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Github/data/registration_data/"/>
    </mc:Choice>
  </mc:AlternateContent>
  <xr:revisionPtr revIDLastSave="0" documentId="13_ncr:1_{C4A866D8-D85E-9E43-AE51-A3317CE441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stertable data" sheetId="12" r:id="rId1"/>
    <sheet name="# of Countries" sheetId="31" r:id="rId2"/>
    <sheet name="Avg Fees" sheetId="27" r:id="rId3"/>
    <sheet name="job title by year" sheetId="18" r:id="rId4"/>
    <sheet name="job title 2020" sheetId="15" r:id="rId5"/>
    <sheet name="Inst type by year" sheetId="28" r:id="rId6"/>
    <sheet name="Inst Type 2020" sheetId="29" r:id="rId7"/>
    <sheet name="Region by year" sheetId="16" r:id="rId8"/>
    <sheet name="Region 2020" sheetId="20" r:id="rId9"/>
    <sheet name="Gender by year" sheetId="24" r:id="rId10"/>
    <sheet name="Gender 2020" sheetId="22" r:id="rId11"/>
  </sheets>
  <definedNames>
    <definedName name="_xlnm._FilterDatabase" localSheetId="1" hidden="1">'# of Countries'!$F$1:$F$2538</definedName>
    <definedName name="_xlnm._FilterDatabase" localSheetId="0" hidden="1">'mastertable data'!$H$1:$H$2538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4" i="20" l="1"/>
  <c r="B354" i="20"/>
  <c r="C354" i="20"/>
  <c r="A304" i="20"/>
  <c r="B304" i="20"/>
  <c r="C304" i="20"/>
  <c r="A305" i="20"/>
  <c r="B305" i="20"/>
  <c r="C305" i="20"/>
  <c r="A306" i="20"/>
  <c r="B306" i="20"/>
  <c r="C306" i="20"/>
  <c r="A307" i="20"/>
  <c r="B307" i="20"/>
  <c r="C307" i="20"/>
  <c r="A308" i="20"/>
  <c r="B308" i="20"/>
  <c r="C308" i="20"/>
  <c r="A309" i="20"/>
  <c r="B309" i="20"/>
  <c r="C309" i="20"/>
  <c r="A310" i="20"/>
  <c r="B310" i="20"/>
  <c r="C310" i="20"/>
  <c r="A311" i="20"/>
  <c r="A312" i="20"/>
  <c r="A313" i="20"/>
  <c r="A314" i="20"/>
  <c r="A315" i="20"/>
  <c r="B315" i="20"/>
  <c r="C315" i="20"/>
  <c r="A316" i="20"/>
  <c r="B316" i="20"/>
  <c r="C316" i="20"/>
  <c r="A317" i="20"/>
  <c r="A318" i="20"/>
  <c r="A319" i="20"/>
  <c r="A320" i="20"/>
  <c r="A321" i="20"/>
  <c r="A322" i="20"/>
  <c r="A323" i="20"/>
  <c r="A324" i="20"/>
  <c r="A325" i="20"/>
  <c r="A326" i="20"/>
  <c r="B326" i="20"/>
  <c r="C326" i="20"/>
  <c r="A327" i="20"/>
  <c r="C327" i="20"/>
  <c r="A328" i="20"/>
  <c r="B328" i="20"/>
  <c r="C328" i="20"/>
  <c r="A329" i="20"/>
  <c r="B329" i="20"/>
  <c r="C329" i="20"/>
  <c r="A330" i="20"/>
  <c r="B330" i="20"/>
  <c r="C330" i="20"/>
  <c r="A331" i="20"/>
  <c r="B331" i="20"/>
  <c r="C331" i="20"/>
  <c r="A332" i="20"/>
  <c r="A333" i="20"/>
  <c r="A334" i="20"/>
  <c r="A335" i="20"/>
  <c r="B335" i="20"/>
  <c r="A336" i="20"/>
  <c r="A337" i="20"/>
  <c r="A338" i="20"/>
  <c r="A339" i="20"/>
  <c r="A340" i="20"/>
  <c r="A341" i="20"/>
  <c r="A342" i="20"/>
  <c r="A343" i="20"/>
  <c r="B343" i="20"/>
  <c r="C343" i="20"/>
  <c r="A344" i="20"/>
  <c r="B344" i="20"/>
  <c r="C344" i="20"/>
  <c r="A345" i="20"/>
  <c r="B345" i="20"/>
  <c r="C345" i="20"/>
  <c r="A346" i="20"/>
  <c r="C346" i="20"/>
  <c r="A347" i="20"/>
  <c r="C347" i="20"/>
  <c r="A348" i="20"/>
  <c r="C348" i="20"/>
  <c r="A349" i="20"/>
  <c r="C349" i="20"/>
  <c r="A350" i="20"/>
  <c r="C350" i="20"/>
  <c r="A351" i="20"/>
  <c r="C351" i="20"/>
  <c r="A352" i="20"/>
  <c r="B352" i="20"/>
  <c r="C352" i="20"/>
  <c r="A353" i="20"/>
  <c r="C353" i="20"/>
  <c r="A338" i="29"/>
  <c r="A339" i="29"/>
  <c r="A340" i="29"/>
  <c r="A341" i="29"/>
  <c r="A342" i="29"/>
  <c r="A343" i="29"/>
  <c r="B343" i="29"/>
  <c r="C343" i="29"/>
  <c r="A344" i="29"/>
  <c r="B344" i="29"/>
  <c r="C344" i="29"/>
  <c r="A345" i="29"/>
  <c r="B345" i="29"/>
  <c r="C345" i="29"/>
  <c r="A346" i="29"/>
  <c r="C346" i="29"/>
  <c r="A347" i="29"/>
  <c r="C347" i="29"/>
  <c r="A348" i="29"/>
  <c r="C348" i="29"/>
  <c r="A349" i="29"/>
  <c r="C349" i="29"/>
  <c r="A350" i="29"/>
  <c r="C350" i="29"/>
  <c r="A351" i="29"/>
  <c r="C351" i="29"/>
  <c r="A352" i="29"/>
  <c r="B352" i="29"/>
  <c r="C352" i="29"/>
  <c r="A353" i="29"/>
  <c r="C353" i="29"/>
  <c r="A354" i="29"/>
  <c r="B354" i="29"/>
  <c r="C354" i="29"/>
  <c r="A318" i="29"/>
  <c r="A319" i="29"/>
  <c r="A320" i="29"/>
  <c r="A321" i="29"/>
  <c r="A322" i="29"/>
  <c r="A323" i="29"/>
  <c r="A324" i="29"/>
  <c r="A325" i="29"/>
  <c r="A326" i="29"/>
  <c r="B326" i="29"/>
  <c r="C326" i="29"/>
  <c r="A327" i="29"/>
  <c r="C327" i="29"/>
  <c r="A328" i="29"/>
  <c r="B328" i="29"/>
  <c r="C328" i="29"/>
  <c r="A329" i="29"/>
  <c r="B329" i="29"/>
  <c r="C329" i="29"/>
  <c r="A330" i="29"/>
  <c r="B330" i="29"/>
  <c r="C330" i="29"/>
  <c r="A331" i="29"/>
  <c r="B331" i="29"/>
  <c r="C331" i="29"/>
  <c r="A332" i="29"/>
  <c r="A333" i="29"/>
  <c r="A334" i="29"/>
  <c r="A335" i="29"/>
  <c r="B335" i="29"/>
  <c r="A336" i="29"/>
  <c r="A337" i="29"/>
  <c r="A305" i="29"/>
  <c r="B305" i="29"/>
  <c r="C305" i="29"/>
  <c r="A306" i="29"/>
  <c r="B306" i="29"/>
  <c r="C306" i="29"/>
  <c r="A307" i="29"/>
  <c r="B307" i="29"/>
  <c r="C307" i="29"/>
  <c r="A308" i="29"/>
  <c r="B308" i="29"/>
  <c r="C308" i="29"/>
  <c r="A309" i="29"/>
  <c r="B309" i="29"/>
  <c r="C309" i="29"/>
  <c r="A310" i="29"/>
  <c r="B310" i="29"/>
  <c r="C310" i="29"/>
  <c r="A311" i="29"/>
  <c r="A312" i="29"/>
  <c r="A313" i="29"/>
  <c r="A314" i="29"/>
  <c r="A315" i="29"/>
  <c r="B315" i="29"/>
  <c r="C315" i="29"/>
  <c r="A316" i="29"/>
  <c r="B316" i="29"/>
  <c r="C316" i="29"/>
  <c r="A317" i="29"/>
  <c r="A305" i="15"/>
  <c r="B305" i="15"/>
  <c r="C305" i="15"/>
  <c r="A306" i="15"/>
  <c r="B306" i="15"/>
  <c r="C306" i="15"/>
  <c r="A307" i="15"/>
  <c r="B307" i="15"/>
  <c r="C307" i="15"/>
  <c r="A308" i="15"/>
  <c r="B308" i="15"/>
  <c r="C308" i="15"/>
  <c r="A309" i="15"/>
  <c r="B309" i="15"/>
  <c r="C309" i="15"/>
  <c r="A310" i="15"/>
  <c r="B310" i="15"/>
  <c r="C310" i="15"/>
  <c r="A311" i="15"/>
  <c r="A312" i="15"/>
  <c r="A313" i="15"/>
  <c r="A314" i="15"/>
  <c r="A315" i="15"/>
  <c r="B315" i="15"/>
  <c r="C315" i="15"/>
  <c r="A316" i="15"/>
  <c r="B316" i="15"/>
  <c r="C316" i="15"/>
  <c r="A317" i="15"/>
  <c r="A318" i="15"/>
  <c r="A319" i="15"/>
  <c r="A320" i="15"/>
  <c r="A321" i="15"/>
  <c r="A322" i="15"/>
  <c r="A323" i="15"/>
  <c r="A324" i="15"/>
  <c r="A325" i="15"/>
  <c r="A326" i="15"/>
  <c r="B326" i="15"/>
  <c r="C326" i="15"/>
  <c r="A327" i="15"/>
  <c r="C327" i="15"/>
  <c r="A328" i="15"/>
  <c r="B328" i="15"/>
  <c r="C328" i="15"/>
  <c r="A329" i="15"/>
  <c r="B329" i="15"/>
  <c r="C329" i="15"/>
  <c r="A330" i="15"/>
  <c r="B330" i="15"/>
  <c r="C330" i="15"/>
  <c r="A331" i="15"/>
  <c r="B331" i="15"/>
  <c r="C331" i="15"/>
  <c r="A332" i="15"/>
  <c r="A333" i="15"/>
  <c r="A334" i="15"/>
  <c r="A335" i="15"/>
  <c r="B335" i="15"/>
  <c r="A336" i="15"/>
  <c r="A337" i="15"/>
  <c r="A338" i="15"/>
  <c r="A339" i="15"/>
  <c r="A340" i="15"/>
  <c r="A341" i="15"/>
  <c r="A342" i="15"/>
  <c r="A343" i="15"/>
  <c r="B343" i="15"/>
  <c r="C343" i="15"/>
  <c r="A344" i="15"/>
  <c r="B344" i="15"/>
  <c r="C344" i="15"/>
  <c r="A345" i="15"/>
  <c r="B345" i="15"/>
  <c r="C345" i="15"/>
  <c r="A346" i="15"/>
  <c r="C346" i="15"/>
  <c r="A347" i="15"/>
  <c r="C347" i="15"/>
  <c r="A348" i="15"/>
  <c r="C348" i="15"/>
  <c r="A349" i="15"/>
  <c r="C349" i="15"/>
  <c r="A350" i="15"/>
  <c r="C350" i="15"/>
  <c r="A351" i="15"/>
  <c r="C351" i="15"/>
  <c r="A352" i="15"/>
  <c r="B352" i="15"/>
  <c r="C352" i="15"/>
  <c r="A353" i="15"/>
  <c r="C353" i="15"/>
  <c r="A354" i="15"/>
  <c r="B354" i="15"/>
  <c r="C354" i="15"/>
  <c r="S68" i="16" l="1"/>
  <c r="AF2" i="31" l="1"/>
  <c r="AF3" i="31" s="1"/>
  <c r="AF4" i="31" s="1"/>
  <c r="AF5" i="31" s="1"/>
  <c r="AF6" i="31" s="1"/>
  <c r="AF7" i="31" s="1"/>
  <c r="AF8" i="31" s="1"/>
  <c r="AF9" i="31" s="1"/>
  <c r="AF10" i="31" s="1"/>
  <c r="AF11" i="31" s="1"/>
  <c r="AF12" i="31" s="1"/>
  <c r="S3" i="31" l="1"/>
  <c r="S11" i="31"/>
  <c r="S19" i="31"/>
  <c r="S27" i="31"/>
  <c r="S35" i="31"/>
  <c r="S43" i="31"/>
  <c r="S51" i="31"/>
  <c r="S59" i="31"/>
  <c r="S67" i="31"/>
  <c r="S75" i="31"/>
  <c r="S83" i="31"/>
  <c r="S91" i="31"/>
  <c r="S99" i="31"/>
  <c r="S107" i="31"/>
  <c r="S115" i="31"/>
  <c r="S123" i="31"/>
  <c r="S131" i="31"/>
  <c r="S139" i="31"/>
  <c r="S147" i="31"/>
  <c r="S155" i="31"/>
  <c r="S163" i="31"/>
  <c r="S171" i="31"/>
  <c r="S179" i="31"/>
  <c r="S187" i="31"/>
  <c r="S195" i="31"/>
  <c r="S203" i="31"/>
  <c r="S211" i="31"/>
  <c r="S219" i="31"/>
  <c r="S227" i="31"/>
  <c r="S235" i="31"/>
  <c r="S243" i="31"/>
  <c r="S251" i="31"/>
  <c r="S259" i="31"/>
  <c r="S267" i="31"/>
  <c r="S275" i="31"/>
  <c r="S283" i="31"/>
  <c r="S291" i="31"/>
  <c r="S299" i="31"/>
  <c r="S307" i="31"/>
  <c r="S315" i="31"/>
  <c r="S323" i="31"/>
  <c r="S331" i="31"/>
  <c r="S339" i="31"/>
  <c r="S347" i="31"/>
  <c r="S355" i="31"/>
  <c r="S363" i="31"/>
  <c r="S371" i="31"/>
  <c r="S379" i="31"/>
  <c r="S387" i="31"/>
  <c r="S395" i="31"/>
  <c r="S403" i="31"/>
  <c r="S411" i="31"/>
  <c r="S419" i="31"/>
  <c r="S427" i="31"/>
  <c r="S435" i="31"/>
  <c r="S443" i="31"/>
  <c r="S451" i="31"/>
  <c r="S459" i="31"/>
  <c r="S467" i="31"/>
  <c r="S475" i="31"/>
  <c r="S483" i="31"/>
  <c r="S491" i="31"/>
  <c r="S499" i="31"/>
  <c r="S507" i="31"/>
  <c r="S515" i="31"/>
  <c r="S523" i="31"/>
  <c r="S531" i="31"/>
  <c r="S539" i="31"/>
  <c r="S547" i="31"/>
  <c r="S555" i="31"/>
  <c r="S563" i="31"/>
  <c r="S571" i="31"/>
  <c r="S579" i="31"/>
  <c r="S587" i="31"/>
  <c r="S595" i="31"/>
  <c r="S603" i="31"/>
  <c r="S611" i="31"/>
  <c r="S619" i="31"/>
  <c r="S627" i="31"/>
  <c r="S635" i="31"/>
  <c r="S643" i="31"/>
  <c r="S651" i="31"/>
  <c r="S659" i="31"/>
  <c r="S667" i="31"/>
  <c r="S675" i="31"/>
  <c r="S4" i="31"/>
  <c r="S12" i="31"/>
  <c r="S20" i="31"/>
  <c r="S28" i="31"/>
  <c r="S36" i="31"/>
  <c r="S44" i="31"/>
  <c r="S52" i="31"/>
  <c r="S60" i="31"/>
  <c r="S68" i="31"/>
  <c r="S76" i="31"/>
  <c r="S84" i="31"/>
  <c r="S92" i="31"/>
  <c r="S100" i="31"/>
  <c r="S108" i="31"/>
  <c r="S116" i="31"/>
  <c r="S124" i="31"/>
  <c r="S132" i="31"/>
  <c r="S140" i="31"/>
  <c r="S148" i="31"/>
  <c r="S156" i="31"/>
  <c r="S164" i="31"/>
  <c r="S172" i="31"/>
  <c r="S180" i="31"/>
  <c r="S188" i="31"/>
  <c r="S196" i="31"/>
  <c r="S204" i="31"/>
  <c r="S212" i="31"/>
  <c r="S220" i="31"/>
  <c r="S228" i="31"/>
  <c r="S236" i="31"/>
  <c r="S244" i="31"/>
  <c r="S252" i="31"/>
  <c r="S260" i="31"/>
  <c r="S268" i="31"/>
  <c r="S276" i="31"/>
  <c r="S284" i="31"/>
  <c r="S292" i="31"/>
  <c r="S300" i="31"/>
  <c r="S308" i="31"/>
  <c r="S316" i="31"/>
  <c r="S324" i="31"/>
  <c r="S332" i="31"/>
  <c r="S340" i="31"/>
  <c r="S348" i="31"/>
  <c r="S356" i="31"/>
  <c r="S364" i="31"/>
  <c r="S372" i="31"/>
  <c r="S380" i="31"/>
  <c r="S388" i="31"/>
  <c r="S5" i="31"/>
  <c r="S13" i="31"/>
  <c r="S21" i="31"/>
  <c r="S29" i="31"/>
  <c r="S37" i="31"/>
  <c r="S45" i="31"/>
  <c r="S53" i="31"/>
  <c r="S61" i="31"/>
  <c r="S69" i="31"/>
  <c r="S77" i="31"/>
  <c r="S85" i="31"/>
  <c r="S93" i="31"/>
  <c r="S101" i="31"/>
  <c r="S109" i="31"/>
  <c r="S117" i="31"/>
  <c r="S125" i="31"/>
  <c r="S133" i="31"/>
  <c r="S141" i="31"/>
  <c r="S149" i="31"/>
  <c r="S157" i="31"/>
  <c r="S165" i="31"/>
  <c r="S173" i="31"/>
  <c r="S181" i="31"/>
  <c r="S189" i="31"/>
  <c r="S197" i="31"/>
  <c r="S205" i="31"/>
  <c r="S213" i="31"/>
  <c r="S221" i="31"/>
  <c r="S229" i="31"/>
  <c r="S237" i="31"/>
  <c r="S245" i="31"/>
  <c r="S253" i="31"/>
  <c r="S261" i="31"/>
  <c r="S269" i="31"/>
  <c r="S277" i="31"/>
  <c r="S285" i="31"/>
  <c r="S293" i="31"/>
  <c r="S301" i="31"/>
  <c r="S309" i="31"/>
  <c r="S317" i="31"/>
  <c r="S325" i="31"/>
  <c r="S333" i="31"/>
  <c r="S341" i="31"/>
  <c r="S349" i="31"/>
  <c r="S357" i="31"/>
  <c r="S365" i="31"/>
  <c r="S373" i="31"/>
  <c r="S381" i="31"/>
  <c r="S389" i="31"/>
  <c r="S397" i="31"/>
  <c r="S405" i="31"/>
  <c r="S413" i="31"/>
  <c r="S421" i="31"/>
  <c r="S429" i="31"/>
  <c r="S437" i="31"/>
  <c r="S445" i="31"/>
  <c r="S453" i="31"/>
  <c r="S461" i="31"/>
  <c r="S469" i="31"/>
  <c r="S477" i="31"/>
  <c r="S485" i="31"/>
  <c r="S493" i="31"/>
  <c r="S501" i="31"/>
  <c r="S509" i="31"/>
  <c r="S517" i="31"/>
  <c r="S525" i="31"/>
  <c r="S533" i="31"/>
  <c r="S541" i="31"/>
  <c r="S549" i="31"/>
  <c r="S557" i="31"/>
  <c r="S565" i="31"/>
  <c r="S573" i="31"/>
  <c r="S581" i="31"/>
  <c r="S589" i="31"/>
  <c r="S597" i="31"/>
  <c r="S605" i="31"/>
  <c r="S613" i="31"/>
  <c r="S621" i="31"/>
  <c r="S629" i="31"/>
  <c r="S637" i="31"/>
  <c r="S645" i="31"/>
  <c r="S653" i="31"/>
  <c r="S661" i="31"/>
  <c r="S669" i="31"/>
  <c r="S677" i="31"/>
  <c r="S6" i="31"/>
  <c r="S14" i="31"/>
  <c r="S22" i="31"/>
  <c r="S30" i="31"/>
  <c r="S38" i="31"/>
  <c r="S46" i="31"/>
  <c r="S54" i="31"/>
  <c r="S62" i="31"/>
  <c r="S70" i="31"/>
  <c r="S78" i="31"/>
  <c r="S86" i="31"/>
  <c r="S94" i="31"/>
  <c r="S102" i="31"/>
  <c r="S110" i="31"/>
  <c r="S118" i="31"/>
  <c r="S126" i="31"/>
  <c r="S134" i="31"/>
  <c r="S142" i="31"/>
  <c r="S150" i="31"/>
  <c r="S158" i="31"/>
  <c r="S166" i="31"/>
  <c r="S174" i="31"/>
  <c r="S182" i="31"/>
  <c r="S190" i="31"/>
  <c r="S198" i="31"/>
  <c r="S206" i="31"/>
  <c r="S214" i="31"/>
  <c r="S222" i="31"/>
  <c r="S230" i="31"/>
  <c r="S238" i="31"/>
  <c r="S246" i="31"/>
  <c r="S254" i="31"/>
  <c r="S262" i="31"/>
  <c r="S270" i="31"/>
  <c r="S278" i="31"/>
  <c r="S286" i="31"/>
  <c r="S294" i="31"/>
  <c r="S302" i="31"/>
  <c r="S310" i="31"/>
  <c r="S318" i="31"/>
  <c r="S326" i="31"/>
  <c r="S334" i="31"/>
  <c r="S342" i="31"/>
  <c r="S350" i="31"/>
  <c r="S358" i="31"/>
  <c r="S366" i="31"/>
  <c r="S374" i="31"/>
  <c r="S382" i="31"/>
  <c r="S390" i="31"/>
  <c r="S398" i="31"/>
  <c r="S406" i="31"/>
  <c r="S414" i="31"/>
  <c r="S422" i="31"/>
  <c r="S430" i="31"/>
  <c r="S438" i="31"/>
  <c r="S446" i="31"/>
  <c r="S454" i="31"/>
  <c r="S462" i="31"/>
  <c r="S470" i="31"/>
  <c r="S478" i="31"/>
  <c r="S486" i="31"/>
  <c r="S494" i="31"/>
  <c r="S502" i="31"/>
  <c r="S510" i="31"/>
  <c r="S518" i="31"/>
  <c r="S7" i="31"/>
  <c r="S15" i="31"/>
  <c r="S23" i="31"/>
  <c r="S31" i="31"/>
  <c r="S39" i="31"/>
  <c r="S47" i="31"/>
  <c r="S55" i="31"/>
  <c r="S63" i="31"/>
  <c r="S71" i="31"/>
  <c r="S79" i="31"/>
  <c r="S87" i="31"/>
  <c r="S95" i="31"/>
  <c r="S103" i="31"/>
  <c r="S111" i="31"/>
  <c r="S119" i="31"/>
  <c r="S127" i="31"/>
  <c r="S135" i="31"/>
  <c r="S143" i="31"/>
  <c r="S151" i="31"/>
  <c r="S159" i="31"/>
  <c r="S167" i="31"/>
  <c r="S175" i="31"/>
  <c r="S183" i="31"/>
  <c r="S191" i="31"/>
  <c r="S199" i="31"/>
  <c r="S207" i="31"/>
  <c r="S215" i="31"/>
  <c r="S223" i="31"/>
  <c r="S231" i="31"/>
  <c r="S239" i="31"/>
  <c r="S247" i="31"/>
  <c r="S255" i="31"/>
  <c r="S263" i="31"/>
  <c r="S271" i="31"/>
  <c r="S279" i="31"/>
  <c r="S287" i="31"/>
  <c r="S295" i="31"/>
  <c r="S303" i="31"/>
  <c r="S311" i="31"/>
  <c r="S319" i="31"/>
  <c r="S327" i="31"/>
  <c r="S335" i="31"/>
  <c r="S343" i="31"/>
  <c r="S351" i="31"/>
  <c r="S359" i="31"/>
  <c r="S367" i="31"/>
  <c r="S375" i="31"/>
  <c r="S383" i="31"/>
  <c r="S391" i="31"/>
  <c r="S399" i="31"/>
  <c r="S407" i="31"/>
  <c r="S415" i="31"/>
  <c r="S423" i="31"/>
  <c r="S431" i="31"/>
  <c r="S439" i="31"/>
  <c r="S447" i="31"/>
  <c r="S455" i="31"/>
  <c r="S463" i="31"/>
  <c r="S471" i="31"/>
  <c r="S479" i="31"/>
  <c r="S487" i="31"/>
  <c r="S495" i="31"/>
  <c r="S503" i="31"/>
  <c r="S511" i="31"/>
  <c r="S519" i="31"/>
  <c r="S527" i="31"/>
  <c r="S535" i="31"/>
  <c r="S543" i="31"/>
  <c r="S551" i="31"/>
  <c r="S559" i="31"/>
  <c r="S567" i="31"/>
  <c r="S575" i="31"/>
  <c r="S583" i="31"/>
  <c r="S591" i="31"/>
  <c r="S599" i="31"/>
  <c r="S607" i="31"/>
  <c r="S615" i="31"/>
  <c r="S623" i="31"/>
  <c r="S631" i="31"/>
  <c r="S639" i="31"/>
  <c r="S647" i="31"/>
  <c r="S655" i="31"/>
  <c r="S663" i="31"/>
  <c r="S671" i="31"/>
  <c r="S8" i="31"/>
  <c r="S16" i="31"/>
  <c r="S24" i="31"/>
  <c r="S32" i="31"/>
  <c r="S40" i="31"/>
  <c r="S48" i="31"/>
  <c r="S56" i="31"/>
  <c r="S64" i="31"/>
  <c r="S72" i="31"/>
  <c r="S80" i="31"/>
  <c r="S88" i="31"/>
  <c r="S96" i="31"/>
  <c r="S104" i="31"/>
  <c r="S112" i="31"/>
  <c r="S120" i="31"/>
  <c r="S128" i="31"/>
  <c r="S136" i="31"/>
  <c r="S144" i="31"/>
  <c r="S152" i="31"/>
  <c r="S160" i="31"/>
  <c r="S168" i="31"/>
  <c r="S176" i="31"/>
  <c r="S184" i="31"/>
  <c r="S192" i="31"/>
  <c r="S200" i="31"/>
  <c r="S208" i="31"/>
  <c r="S216" i="31"/>
  <c r="S224" i="31"/>
  <c r="S232" i="31"/>
  <c r="S240" i="31"/>
  <c r="S248" i="31"/>
  <c r="S256" i="31"/>
  <c r="S264" i="31"/>
  <c r="S272" i="31"/>
  <c r="S280" i="31"/>
  <c r="S288" i="31"/>
  <c r="S296" i="31"/>
  <c r="S304" i="31"/>
  <c r="S312" i="31"/>
  <c r="S320" i="31"/>
  <c r="S328" i="31"/>
  <c r="S336" i="31"/>
  <c r="S344" i="31"/>
  <c r="S352" i="31"/>
  <c r="S360" i="31"/>
  <c r="S368" i="31"/>
  <c r="S376" i="31"/>
  <c r="S384" i="31"/>
  <c r="S392" i="31"/>
  <c r="S400" i="31"/>
  <c r="S408" i="31"/>
  <c r="S416" i="31"/>
  <c r="S424" i="31"/>
  <c r="S432" i="31"/>
  <c r="S440" i="31"/>
  <c r="S448" i="31"/>
  <c r="S456" i="31"/>
  <c r="S464" i="31"/>
  <c r="S472" i="31"/>
  <c r="S480" i="31"/>
  <c r="S488" i="31"/>
  <c r="S496" i="31"/>
  <c r="S504" i="31"/>
  <c r="S512" i="31"/>
  <c r="S520" i="31"/>
  <c r="S528" i="31"/>
  <c r="S536" i="31"/>
  <c r="S544" i="31"/>
  <c r="S552" i="31"/>
  <c r="S560" i="31"/>
  <c r="S568" i="31"/>
  <c r="S576" i="31"/>
  <c r="S584" i="31"/>
  <c r="S592" i="31"/>
  <c r="S600" i="31"/>
  <c r="S608" i="31"/>
  <c r="S616" i="31"/>
  <c r="S624" i="31"/>
  <c r="S632" i="31"/>
  <c r="S640" i="31"/>
  <c r="S648" i="31"/>
  <c r="S656" i="31"/>
  <c r="S664" i="31"/>
  <c r="S672" i="31"/>
  <c r="S680" i="31"/>
  <c r="S9" i="31"/>
  <c r="S41" i="31"/>
  <c r="S73" i="31"/>
  <c r="S105" i="31"/>
  <c r="S137" i="31"/>
  <c r="S169" i="31"/>
  <c r="S201" i="31"/>
  <c r="S233" i="31"/>
  <c r="S265" i="31"/>
  <c r="S297" i="31"/>
  <c r="S329" i="31"/>
  <c r="S361" i="31"/>
  <c r="S393" i="31"/>
  <c r="S412" i="31"/>
  <c r="S434" i="31"/>
  <c r="S457" i="31"/>
  <c r="S476" i="31"/>
  <c r="S498" i="31"/>
  <c r="S521" i="31"/>
  <c r="S537" i="31"/>
  <c r="S553" i="31"/>
  <c r="S569" i="31"/>
  <c r="S585" i="31"/>
  <c r="S601" i="31"/>
  <c r="S617" i="31"/>
  <c r="S633" i="31"/>
  <c r="S649" i="31"/>
  <c r="S665" i="31"/>
  <c r="S679" i="31"/>
  <c r="S688" i="31"/>
  <c r="S696" i="31"/>
  <c r="S704" i="31"/>
  <c r="S712" i="31"/>
  <c r="S720" i="31"/>
  <c r="S728" i="31"/>
  <c r="S736" i="31"/>
  <c r="S744" i="31"/>
  <c r="S752" i="31"/>
  <c r="S760" i="31"/>
  <c r="S768" i="31"/>
  <c r="S776" i="31"/>
  <c r="S784" i="31"/>
  <c r="S792" i="31"/>
  <c r="S800" i="31"/>
  <c r="S808" i="31"/>
  <c r="S816" i="31"/>
  <c r="S824" i="31"/>
  <c r="S832" i="31"/>
  <c r="S840" i="31"/>
  <c r="S848" i="31"/>
  <c r="S856" i="31"/>
  <c r="S864" i="31"/>
  <c r="S872" i="31"/>
  <c r="S880" i="31"/>
  <c r="S888" i="31"/>
  <c r="S896" i="31"/>
  <c r="S904" i="31"/>
  <c r="S912" i="31"/>
  <c r="S920" i="31"/>
  <c r="S928" i="31"/>
  <c r="S936" i="31"/>
  <c r="S944" i="31"/>
  <c r="S952" i="31"/>
  <c r="S960" i="31"/>
  <c r="S968" i="31"/>
  <c r="S976" i="31"/>
  <c r="S984" i="31"/>
  <c r="S992" i="31"/>
  <c r="S1000" i="31"/>
  <c r="S1008" i="31"/>
  <c r="S1016" i="31"/>
  <c r="S1024" i="31"/>
  <c r="S1032" i="31"/>
  <c r="S1040" i="31"/>
  <c r="S1048" i="31"/>
  <c r="S1056" i="31"/>
  <c r="S1064" i="31"/>
  <c r="S1072" i="31"/>
  <c r="S1080" i="31"/>
  <c r="S1088" i="31"/>
  <c r="S1096" i="31"/>
  <c r="S1104" i="31"/>
  <c r="S1112" i="31"/>
  <c r="S1120" i="31"/>
  <c r="S1128" i="31"/>
  <c r="S1136" i="31"/>
  <c r="S10" i="31"/>
  <c r="S42" i="31"/>
  <c r="S74" i="31"/>
  <c r="S106" i="31"/>
  <c r="S138" i="31"/>
  <c r="S170" i="31"/>
  <c r="S202" i="31"/>
  <c r="S234" i="31"/>
  <c r="S266" i="31"/>
  <c r="S298" i="31"/>
  <c r="S330" i="31"/>
  <c r="S362" i="31"/>
  <c r="S394" i="31"/>
  <c r="S417" i="31"/>
  <c r="S436" i="31"/>
  <c r="S458" i="31"/>
  <c r="S481" i="31"/>
  <c r="S500" i="31"/>
  <c r="S522" i="31"/>
  <c r="S538" i="31"/>
  <c r="S554" i="31"/>
  <c r="S570" i="31"/>
  <c r="S586" i="31"/>
  <c r="S602" i="31"/>
  <c r="S618" i="31"/>
  <c r="S634" i="31"/>
  <c r="S650" i="31"/>
  <c r="S666" i="31"/>
  <c r="S681" i="31"/>
  <c r="S689" i="31"/>
  <c r="S697" i="31"/>
  <c r="S705" i="31"/>
  <c r="S713" i="31"/>
  <c r="S721" i="31"/>
  <c r="S729" i="31"/>
  <c r="S737" i="31"/>
  <c r="S745" i="31"/>
  <c r="S753" i="31"/>
  <c r="S761" i="31"/>
  <c r="S769" i="31"/>
  <c r="S777" i="31"/>
  <c r="S785" i="31"/>
  <c r="S793" i="31"/>
  <c r="S801" i="31"/>
  <c r="S809" i="31"/>
  <c r="S817" i="31"/>
  <c r="S825" i="31"/>
  <c r="S833" i="31"/>
  <c r="S841" i="31"/>
  <c r="S849" i="31"/>
  <c r="S857" i="31"/>
  <c r="S865" i="31"/>
  <c r="S873" i="31"/>
  <c r="S881" i="31"/>
  <c r="S889" i="31"/>
  <c r="S897" i="31"/>
  <c r="S905" i="31"/>
  <c r="S913" i="31"/>
  <c r="S921" i="31"/>
  <c r="S929" i="31"/>
  <c r="S937" i="31"/>
  <c r="S945" i="31"/>
  <c r="S953" i="31"/>
  <c r="S961" i="31"/>
  <c r="S969" i="31"/>
  <c r="S977" i="31"/>
  <c r="S985" i="31"/>
  <c r="S993" i="31"/>
  <c r="S1001" i="31"/>
  <c r="S1009" i="31"/>
  <c r="S1017" i="31"/>
  <c r="S1025" i="31"/>
  <c r="S1033" i="31"/>
  <c r="S1041" i="31"/>
  <c r="S1049" i="31"/>
  <c r="S1057" i="31"/>
  <c r="S1065" i="31"/>
  <c r="S1073" i="31"/>
  <c r="S1081" i="31"/>
  <c r="S1089" i="31"/>
  <c r="S1097" i="31"/>
  <c r="S1105" i="31"/>
  <c r="S17" i="31"/>
  <c r="S49" i="31"/>
  <c r="S81" i="31"/>
  <c r="S113" i="31"/>
  <c r="S145" i="31"/>
  <c r="S177" i="31"/>
  <c r="S209" i="31"/>
  <c r="S241" i="31"/>
  <c r="S273" i="31"/>
  <c r="S305" i="31"/>
  <c r="S337" i="31"/>
  <c r="S369" i="31"/>
  <c r="S396" i="31"/>
  <c r="S418" i="31"/>
  <c r="S441" i="31"/>
  <c r="S460" i="31"/>
  <c r="S482" i="31"/>
  <c r="S505" i="31"/>
  <c r="S524" i="31"/>
  <c r="S540" i="31"/>
  <c r="S556" i="31"/>
  <c r="S572" i="31"/>
  <c r="S588" i="31"/>
  <c r="S604" i="31"/>
  <c r="S620" i="31"/>
  <c r="S636" i="31"/>
  <c r="S652" i="31"/>
  <c r="S668" i="31"/>
  <c r="S682" i="31"/>
  <c r="S690" i="31"/>
  <c r="S698" i="31"/>
  <c r="S706" i="31"/>
  <c r="S714" i="31"/>
  <c r="S722" i="31"/>
  <c r="S730" i="31"/>
  <c r="S738" i="31"/>
  <c r="S746" i="31"/>
  <c r="S754" i="31"/>
  <c r="S762" i="31"/>
  <c r="S770" i="31"/>
  <c r="S778" i="31"/>
  <c r="S786" i="31"/>
  <c r="S794" i="31"/>
  <c r="S802" i="31"/>
  <c r="S810" i="31"/>
  <c r="S818" i="31"/>
  <c r="S826" i="31"/>
  <c r="S834" i="31"/>
  <c r="S842" i="31"/>
  <c r="S850" i="31"/>
  <c r="S858" i="31"/>
  <c r="S866" i="31"/>
  <c r="S874" i="31"/>
  <c r="S882" i="31"/>
  <c r="S890" i="31"/>
  <c r="S898" i="31"/>
  <c r="S906" i="31"/>
  <c r="S914" i="31"/>
  <c r="S922" i="31"/>
  <c r="S930" i="31"/>
  <c r="S938" i="31"/>
  <c r="S946" i="31"/>
  <c r="S954" i="31"/>
  <c r="S962" i="31"/>
  <c r="S970" i="31"/>
  <c r="S978" i="31"/>
  <c r="S986" i="31"/>
  <c r="S994" i="31"/>
  <c r="S1002" i="31"/>
  <c r="S1010" i="31"/>
  <c r="S1018" i="31"/>
  <c r="S1026" i="31"/>
  <c r="S1034" i="31"/>
  <c r="S1042" i="31"/>
  <c r="S1050" i="31"/>
  <c r="S1058" i="31"/>
  <c r="S1066" i="31"/>
  <c r="S1074" i="31"/>
  <c r="S1082" i="31"/>
  <c r="S1090" i="31"/>
  <c r="S1098" i="31"/>
  <c r="S1106" i="31"/>
  <c r="S1114" i="31"/>
  <c r="S1122" i="31"/>
  <c r="S1130" i="31"/>
  <c r="S18" i="31"/>
  <c r="S25" i="31"/>
  <c r="S57" i="31"/>
  <c r="S89" i="31"/>
  <c r="S121" i="31"/>
  <c r="S153" i="31"/>
  <c r="S185" i="31"/>
  <c r="S217" i="31"/>
  <c r="S249" i="31"/>
  <c r="S281" i="31"/>
  <c r="S313" i="31"/>
  <c r="S345" i="31"/>
  <c r="S377" i="31"/>
  <c r="S402" i="31"/>
  <c r="S425" i="31"/>
  <c r="S444" i="31"/>
  <c r="S466" i="31"/>
  <c r="S489" i="31"/>
  <c r="S508" i="31"/>
  <c r="S529" i="31"/>
  <c r="S545" i="31"/>
  <c r="S561" i="31"/>
  <c r="S577" i="31"/>
  <c r="S593" i="31"/>
  <c r="S609" i="31"/>
  <c r="S625" i="31"/>
  <c r="S641" i="31"/>
  <c r="S657" i="31"/>
  <c r="S673" i="31"/>
  <c r="S684" i="31"/>
  <c r="S692" i="31"/>
  <c r="S700" i="31"/>
  <c r="S708" i="31"/>
  <c r="S716" i="31"/>
  <c r="S724" i="31"/>
  <c r="S732" i="31"/>
  <c r="S740" i="31"/>
  <c r="S748" i="31"/>
  <c r="S756" i="31"/>
  <c r="S764" i="31"/>
  <c r="S772" i="31"/>
  <c r="S780" i="31"/>
  <c r="S788" i="31"/>
  <c r="S796" i="31"/>
  <c r="S804" i="31"/>
  <c r="S812" i="31"/>
  <c r="S820" i="31"/>
  <c r="S828" i="31"/>
  <c r="S836" i="31"/>
  <c r="S844" i="31"/>
  <c r="S852" i="31"/>
  <c r="S860" i="31"/>
  <c r="S868" i="31"/>
  <c r="S876" i="31"/>
  <c r="S884" i="31"/>
  <c r="S892" i="31"/>
  <c r="S900" i="31"/>
  <c r="S908" i="31"/>
  <c r="S916" i="31"/>
  <c r="S924" i="31"/>
  <c r="S932" i="31"/>
  <c r="S940" i="31"/>
  <c r="S948" i="31"/>
  <c r="S956" i="31"/>
  <c r="S964" i="31"/>
  <c r="S972" i="31"/>
  <c r="S980" i="31"/>
  <c r="S988" i="31"/>
  <c r="S996" i="31"/>
  <c r="S1004" i="31"/>
  <c r="S1012" i="31"/>
  <c r="S1020" i="31"/>
  <c r="S1028" i="31"/>
  <c r="S1036" i="31"/>
  <c r="S1044" i="31"/>
  <c r="S1052" i="31"/>
  <c r="S1060" i="31"/>
  <c r="S1068" i="31"/>
  <c r="S1076" i="31"/>
  <c r="S1084" i="31"/>
  <c r="S1092" i="31"/>
  <c r="S1100" i="31"/>
  <c r="S1108" i="31"/>
  <c r="S1116" i="31"/>
  <c r="S1124" i="31"/>
  <c r="S1132" i="31"/>
  <c r="S26" i="31"/>
  <c r="S58" i="31"/>
  <c r="S90" i="31"/>
  <c r="S122" i="31"/>
  <c r="S154" i="31"/>
  <c r="S186" i="31"/>
  <c r="S218" i="31"/>
  <c r="S250" i="31"/>
  <c r="S282" i="31"/>
  <c r="S314" i="31"/>
  <c r="S346" i="31"/>
  <c r="S378" i="31"/>
  <c r="S404" i="31"/>
  <c r="S426" i="31"/>
  <c r="S449" i="31"/>
  <c r="S468" i="31"/>
  <c r="S490" i="31"/>
  <c r="S513" i="31"/>
  <c r="S530" i="31"/>
  <c r="S546" i="31"/>
  <c r="S562" i="31"/>
  <c r="S578" i="31"/>
  <c r="S594" i="31"/>
  <c r="S610" i="31"/>
  <c r="S626" i="31"/>
  <c r="S642" i="31"/>
  <c r="S658" i="31"/>
  <c r="S674" i="31"/>
  <c r="S685" i="31"/>
  <c r="S693" i="31"/>
  <c r="S701" i="31"/>
  <c r="S709" i="31"/>
  <c r="S717" i="31"/>
  <c r="S725" i="31"/>
  <c r="S733" i="31"/>
  <c r="S741" i="31"/>
  <c r="S749" i="31"/>
  <c r="S757" i="31"/>
  <c r="S765" i="31"/>
  <c r="S773" i="31"/>
  <c r="S781" i="31"/>
  <c r="S789" i="31"/>
  <c r="S797" i="31"/>
  <c r="S805" i="31"/>
  <c r="S813" i="31"/>
  <c r="S821" i="31"/>
  <c r="S829" i="31"/>
  <c r="S837" i="31"/>
  <c r="S845" i="31"/>
  <c r="S853" i="31"/>
  <c r="S861" i="31"/>
  <c r="S869" i="31"/>
  <c r="S877" i="31"/>
  <c r="S885" i="31"/>
  <c r="S893" i="31"/>
  <c r="S901" i="31"/>
  <c r="S909" i="31"/>
  <c r="S917" i="31"/>
  <c r="S925" i="31"/>
  <c r="S933" i="31"/>
  <c r="S941" i="31"/>
  <c r="S949" i="31"/>
  <c r="S957" i="31"/>
  <c r="S965" i="31"/>
  <c r="S973" i="31"/>
  <c r="S981" i="31"/>
  <c r="S989" i="31"/>
  <c r="S997" i="31"/>
  <c r="S1005" i="31"/>
  <c r="S1013" i="31"/>
  <c r="S1021" i="31"/>
  <c r="S33" i="31"/>
  <c r="S65" i="31"/>
  <c r="S97" i="31"/>
  <c r="S129" i="31"/>
  <c r="S161" i="31"/>
  <c r="S193" i="31"/>
  <c r="S225" i="31"/>
  <c r="S257" i="31"/>
  <c r="S289" i="31"/>
  <c r="S321" i="31"/>
  <c r="S353" i="31"/>
  <c r="S385" i="31"/>
  <c r="S409" i="31"/>
  <c r="S428" i="31"/>
  <c r="S450" i="31"/>
  <c r="S473" i="31"/>
  <c r="S492" i="31"/>
  <c r="S514" i="31"/>
  <c r="S532" i="31"/>
  <c r="S548" i="31"/>
  <c r="S564" i="31"/>
  <c r="S580" i="31"/>
  <c r="S596" i="31"/>
  <c r="S612" i="31"/>
  <c r="S628" i="31"/>
  <c r="S644" i="31"/>
  <c r="S660" i="31"/>
  <c r="S676" i="31"/>
  <c r="S686" i="31"/>
  <c r="S694" i="31"/>
  <c r="S702" i="31"/>
  <c r="S710" i="31"/>
  <c r="S718" i="31"/>
  <c r="S726" i="31"/>
  <c r="S734" i="31"/>
  <c r="S742" i="31"/>
  <c r="S750" i="31"/>
  <c r="S758" i="31"/>
  <c r="S766" i="31"/>
  <c r="S774" i="31"/>
  <c r="S782" i="31"/>
  <c r="S790" i="31"/>
  <c r="S798" i="31"/>
  <c r="S806" i="31"/>
  <c r="S814" i="31"/>
  <c r="S822" i="31"/>
  <c r="S830" i="31"/>
  <c r="S838" i="31"/>
  <c r="S846" i="31"/>
  <c r="S854" i="31"/>
  <c r="S862" i="31"/>
  <c r="S870" i="31"/>
  <c r="S878" i="31"/>
  <c r="S886" i="31"/>
  <c r="S894" i="31"/>
  <c r="S902" i="31"/>
  <c r="S910" i="31"/>
  <c r="S918" i="31"/>
  <c r="S926" i="31"/>
  <c r="S934" i="31"/>
  <c r="S942" i="31"/>
  <c r="S950" i="31"/>
  <c r="S958" i="31"/>
  <c r="S966" i="31"/>
  <c r="S974" i="31"/>
  <c r="S982" i="31"/>
  <c r="S990" i="31"/>
  <c r="S998" i="31"/>
  <c r="S1006" i="31"/>
  <c r="S1014" i="31"/>
  <c r="S34" i="31"/>
  <c r="S66" i="31"/>
  <c r="S98" i="31"/>
  <c r="S130" i="31"/>
  <c r="S162" i="31"/>
  <c r="S194" i="31"/>
  <c r="S226" i="31"/>
  <c r="S258" i="31"/>
  <c r="S290" i="31"/>
  <c r="S322" i="31"/>
  <c r="S354" i="31"/>
  <c r="S386" i="31"/>
  <c r="S410" i="31"/>
  <c r="S433" i="31"/>
  <c r="S452" i="31"/>
  <c r="S474" i="31"/>
  <c r="S497" i="31"/>
  <c r="S516" i="31"/>
  <c r="S534" i="31"/>
  <c r="S550" i="31"/>
  <c r="S566" i="31"/>
  <c r="S582" i="31"/>
  <c r="S598" i="31"/>
  <c r="S614" i="31"/>
  <c r="S630" i="31"/>
  <c r="S646" i="31"/>
  <c r="S662" i="31"/>
  <c r="S678" i="31"/>
  <c r="S687" i="31"/>
  <c r="S695" i="31"/>
  <c r="S703" i="31"/>
  <c r="S711" i="31"/>
  <c r="S719" i="31"/>
  <c r="S727" i="31"/>
  <c r="S735" i="31"/>
  <c r="S743" i="31"/>
  <c r="S751" i="31"/>
  <c r="S759" i="31"/>
  <c r="S767" i="31"/>
  <c r="S775" i="31"/>
  <c r="S783" i="31"/>
  <c r="S791" i="31"/>
  <c r="S799" i="31"/>
  <c r="S807" i="31"/>
  <c r="S815" i="31"/>
  <c r="S823" i="31"/>
  <c r="S831" i="31"/>
  <c r="S839" i="31"/>
  <c r="S847" i="31"/>
  <c r="S855" i="31"/>
  <c r="S863" i="31"/>
  <c r="S871" i="31"/>
  <c r="S879" i="31"/>
  <c r="S887" i="31"/>
  <c r="S895" i="31"/>
  <c r="S903" i="31"/>
  <c r="S911" i="31"/>
  <c r="S919" i="31"/>
  <c r="S927" i="31"/>
  <c r="S935" i="31"/>
  <c r="S943" i="31"/>
  <c r="S951" i="31"/>
  <c r="S959" i="31"/>
  <c r="S967" i="31"/>
  <c r="S975" i="31"/>
  <c r="S983" i="31"/>
  <c r="S991" i="31"/>
  <c r="S999" i="31"/>
  <c r="S1007" i="31"/>
  <c r="S1015" i="31"/>
  <c r="S1023" i="31"/>
  <c r="S50" i="31"/>
  <c r="S306" i="31"/>
  <c r="S506" i="31"/>
  <c r="S638" i="31"/>
  <c r="S723" i="31"/>
  <c r="S787" i="31"/>
  <c r="S851" i="31"/>
  <c r="S915" i="31"/>
  <c r="S979" i="31"/>
  <c r="S1029" i="31"/>
  <c r="S1045" i="31"/>
  <c r="S1061" i="31"/>
  <c r="S1077" i="31"/>
  <c r="S1093" i="31"/>
  <c r="S1109" i="31"/>
  <c r="S1121" i="31"/>
  <c r="S1134" i="31"/>
  <c r="S1143" i="31"/>
  <c r="S1151" i="31"/>
  <c r="S1159" i="31"/>
  <c r="S1167" i="31"/>
  <c r="S1175" i="31"/>
  <c r="S1183" i="31"/>
  <c r="S1191" i="31"/>
  <c r="S1199" i="31"/>
  <c r="S1207" i="31"/>
  <c r="S1215" i="31"/>
  <c r="S1223" i="31"/>
  <c r="S1231" i="31"/>
  <c r="S1239" i="31"/>
  <c r="S1247" i="31"/>
  <c r="S1255" i="31"/>
  <c r="S1263" i="31"/>
  <c r="S1271" i="31"/>
  <c r="S1279" i="31"/>
  <c r="S1287" i="31"/>
  <c r="S1295" i="31"/>
  <c r="S1303" i="31"/>
  <c r="S1311" i="31"/>
  <c r="S1319" i="31"/>
  <c r="S1327" i="31"/>
  <c r="S1335" i="31"/>
  <c r="S1343" i="31"/>
  <c r="S1351" i="31"/>
  <c r="S1359" i="31"/>
  <c r="S1367" i="31"/>
  <c r="S1375" i="31"/>
  <c r="S1383" i="31"/>
  <c r="S1391" i="31"/>
  <c r="S1399" i="31"/>
  <c r="S1407" i="31"/>
  <c r="S1415" i="31"/>
  <c r="S1423" i="31"/>
  <c r="S1431" i="31"/>
  <c r="S1439" i="31"/>
  <c r="S1447" i="31"/>
  <c r="S1455" i="31"/>
  <c r="S1463" i="31"/>
  <c r="S1471" i="31"/>
  <c r="S1479" i="31"/>
  <c r="S1487" i="31"/>
  <c r="S1495" i="31"/>
  <c r="S1503" i="31"/>
  <c r="S1511" i="31"/>
  <c r="S1519" i="31"/>
  <c r="S1527" i="31"/>
  <c r="S1535" i="31"/>
  <c r="S1543" i="31"/>
  <c r="S1551" i="31"/>
  <c r="S1559" i="31"/>
  <c r="S1567" i="31"/>
  <c r="S1575" i="31"/>
  <c r="S1583" i="31"/>
  <c r="S1591" i="31"/>
  <c r="S1599" i="31"/>
  <c r="S1607" i="31"/>
  <c r="S1615" i="31"/>
  <c r="S1623" i="31"/>
  <c r="S1631" i="31"/>
  <c r="S1639" i="31"/>
  <c r="S1647" i="31"/>
  <c r="S1655" i="31"/>
  <c r="S1663" i="31"/>
  <c r="S1671" i="31"/>
  <c r="S1679" i="31"/>
  <c r="S1687" i="31"/>
  <c r="S1695" i="31"/>
  <c r="S1703" i="31"/>
  <c r="S1711" i="31"/>
  <c r="S1719" i="31"/>
  <c r="S1727" i="31"/>
  <c r="S1735" i="31"/>
  <c r="S82" i="31"/>
  <c r="S338" i="31"/>
  <c r="S526" i="31"/>
  <c r="S654" i="31"/>
  <c r="S731" i="31"/>
  <c r="S795" i="31"/>
  <c r="S859" i="31"/>
  <c r="S923" i="31"/>
  <c r="S987" i="31"/>
  <c r="S1030" i="31"/>
  <c r="S1046" i="31"/>
  <c r="S1062" i="31"/>
  <c r="S1078" i="31"/>
  <c r="S1094" i="31"/>
  <c r="S1110" i="31"/>
  <c r="S1123" i="31"/>
  <c r="S1135" i="31"/>
  <c r="S1144" i="31"/>
  <c r="S1152" i="31"/>
  <c r="S1160" i="31"/>
  <c r="S1168" i="31"/>
  <c r="S1176" i="31"/>
  <c r="S1184" i="31"/>
  <c r="S1192" i="31"/>
  <c r="S1200" i="31"/>
  <c r="S1208" i="31"/>
  <c r="S1216" i="31"/>
  <c r="S1224" i="31"/>
  <c r="S1232" i="31"/>
  <c r="S1240" i="31"/>
  <c r="S1248" i="31"/>
  <c r="S1256" i="31"/>
  <c r="S1264" i="31"/>
  <c r="S1272" i="31"/>
  <c r="S1280" i="31"/>
  <c r="S1288" i="31"/>
  <c r="S1296" i="31"/>
  <c r="S1304" i="31"/>
  <c r="S1312" i="31"/>
  <c r="S1320" i="31"/>
  <c r="S1328" i="31"/>
  <c r="S1336" i="31"/>
  <c r="S1344" i="31"/>
  <c r="S1352" i="31"/>
  <c r="S1360" i="31"/>
  <c r="S1368" i="31"/>
  <c r="S1376" i="31"/>
  <c r="S1384" i="31"/>
  <c r="S1392" i="31"/>
  <c r="S1400" i="31"/>
  <c r="S1408" i="31"/>
  <c r="S1416" i="31"/>
  <c r="S1424" i="31"/>
  <c r="S1432" i="31"/>
  <c r="S1440" i="31"/>
  <c r="S1448" i="31"/>
  <c r="S1456" i="31"/>
  <c r="S1464" i="31"/>
  <c r="S1472" i="31"/>
  <c r="S1480" i="31"/>
  <c r="S1488" i="31"/>
  <c r="S1496" i="31"/>
  <c r="S1504" i="31"/>
  <c r="S1512" i="31"/>
  <c r="S1520" i="31"/>
  <c r="S1528" i="31"/>
  <c r="S1536" i="31"/>
  <c r="S1544" i="31"/>
  <c r="S1552" i="31"/>
  <c r="S1560" i="31"/>
  <c r="S1568" i="31"/>
  <c r="S1576" i="31"/>
  <c r="S1584" i="31"/>
  <c r="S1592" i="31"/>
  <c r="S1600" i="31"/>
  <c r="S1608" i="31"/>
  <c r="S1616" i="31"/>
  <c r="S1624" i="31"/>
  <c r="S1632" i="31"/>
  <c r="S1640" i="31"/>
  <c r="S1648" i="31"/>
  <c r="S1656" i="31"/>
  <c r="S1664" i="31"/>
  <c r="S1672" i="31"/>
  <c r="S1680" i="31"/>
  <c r="S114" i="31"/>
  <c r="S370" i="31"/>
  <c r="S542" i="31"/>
  <c r="S670" i="31"/>
  <c r="S739" i="31"/>
  <c r="S803" i="31"/>
  <c r="S867" i="31"/>
  <c r="S931" i="31"/>
  <c r="S995" i="31"/>
  <c r="S1031" i="31"/>
  <c r="S1047" i="31"/>
  <c r="S1063" i="31"/>
  <c r="S1079" i="31"/>
  <c r="S1095" i="31"/>
  <c r="S1111" i="31"/>
  <c r="S1125" i="31"/>
  <c r="S1137" i="31"/>
  <c r="S1145" i="31"/>
  <c r="S1153" i="31"/>
  <c r="S1161" i="31"/>
  <c r="S1169" i="31"/>
  <c r="S1177" i="31"/>
  <c r="S1185" i="31"/>
  <c r="S1193" i="31"/>
  <c r="S1201" i="31"/>
  <c r="S1209" i="31"/>
  <c r="S1217" i="31"/>
  <c r="S1225" i="31"/>
  <c r="S1233" i="31"/>
  <c r="S1241" i="31"/>
  <c r="S1249" i="31"/>
  <c r="S1257" i="31"/>
  <c r="S1265" i="31"/>
  <c r="S1273" i="31"/>
  <c r="S1281" i="31"/>
  <c r="S1289" i="31"/>
  <c r="S1297" i="31"/>
  <c r="S1305" i="31"/>
  <c r="S1313" i="31"/>
  <c r="S1321" i="31"/>
  <c r="S1329" i="31"/>
  <c r="S1337" i="31"/>
  <c r="S1345" i="31"/>
  <c r="S1353" i="31"/>
  <c r="S1361" i="31"/>
  <c r="S1369" i="31"/>
  <c r="S1377" i="31"/>
  <c r="S1385" i="31"/>
  <c r="S1393" i="31"/>
  <c r="S1401" i="31"/>
  <c r="S1409" i="31"/>
  <c r="S1417" i="31"/>
  <c r="S1425" i="31"/>
  <c r="S1433" i="31"/>
  <c r="S1441" i="31"/>
  <c r="S1449" i="31"/>
  <c r="S1457" i="31"/>
  <c r="S1465" i="31"/>
  <c r="S1473" i="31"/>
  <c r="S1481" i="31"/>
  <c r="S1489" i="31"/>
  <c r="S1497" i="31"/>
  <c r="S1505" i="31"/>
  <c r="S1513" i="31"/>
  <c r="S1521" i="31"/>
  <c r="S1529" i="31"/>
  <c r="S1537" i="31"/>
  <c r="S1545" i="31"/>
  <c r="S1553" i="31"/>
  <c r="S1561" i="31"/>
  <c r="S1569" i="31"/>
  <c r="S1577" i="31"/>
  <c r="S1585" i="31"/>
  <c r="S1593" i="31"/>
  <c r="S1601" i="31"/>
  <c r="S1609" i="31"/>
  <c r="S1617" i="31"/>
  <c r="S1625" i="31"/>
  <c r="S1633" i="31"/>
  <c r="S1641" i="31"/>
  <c r="S1649" i="31"/>
  <c r="S1657" i="31"/>
  <c r="S1665" i="31"/>
  <c r="S1673" i="31"/>
  <c r="S1681" i="31"/>
  <c r="S1689" i="31"/>
  <c r="S146" i="31"/>
  <c r="S401" i="31"/>
  <c r="S558" i="31"/>
  <c r="S683" i="31"/>
  <c r="S747" i="31"/>
  <c r="S811" i="31"/>
  <c r="S875" i="31"/>
  <c r="S939" i="31"/>
  <c r="S1003" i="31"/>
  <c r="S1035" i="31"/>
  <c r="S1051" i="31"/>
  <c r="S1067" i="31"/>
  <c r="S1083" i="31"/>
  <c r="S1099" i="31"/>
  <c r="S1113" i="31"/>
  <c r="S1126" i="31"/>
  <c r="S1138" i="31"/>
  <c r="S1146" i="31"/>
  <c r="S1154" i="31"/>
  <c r="S1162" i="31"/>
  <c r="S1170" i="31"/>
  <c r="S1178" i="31"/>
  <c r="S1186" i="31"/>
  <c r="S1194" i="31"/>
  <c r="S1202" i="31"/>
  <c r="S1210" i="31"/>
  <c r="S1218" i="31"/>
  <c r="S1226" i="31"/>
  <c r="S1234" i="31"/>
  <c r="S1242" i="31"/>
  <c r="S1250" i="31"/>
  <c r="S1258" i="31"/>
  <c r="S1266" i="31"/>
  <c r="S1274" i="31"/>
  <c r="S1282" i="31"/>
  <c r="S1290" i="31"/>
  <c r="S1298" i="31"/>
  <c r="S1306" i="31"/>
  <c r="S1314" i="31"/>
  <c r="S1322" i="31"/>
  <c r="S1330" i="31"/>
  <c r="S1338" i="31"/>
  <c r="S1346" i="31"/>
  <c r="S1354" i="31"/>
  <c r="S1362" i="31"/>
  <c r="S1370" i="31"/>
  <c r="S1378" i="31"/>
  <c r="S1386" i="31"/>
  <c r="S1394" i="31"/>
  <c r="S1402" i="31"/>
  <c r="S1410" i="31"/>
  <c r="S1418" i="31"/>
  <c r="S1426" i="31"/>
  <c r="S1434" i="31"/>
  <c r="S1442" i="31"/>
  <c r="S1450" i="31"/>
  <c r="S1458" i="31"/>
  <c r="S1466" i="31"/>
  <c r="S1474" i="31"/>
  <c r="S1482" i="31"/>
  <c r="S1490" i="31"/>
  <c r="S1498" i="31"/>
  <c r="S1506" i="31"/>
  <c r="S1514" i="31"/>
  <c r="S1522" i="31"/>
  <c r="S1530" i="31"/>
  <c r="S1538" i="31"/>
  <c r="S1546" i="31"/>
  <c r="S1554" i="31"/>
  <c r="S1562" i="31"/>
  <c r="S1570" i="31"/>
  <c r="S1578" i="31"/>
  <c r="S1586" i="31"/>
  <c r="S1594" i="31"/>
  <c r="S1602" i="31"/>
  <c r="S1610" i="31"/>
  <c r="S1618" i="31"/>
  <c r="S1626" i="31"/>
  <c r="S1634" i="31"/>
  <c r="S1642" i="31"/>
  <c r="S1650" i="31"/>
  <c r="S1658" i="31"/>
  <c r="S1666" i="31"/>
  <c r="S1674" i="31"/>
  <c r="S1682" i="31"/>
  <c r="S178" i="31"/>
  <c r="S420" i="31"/>
  <c r="S574" i="31"/>
  <c r="S691" i="31"/>
  <c r="S755" i="31"/>
  <c r="S819" i="31"/>
  <c r="S883" i="31"/>
  <c r="S947" i="31"/>
  <c r="S1011" i="31"/>
  <c r="S1037" i="31"/>
  <c r="S1053" i="31"/>
  <c r="S1069" i="31"/>
  <c r="S1085" i="31"/>
  <c r="S1101" i="31"/>
  <c r="S1115" i="31"/>
  <c r="S1127" i="31"/>
  <c r="S1139" i="31"/>
  <c r="S1147" i="31"/>
  <c r="S1155" i="31"/>
  <c r="S1163" i="31"/>
  <c r="S1171" i="31"/>
  <c r="S1179" i="31"/>
  <c r="S1187" i="31"/>
  <c r="S1195" i="31"/>
  <c r="S1203" i="31"/>
  <c r="S1211" i="31"/>
  <c r="S1219" i="31"/>
  <c r="S1227" i="31"/>
  <c r="S1235" i="31"/>
  <c r="S1243" i="31"/>
  <c r="S1251" i="31"/>
  <c r="S1259" i="31"/>
  <c r="S1267" i="31"/>
  <c r="S1275" i="31"/>
  <c r="S1283" i="31"/>
  <c r="S1291" i="31"/>
  <c r="S1299" i="31"/>
  <c r="S1307" i="31"/>
  <c r="S1315" i="31"/>
  <c r="S1323" i="31"/>
  <c r="S1331" i="31"/>
  <c r="S1339" i="31"/>
  <c r="S1347" i="31"/>
  <c r="S1355" i="31"/>
  <c r="S1363" i="31"/>
  <c r="S1371" i="31"/>
  <c r="S1379" i="31"/>
  <c r="S1387" i="31"/>
  <c r="S1395" i="31"/>
  <c r="S1403" i="31"/>
  <c r="S1411" i="31"/>
  <c r="S1419" i="31"/>
  <c r="S1427" i="31"/>
  <c r="S1435" i="31"/>
  <c r="S1443" i="31"/>
  <c r="S1451" i="31"/>
  <c r="S1459" i="31"/>
  <c r="S1467" i="31"/>
  <c r="S1475" i="31"/>
  <c r="S1483" i="31"/>
  <c r="S1491" i="31"/>
  <c r="S1499" i="31"/>
  <c r="S1507" i="31"/>
  <c r="S210" i="31"/>
  <c r="S442" i="31"/>
  <c r="S590" i="31"/>
  <c r="S699" i="31"/>
  <c r="S763" i="31"/>
  <c r="S827" i="31"/>
  <c r="S891" i="31"/>
  <c r="S955" i="31"/>
  <c r="S1019" i="31"/>
  <c r="S1038" i="31"/>
  <c r="S1054" i="31"/>
  <c r="S1070" i="31"/>
  <c r="S1086" i="31"/>
  <c r="S1102" i="31"/>
  <c r="S1117" i="31"/>
  <c r="S1129" i="31"/>
  <c r="S1140" i="31"/>
  <c r="S1148" i="31"/>
  <c r="S1156" i="31"/>
  <c r="S1164" i="31"/>
  <c r="S1172" i="31"/>
  <c r="S1180" i="31"/>
  <c r="S1188" i="31"/>
  <c r="S1196" i="31"/>
  <c r="S1204" i="31"/>
  <c r="S1212" i="31"/>
  <c r="S1220" i="31"/>
  <c r="S1228" i="31"/>
  <c r="S1236" i="31"/>
  <c r="S1244" i="31"/>
  <c r="S1252" i="31"/>
  <c r="S1260" i="31"/>
  <c r="S1268" i="31"/>
  <c r="S1276" i="31"/>
  <c r="S1284" i="31"/>
  <c r="S1292" i="31"/>
  <c r="S1300" i="31"/>
  <c r="S1308" i="31"/>
  <c r="S1316" i="31"/>
  <c r="S1324" i="31"/>
  <c r="S1332" i="31"/>
  <c r="S1340" i="31"/>
  <c r="S1348" i="31"/>
  <c r="S1356" i="31"/>
  <c r="S1364" i="31"/>
  <c r="S1372" i="31"/>
  <c r="S1380" i="31"/>
  <c r="S1388" i="31"/>
  <c r="S1396" i="31"/>
  <c r="S1404" i="31"/>
  <c r="S1412" i="31"/>
  <c r="S1420" i="31"/>
  <c r="S1428" i="31"/>
  <c r="S1436" i="31"/>
  <c r="S1444" i="31"/>
  <c r="S1452" i="31"/>
  <c r="S1460" i="31"/>
  <c r="S1468" i="31"/>
  <c r="S1476" i="31"/>
  <c r="S1484" i="31"/>
  <c r="S1492" i="31"/>
  <c r="S1500" i="31"/>
  <c r="S1508" i="31"/>
  <c r="S1516" i="31"/>
  <c r="S1524" i="31"/>
  <c r="S1532" i="31"/>
  <c r="S1540" i="31"/>
  <c r="S1548" i="31"/>
  <c r="S1556" i="31"/>
  <c r="S1564" i="31"/>
  <c r="S1572" i="31"/>
  <c r="S1580" i="31"/>
  <c r="S1588" i="31"/>
  <c r="S1596" i="31"/>
  <c r="S1604" i="31"/>
  <c r="S1612" i="31"/>
  <c r="S1620" i="31"/>
  <c r="S1628" i="31"/>
  <c r="S242" i="31"/>
  <c r="S771" i="31"/>
  <c r="S1022" i="31"/>
  <c r="S1087" i="31"/>
  <c r="S1141" i="31"/>
  <c r="S1173" i="31"/>
  <c r="S1205" i="31"/>
  <c r="S1237" i="31"/>
  <c r="S1269" i="31"/>
  <c r="S1301" i="31"/>
  <c r="S1333" i="31"/>
  <c r="S1365" i="31"/>
  <c r="S1397" i="31"/>
  <c r="S1429" i="31"/>
  <c r="S1461" i="31"/>
  <c r="S1493" i="31"/>
  <c r="S1518" i="31"/>
  <c r="S1541" i="31"/>
  <c r="S1563" i="31"/>
  <c r="S1582" i="31"/>
  <c r="S1605" i="31"/>
  <c r="S1627" i="31"/>
  <c r="S1644" i="31"/>
  <c r="S1660" i="31"/>
  <c r="S1676" i="31"/>
  <c r="S1690" i="31"/>
  <c r="S1699" i="31"/>
  <c r="S1708" i="31"/>
  <c r="S1717" i="31"/>
  <c r="S1726" i="31"/>
  <c r="S1736" i="31"/>
  <c r="S1744" i="31"/>
  <c r="S1752" i="31"/>
  <c r="S1760" i="31"/>
  <c r="S1768" i="31"/>
  <c r="S1776" i="31"/>
  <c r="S1784" i="31"/>
  <c r="S1792" i="31"/>
  <c r="S1800" i="31"/>
  <c r="S1808" i="31"/>
  <c r="S1816" i="31"/>
  <c r="S1824" i="31"/>
  <c r="S1832" i="31"/>
  <c r="S1840" i="31"/>
  <c r="S1848" i="31"/>
  <c r="S1856" i="31"/>
  <c r="S1864" i="31"/>
  <c r="S1872" i="31"/>
  <c r="S1880" i="31"/>
  <c r="S1888" i="31"/>
  <c r="S1896" i="31"/>
  <c r="S1904" i="31"/>
  <c r="S1912" i="31"/>
  <c r="S1920" i="31"/>
  <c r="S1928" i="31"/>
  <c r="S1936" i="31"/>
  <c r="S1944" i="31"/>
  <c r="S1952" i="31"/>
  <c r="S1960" i="31"/>
  <c r="S1968" i="31"/>
  <c r="S1976" i="31"/>
  <c r="S1984" i="31"/>
  <c r="S1992" i="31"/>
  <c r="S2000" i="31"/>
  <c r="S2008" i="31"/>
  <c r="S2016" i="31"/>
  <c r="S2024" i="31"/>
  <c r="S2032" i="31"/>
  <c r="S2040" i="31"/>
  <c r="S2048" i="31"/>
  <c r="S2056" i="31"/>
  <c r="S2064" i="31"/>
  <c r="S2072" i="31"/>
  <c r="S2080" i="31"/>
  <c r="S2088" i="31"/>
  <c r="S2096" i="31"/>
  <c r="S2104" i="31"/>
  <c r="S2112" i="31"/>
  <c r="S2120" i="31"/>
  <c r="S2128" i="31"/>
  <c r="S2136" i="31"/>
  <c r="S2144" i="31"/>
  <c r="S2152" i="31"/>
  <c r="S2160" i="31"/>
  <c r="S2168" i="31"/>
  <c r="S2176" i="31"/>
  <c r="S2184" i="31"/>
  <c r="S274" i="31"/>
  <c r="S779" i="31"/>
  <c r="S1027" i="31"/>
  <c r="S1091" i="31"/>
  <c r="S1142" i="31"/>
  <c r="S1174" i="31"/>
  <c r="S1206" i="31"/>
  <c r="S1238" i="31"/>
  <c r="S1270" i="31"/>
  <c r="S1302" i="31"/>
  <c r="S1334" i="31"/>
  <c r="S1366" i="31"/>
  <c r="S1398" i="31"/>
  <c r="S1430" i="31"/>
  <c r="S1462" i="31"/>
  <c r="S1494" i="31"/>
  <c r="S1523" i="31"/>
  <c r="S1542" i="31"/>
  <c r="S1565" i="31"/>
  <c r="S1587" i="31"/>
  <c r="S1606" i="31"/>
  <c r="S1629" i="31"/>
  <c r="S1645" i="31"/>
  <c r="S1661" i="31"/>
  <c r="S1677" i="31"/>
  <c r="S1691" i="31"/>
  <c r="S1700" i="31"/>
  <c r="S1709" i="31"/>
  <c r="S1718" i="31"/>
  <c r="S1728" i="31"/>
  <c r="S1737" i="31"/>
  <c r="S1745" i="31"/>
  <c r="S1753" i="31"/>
  <c r="S1761" i="31"/>
  <c r="S1769" i="31"/>
  <c r="S1777" i="31"/>
  <c r="S1785" i="31"/>
  <c r="S1793" i="31"/>
  <c r="S1801" i="31"/>
  <c r="S1809" i="31"/>
  <c r="S1817" i="31"/>
  <c r="S1825" i="31"/>
  <c r="S1833" i="31"/>
  <c r="S1841" i="31"/>
  <c r="S1849" i="31"/>
  <c r="S1857" i="31"/>
  <c r="S1865" i="31"/>
  <c r="S1873" i="31"/>
  <c r="S1881" i="31"/>
  <c r="S1889" i="31"/>
  <c r="S1897" i="31"/>
  <c r="S1905" i="31"/>
  <c r="S1913" i="31"/>
  <c r="S1921" i="31"/>
  <c r="S1929" i="31"/>
  <c r="S1937" i="31"/>
  <c r="S1945" i="31"/>
  <c r="S1953" i="31"/>
  <c r="S1961" i="31"/>
  <c r="S1969" i="31"/>
  <c r="S1977" i="31"/>
  <c r="S1985" i="31"/>
  <c r="S1993" i="31"/>
  <c r="S2001" i="31"/>
  <c r="S2009" i="31"/>
  <c r="S2017" i="31"/>
  <c r="S2025" i="31"/>
  <c r="S2033" i="31"/>
  <c r="S2041" i="31"/>
  <c r="S2049" i="31"/>
  <c r="S2057" i="31"/>
  <c r="S2065" i="31"/>
  <c r="S2073" i="31"/>
  <c r="S2081" i="31"/>
  <c r="S2089" i="31"/>
  <c r="S2097" i="31"/>
  <c r="S2105" i="31"/>
  <c r="S2113" i="31"/>
  <c r="S2121" i="31"/>
  <c r="S2129" i="31"/>
  <c r="S2137" i="31"/>
  <c r="S2145" i="31"/>
  <c r="S2153" i="31"/>
  <c r="S2161" i="31"/>
  <c r="S2169" i="31"/>
  <c r="S465" i="31"/>
  <c r="S835" i="31"/>
  <c r="S1039" i="31"/>
  <c r="S1103" i="31"/>
  <c r="S1149" i="31"/>
  <c r="S1181" i="31"/>
  <c r="S1213" i="31"/>
  <c r="S1245" i="31"/>
  <c r="S1277" i="31"/>
  <c r="S1309" i="31"/>
  <c r="S1341" i="31"/>
  <c r="S1373" i="31"/>
  <c r="S1405" i="31"/>
  <c r="S1437" i="31"/>
  <c r="S1469" i="31"/>
  <c r="S1501" i="31"/>
  <c r="S1525" i="31"/>
  <c r="S1547" i="31"/>
  <c r="S1566" i="31"/>
  <c r="S1589" i="31"/>
  <c r="S1611" i="31"/>
  <c r="S1630" i="31"/>
  <c r="S1646" i="31"/>
  <c r="S1662" i="31"/>
  <c r="S1678" i="31"/>
  <c r="S1692" i="31"/>
  <c r="S1701" i="31"/>
  <c r="S1710" i="31"/>
  <c r="S1720" i="31"/>
  <c r="S1729" i="31"/>
  <c r="S1738" i="31"/>
  <c r="S1746" i="31"/>
  <c r="S1754" i="31"/>
  <c r="S1762" i="31"/>
  <c r="S1770" i="31"/>
  <c r="S1778" i="31"/>
  <c r="S1786" i="31"/>
  <c r="S1794" i="31"/>
  <c r="S1802" i="31"/>
  <c r="S1810" i="31"/>
  <c r="S1818" i="31"/>
  <c r="S1826" i="31"/>
  <c r="S1834" i="31"/>
  <c r="S1842" i="31"/>
  <c r="S1850" i="31"/>
  <c r="S1858" i="31"/>
  <c r="S1866" i="31"/>
  <c r="S1874" i="31"/>
  <c r="S1882" i="31"/>
  <c r="S1890" i="31"/>
  <c r="S1898" i="31"/>
  <c r="S1906" i="31"/>
  <c r="S1914" i="31"/>
  <c r="S1922" i="31"/>
  <c r="S1930" i="31"/>
  <c r="S1938" i="31"/>
  <c r="S1946" i="31"/>
  <c r="S1954" i="31"/>
  <c r="S1962" i="31"/>
  <c r="S1970" i="31"/>
  <c r="S1978" i="31"/>
  <c r="S1986" i="31"/>
  <c r="S1994" i="31"/>
  <c r="S2002" i="31"/>
  <c r="S2010" i="31"/>
  <c r="S2018" i="31"/>
  <c r="S484" i="31"/>
  <c r="S606" i="31"/>
  <c r="S899" i="31"/>
  <c r="S1055" i="31"/>
  <c r="S1118" i="31"/>
  <c r="S1157" i="31"/>
  <c r="S1189" i="31"/>
  <c r="S1221" i="31"/>
  <c r="S1253" i="31"/>
  <c r="S1285" i="31"/>
  <c r="S1317" i="31"/>
  <c r="S1349" i="31"/>
  <c r="S1381" i="31"/>
  <c r="S1413" i="31"/>
  <c r="S1445" i="31"/>
  <c r="S1477" i="31"/>
  <c r="S1509" i="31"/>
  <c r="S1531" i="31"/>
  <c r="S1550" i="31"/>
  <c r="S1573" i="31"/>
  <c r="S1595" i="31"/>
  <c r="S1614" i="31"/>
  <c r="S1636" i="31"/>
  <c r="S1652" i="31"/>
  <c r="S1668" i="31"/>
  <c r="S1684" i="31"/>
  <c r="S1694" i="31"/>
  <c r="S1704" i="31"/>
  <c r="S1713" i="31"/>
  <c r="S1722" i="31"/>
  <c r="S1731" i="31"/>
  <c r="S1740" i="31"/>
  <c r="S1748" i="31"/>
  <c r="S1756" i="31"/>
  <c r="S1764" i="31"/>
  <c r="S1772" i="31"/>
  <c r="S1780" i="31"/>
  <c r="S1788" i="31"/>
  <c r="S1796" i="31"/>
  <c r="S1804" i="31"/>
  <c r="S1812" i="31"/>
  <c r="S1820" i="31"/>
  <c r="S1828" i="31"/>
  <c r="S1836" i="31"/>
  <c r="S1844" i="31"/>
  <c r="S1852" i="31"/>
  <c r="S1860" i="31"/>
  <c r="S1868" i="31"/>
  <c r="S1876" i="31"/>
  <c r="S1884" i="31"/>
  <c r="S1892" i="31"/>
  <c r="S1900" i="31"/>
  <c r="S1908" i="31"/>
  <c r="S1916" i="31"/>
  <c r="S1924" i="31"/>
  <c r="S1932" i="31"/>
  <c r="S1940" i="31"/>
  <c r="S1948" i="31"/>
  <c r="S1956" i="31"/>
  <c r="S1964" i="31"/>
  <c r="S1972" i="31"/>
  <c r="S1980" i="31"/>
  <c r="S1988" i="31"/>
  <c r="S1996" i="31"/>
  <c r="S2004" i="31"/>
  <c r="S2012" i="31"/>
  <c r="S2020" i="31"/>
  <c r="S2028" i="31"/>
  <c r="S2036" i="31"/>
  <c r="S2044" i="31"/>
  <c r="S2052" i="31"/>
  <c r="S2060" i="31"/>
  <c r="S2068" i="31"/>
  <c r="S2076" i="31"/>
  <c r="S2084" i="31"/>
  <c r="S2092" i="31"/>
  <c r="S622" i="31"/>
  <c r="S907" i="31"/>
  <c r="S1059" i="31"/>
  <c r="S1119" i="31"/>
  <c r="S1158" i="31"/>
  <c r="S1190" i="31"/>
  <c r="S1222" i="31"/>
  <c r="S1254" i="31"/>
  <c r="S1286" i="31"/>
  <c r="S1318" i="31"/>
  <c r="S1350" i="31"/>
  <c r="S1382" i="31"/>
  <c r="S1414" i="31"/>
  <c r="S1446" i="31"/>
  <c r="S1478" i="31"/>
  <c r="S1510" i="31"/>
  <c r="S1533" i="31"/>
  <c r="S1555" i="31"/>
  <c r="S1574" i="31"/>
  <c r="S1597" i="31"/>
  <c r="S1619" i="31"/>
  <c r="S1637" i="31"/>
  <c r="S1653" i="31"/>
  <c r="S1669" i="31"/>
  <c r="S1685" i="31"/>
  <c r="S1696" i="31"/>
  <c r="S1705" i="31"/>
  <c r="S1714" i="31"/>
  <c r="S1723" i="31"/>
  <c r="S1732" i="31"/>
  <c r="S1741" i="31"/>
  <c r="S1749" i="31"/>
  <c r="S1757" i="31"/>
  <c r="S1765" i="31"/>
  <c r="S1773" i="31"/>
  <c r="S1781" i="31"/>
  <c r="S1789" i="31"/>
  <c r="S1797" i="31"/>
  <c r="S1805" i="31"/>
  <c r="S1813" i="31"/>
  <c r="S1821" i="31"/>
  <c r="S1829" i="31"/>
  <c r="S1837" i="31"/>
  <c r="S1845" i="31"/>
  <c r="S1853" i="31"/>
  <c r="S1861" i="31"/>
  <c r="S1869" i="31"/>
  <c r="S1877" i="31"/>
  <c r="S1885" i="31"/>
  <c r="S1893" i="31"/>
  <c r="S1901" i="31"/>
  <c r="S1909" i="31"/>
  <c r="S1917" i="31"/>
  <c r="S1925" i="31"/>
  <c r="S707" i="31"/>
  <c r="S963" i="31"/>
  <c r="S1071" i="31"/>
  <c r="S1131" i="31"/>
  <c r="S1165" i="31"/>
  <c r="S1197" i="31"/>
  <c r="S1229" i="31"/>
  <c r="S1261" i="31"/>
  <c r="S1293" i="31"/>
  <c r="S1325" i="31"/>
  <c r="S1357" i="31"/>
  <c r="S1389" i="31"/>
  <c r="S1421" i="31"/>
  <c r="S1453" i="31"/>
  <c r="S1485" i="31"/>
  <c r="S1515" i="31"/>
  <c r="S1534" i="31"/>
  <c r="S1557" i="31"/>
  <c r="S1579" i="31"/>
  <c r="S1598" i="31"/>
  <c r="S1621" i="31"/>
  <c r="S1638" i="31"/>
  <c r="S1654" i="31"/>
  <c r="S1670" i="31"/>
  <c r="S1686" i="31"/>
  <c r="S1697" i="31"/>
  <c r="S1706" i="31"/>
  <c r="S1715" i="31"/>
  <c r="S1724" i="31"/>
  <c r="S1733" i="31"/>
  <c r="S1742" i="31"/>
  <c r="S1750" i="31"/>
  <c r="S1758" i="31"/>
  <c r="S1766" i="31"/>
  <c r="S1774" i="31"/>
  <c r="S1782" i="31"/>
  <c r="S1790" i="31"/>
  <c r="S1798" i="31"/>
  <c r="S1806" i="31"/>
  <c r="S1814" i="31"/>
  <c r="S1822" i="31"/>
  <c r="S1830" i="31"/>
  <c r="S1838" i="31"/>
  <c r="S1846" i="31"/>
  <c r="S1854" i="31"/>
  <c r="S1862" i="31"/>
  <c r="S1870" i="31"/>
  <c r="S1878" i="31"/>
  <c r="S1886" i="31"/>
  <c r="S1894" i="31"/>
  <c r="S1902" i="31"/>
  <c r="S1910" i="31"/>
  <c r="S1918" i="31"/>
  <c r="S1926" i="31"/>
  <c r="S1934" i="31"/>
  <c r="S1942" i="31"/>
  <c r="S1950" i="31"/>
  <c r="S1958" i="31"/>
  <c r="S1966" i="31"/>
  <c r="S1974" i="31"/>
  <c r="S1982" i="31"/>
  <c r="S1990" i="31"/>
  <c r="S1998" i="31"/>
  <c r="S2006" i="31"/>
  <c r="S2014" i="31"/>
  <c r="S2022" i="31"/>
  <c r="S2030" i="31"/>
  <c r="S715" i="31"/>
  <c r="S1166" i="31"/>
  <c r="S1294" i="31"/>
  <c r="S1422" i="31"/>
  <c r="S1539" i="31"/>
  <c r="S1622" i="31"/>
  <c r="S1688" i="31"/>
  <c r="S1725" i="31"/>
  <c r="S1759" i="31"/>
  <c r="S1791" i="31"/>
  <c r="S1823" i="31"/>
  <c r="S1855" i="31"/>
  <c r="S1887" i="31"/>
  <c r="S1919" i="31"/>
  <c r="S1943" i="31"/>
  <c r="S1965" i="31"/>
  <c r="S1987" i="31"/>
  <c r="S2007" i="31"/>
  <c r="S2027" i="31"/>
  <c r="S2042" i="31"/>
  <c r="S2054" i="31"/>
  <c r="S2067" i="31"/>
  <c r="S2079" i="31"/>
  <c r="S2093" i="31"/>
  <c r="S2103" i="31"/>
  <c r="S2115" i="31"/>
  <c r="S2125" i="31"/>
  <c r="S2135" i="31"/>
  <c r="S2147" i="31"/>
  <c r="S2157" i="31"/>
  <c r="S2167" i="31"/>
  <c r="S2178" i="31"/>
  <c r="S2187" i="31"/>
  <c r="S2195" i="31"/>
  <c r="S2203" i="31"/>
  <c r="S2211" i="31"/>
  <c r="S2219" i="31"/>
  <c r="S2227" i="31"/>
  <c r="S2235" i="31"/>
  <c r="S2243" i="31"/>
  <c r="S2251" i="31"/>
  <c r="S2259" i="31"/>
  <c r="S2267" i="31"/>
  <c r="S2275" i="31"/>
  <c r="S2283" i="31"/>
  <c r="S2291" i="31"/>
  <c r="S2299" i="31"/>
  <c r="S2307" i="31"/>
  <c r="S2315" i="31"/>
  <c r="S2323" i="31"/>
  <c r="S2331" i="31"/>
  <c r="S2339" i="31"/>
  <c r="S2347" i="31"/>
  <c r="S2355" i="31"/>
  <c r="S2363" i="31"/>
  <c r="S2371" i="31"/>
  <c r="S2379" i="31"/>
  <c r="S2387" i="31"/>
  <c r="S2395" i="31"/>
  <c r="S2403" i="31"/>
  <c r="S2411" i="31"/>
  <c r="S1927" i="31"/>
  <c r="S2083" i="31"/>
  <c r="S2127" i="31"/>
  <c r="S2159" i="31"/>
  <c r="S2189" i="31"/>
  <c r="S2213" i="31"/>
  <c r="S2237" i="31"/>
  <c r="S2261" i="31"/>
  <c r="S2285" i="31"/>
  <c r="S2309" i="31"/>
  <c r="S2333" i="31"/>
  <c r="S2349" i="31"/>
  <c r="S2373" i="31"/>
  <c r="S2397" i="31"/>
  <c r="S2133" i="31"/>
  <c r="S2209" i="31"/>
  <c r="S2249" i="31"/>
  <c r="S2297" i="31"/>
  <c r="S2329" i="31"/>
  <c r="S2361" i="31"/>
  <c r="S2401" i="31"/>
  <c r="S1406" i="31"/>
  <c r="S1721" i="31"/>
  <c r="S1755" i="31"/>
  <c r="S1883" i="31"/>
  <c r="S1963" i="31"/>
  <c r="S2039" i="31"/>
  <c r="S2091" i="31"/>
  <c r="S2146" i="31"/>
  <c r="S2210" i="31"/>
  <c r="S2250" i="31"/>
  <c r="S2298" i="31"/>
  <c r="S2306" i="31"/>
  <c r="S2354" i="31"/>
  <c r="S2386" i="31"/>
  <c r="S843" i="31"/>
  <c r="S1182" i="31"/>
  <c r="S1310" i="31"/>
  <c r="S1438" i="31"/>
  <c r="S1549" i="31"/>
  <c r="S1635" i="31"/>
  <c r="S1693" i="31"/>
  <c r="S1730" i="31"/>
  <c r="S1763" i="31"/>
  <c r="S1795" i="31"/>
  <c r="S1827" i="31"/>
  <c r="S1859" i="31"/>
  <c r="S1891" i="31"/>
  <c r="S1923" i="31"/>
  <c r="S1947" i="31"/>
  <c r="S1967" i="31"/>
  <c r="S1989" i="31"/>
  <c r="S2011" i="31"/>
  <c r="S2029" i="31"/>
  <c r="S2043" i="31"/>
  <c r="S2055" i="31"/>
  <c r="S2069" i="31"/>
  <c r="S2082" i="31"/>
  <c r="S2094" i="31"/>
  <c r="S2106" i="31"/>
  <c r="S2116" i="31"/>
  <c r="S2126" i="31"/>
  <c r="S2138" i="31"/>
  <c r="S2148" i="31"/>
  <c r="S2158" i="31"/>
  <c r="S2170" i="31"/>
  <c r="S2179" i="31"/>
  <c r="S2188" i="31"/>
  <c r="S2196" i="31"/>
  <c r="S2204" i="31"/>
  <c r="S2212" i="31"/>
  <c r="S2220" i="31"/>
  <c r="S2228" i="31"/>
  <c r="S2236" i="31"/>
  <c r="S2244" i="31"/>
  <c r="S2252" i="31"/>
  <c r="S2260" i="31"/>
  <c r="S2268" i="31"/>
  <c r="S2276" i="31"/>
  <c r="S2284" i="31"/>
  <c r="S2292" i="31"/>
  <c r="S2300" i="31"/>
  <c r="S2308" i="31"/>
  <c r="S2316" i="31"/>
  <c r="S2324" i="31"/>
  <c r="S2332" i="31"/>
  <c r="S2340" i="31"/>
  <c r="S2348" i="31"/>
  <c r="S2356" i="31"/>
  <c r="S2364" i="31"/>
  <c r="S2372" i="31"/>
  <c r="S2380" i="31"/>
  <c r="S2388" i="31"/>
  <c r="S2396" i="31"/>
  <c r="S2404" i="31"/>
  <c r="S2412" i="31"/>
  <c r="S1698" i="31"/>
  <c r="S1971" i="31"/>
  <c r="S2013" i="31"/>
  <c r="S2045" i="31"/>
  <c r="S2070" i="31"/>
  <c r="S2107" i="31"/>
  <c r="S2139" i="31"/>
  <c r="S2171" i="31"/>
  <c r="S2197" i="31"/>
  <c r="S2221" i="31"/>
  <c r="S2245" i="31"/>
  <c r="S2269" i="31"/>
  <c r="S2293" i="31"/>
  <c r="S2317" i="31"/>
  <c r="S2341" i="31"/>
  <c r="S2365" i="31"/>
  <c r="S2381" i="31"/>
  <c r="S2405" i="31"/>
  <c r="S2155" i="31"/>
  <c r="S2225" i="31"/>
  <c r="S2281" i="31"/>
  <c r="S2337" i="31"/>
  <c r="S2377" i="31"/>
  <c r="S2409" i="31"/>
  <c r="S1526" i="31"/>
  <c r="S1819" i="31"/>
  <c r="S1941" i="31"/>
  <c r="S2026" i="31"/>
  <c r="S2078" i="31"/>
  <c r="S2134" i="31"/>
  <c r="S2177" i="31"/>
  <c r="S2226" i="31"/>
  <c r="S2258" i="31"/>
  <c r="S2314" i="31"/>
  <c r="S2370" i="31"/>
  <c r="S971" i="31"/>
  <c r="S1198" i="31"/>
  <c r="S1326" i="31"/>
  <c r="S1454" i="31"/>
  <c r="S1558" i="31"/>
  <c r="S1643" i="31"/>
  <c r="S1734" i="31"/>
  <c r="S1767" i="31"/>
  <c r="S1799" i="31"/>
  <c r="S1831" i="31"/>
  <c r="S1863" i="31"/>
  <c r="S1895" i="31"/>
  <c r="S1949" i="31"/>
  <c r="S1991" i="31"/>
  <c r="S2031" i="31"/>
  <c r="S2058" i="31"/>
  <c r="S2095" i="31"/>
  <c r="S2117" i="31"/>
  <c r="S2149" i="31"/>
  <c r="S2180" i="31"/>
  <c r="S2205" i="31"/>
  <c r="S2229" i="31"/>
  <c r="S2253" i="31"/>
  <c r="S2277" i="31"/>
  <c r="S2301" i="31"/>
  <c r="S2325" i="31"/>
  <c r="S2357" i="31"/>
  <c r="S2389" i="31"/>
  <c r="S2413" i="31"/>
  <c r="S2175" i="31"/>
  <c r="S2233" i="31"/>
  <c r="S2289" i="31"/>
  <c r="S2321" i="31"/>
  <c r="S2369" i="31"/>
  <c r="S1613" i="31"/>
  <c r="S2102" i="31"/>
  <c r="S2166" i="31"/>
  <c r="S2218" i="31"/>
  <c r="S2274" i="31"/>
  <c r="S2346" i="31"/>
  <c r="S2410" i="31"/>
  <c r="S1043" i="31"/>
  <c r="S1214" i="31"/>
  <c r="S1342" i="31"/>
  <c r="S1470" i="31"/>
  <c r="S1571" i="31"/>
  <c r="S1651" i="31"/>
  <c r="S1702" i="31"/>
  <c r="S1739" i="31"/>
  <c r="S1771" i="31"/>
  <c r="S1803" i="31"/>
  <c r="S1835" i="31"/>
  <c r="S1867" i="31"/>
  <c r="S1899" i="31"/>
  <c r="S1931" i="31"/>
  <c r="S1951" i="31"/>
  <c r="S1973" i="31"/>
  <c r="S1995" i="31"/>
  <c r="S2015" i="31"/>
  <c r="S2034" i="31"/>
  <c r="S2046" i="31"/>
  <c r="S2059" i="31"/>
  <c r="S2071" i="31"/>
  <c r="S2085" i="31"/>
  <c r="S2098" i="31"/>
  <c r="S2108" i="31"/>
  <c r="S2118" i="31"/>
  <c r="S2130" i="31"/>
  <c r="S2140" i="31"/>
  <c r="S2150" i="31"/>
  <c r="S2162" i="31"/>
  <c r="S2172" i="31"/>
  <c r="S2181" i="31"/>
  <c r="S2190" i="31"/>
  <c r="S2198" i="31"/>
  <c r="S2206" i="31"/>
  <c r="S2214" i="31"/>
  <c r="S2222" i="31"/>
  <c r="S2230" i="31"/>
  <c r="S2238" i="31"/>
  <c r="S2246" i="31"/>
  <c r="S2254" i="31"/>
  <c r="S2262" i="31"/>
  <c r="S2270" i="31"/>
  <c r="S2278" i="31"/>
  <c r="S2286" i="31"/>
  <c r="S2294" i="31"/>
  <c r="S2302" i="31"/>
  <c r="S2310" i="31"/>
  <c r="S2318" i="31"/>
  <c r="S2326" i="31"/>
  <c r="S2334" i="31"/>
  <c r="S2342" i="31"/>
  <c r="S2350" i="31"/>
  <c r="S2358" i="31"/>
  <c r="S2366" i="31"/>
  <c r="S2374" i="31"/>
  <c r="S2382" i="31"/>
  <c r="S2390" i="31"/>
  <c r="S2398" i="31"/>
  <c r="S2406" i="31"/>
  <c r="S2" i="31"/>
  <c r="S2280" i="31"/>
  <c r="S2312" i="31"/>
  <c r="S2328" i="31"/>
  <c r="S2344" i="31"/>
  <c r="S2368" i="31"/>
  <c r="S2384" i="31"/>
  <c r="S2400" i="31"/>
  <c r="S2408" i="31"/>
  <c r="S1133" i="31"/>
  <c r="S1517" i="31"/>
  <c r="S1675" i="31"/>
  <c r="S1751" i="31"/>
  <c r="S1815" i="31"/>
  <c r="S1879" i="31"/>
  <c r="S1939" i="31"/>
  <c r="S1981" i="31"/>
  <c r="S2023" i="31"/>
  <c r="S2038" i="31"/>
  <c r="S2063" i="31"/>
  <c r="S2090" i="31"/>
  <c r="S2111" i="31"/>
  <c r="S2143" i="31"/>
  <c r="S2185" i="31"/>
  <c r="S2201" i="31"/>
  <c r="S2241" i="31"/>
  <c r="S2265" i="31"/>
  <c r="S2305" i="31"/>
  <c r="S2345" i="31"/>
  <c r="S2385" i="31"/>
  <c r="S1150" i="31"/>
  <c r="S1851" i="31"/>
  <c r="S1983" i="31"/>
  <c r="S2066" i="31"/>
  <c r="S2124" i="31"/>
  <c r="S2186" i="31"/>
  <c r="S2234" i="31"/>
  <c r="S2282" i="31"/>
  <c r="S2338" i="31"/>
  <c r="S2394" i="31"/>
  <c r="S1075" i="31"/>
  <c r="S1230" i="31"/>
  <c r="S1358" i="31"/>
  <c r="S1486" i="31"/>
  <c r="S1581" i="31"/>
  <c r="S1659" i="31"/>
  <c r="S1707" i="31"/>
  <c r="S1743" i="31"/>
  <c r="S1775" i="31"/>
  <c r="S1807" i="31"/>
  <c r="S1839" i="31"/>
  <c r="S1871" i="31"/>
  <c r="S1903" i="31"/>
  <c r="S1933" i="31"/>
  <c r="S1955" i="31"/>
  <c r="S1975" i="31"/>
  <c r="S1997" i="31"/>
  <c r="S2019" i="31"/>
  <c r="S2035" i="31"/>
  <c r="S2047" i="31"/>
  <c r="S2061" i="31"/>
  <c r="S2074" i="31"/>
  <c r="S2086" i="31"/>
  <c r="S2099" i="31"/>
  <c r="S2109" i="31"/>
  <c r="S2119" i="31"/>
  <c r="S2131" i="31"/>
  <c r="S2141" i="31"/>
  <c r="S2151" i="31"/>
  <c r="S2163" i="31"/>
  <c r="S2173" i="31"/>
  <c r="S2182" i="31"/>
  <c r="S2191" i="31"/>
  <c r="S2199" i="31"/>
  <c r="S2207" i="31"/>
  <c r="S2215" i="31"/>
  <c r="S2223" i="31"/>
  <c r="S2231" i="31"/>
  <c r="S2239" i="31"/>
  <c r="S2247" i="31"/>
  <c r="S2255" i="31"/>
  <c r="S2263" i="31"/>
  <c r="S2271" i="31"/>
  <c r="S2279" i="31"/>
  <c r="S2287" i="31"/>
  <c r="S2295" i="31"/>
  <c r="S2303" i="31"/>
  <c r="S2311" i="31"/>
  <c r="S2319" i="31"/>
  <c r="S2327" i="31"/>
  <c r="S2335" i="31"/>
  <c r="S2343" i="31"/>
  <c r="S2351" i="31"/>
  <c r="S2359" i="31"/>
  <c r="S2367" i="31"/>
  <c r="S2375" i="31"/>
  <c r="S2383" i="31"/>
  <c r="S2391" i="31"/>
  <c r="S2399" i="31"/>
  <c r="S2407" i="31"/>
  <c r="S2202" i="31"/>
  <c r="S2266" i="31"/>
  <c r="S2322" i="31"/>
  <c r="S2378" i="31"/>
  <c r="S1107" i="31"/>
  <c r="S1246" i="31"/>
  <c r="S1374" i="31"/>
  <c r="S1502" i="31"/>
  <c r="S1590" i="31"/>
  <c r="S1667" i="31"/>
  <c r="S1712" i="31"/>
  <c r="S1747" i="31"/>
  <c r="S1779" i="31"/>
  <c r="S1811" i="31"/>
  <c r="S1843" i="31"/>
  <c r="S1875" i="31"/>
  <c r="S1907" i="31"/>
  <c r="S1935" i="31"/>
  <c r="S1957" i="31"/>
  <c r="S1979" i="31"/>
  <c r="S1999" i="31"/>
  <c r="S2021" i="31"/>
  <c r="S2037" i="31"/>
  <c r="S2050" i="31"/>
  <c r="S2062" i="31"/>
  <c r="S2075" i="31"/>
  <c r="S2087" i="31"/>
  <c r="S2100" i="31"/>
  <c r="S2110" i="31"/>
  <c r="S2122" i="31"/>
  <c r="S2132" i="31"/>
  <c r="S2142" i="31"/>
  <c r="S2154" i="31"/>
  <c r="S2164" i="31"/>
  <c r="S2174" i="31"/>
  <c r="S2183" i="31"/>
  <c r="S2192" i="31"/>
  <c r="S2200" i="31"/>
  <c r="S2208" i="31"/>
  <c r="S2216" i="31"/>
  <c r="S2224" i="31"/>
  <c r="S2232" i="31"/>
  <c r="S2240" i="31"/>
  <c r="S2248" i="31"/>
  <c r="S2256" i="31"/>
  <c r="S2264" i="31"/>
  <c r="S2272" i="31"/>
  <c r="S2288" i="31"/>
  <c r="S2296" i="31"/>
  <c r="S2304" i="31"/>
  <c r="S2320" i="31"/>
  <c r="S2336" i="31"/>
  <c r="S2352" i="31"/>
  <c r="S2360" i="31"/>
  <c r="S2376" i="31"/>
  <c r="S2392" i="31"/>
  <c r="S1262" i="31"/>
  <c r="S1390" i="31"/>
  <c r="S1603" i="31"/>
  <c r="S1716" i="31"/>
  <c r="S1783" i="31"/>
  <c r="S1847" i="31"/>
  <c r="S1911" i="31"/>
  <c r="S1959" i="31"/>
  <c r="S2003" i="31"/>
  <c r="S2051" i="31"/>
  <c r="S2077" i="31"/>
  <c r="S2101" i="31"/>
  <c r="S2123" i="31"/>
  <c r="S2165" i="31"/>
  <c r="S2193" i="31"/>
  <c r="S2217" i="31"/>
  <c r="S2257" i="31"/>
  <c r="S2273" i="31"/>
  <c r="S2313" i="31"/>
  <c r="S2353" i="31"/>
  <c r="S2393" i="31"/>
  <c r="S1278" i="31"/>
  <c r="S1683" i="31"/>
  <c r="S1787" i="31"/>
  <c r="S1915" i="31"/>
  <c r="S2005" i="31"/>
  <c r="S2053" i="31"/>
  <c r="S2114" i="31"/>
  <c r="S2156" i="31"/>
  <c r="S2194" i="31"/>
  <c r="S2242" i="31"/>
  <c r="S2290" i="31"/>
  <c r="S2330" i="31"/>
  <c r="S2362" i="31"/>
  <c r="S2402" i="31"/>
  <c r="Y55" i="31" l="1"/>
  <c r="V55" i="31"/>
  <c r="W55" i="31"/>
  <c r="X55" i="31"/>
  <c r="Z55" i="31"/>
  <c r="T2" i="31" l="1" a="1"/>
  <c r="T2" i="31" s="1"/>
  <c r="AB55" i="31" l="1"/>
  <c r="AA55" i="31"/>
  <c r="A319" i="22" l="1"/>
  <c r="A320" i="22"/>
  <c r="A321" i="22"/>
  <c r="A322" i="22"/>
  <c r="A323" i="22"/>
  <c r="A324" i="22"/>
  <c r="A325" i="22"/>
  <c r="A326" i="22"/>
  <c r="B326" i="22"/>
  <c r="C326" i="22"/>
  <c r="A327" i="22"/>
  <c r="C327" i="22"/>
  <c r="A328" i="22"/>
  <c r="B328" i="22"/>
  <c r="C328" i="22"/>
  <c r="A329" i="22"/>
  <c r="B329" i="22"/>
  <c r="C329" i="22"/>
  <c r="A330" i="22"/>
  <c r="B330" i="22"/>
  <c r="C330" i="22"/>
  <c r="A331" i="22"/>
  <c r="B331" i="22"/>
  <c r="C331" i="22"/>
  <c r="A332" i="22"/>
  <c r="A333" i="22"/>
  <c r="A334" i="22"/>
  <c r="A335" i="22"/>
  <c r="B335" i="22"/>
  <c r="A336" i="22"/>
  <c r="A337" i="22"/>
  <c r="A338" i="22"/>
  <c r="A339" i="22"/>
  <c r="A340" i="22"/>
  <c r="A341" i="22"/>
  <c r="A342" i="22"/>
  <c r="A343" i="22"/>
  <c r="B343" i="22"/>
  <c r="C343" i="22"/>
  <c r="A344" i="22"/>
  <c r="B344" i="22"/>
  <c r="C344" i="22"/>
  <c r="A345" i="22"/>
  <c r="B345" i="22"/>
  <c r="C345" i="22"/>
  <c r="A346" i="22"/>
  <c r="C346" i="22"/>
  <c r="A347" i="22"/>
  <c r="C347" i="22"/>
  <c r="A348" i="22"/>
  <c r="C348" i="22"/>
  <c r="A349" i="22"/>
  <c r="C349" i="22"/>
  <c r="A350" i="22"/>
  <c r="C350" i="22"/>
  <c r="A351" i="22"/>
  <c r="C351" i="22"/>
  <c r="A352" i="22"/>
  <c r="B352" i="22"/>
  <c r="C352" i="22"/>
  <c r="A353" i="22"/>
  <c r="C353" i="22"/>
  <c r="A354" i="22"/>
  <c r="B354" i="22"/>
  <c r="C354" i="22"/>
  <c r="A355" i="22"/>
  <c r="B355" i="22"/>
  <c r="C355" i="22"/>
  <c r="A304" i="22"/>
  <c r="B304" i="22"/>
  <c r="C304" i="22"/>
  <c r="A305" i="22"/>
  <c r="B305" i="22"/>
  <c r="C305" i="22"/>
  <c r="A306" i="22"/>
  <c r="B306" i="22"/>
  <c r="C306" i="22"/>
  <c r="A307" i="22"/>
  <c r="B307" i="22"/>
  <c r="C307" i="22"/>
  <c r="A308" i="22"/>
  <c r="B308" i="22"/>
  <c r="C308" i="22"/>
  <c r="A309" i="22"/>
  <c r="B309" i="22"/>
  <c r="C309" i="22"/>
  <c r="A310" i="22"/>
  <c r="B310" i="22"/>
  <c r="C310" i="22"/>
  <c r="A311" i="22"/>
  <c r="A312" i="22"/>
  <c r="A313" i="22"/>
  <c r="A314" i="22"/>
  <c r="A315" i="22"/>
  <c r="B315" i="22"/>
  <c r="C315" i="22"/>
  <c r="A316" i="22"/>
  <c r="B316" i="22"/>
  <c r="C316" i="22"/>
  <c r="A317" i="22"/>
  <c r="A318" i="22"/>
  <c r="V353" i="12"/>
  <c r="V351" i="12"/>
  <c r="V350" i="12"/>
  <c r="V349" i="12"/>
  <c r="V347" i="12"/>
  <c r="V348" i="12"/>
  <c r="V346" i="12"/>
  <c r="V342" i="12"/>
  <c r="V337" i="12"/>
  <c r="V338" i="12"/>
  <c r="V339" i="12"/>
  <c r="V340" i="12"/>
  <c r="V341" i="12"/>
  <c r="V336" i="12"/>
  <c r="V334" i="12"/>
  <c r="V333" i="12"/>
  <c r="V332" i="12"/>
  <c r="V325" i="12"/>
  <c r="V318" i="12"/>
  <c r="V319" i="12"/>
  <c r="V320" i="12"/>
  <c r="V321" i="12"/>
  <c r="V322" i="12"/>
  <c r="V323" i="12"/>
  <c r="V324" i="12"/>
  <c r="V317" i="12"/>
  <c r="V314" i="12"/>
  <c r="V312" i="12"/>
  <c r="V313" i="12"/>
  <c r="V311" i="12"/>
  <c r="V327" i="12" a="1"/>
  <c r="V327" i="12" s="1"/>
  <c r="W323" i="12" l="1"/>
  <c r="B323" i="15"/>
  <c r="B323" i="29"/>
  <c r="B323" i="20"/>
  <c r="B314" i="22"/>
  <c r="V57" i="22" s="1"/>
  <c r="B314" i="20"/>
  <c r="B314" i="29"/>
  <c r="B314" i="15"/>
  <c r="B318" i="22"/>
  <c r="B318" i="20"/>
  <c r="B318" i="29"/>
  <c r="B318" i="15"/>
  <c r="B339" i="22"/>
  <c r="B339" i="29"/>
  <c r="B339" i="20"/>
  <c r="B339" i="15"/>
  <c r="B350" i="22"/>
  <c r="B350" i="20"/>
  <c r="B350" i="15"/>
  <c r="B350" i="29"/>
  <c r="W333" i="12"/>
  <c r="B333" i="15"/>
  <c r="B333" i="29"/>
  <c r="B333" i="20"/>
  <c r="W317" i="12"/>
  <c r="B317" i="29"/>
  <c r="B317" i="15"/>
  <c r="B317" i="20"/>
  <c r="B325" i="22"/>
  <c r="B325" i="15"/>
  <c r="B325" i="29"/>
  <c r="B325" i="20"/>
  <c r="B338" i="22"/>
  <c r="B338" i="20"/>
  <c r="B338" i="29"/>
  <c r="B338" i="15"/>
  <c r="B351" i="22"/>
  <c r="B351" i="20"/>
  <c r="B351" i="29"/>
  <c r="B351" i="15"/>
  <c r="B332" i="22"/>
  <c r="B332" i="20"/>
  <c r="B332" i="29"/>
  <c r="B332" i="15"/>
  <c r="W337" i="12"/>
  <c r="B337" i="15"/>
  <c r="B337" i="29"/>
  <c r="B337" i="20"/>
  <c r="B353" i="22"/>
  <c r="B353" i="15"/>
  <c r="B353" i="29"/>
  <c r="B353" i="20"/>
  <c r="B342" i="20"/>
  <c r="B342" i="29"/>
  <c r="B342" i="15"/>
  <c r="B327" i="22"/>
  <c r="B327" i="29"/>
  <c r="B327" i="20"/>
  <c r="B327" i="15"/>
  <c r="B322" i="22"/>
  <c r="B322" i="29"/>
  <c r="B322" i="20"/>
  <c r="B322" i="15"/>
  <c r="B334" i="22"/>
  <c r="B334" i="20"/>
  <c r="B334" i="29"/>
  <c r="B334" i="15"/>
  <c r="B346" i="22"/>
  <c r="B346" i="20"/>
  <c r="B346" i="29"/>
  <c r="B346" i="15"/>
  <c r="B324" i="22"/>
  <c r="B324" i="20"/>
  <c r="B324" i="15"/>
  <c r="B324" i="29"/>
  <c r="W321" i="12"/>
  <c r="B321" i="15"/>
  <c r="B321" i="29"/>
  <c r="B321" i="20"/>
  <c r="W336" i="12"/>
  <c r="B336" i="20"/>
  <c r="B336" i="15"/>
  <c r="B336" i="29"/>
  <c r="B348" i="22"/>
  <c r="B348" i="20"/>
  <c r="B348" i="29"/>
  <c r="B348" i="15"/>
  <c r="B311" i="20"/>
  <c r="B311" i="15"/>
  <c r="B311" i="29"/>
  <c r="B313" i="15"/>
  <c r="B313" i="29"/>
  <c r="B313" i="20"/>
  <c r="W320" i="12"/>
  <c r="B320" i="15"/>
  <c r="B320" i="29"/>
  <c r="B320" i="20"/>
  <c r="B341" i="22"/>
  <c r="B341" i="15"/>
  <c r="B341" i="20"/>
  <c r="B341" i="29"/>
  <c r="B347" i="22"/>
  <c r="B347" i="29"/>
  <c r="B347" i="15"/>
  <c r="B347" i="20"/>
  <c r="B312" i="22"/>
  <c r="V55" i="22" s="1"/>
  <c r="B312" i="20"/>
  <c r="B312" i="29"/>
  <c r="B312" i="15"/>
  <c r="B319" i="22"/>
  <c r="B319" i="29"/>
  <c r="B319" i="20"/>
  <c r="B319" i="15"/>
  <c r="B340" i="22"/>
  <c r="B340" i="20"/>
  <c r="B340" i="29"/>
  <c r="B340" i="15"/>
  <c r="B349" i="22"/>
  <c r="B349" i="15"/>
  <c r="B349" i="20"/>
  <c r="B349" i="29"/>
  <c r="W334" i="12"/>
  <c r="W311" i="12"/>
  <c r="W313" i="12"/>
  <c r="W312" i="12"/>
  <c r="W319" i="12"/>
  <c r="W341" i="12"/>
  <c r="B317" i="22"/>
  <c r="B337" i="22"/>
  <c r="B321" i="22"/>
  <c r="W318" i="12"/>
  <c r="W340" i="12"/>
  <c r="B342" i="22"/>
  <c r="W339" i="12"/>
  <c r="B311" i="22"/>
  <c r="V54" i="22" s="1"/>
  <c r="B323" i="22"/>
  <c r="W324" i="12"/>
  <c r="W338" i="12"/>
  <c r="B336" i="22"/>
  <c r="B320" i="22"/>
  <c r="W332" i="12"/>
  <c r="B313" i="22"/>
  <c r="V56" i="22" s="1"/>
  <c r="B333" i="22"/>
  <c r="W322" i="12"/>
  <c r="C341" i="22" l="1"/>
  <c r="C341" i="29"/>
  <c r="C341" i="15"/>
  <c r="C341" i="20"/>
  <c r="C339" i="22"/>
  <c r="C339" i="29"/>
  <c r="C339" i="15"/>
  <c r="C339" i="20"/>
  <c r="C320" i="22"/>
  <c r="C320" i="29"/>
  <c r="C320" i="15"/>
  <c r="C320" i="20"/>
  <c r="C332" i="22"/>
  <c r="C332" i="29"/>
  <c r="C332" i="20"/>
  <c r="C332" i="15"/>
  <c r="C312" i="22"/>
  <c r="C312" i="29"/>
  <c r="C312" i="15"/>
  <c r="C312" i="20"/>
  <c r="C337" i="22"/>
  <c r="C337" i="20"/>
  <c r="C337" i="15"/>
  <c r="C337" i="29"/>
  <c r="C333" i="22"/>
  <c r="C333" i="15"/>
  <c r="C333" i="29"/>
  <c r="C333" i="20"/>
  <c r="C322" i="22"/>
  <c r="C322" i="29"/>
  <c r="C322" i="20"/>
  <c r="C322" i="15"/>
  <c r="V81" i="22"/>
  <c r="V67" i="22"/>
  <c r="C319" i="22"/>
  <c r="C319" i="29"/>
  <c r="C319" i="20"/>
  <c r="C319" i="15"/>
  <c r="C340" i="22"/>
  <c r="C340" i="20"/>
  <c r="C340" i="29"/>
  <c r="C340" i="15"/>
  <c r="C313" i="22"/>
  <c r="C313" i="20"/>
  <c r="C313" i="15"/>
  <c r="C313" i="29"/>
  <c r="C321" i="22"/>
  <c r="C321" i="20"/>
  <c r="C321" i="15"/>
  <c r="C321" i="29"/>
  <c r="V79" i="22"/>
  <c r="V65" i="22"/>
  <c r="C336" i="22"/>
  <c r="C336" i="29"/>
  <c r="C336" i="15"/>
  <c r="C336" i="20"/>
  <c r="C311" i="22"/>
  <c r="C311" i="29"/>
  <c r="C311" i="20"/>
  <c r="C311" i="15"/>
  <c r="V66" i="22"/>
  <c r="V80" i="22"/>
  <c r="C318" i="22"/>
  <c r="C318" i="15"/>
  <c r="C318" i="29"/>
  <c r="C318" i="20"/>
  <c r="C338" i="22"/>
  <c r="C338" i="20"/>
  <c r="C338" i="29"/>
  <c r="C338" i="15"/>
  <c r="C334" i="22"/>
  <c r="C334" i="15"/>
  <c r="C334" i="29"/>
  <c r="C334" i="20"/>
  <c r="C324" i="22"/>
  <c r="C324" i="29"/>
  <c r="C324" i="20"/>
  <c r="C324" i="15"/>
  <c r="C317" i="22"/>
  <c r="C317" i="15"/>
  <c r="C317" i="29"/>
  <c r="C317" i="20"/>
  <c r="C323" i="22"/>
  <c r="C323" i="15"/>
  <c r="C323" i="29"/>
  <c r="C323" i="20"/>
  <c r="W314" i="12"/>
  <c r="V82" i="22"/>
  <c r="W325" i="12"/>
  <c r="W335" i="12"/>
  <c r="W342" i="12"/>
  <c r="C314" i="22" l="1"/>
  <c r="C314" i="29"/>
  <c r="C314" i="20"/>
  <c r="C314" i="15"/>
  <c r="C342" i="22"/>
  <c r="C342" i="15"/>
  <c r="C342" i="20"/>
  <c r="C342" i="29"/>
  <c r="C335" i="22"/>
  <c r="C335" i="29"/>
  <c r="C335" i="20"/>
  <c r="C335" i="15"/>
  <c r="C325" i="22"/>
  <c r="C325" i="29"/>
  <c r="C325" i="20"/>
  <c r="C325" i="15"/>
  <c r="X3" i="31" l="1"/>
  <c r="V5" i="31"/>
  <c r="Y6" i="31"/>
  <c r="W8" i="31"/>
  <c r="Z9" i="31"/>
  <c r="X11" i="31"/>
  <c r="V13" i="31"/>
  <c r="Y14" i="31"/>
  <c r="W16" i="31"/>
  <c r="Z17" i="31"/>
  <c r="X19" i="31"/>
  <c r="V21" i="31"/>
  <c r="Y22" i="31"/>
  <c r="W24" i="31"/>
  <c r="Z25" i="31"/>
  <c r="X27" i="31"/>
  <c r="V29" i="31"/>
  <c r="V46" i="31" s="1"/>
  <c r="Y30" i="31"/>
  <c r="W32" i="31"/>
  <c r="Z33" i="31"/>
  <c r="X35" i="31"/>
  <c r="V37" i="31"/>
  <c r="Y38" i="31"/>
  <c r="Y3" i="31"/>
  <c r="W5" i="31"/>
  <c r="Z6" i="31"/>
  <c r="X8" i="31"/>
  <c r="V10" i="31"/>
  <c r="Y11" i="31"/>
  <c r="W13" i="31"/>
  <c r="Z14" i="31"/>
  <c r="X16" i="31"/>
  <c r="V18" i="31"/>
  <c r="Y19" i="31"/>
  <c r="W21" i="31"/>
  <c r="Z22" i="31"/>
  <c r="X24" i="31"/>
  <c r="V26" i="31"/>
  <c r="Y27" i="31"/>
  <c r="W29" i="31"/>
  <c r="W46" i="31" s="1"/>
  <c r="Z30" i="31"/>
  <c r="X32" i="31"/>
  <c r="V34" i="31"/>
  <c r="Y35" i="31"/>
  <c r="W37" i="31"/>
  <c r="Z38" i="31"/>
  <c r="W4" i="31"/>
  <c r="Z5" i="31"/>
  <c r="X7" i="31"/>
  <c r="V9" i="31"/>
  <c r="Y10" i="31"/>
  <c r="W12" i="31"/>
  <c r="Z13" i="31"/>
  <c r="X15" i="31"/>
  <c r="V17" i="31"/>
  <c r="Y18" i="31"/>
  <c r="W20" i="31"/>
  <c r="Z21" i="31"/>
  <c r="X23" i="31"/>
  <c r="V25" i="31"/>
  <c r="Y26" i="31"/>
  <c r="W28" i="31"/>
  <c r="Z29" i="31"/>
  <c r="Z46" i="31" s="1"/>
  <c r="X31" i="31"/>
  <c r="V33" i="31"/>
  <c r="Y34" i="31"/>
  <c r="W36" i="31"/>
  <c r="V3" i="31"/>
  <c r="Y4" i="31"/>
  <c r="W6" i="31"/>
  <c r="Z7" i="31"/>
  <c r="X9" i="31"/>
  <c r="V11" i="31"/>
  <c r="Y12" i="31"/>
  <c r="W14" i="31"/>
  <c r="Z15" i="31"/>
  <c r="X17" i="31"/>
  <c r="V19" i="31"/>
  <c r="Y20" i="31"/>
  <c r="W22" i="31"/>
  <c r="Z23" i="31"/>
  <c r="X25" i="31"/>
  <c r="V27" i="31"/>
  <c r="Y28" i="31"/>
  <c r="W30" i="31"/>
  <c r="Z31" i="31"/>
  <c r="X33" i="31"/>
  <c r="V35" i="31"/>
  <c r="Y36" i="31"/>
  <c r="W38" i="31"/>
  <c r="Z39" i="31"/>
  <c r="W3" i="31"/>
  <c r="Z4" i="31"/>
  <c r="X6" i="31"/>
  <c r="V8" i="31"/>
  <c r="Y9" i="31"/>
  <c r="W11" i="31"/>
  <c r="Z12" i="31"/>
  <c r="X14" i="31"/>
  <c r="V16" i="31"/>
  <c r="Y17" i="31"/>
  <c r="W19" i="31"/>
  <c r="Z20" i="31"/>
  <c r="X22" i="31"/>
  <c r="V24" i="31"/>
  <c r="Y25" i="31"/>
  <c r="W27" i="31"/>
  <c r="Z28" i="31"/>
  <c r="X30" i="31"/>
  <c r="V32" i="31"/>
  <c r="Y33" i="31"/>
  <c r="W35" i="31"/>
  <c r="Z36" i="31"/>
  <c r="X38" i="31"/>
  <c r="Z3" i="31"/>
  <c r="X5" i="31"/>
  <c r="V7" i="31"/>
  <c r="Y8" i="31"/>
  <c r="W10" i="31"/>
  <c r="Z11" i="31"/>
  <c r="X13" i="31"/>
  <c r="V15" i="31"/>
  <c r="Y16" i="31"/>
  <c r="W18" i="31"/>
  <c r="Z19" i="31"/>
  <c r="X21" i="31"/>
  <c r="V23" i="31"/>
  <c r="Y24" i="31"/>
  <c r="W26" i="31"/>
  <c r="Z27" i="31"/>
  <c r="X29" i="31"/>
  <c r="X46" i="31" s="1"/>
  <c r="V31" i="31"/>
  <c r="Y32" i="31"/>
  <c r="W34" i="31"/>
  <c r="Z35" i="31"/>
  <c r="X37" i="31"/>
  <c r="V39" i="31"/>
  <c r="Y7" i="31"/>
  <c r="V14" i="31"/>
  <c r="X20" i="31"/>
  <c r="Z26" i="31"/>
  <c r="W33" i="31"/>
  <c r="W39" i="31"/>
  <c r="X34" i="31"/>
  <c r="X39" i="31"/>
  <c r="W9" i="31"/>
  <c r="X28" i="31"/>
  <c r="X10" i="31"/>
  <c r="W23" i="31"/>
  <c r="Z10" i="31"/>
  <c r="X18" i="31"/>
  <c r="W31" i="31"/>
  <c r="Z18" i="31"/>
  <c r="Y31" i="31"/>
  <c r="W7" i="31"/>
  <c r="Z32" i="31"/>
  <c r="Z8" i="31"/>
  <c r="W15" i="31"/>
  <c r="Y21" i="31"/>
  <c r="V28" i="31"/>
  <c r="Y15" i="31"/>
  <c r="V22" i="31"/>
  <c r="Z34" i="31"/>
  <c r="Y39" i="31"/>
  <c r="Z16" i="31"/>
  <c r="V36" i="31"/>
  <c r="W17" i="31"/>
  <c r="V30" i="31"/>
  <c r="Y5" i="31"/>
  <c r="V12" i="31"/>
  <c r="Z24" i="31"/>
  <c r="Y37" i="31"/>
  <c r="V6" i="31"/>
  <c r="W25" i="31"/>
  <c r="Y13" i="31"/>
  <c r="X26" i="31"/>
  <c r="V4" i="31"/>
  <c r="Y29" i="31"/>
  <c r="Y46" i="31" s="1"/>
  <c r="Y23" i="31"/>
  <c r="X36" i="31"/>
  <c r="X4" i="31"/>
  <c r="X12" i="31"/>
  <c r="Z37" i="31"/>
  <c r="V20" i="31"/>
  <c r="V38" i="31"/>
  <c r="AA46" i="31" l="1"/>
  <c r="AB46" i="31"/>
  <c r="AB20" i="31"/>
  <c r="AB28" i="31"/>
  <c r="AA12" i="31"/>
  <c r="AB12" i="31"/>
  <c r="AA22" i="31"/>
  <c r="AB22" i="31"/>
  <c r="AA14" i="31"/>
  <c r="AB14" i="31"/>
  <c r="AB31" i="31"/>
  <c r="AB26" i="31"/>
  <c r="AB13" i="31"/>
  <c r="AA16" i="31"/>
  <c r="AB16" i="31"/>
  <c r="AB3" i="31"/>
  <c r="AB25" i="31"/>
  <c r="AB37" i="31"/>
  <c r="AA30" i="31"/>
  <c r="AB30" i="31"/>
  <c r="AA15" i="31"/>
  <c r="AB15" i="31"/>
  <c r="AB27" i="31"/>
  <c r="AB10" i="31"/>
  <c r="AA4" i="31"/>
  <c r="AB4" i="31"/>
  <c r="AB39" i="31"/>
  <c r="AB9" i="31"/>
  <c r="AB34" i="31"/>
  <c r="AB21" i="31"/>
  <c r="AB36" i="31"/>
  <c r="AA24" i="31"/>
  <c r="AB24" i="31"/>
  <c r="AB11" i="31"/>
  <c r="AB33" i="31"/>
  <c r="AA6" i="31"/>
  <c r="AB6" i="31"/>
  <c r="AB23" i="31"/>
  <c r="AB35" i="31"/>
  <c r="AB18" i="31"/>
  <c r="AB5" i="31"/>
  <c r="AA38" i="31"/>
  <c r="AB38" i="31"/>
  <c r="AA8" i="31"/>
  <c r="AB8" i="31"/>
  <c r="AB17" i="31"/>
  <c r="AB29" i="31"/>
  <c r="AB7" i="31"/>
  <c r="AA32" i="31"/>
  <c r="AB32" i="31"/>
  <c r="AB19" i="31"/>
  <c r="AA31" i="31"/>
  <c r="AA26" i="31"/>
  <c r="AA13" i="31"/>
  <c r="AA3" i="31"/>
  <c r="AA25" i="31"/>
  <c r="AA37" i="31"/>
  <c r="AA28" i="31"/>
  <c r="AA27" i="31"/>
  <c r="AA10" i="31"/>
  <c r="AA39" i="31"/>
  <c r="AA9" i="31"/>
  <c r="AA34" i="31"/>
  <c r="AA21" i="31"/>
  <c r="AA20" i="31"/>
  <c r="AA36" i="31"/>
  <c r="AA11" i="31"/>
  <c r="AA33" i="31"/>
  <c r="AA23" i="31"/>
  <c r="AA35" i="31"/>
  <c r="AA18" i="31"/>
  <c r="AA5" i="31"/>
  <c r="AA17" i="31"/>
  <c r="AA29" i="31"/>
  <c r="AA7" i="31"/>
  <c r="AA19" i="31"/>
  <c r="V2" i="31"/>
  <c r="Y2" i="31"/>
  <c r="Z2" i="31"/>
  <c r="W2" i="31"/>
  <c r="X2" i="31"/>
  <c r="X48" i="31" l="1"/>
  <c r="X42" i="31"/>
  <c r="X44" i="31"/>
  <c r="X41" i="31"/>
  <c r="Z44" i="31"/>
  <c r="Z42" i="31"/>
  <c r="Z41" i="31"/>
  <c r="Z48" i="31"/>
  <c r="W48" i="31"/>
  <c r="W44" i="31"/>
  <c r="W42" i="31"/>
  <c r="W41" i="31"/>
  <c r="V42" i="31"/>
  <c r="V41" i="31"/>
  <c r="V52" i="31" s="1"/>
  <c r="V48" i="31"/>
  <c r="Y41" i="31"/>
  <c r="Y44" i="31"/>
  <c r="Y48" i="31"/>
  <c r="Y42" i="31"/>
  <c r="V44" i="31"/>
  <c r="AB2" i="31"/>
  <c r="AA2" i="31"/>
  <c r="W45" i="31" l="1"/>
  <c r="W52" i="31"/>
  <c r="X45" i="31"/>
  <c r="X51" i="31" s="1"/>
  <c r="X52" i="31"/>
  <c r="Y45" i="31"/>
  <c r="Y51" i="31" s="1"/>
  <c r="Y52" i="31"/>
  <c r="Z45" i="31"/>
  <c r="Z51" i="31" s="1"/>
  <c r="Z52" i="31"/>
  <c r="AB44" i="31"/>
  <c r="AA44" i="31"/>
  <c r="AB48" i="31"/>
  <c r="AA48" i="31"/>
  <c r="Y50" i="31"/>
  <c r="Z50" i="31"/>
  <c r="V50" i="31"/>
  <c r="V45" i="31"/>
  <c r="W51" i="31"/>
  <c r="W50" i="31"/>
  <c r="AA42" i="31"/>
  <c r="AB42" i="31"/>
  <c r="AB41" i="31"/>
  <c r="AB52" i="31" s="1"/>
  <c r="X50" i="31"/>
  <c r="AA41" i="31"/>
  <c r="AA52" i="31" s="1"/>
  <c r="K59" i="18"/>
  <c r="K58" i="18"/>
  <c r="W53" i="31" l="1"/>
  <c r="Z53" i="31"/>
  <c r="Y53" i="31"/>
  <c r="X53" i="31"/>
  <c r="AA45" i="31"/>
  <c r="AA51" i="31" s="1"/>
  <c r="AB45" i="31"/>
  <c r="AB51" i="31" s="1"/>
  <c r="V51" i="31"/>
  <c r="V53" i="31" s="1"/>
  <c r="AB50" i="31"/>
  <c r="AA50" i="31"/>
  <c r="AA53" i="31" l="1"/>
  <c r="AB53" i="31"/>
  <c r="AP45" i="12"/>
  <c r="AP44" i="12"/>
  <c r="AP43" i="12"/>
  <c r="AP42" i="12"/>
  <c r="AP41" i="12"/>
  <c r="AP40" i="12"/>
  <c r="A3" i="22"/>
  <c r="B3" i="22"/>
  <c r="C3" i="22"/>
  <c r="A4" i="22"/>
  <c r="B4" i="22"/>
  <c r="C4" i="22"/>
  <c r="A5" i="22"/>
  <c r="A6" i="22"/>
  <c r="A7" i="22"/>
  <c r="A8" i="22"/>
  <c r="A9" i="22"/>
  <c r="B9" i="22"/>
  <c r="C9" i="22"/>
  <c r="A10" i="22"/>
  <c r="B10" i="22"/>
  <c r="C10" i="22"/>
  <c r="A11" i="22"/>
  <c r="A12" i="22"/>
  <c r="A13" i="22"/>
  <c r="A14" i="22"/>
  <c r="A15" i="22"/>
  <c r="A16" i="22"/>
  <c r="A17" i="22"/>
  <c r="A18" i="22"/>
  <c r="A19" i="22"/>
  <c r="A20" i="22"/>
  <c r="B20" i="22"/>
  <c r="C20" i="22"/>
  <c r="A21" i="22"/>
  <c r="C21" i="22"/>
  <c r="A22" i="22"/>
  <c r="B22" i="22"/>
  <c r="C22" i="22"/>
  <c r="A23" i="22"/>
  <c r="B23" i="22"/>
  <c r="C23" i="22"/>
  <c r="A24" i="22"/>
  <c r="B24" i="22"/>
  <c r="C24" i="22"/>
  <c r="A25" i="22"/>
  <c r="B25" i="22"/>
  <c r="C25" i="22"/>
  <c r="A26" i="22"/>
  <c r="A27" i="22"/>
  <c r="A28" i="22"/>
  <c r="A29" i="22"/>
  <c r="B29" i="22"/>
  <c r="A30" i="22"/>
  <c r="A31" i="22"/>
  <c r="A32" i="22"/>
  <c r="A33" i="22"/>
  <c r="A34" i="22"/>
  <c r="A35" i="22"/>
  <c r="A36" i="22"/>
  <c r="A37" i="22"/>
  <c r="B37" i="22"/>
  <c r="C37" i="22"/>
  <c r="A38" i="22"/>
  <c r="B38" i="22"/>
  <c r="C38" i="22"/>
  <c r="A39" i="22"/>
  <c r="B39" i="22"/>
  <c r="C39" i="22"/>
  <c r="A40" i="22"/>
  <c r="C40" i="22"/>
  <c r="A41" i="22"/>
  <c r="C41" i="22"/>
  <c r="A42" i="22"/>
  <c r="C42" i="22"/>
  <c r="A43" i="22"/>
  <c r="C43" i="22"/>
  <c r="A44" i="22"/>
  <c r="C44" i="22"/>
  <c r="A45" i="22"/>
  <c r="C45" i="22"/>
  <c r="A46" i="22"/>
  <c r="B46" i="22"/>
  <c r="C46" i="22"/>
  <c r="A47" i="22"/>
  <c r="C47" i="22"/>
  <c r="A48" i="22"/>
  <c r="B48" i="22"/>
  <c r="C48" i="22"/>
  <c r="A49" i="22"/>
  <c r="B49" i="22"/>
  <c r="C49" i="22"/>
  <c r="A50" i="22"/>
  <c r="B50" i="22"/>
  <c r="C50" i="22"/>
  <c r="A51" i="22"/>
  <c r="B51" i="22"/>
  <c r="C51" i="22"/>
  <c r="A52" i="22"/>
  <c r="B52" i="22"/>
  <c r="C52" i="22"/>
  <c r="A53" i="22"/>
  <c r="B53" i="22"/>
  <c r="C53" i="22"/>
  <c r="A54" i="22"/>
  <c r="B54" i="22"/>
  <c r="C54" i="22"/>
  <c r="A55" i="22"/>
  <c r="B55" i="22"/>
  <c r="C55" i="22"/>
  <c r="A56" i="22"/>
  <c r="A57" i="22"/>
  <c r="A58" i="22"/>
  <c r="A59" i="22"/>
  <c r="A60" i="22"/>
  <c r="B60" i="22"/>
  <c r="C60" i="22"/>
  <c r="A61" i="22"/>
  <c r="B61" i="22"/>
  <c r="C61" i="22"/>
  <c r="A62" i="22"/>
  <c r="A63" i="22"/>
  <c r="A64" i="22"/>
  <c r="A65" i="22"/>
  <c r="A66" i="22"/>
  <c r="A67" i="22"/>
  <c r="A68" i="22"/>
  <c r="A69" i="22"/>
  <c r="A70" i="22"/>
  <c r="A71" i="22"/>
  <c r="B71" i="22"/>
  <c r="C71" i="22"/>
  <c r="A72" i="22"/>
  <c r="C72" i="22"/>
  <c r="A73" i="22"/>
  <c r="B73" i="22"/>
  <c r="C73" i="22"/>
  <c r="A74" i="22"/>
  <c r="B74" i="22"/>
  <c r="C74" i="22"/>
  <c r="A75" i="22"/>
  <c r="B75" i="22"/>
  <c r="C75" i="22"/>
  <c r="A76" i="22"/>
  <c r="B76" i="22"/>
  <c r="C76" i="22"/>
  <c r="A77" i="22"/>
  <c r="A78" i="22"/>
  <c r="A79" i="22"/>
  <c r="A80" i="22"/>
  <c r="B80" i="22"/>
  <c r="A81" i="22"/>
  <c r="A82" i="22"/>
  <c r="A83" i="22"/>
  <c r="A84" i="22"/>
  <c r="A85" i="22"/>
  <c r="A86" i="22"/>
  <c r="A87" i="22"/>
  <c r="A88" i="22"/>
  <c r="B88" i="22"/>
  <c r="C88" i="22"/>
  <c r="A89" i="22"/>
  <c r="B89" i="22"/>
  <c r="C89" i="22"/>
  <c r="A90" i="22"/>
  <c r="B90" i="22"/>
  <c r="C90" i="22"/>
  <c r="A91" i="22"/>
  <c r="C91" i="22"/>
  <c r="A92" i="22"/>
  <c r="C92" i="22"/>
  <c r="A93" i="22"/>
  <c r="C93" i="22"/>
  <c r="A94" i="22"/>
  <c r="C94" i="22"/>
  <c r="A95" i="22"/>
  <c r="C95" i="22"/>
  <c r="A96" i="22"/>
  <c r="C96" i="22"/>
  <c r="A97" i="22"/>
  <c r="B97" i="22"/>
  <c r="C97" i="22"/>
  <c r="A98" i="22"/>
  <c r="C98" i="22"/>
  <c r="A99" i="22"/>
  <c r="B99" i="22"/>
  <c r="C99" i="22"/>
  <c r="A100" i="22"/>
  <c r="B100" i="22"/>
  <c r="C100" i="22"/>
  <c r="A101" i="22"/>
  <c r="B101" i="22"/>
  <c r="C101" i="22"/>
  <c r="A102" i="22"/>
  <c r="B102" i="22"/>
  <c r="C102" i="22"/>
  <c r="A103" i="22"/>
  <c r="B103" i="22"/>
  <c r="C103" i="22"/>
  <c r="A104" i="22"/>
  <c r="B104" i="22"/>
  <c r="C104" i="22"/>
  <c r="A105" i="22"/>
  <c r="B105" i="22"/>
  <c r="C105" i="22"/>
  <c r="A106" i="22"/>
  <c r="B106" i="22"/>
  <c r="C106" i="22"/>
  <c r="A107" i="22"/>
  <c r="A108" i="22"/>
  <c r="A109" i="22"/>
  <c r="A110" i="22"/>
  <c r="A111" i="22"/>
  <c r="B111" i="22"/>
  <c r="C111" i="22"/>
  <c r="A112" i="22"/>
  <c r="B112" i="22"/>
  <c r="C112" i="22"/>
  <c r="A113" i="22"/>
  <c r="A114" i="22"/>
  <c r="A115" i="22"/>
  <c r="A116" i="22"/>
  <c r="A117" i="22"/>
  <c r="A118" i="22"/>
  <c r="A119" i="22"/>
  <c r="A120" i="22"/>
  <c r="A121" i="22"/>
  <c r="A122" i="22"/>
  <c r="B122" i="22"/>
  <c r="C122" i="22"/>
  <c r="A123" i="22"/>
  <c r="C123" i="22"/>
  <c r="A124" i="22"/>
  <c r="B124" i="22"/>
  <c r="C124" i="22"/>
  <c r="A125" i="22"/>
  <c r="B125" i="22"/>
  <c r="C125" i="22"/>
  <c r="A126" i="22"/>
  <c r="B126" i="22"/>
  <c r="C126" i="22"/>
  <c r="A127" i="22"/>
  <c r="B127" i="22"/>
  <c r="C127" i="22"/>
  <c r="A128" i="22"/>
  <c r="A129" i="22"/>
  <c r="A130" i="22"/>
  <c r="A131" i="22"/>
  <c r="B131" i="22"/>
  <c r="A132" i="22"/>
  <c r="A133" i="22"/>
  <c r="A134" i="22"/>
  <c r="A135" i="22"/>
  <c r="A136" i="22"/>
  <c r="A137" i="22"/>
  <c r="A138" i="22"/>
  <c r="A139" i="22"/>
  <c r="B139" i="22"/>
  <c r="C139" i="22"/>
  <c r="A140" i="22"/>
  <c r="B140" i="22"/>
  <c r="C140" i="22"/>
  <c r="A141" i="22"/>
  <c r="B141" i="22"/>
  <c r="C141" i="22"/>
  <c r="A142" i="22"/>
  <c r="C142" i="22"/>
  <c r="A143" i="22"/>
  <c r="C143" i="22"/>
  <c r="A144" i="22"/>
  <c r="C144" i="22"/>
  <c r="A145" i="22"/>
  <c r="C145" i="22"/>
  <c r="A146" i="22"/>
  <c r="C146" i="22"/>
  <c r="A147" i="22"/>
  <c r="C147" i="22"/>
  <c r="A148" i="22"/>
  <c r="B148" i="22"/>
  <c r="C148" i="22"/>
  <c r="A149" i="22"/>
  <c r="C149" i="22"/>
  <c r="A150" i="22"/>
  <c r="B150" i="22"/>
  <c r="C150" i="22"/>
  <c r="A151" i="22"/>
  <c r="B151" i="22"/>
  <c r="C151" i="22"/>
  <c r="A152" i="22"/>
  <c r="B152" i="22"/>
  <c r="C152" i="22"/>
  <c r="A153" i="22"/>
  <c r="B153" i="22"/>
  <c r="C153" i="22"/>
  <c r="A154" i="22"/>
  <c r="B154" i="22"/>
  <c r="C154" i="22"/>
  <c r="A155" i="22"/>
  <c r="B155" i="22"/>
  <c r="C155" i="22"/>
  <c r="A156" i="22"/>
  <c r="B156" i="22"/>
  <c r="C156" i="22"/>
  <c r="A157" i="22"/>
  <c r="B157" i="22"/>
  <c r="C157" i="22"/>
  <c r="A158" i="22"/>
  <c r="A159" i="22"/>
  <c r="A160" i="22"/>
  <c r="A161" i="22"/>
  <c r="A162" i="22"/>
  <c r="B162" i="22"/>
  <c r="C162" i="22"/>
  <c r="A163" i="22"/>
  <c r="B163" i="22"/>
  <c r="C163" i="22"/>
  <c r="A164" i="22"/>
  <c r="A165" i="22"/>
  <c r="A166" i="22"/>
  <c r="A167" i="22"/>
  <c r="A168" i="22"/>
  <c r="A169" i="22"/>
  <c r="A170" i="22"/>
  <c r="A171" i="22"/>
  <c r="A172" i="22"/>
  <c r="A173" i="22"/>
  <c r="B173" i="22"/>
  <c r="C173" i="22"/>
  <c r="A174" i="22"/>
  <c r="C174" i="22"/>
  <c r="A175" i="22"/>
  <c r="B175" i="22"/>
  <c r="C175" i="22"/>
  <c r="A176" i="22"/>
  <c r="B176" i="22"/>
  <c r="C176" i="22"/>
  <c r="A177" i="22"/>
  <c r="B177" i="22"/>
  <c r="C177" i="22"/>
  <c r="A178" i="22"/>
  <c r="B178" i="22"/>
  <c r="C178" i="22"/>
  <c r="A179" i="22"/>
  <c r="A180" i="22"/>
  <c r="A181" i="22"/>
  <c r="A182" i="22"/>
  <c r="B182" i="22"/>
  <c r="A183" i="22"/>
  <c r="A184" i="22"/>
  <c r="A185" i="22"/>
  <c r="A186" i="22"/>
  <c r="A187" i="22"/>
  <c r="A188" i="22"/>
  <c r="A189" i="22"/>
  <c r="A190" i="22"/>
  <c r="B190" i="22"/>
  <c r="C190" i="22"/>
  <c r="A191" i="22"/>
  <c r="B191" i="22"/>
  <c r="C191" i="22"/>
  <c r="A192" i="22"/>
  <c r="B192" i="22"/>
  <c r="C192" i="22"/>
  <c r="A193" i="22"/>
  <c r="C193" i="22"/>
  <c r="A194" i="22"/>
  <c r="C194" i="22"/>
  <c r="A195" i="22"/>
  <c r="C195" i="22"/>
  <c r="A196" i="22"/>
  <c r="C196" i="22"/>
  <c r="A197" i="22"/>
  <c r="C197" i="22"/>
  <c r="A198" i="22"/>
  <c r="C198" i="22"/>
  <c r="A199" i="22"/>
  <c r="B199" i="22"/>
  <c r="C199" i="22"/>
  <c r="A200" i="22"/>
  <c r="C200" i="22"/>
  <c r="A201" i="22"/>
  <c r="B201" i="22"/>
  <c r="C201" i="22"/>
  <c r="A202" i="22"/>
  <c r="B202" i="22"/>
  <c r="C202" i="22"/>
  <c r="A203" i="22"/>
  <c r="B203" i="22"/>
  <c r="C203" i="22"/>
  <c r="A204" i="22"/>
  <c r="B204" i="22"/>
  <c r="C204" i="22"/>
  <c r="A205" i="22"/>
  <c r="B205" i="22"/>
  <c r="C205" i="22"/>
  <c r="A206" i="22"/>
  <c r="B206" i="22"/>
  <c r="C206" i="22"/>
  <c r="A207" i="22"/>
  <c r="B207" i="22"/>
  <c r="C207" i="22"/>
  <c r="A208" i="22"/>
  <c r="B208" i="22"/>
  <c r="C208" i="22"/>
  <c r="A209" i="22"/>
  <c r="A210" i="22"/>
  <c r="A211" i="22"/>
  <c r="A212" i="22"/>
  <c r="A213" i="22"/>
  <c r="B213" i="22"/>
  <c r="C213" i="22"/>
  <c r="A214" i="22"/>
  <c r="B214" i="22"/>
  <c r="C214" i="22"/>
  <c r="A215" i="22"/>
  <c r="A216" i="22"/>
  <c r="A217" i="22"/>
  <c r="A218" i="22"/>
  <c r="A219" i="22"/>
  <c r="A220" i="22"/>
  <c r="A221" i="22"/>
  <c r="A222" i="22"/>
  <c r="A223" i="22"/>
  <c r="A224" i="22"/>
  <c r="B224" i="22"/>
  <c r="C224" i="22"/>
  <c r="A225" i="22"/>
  <c r="C225" i="22"/>
  <c r="A226" i="22"/>
  <c r="B226" i="22"/>
  <c r="C226" i="22"/>
  <c r="A227" i="22"/>
  <c r="B227" i="22"/>
  <c r="C227" i="22"/>
  <c r="A228" i="22"/>
  <c r="B228" i="22"/>
  <c r="C228" i="22"/>
  <c r="A229" i="22"/>
  <c r="B229" i="22"/>
  <c r="C229" i="22"/>
  <c r="A230" i="22"/>
  <c r="A231" i="22"/>
  <c r="A232" i="22"/>
  <c r="A233" i="22"/>
  <c r="B233" i="22"/>
  <c r="A234" i="22"/>
  <c r="A235" i="22"/>
  <c r="A236" i="22"/>
  <c r="A237" i="22"/>
  <c r="A238" i="22"/>
  <c r="A239" i="22"/>
  <c r="A240" i="22"/>
  <c r="A241" i="22"/>
  <c r="B241" i="22"/>
  <c r="C241" i="22"/>
  <c r="A242" i="22"/>
  <c r="B242" i="22"/>
  <c r="C242" i="22"/>
  <c r="A243" i="22"/>
  <c r="B243" i="22"/>
  <c r="C243" i="22"/>
  <c r="A244" i="22"/>
  <c r="C244" i="22"/>
  <c r="A245" i="22"/>
  <c r="C245" i="22"/>
  <c r="A246" i="22"/>
  <c r="C246" i="22"/>
  <c r="A247" i="22"/>
  <c r="C247" i="22"/>
  <c r="A248" i="22"/>
  <c r="C248" i="22"/>
  <c r="A249" i="22"/>
  <c r="C249" i="22"/>
  <c r="A250" i="22"/>
  <c r="B250" i="22"/>
  <c r="C250" i="22"/>
  <c r="A251" i="22"/>
  <c r="C251" i="22"/>
  <c r="A252" i="22"/>
  <c r="B252" i="22"/>
  <c r="C252" i="22"/>
  <c r="A253" i="22"/>
  <c r="B253" i="22"/>
  <c r="C253" i="22"/>
  <c r="A254" i="22"/>
  <c r="B254" i="22"/>
  <c r="C254" i="22"/>
  <c r="A255" i="22"/>
  <c r="B255" i="22"/>
  <c r="C255" i="22"/>
  <c r="A256" i="22"/>
  <c r="B256" i="22"/>
  <c r="C256" i="22"/>
  <c r="A257" i="22"/>
  <c r="B257" i="22"/>
  <c r="C257" i="22"/>
  <c r="A258" i="22"/>
  <c r="B258" i="22"/>
  <c r="C258" i="22"/>
  <c r="A259" i="22"/>
  <c r="B259" i="22"/>
  <c r="C259" i="22"/>
  <c r="A260" i="22"/>
  <c r="A261" i="22"/>
  <c r="A262" i="22"/>
  <c r="A263" i="22"/>
  <c r="A264" i="22"/>
  <c r="B264" i="22"/>
  <c r="C264" i="22"/>
  <c r="A265" i="22"/>
  <c r="B265" i="22"/>
  <c r="C265" i="22"/>
  <c r="A266" i="22"/>
  <c r="A267" i="22"/>
  <c r="A268" i="22"/>
  <c r="A269" i="22"/>
  <c r="A270" i="22"/>
  <c r="A271" i="22"/>
  <c r="A272" i="22"/>
  <c r="A273" i="22"/>
  <c r="A274" i="22"/>
  <c r="A275" i="22"/>
  <c r="B275" i="22"/>
  <c r="C275" i="22"/>
  <c r="A276" i="22"/>
  <c r="C276" i="22"/>
  <c r="A277" i="22"/>
  <c r="B277" i="22"/>
  <c r="C277" i="22"/>
  <c r="A278" i="22"/>
  <c r="B278" i="22"/>
  <c r="C278" i="22"/>
  <c r="A279" i="22"/>
  <c r="B279" i="22"/>
  <c r="C279" i="22"/>
  <c r="A280" i="22"/>
  <c r="B280" i="22"/>
  <c r="C280" i="22"/>
  <c r="A281" i="22"/>
  <c r="A282" i="22"/>
  <c r="A283" i="22"/>
  <c r="A284" i="22"/>
  <c r="B284" i="22"/>
  <c r="A285" i="22"/>
  <c r="A286" i="22"/>
  <c r="A287" i="22"/>
  <c r="A288" i="22"/>
  <c r="A289" i="22"/>
  <c r="A290" i="22"/>
  <c r="A291" i="22"/>
  <c r="A292" i="22"/>
  <c r="B292" i="22"/>
  <c r="C292" i="22"/>
  <c r="A293" i="22"/>
  <c r="B293" i="22"/>
  <c r="C293" i="22"/>
  <c r="A294" i="22"/>
  <c r="B294" i="22"/>
  <c r="C294" i="22"/>
  <c r="A295" i="22"/>
  <c r="C295" i="22"/>
  <c r="A296" i="22"/>
  <c r="C296" i="22"/>
  <c r="A297" i="22"/>
  <c r="C297" i="22"/>
  <c r="A298" i="22"/>
  <c r="C298" i="22"/>
  <c r="A299" i="22"/>
  <c r="C299" i="22"/>
  <c r="A300" i="22"/>
  <c r="C300" i="22"/>
  <c r="A301" i="22"/>
  <c r="B301" i="22"/>
  <c r="C301" i="22"/>
  <c r="A302" i="22"/>
  <c r="C302" i="22"/>
  <c r="A303" i="22"/>
  <c r="B303" i="22"/>
  <c r="C303" i="22"/>
  <c r="B2" i="22"/>
  <c r="C2" i="22"/>
  <c r="A2" i="22"/>
  <c r="A3" i="20"/>
  <c r="B3" i="20"/>
  <c r="C3" i="20"/>
  <c r="A4" i="20"/>
  <c r="B4" i="20"/>
  <c r="C4" i="20"/>
  <c r="A5" i="20"/>
  <c r="A6" i="20"/>
  <c r="A7" i="20"/>
  <c r="A8" i="20"/>
  <c r="A9" i="20"/>
  <c r="B9" i="20"/>
  <c r="C9" i="20"/>
  <c r="A10" i="20"/>
  <c r="B10" i="20"/>
  <c r="C10" i="20"/>
  <c r="A11" i="20"/>
  <c r="A12" i="20"/>
  <c r="A13" i="20"/>
  <c r="A14" i="20"/>
  <c r="A15" i="20"/>
  <c r="A16" i="20"/>
  <c r="A17" i="20"/>
  <c r="A18" i="20"/>
  <c r="A19" i="20"/>
  <c r="A20" i="20"/>
  <c r="B20" i="20"/>
  <c r="C20" i="20"/>
  <c r="A21" i="20"/>
  <c r="C21" i="20"/>
  <c r="A22" i="20"/>
  <c r="B22" i="20"/>
  <c r="C22" i="20"/>
  <c r="A23" i="20"/>
  <c r="B23" i="20"/>
  <c r="C23" i="20"/>
  <c r="A24" i="20"/>
  <c r="B24" i="20"/>
  <c r="C24" i="20"/>
  <c r="A25" i="20"/>
  <c r="B25" i="20"/>
  <c r="C25" i="20"/>
  <c r="A26" i="20"/>
  <c r="A27" i="20"/>
  <c r="A28" i="20"/>
  <c r="A29" i="20"/>
  <c r="B29" i="20"/>
  <c r="A30" i="20"/>
  <c r="A31" i="20"/>
  <c r="A32" i="20"/>
  <c r="A33" i="20"/>
  <c r="A34" i="20"/>
  <c r="A35" i="20"/>
  <c r="A36" i="20"/>
  <c r="A37" i="20"/>
  <c r="B37" i="20"/>
  <c r="C37" i="20"/>
  <c r="A38" i="20"/>
  <c r="B38" i="20"/>
  <c r="C38" i="20"/>
  <c r="A39" i="20"/>
  <c r="B39" i="20"/>
  <c r="C39" i="20"/>
  <c r="A40" i="20"/>
  <c r="C40" i="20"/>
  <c r="A41" i="20"/>
  <c r="C41" i="20"/>
  <c r="A42" i="20"/>
  <c r="C42" i="20"/>
  <c r="A43" i="20"/>
  <c r="C43" i="20"/>
  <c r="A44" i="20"/>
  <c r="C44" i="20"/>
  <c r="A45" i="20"/>
  <c r="C45" i="20"/>
  <c r="A46" i="20"/>
  <c r="B46" i="20"/>
  <c r="C46" i="20"/>
  <c r="A47" i="20"/>
  <c r="C47" i="20"/>
  <c r="A48" i="20"/>
  <c r="B48" i="20"/>
  <c r="C48" i="20"/>
  <c r="A49" i="20"/>
  <c r="B49" i="20"/>
  <c r="C49" i="20"/>
  <c r="A50" i="20"/>
  <c r="B50" i="20"/>
  <c r="C50" i="20"/>
  <c r="A51" i="20"/>
  <c r="B51" i="20"/>
  <c r="C51" i="20"/>
  <c r="A52" i="20"/>
  <c r="B52" i="20"/>
  <c r="C52" i="20"/>
  <c r="A53" i="20"/>
  <c r="B53" i="20"/>
  <c r="C53" i="20"/>
  <c r="A54" i="20"/>
  <c r="B54" i="20"/>
  <c r="C54" i="20"/>
  <c r="A55" i="20"/>
  <c r="B55" i="20"/>
  <c r="C55" i="20"/>
  <c r="A56" i="20"/>
  <c r="A57" i="20"/>
  <c r="A58" i="20"/>
  <c r="A59" i="20"/>
  <c r="A60" i="20"/>
  <c r="B60" i="20"/>
  <c r="C60" i="20"/>
  <c r="A61" i="20"/>
  <c r="B61" i="20"/>
  <c r="C61" i="20"/>
  <c r="A62" i="20"/>
  <c r="A63" i="20"/>
  <c r="A64" i="20"/>
  <c r="A65" i="20"/>
  <c r="A66" i="20"/>
  <c r="A67" i="20"/>
  <c r="A68" i="20"/>
  <c r="A69" i="20"/>
  <c r="A70" i="20"/>
  <c r="A71" i="20"/>
  <c r="B71" i="20"/>
  <c r="C71" i="20"/>
  <c r="A72" i="20"/>
  <c r="C72" i="20"/>
  <c r="A73" i="20"/>
  <c r="B73" i="20"/>
  <c r="C73" i="20"/>
  <c r="A74" i="20"/>
  <c r="B74" i="20"/>
  <c r="C74" i="20"/>
  <c r="A75" i="20"/>
  <c r="B75" i="20"/>
  <c r="C75" i="20"/>
  <c r="A76" i="20"/>
  <c r="B76" i="20"/>
  <c r="C76" i="20"/>
  <c r="A77" i="20"/>
  <c r="A78" i="20"/>
  <c r="A79" i="20"/>
  <c r="A80" i="20"/>
  <c r="B80" i="20"/>
  <c r="A81" i="20"/>
  <c r="A82" i="20"/>
  <c r="A83" i="20"/>
  <c r="A84" i="20"/>
  <c r="A85" i="20"/>
  <c r="A86" i="20"/>
  <c r="A87" i="20"/>
  <c r="A88" i="20"/>
  <c r="B88" i="20"/>
  <c r="C88" i="20"/>
  <c r="A89" i="20"/>
  <c r="B89" i="20"/>
  <c r="C89" i="20"/>
  <c r="A90" i="20"/>
  <c r="B90" i="20"/>
  <c r="C90" i="20"/>
  <c r="A91" i="20"/>
  <c r="C91" i="20"/>
  <c r="A92" i="20"/>
  <c r="C92" i="20"/>
  <c r="A93" i="20"/>
  <c r="C93" i="20"/>
  <c r="A94" i="20"/>
  <c r="C94" i="20"/>
  <c r="A95" i="20"/>
  <c r="C95" i="20"/>
  <c r="A96" i="20"/>
  <c r="C96" i="20"/>
  <c r="A97" i="20"/>
  <c r="B97" i="20"/>
  <c r="C97" i="20"/>
  <c r="A98" i="20"/>
  <c r="C98" i="20"/>
  <c r="A99" i="20"/>
  <c r="B99" i="20"/>
  <c r="C99" i="20"/>
  <c r="A100" i="20"/>
  <c r="B100" i="20"/>
  <c r="C100" i="20"/>
  <c r="A101" i="20"/>
  <c r="B101" i="20"/>
  <c r="C101" i="20"/>
  <c r="A102" i="20"/>
  <c r="B102" i="20"/>
  <c r="C102" i="20"/>
  <c r="A103" i="20"/>
  <c r="B103" i="20"/>
  <c r="C103" i="20"/>
  <c r="A104" i="20"/>
  <c r="B104" i="20"/>
  <c r="C104" i="20"/>
  <c r="A105" i="20"/>
  <c r="B105" i="20"/>
  <c r="C105" i="20"/>
  <c r="A106" i="20"/>
  <c r="B106" i="20"/>
  <c r="C106" i="20"/>
  <c r="A107" i="20"/>
  <c r="A108" i="20"/>
  <c r="A109" i="20"/>
  <c r="A110" i="20"/>
  <c r="A111" i="20"/>
  <c r="B111" i="20"/>
  <c r="C111" i="20"/>
  <c r="A112" i="20"/>
  <c r="B112" i="20"/>
  <c r="C112" i="20"/>
  <c r="A113" i="20"/>
  <c r="A114" i="20"/>
  <c r="A115" i="20"/>
  <c r="A116" i="20"/>
  <c r="A117" i="20"/>
  <c r="A118" i="20"/>
  <c r="A119" i="20"/>
  <c r="A120" i="20"/>
  <c r="A121" i="20"/>
  <c r="A122" i="20"/>
  <c r="B122" i="20"/>
  <c r="C122" i="20"/>
  <c r="A123" i="20"/>
  <c r="C123" i="20"/>
  <c r="A124" i="20"/>
  <c r="B124" i="20"/>
  <c r="C124" i="20"/>
  <c r="A125" i="20"/>
  <c r="B125" i="20"/>
  <c r="C125" i="20"/>
  <c r="A126" i="20"/>
  <c r="B126" i="20"/>
  <c r="C126" i="20"/>
  <c r="A127" i="20"/>
  <c r="B127" i="20"/>
  <c r="C127" i="20"/>
  <c r="A128" i="20"/>
  <c r="A129" i="20"/>
  <c r="A130" i="20"/>
  <c r="A131" i="20"/>
  <c r="B131" i="20"/>
  <c r="A132" i="20"/>
  <c r="A133" i="20"/>
  <c r="A134" i="20"/>
  <c r="A135" i="20"/>
  <c r="A136" i="20"/>
  <c r="A137" i="20"/>
  <c r="A138" i="20"/>
  <c r="A139" i="20"/>
  <c r="B139" i="20"/>
  <c r="C139" i="20"/>
  <c r="A140" i="20"/>
  <c r="B140" i="20"/>
  <c r="C140" i="20"/>
  <c r="A141" i="20"/>
  <c r="B141" i="20"/>
  <c r="C141" i="20"/>
  <c r="A142" i="20"/>
  <c r="C142" i="20"/>
  <c r="A143" i="20"/>
  <c r="C143" i="20"/>
  <c r="A144" i="20"/>
  <c r="C144" i="20"/>
  <c r="A145" i="20"/>
  <c r="C145" i="20"/>
  <c r="A146" i="20"/>
  <c r="C146" i="20"/>
  <c r="A147" i="20"/>
  <c r="C147" i="20"/>
  <c r="A148" i="20"/>
  <c r="B148" i="20"/>
  <c r="C148" i="20"/>
  <c r="A149" i="20"/>
  <c r="C149" i="20"/>
  <c r="A150" i="20"/>
  <c r="B150" i="20"/>
  <c r="C150" i="20"/>
  <c r="A151" i="20"/>
  <c r="B151" i="20"/>
  <c r="C151" i="20"/>
  <c r="A152" i="20"/>
  <c r="B152" i="20"/>
  <c r="C152" i="20"/>
  <c r="A153" i="20"/>
  <c r="B153" i="20"/>
  <c r="C153" i="20"/>
  <c r="A154" i="20"/>
  <c r="B154" i="20"/>
  <c r="C154" i="20"/>
  <c r="A155" i="20"/>
  <c r="B155" i="20"/>
  <c r="C155" i="20"/>
  <c r="A156" i="20"/>
  <c r="B156" i="20"/>
  <c r="C156" i="20"/>
  <c r="A157" i="20"/>
  <c r="B157" i="20"/>
  <c r="C157" i="20"/>
  <c r="A158" i="20"/>
  <c r="A159" i="20"/>
  <c r="A160" i="20"/>
  <c r="A161" i="20"/>
  <c r="A162" i="20"/>
  <c r="B162" i="20"/>
  <c r="C162" i="20"/>
  <c r="A163" i="20"/>
  <c r="B163" i="20"/>
  <c r="C163" i="20"/>
  <c r="A164" i="20"/>
  <c r="A165" i="20"/>
  <c r="A166" i="20"/>
  <c r="A167" i="20"/>
  <c r="A168" i="20"/>
  <c r="A169" i="20"/>
  <c r="A170" i="20"/>
  <c r="A171" i="20"/>
  <c r="A172" i="20"/>
  <c r="A173" i="20"/>
  <c r="B173" i="20"/>
  <c r="C173" i="20"/>
  <c r="A174" i="20"/>
  <c r="C174" i="20"/>
  <c r="A175" i="20"/>
  <c r="B175" i="20"/>
  <c r="C175" i="20"/>
  <c r="A176" i="20"/>
  <c r="B176" i="20"/>
  <c r="C176" i="20"/>
  <c r="A177" i="20"/>
  <c r="B177" i="20"/>
  <c r="C177" i="20"/>
  <c r="A178" i="20"/>
  <c r="B178" i="20"/>
  <c r="C178" i="20"/>
  <c r="A179" i="20"/>
  <c r="A180" i="20"/>
  <c r="A181" i="20"/>
  <c r="A182" i="20"/>
  <c r="B182" i="20"/>
  <c r="A183" i="20"/>
  <c r="A184" i="20"/>
  <c r="A185" i="20"/>
  <c r="A186" i="20"/>
  <c r="A187" i="20"/>
  <c r="A188" i="20"/>
  <c r="A189" i="20"/>
  <c r="A190" i="20"/>
  <c r="B190" i="20"/>
  <c r="C190" i="20"/>
  <c r="A191" i="20"/>
  <c r="B191" i="20"/>
  <c r="C191" i="20"/>
  <c r="A192" i="20"/>
  <c r="B192" i="20"/>
  <c r="C192" i="20"/>
  <c r="A193" i="20"/>
  <c r="C193" i="20"/>
  <c r="A194" i="20"/>
  <c r="C194" i="20"/>
  <c r="A195" i="20"/>
  <c r="C195" i="20"/>
  <c r="A196" i="20"/>
  <c r="C196" i="20"/>
  <c r="A197" i="20"/>
  <c r="C197" i="20"/>
  <c r="A198" i="20"/>
  <c r="C198" i="20"/>
  <c r="A199" i="20"/>
  <c r="B199" i="20"/>
  <c r="C199" i="20"/>
  <c r="A200" i="20"/>
  <c r="C200" i="20"/>
  <c r="A201" i="20"/>
  <c r="B201" i="20"/>
  <c r="C201" i="20"/>
  <c r="A202" i="20"/>
  <c r="B202" i="20"/>
  <c r="C202" i="20"/>
  <c r="A203" i="20"/>
  <c r="B203" i="20"/>
  <c r="C203" i="20"/>
  <c r="A204" i="20"/>
  <c r="B204" i="20"/>
  <c r="C204" i="20"/>
  <c r="A205" i="20"/>
  <c r="B205" i="20"/>
  <c r="C205" i="20"/>
  <c r="A206" i="20"/>
  <c r="B206" i="20"/>
  <c r="C206" i="20"/>
  <c r="A207" i="20"/>
  <c r="B207" i="20"/>
  <c r="C207" i="20"/>
  <c r="A208" i="20"/>
  <c r="B208" i="20"/>
  <c r="C208" i="20"/>
  <c r="A209" i="20"/>
  <c r="A210" i="20"/>
  <c r="A211" i="20"/>
  <c r="A212" i="20"/>
  <c r="A213" i="20"/>
  <c r="B213" i="20"/>
  <c r="C213" i="20"/>
  <c r="A214" i="20"/>
  <c r="B214" i="20"/>
  <c r="C214" i="20"/>
  <c r="A215" i="20"/>
  <c r="A216" i="20"/>
  <c r="A217" i="20"/>
  <c r="A218" i="20"/>
  <c r="A219" i="20"/>
  <c r="A220" i="20"/>
  <c r="A221" i="20"/>
  <c r="A222" i="20"/>
  <c r="A223" i="20"/>
  <c r="A224" i="20"/>
  <c r="B224" i="20"/>
  <c r="C224" i="20"/>
  <c r="A225" i="20"/>
  <c r="C225" i="20"/>
  <c r="A226" i="20"/>
  <c r="B226" i="20"/>
  <c r="C226" i="20"/>
  <c r="A227" i="20"/>
  <c r="B227" i="20"/>
  <c r="C227" i="20"/>
  <c r="A228" i="20"/>
  <c r="B228" i="20"/>
  <c r="C228" i="20"/>
  <c r="A229" i="20"/>
  <c r="B229" i="20"/>
  <c r="C229" i="20"/>
  <c r="A230" i="20"/>
  <c r="A231" i="20"/>
  <c r="A232" i="20"/>
  <c r="A233" i="20"/>
  <c r="B233" i="20"/>
  <c r="A234" i="20"/>
  <c r="A235" i="20"/>
  <c r="A236" i="20"/>
  <c r="A237" i="20"/>
  <c r="A238" i="20"/>
  <c r="A239" i="20"/>
  <c r="A240" i="20"/>
  <c r="A241" i="20"/>
  <c r="B241" i="20"/>
  <c r="C241" i="20"/>
  <c r="A242" i="20"/>
  <c r="B242" i="20"/>
  <c r="C242" i="20"/>
  <c r="A243" i="20"/>
  <c r="B243" i="20"/>
  <c r="C243" i="20"/>
  <c r="A244" i="20"/>
  <c r="C244" i="20"/>
  <c r="A245" i="20"/>
  <c r="C245" i="20"/>
  <c r="A246" i="20"/>
  <c r="C246" i="20"/>
  <c r="A247" i="20"/>
  <c r="C247" i="20"/>
  <c r="A248" i="20"/>
  <c r="C248" i="20"/>
  <c r="A249" i="20"/>
  <c r="C249" i="20"/>
  <c r="A250" i="20"/>
  <c r="B250" i="20"/>
  <c r="C250" i="20"/>
  <c r="A251" i="20"/>
  <c r="C251" i="20"/>
  <c r="A252" i="20"/>
  <c r="B252" i="20"/>
  <c r="C252" i="20"/>
  <c r="A253" i="20"/>
  <c r="B253" i="20"/>
  <c r="C253" i="20"/>
  <c r="A254" i="20"/>
  <c r="B254" i="20"/>
  <c r="C254" i="20"/>
  <c r="A255" i="20"/>
  <c r="B255" i="20"/>
  <c r="C255" i="20"/>
  <c r="A256" i="20"/>
  <c r="B256" i="20"/>
  <c r="C256" i="20"/>
  <c r="A257" i="20"/>
  <c r="B257" i="20"/>
  <c r="C257" i="20"/>
  <c r="A258" i="20"/>
  <c r="B258" i="20"/>
  <c r="C258" i="20"/>
  <c r="A259" i="20"/>
  <c r="B259" i="20"/>
  <c r="C259" i="20"/>
  <c r="A260" i="20"/>
  <c r="A261" i="20"/>
  <c r="A262" i="20"/>
  <c r="A263" i="20"/>
  <c r="A264" i="20"/>
  <c r="B264" i="20"/>
  <c r="C264" i="20"/>
  <c r="A265" i="20"/>
  <c r="B265" i="20"/>
  <c r="C265" i="20"/>
  <c r="A266" i="20"/>
  <c r="A267" i="20"/>
  <c r="A268" i="20"/>
  <c r="A269" i="20"/>
  <c r="A270" i="20"/>
  <c r="A271" i="20"/>
  <c r="A272" i="20"/>
  <c r="A273" i="20"/>
  <c r="A274" i="20"/>
  <c r="A275" i="20"/>
  <c r="B275" i="20"/>
  <c r="C275" i="20"/>
  <c r="A276" i="20"/>
  <c r="C276" i="20"/>
  <c r="A277" i="20"/>
  <c r="B277" i="20"/>
  <c r="C277" i="20"/>
  <c r="A278" i="20"/>
  <c r="B278" i="20"/>
  <c r="C278" i="20"/>
  <c r="A279" i="20"/>
  <c r="B279" i="20"/>
  <c r="C279" i="20"/>
  <c r="A280" i="20"/>
  <c r="B280" i="20"/>
  <c r="C280" i="20"/>
  <c r="A281" i="20"/>
  <c r="A282" i="20"/>
  <c r="A283" i="20"/>
  <c r="A284" i="20"/>
  <c r="B284" i="20"/>
  <c r="A285" i="20"/>
  <c r="A286" i="20"/>
  <c r="A287" i="20"/>
  <c r="A288" i="20"/>
  <c r="A289" i="20"/>
  <c r="A290" i="20"/>
  <c r="A291" i="20"/>
  <c r="A292" i="20"/>
  <c r="B292" i="20"/>
  <c r="C292" i="20"/>
  <c r="A293" i="20"/>
  <c r="B293" i="20"/>
  <c r="C293" i="20"/>
  <c r="A294" i="20"/>
  <c r="B294" i="20"/>
  <c r="C294" i="20"/>
  <c r="A295" i="20"/>
  <c r="C295" i="20"/>
  <c r="A296" i="20"/>
  <c r="C296" i="20"/>
  <c r="A297" i="20"/>
  <c r="C297" i="20"/>
  <c r="A298" i="20"/>
  <c r="C298" i="20"/>
  <c r="A299" i="20"/>
  <c r="C299" i="20"/>
  <c r="A300" i="20"/>
  <c r="C300" i="20"/>
  <c r="A301" i="20"/>
  <c r="B301" i="20"/>
  <c r="C301" i="20"/>
  <c r="A302" i="20"/>
  <c r="C302" i="20"/>
  <c r="A303" i="20"/>
  <c r="B303" i="20"/>
  <c r="C303" i="20"/>
  <c r="B2" i="20"/>
  <c r="C2" i="20"/>
  <c r="A2" i="20"/>
  <c r="A3" i="29"/>
  <c r="B3" i="29"/>
  <c r="C3" i="29"/>
  <c r="A4" i="29"/>
  <c r="B4" i="29"/>
  <c r="C4" i="29"/>
  <c r="A5" i="29"/>
  <c r="A6" i="29"/>
  <c r="A7" i="29"/>
  <c r="A8" i="29"/>
  <c r="A9" i="29"/>
  <c r="B9" i="29"/>
  <c r="C9" i="29"/>
  <c r="A10" i="29"/>
  <c r="B10" i="29"/>
  <c r="C10" i="29"/>
  <c r="A11" i="29"/>
  <c r="A12" i="29"/>
  <c r="A13" i="29"/>
  <c r="A14" i="29"/>
  <c r="A15" i="29"/>
  <c r="A16" i="29"/>
  <c r="A17" i="29"/>
  <c r="A18" i="29"/>
  <c r="A19" i="29"/>
  <c r="A20" i="29"/>
  <c r="B20" i="29"/>
  <c r="C20" i="29"/>
  <c r="A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A27" i="29"/>
  <c r="A28" i="29"/>
  <c r="A29" i="29"/>
  <c r="B29" i="29"/>
  <c r="A30" i="29"/>
  <c r="A31" i="29"/>
  <c r="A32" i="29"/>
  <c r="A33" i="29"/>
  <c r="A34" i="29"/>
  <c r="A35" i="29"/>
  <c r="A36" i="29"/>
  <c r="A37" i="29"/>
  <c r="B37" i="29"/>
  <c r="C37" i="29"/>
  <c r="A38" i="29"/>
  <c r="B38" i="29"/>
  <c r="C38" i="29"/>
  <c r="A39" i="29"/>
  <c r="B39" i="29"/>
  <c r="C39" i="29"/>
  <c r="A40" i="29"/>
  <c r="C40" i="29"/>
  <c r="A41" i="29"/>
  <c r="C41" i="29"/>
  <c r="A42" i="29"/>
  <c r="C42" i="29"/>
  <c r="A43" i="29"/>
  <c r="C43" i="29"/>
  <c r="A44" i="29"/>
  <c r="C44" i="29"/>
  <c r="A45" i="29"/>
  <c r="C45" i="29"/>
  <c r="A46" i="29"/>
  <c r="B46" i="29"/>
  <c r="C46" i="29"/>
  <c r="A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A57" i="29"/>
  <c r="A58" i="29"/>
  <c r="A59" i="29"/>
  <c r="A60" i="29"/>
  <c r="B60" i="29"/>
  <c r="C60" i="29"/>
  <c r="A61" i="29"/>
  <c r="B61" i="29"/>
  <c r="C61" i="29"/>
  <c r="A62" i="29"/>
  <c r="A63" i="29"/>
  <c r="A64" i="29"/>
  <c r="A65" i="29"/>
  <c r="A66" i="29"/>
  <c r="A67" i="29"/>
  <c r="A68" i="29"/>
  <c r="A69" i="29"/>
  <c r="A70" i="29"/>
  <c r="A71" i="29"/>
  <c r="B71" i="29"/>
  <c r="C71" i="29"/>
  <c r="A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A78" i="29"/>
  <c r="A79" i="29"/>
  <c r="A80" i="29"/>
  <c r="B80" i="29"/>
  <c r="A81" i="29"/>
  <c r="A82" i="29"/>
  <c r="A83" i="29"/>
  <c r="A84" i="29"/>
  <c r="A85" i="29"/>
  <c r="A86" i="29"/>
  <c r="A87" i="29"/>
  <c r="A88" i="29"/>
  <c r="B88" i="29"/>
  <c r="C88" i="29"/>
  <c r="A89" i="29"/>
  <c r="B89" i="29"/>
  <c r="C89" i="29"/>
  <c r="A90" i="29"/>
  <c r="B90" i="29"/>
  <c r="C90" i="29"/>
  <c r="A91" i="29"/>
  <c r="C91" i="29"/>
  <c r="A92" i="29"/>
  <c r="C92" i="29"/>
  <c r="A93" i="29"/>
  <c r="C93" i="29"/>
  <c r="A94" i="29"/>
  <c r="C94" i="29"/>
  <c r="A95" i="29"/>
  <c r="C95" i="29"/>
  <c r="A96" i="29"/>
  <c r="C96" i="29"/>
  <c r="A97" i="29"/>
  <c r="B97" i="29"/>
  <c r="C97" i="29"/>
  <c r="A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A103" i="29"/>
  <c r="B103" i="29"/>
  <c r="C103" i="29"/>
  <c r="A104" i="29"/>
  <c r="B104" i="29"/>
  <c r="C104" i="29"/>
  <c r="A105" i="29"/>
  <c r="B105" i="29"/>
  <c r="C105" i="29"/>
  <c r="A106" i="29"/>
  <c r="B106" i="29"/>
  <c r="C106" i="29"/>
  <c r="A107" i="29"/>
  <c r="A108" i="29"/>
  <c r="A109" i="29"/>
  <c r="A110" i="29"/>
  <c r="A111" i="29"/>
  <c r="B111" i="29"/>
  <c r="C111" i="29"/>
  <c r="A112" i="29"/>
  <c r="B112" i="29"/>
  <c r="C112" i="29"/>
  <c r="A113" i="29"/>
  <c r="A114" i="29"/>
  <c r="A115" i="29"/>
  <c r="A116" i="29"/>
  <c r="A117" i="29"/>
  <c r="A118" i="29"/>
  <c r="A119" i="29"/>
  <c r="A120" i="29"/>
  <c r="A121" i="29"/>
  <c r="A122" i="29"/>
  <c r="B122" i="29"/>
  <c r="C122" i="29"/>
  <c r="A123" i="29"/>
  <c r="C123" i="29"/>
  <c r="A124" i="29"/>
  <c r="B124" i="29"/>
  <c r="C124" i="29"/>
  <c r="A125" i="29"/>
  <c r="B125" i="29"/>
  <c r="C125" i="29"/>
  <c r="A126" i="29"/>
  <c r="B126" i="29"/>
  <c r="C126" i="29"/>
  <c r="A127" i="29"/>
  <c r="B127" i="29"/>
  <c r="C127" i="29"/>
  <c r="A128" i="29"/>
  <c r="A129" i="29"/>
  <c r="A130" i="29"/>
  <c r="A131" i="29"/>
  <c r="B131" i="29"/>
  <c r="A132" i="29"/>
  <c r="A133" i="29"/>
  <c r="A134" i="29"/>
  <c r="A135" i="29"/>
  <c r="A136" i="29"/>
  <c r="A137" i="29"/>
  <c r="A138" i="29"/>
  <c r="A139" i="29"/>
  <c r="B139" i="29"/>
  <c r="C139" i="29"/>
  <c r="A140" i="29"/>
  <c r="B140" i="29"/>
  <c r="C140" i="29"/>
  <c r="A141" i="29"/>
  <c r="B141" i="29"/>
  <c r="C141" i="29"/>
  <c r="A142" i="29"/>
  <c r="C142" i="29"/>
  <c r="A143" i="29"/>
  <c r="C143" i="29"/>
  <c r="A144" i="29"/>
  <c r="C144" i="29"/>
  <c r="A145" i="29"/>
  <c r="C145" i="29"/>
  <c r="A146" i="29"/>
  <c r="C146" i="29"/>
  <c r="A147" i="29"/>
  <c r="C147" i="29"/>
  <c r="A148" i="29"/>
  <c r="B148" i="29"/>
  <c r="C148" i="29"/>
  <c r="A149" i="29"/>
  <c r="C149" i="29"/>
  <c r="A150" i="29"/>
  <c r="B150" i="29"/>
  <c r="C150" i="29"/>
  <c r="A151" i="29"/>
  <c r="B151" i="29"/>
  <c r="C151" i="29"/>
  <c r="A152" i="29"/>
  <c r="B152" i="29"/>
  <c r="C152" i="29"/>
  <c r="A153" i="29"/>
  <c r="B153" i="29"/>
  <c r="C153" i="29"/>
  <c r="A154" i="29"/>
  <c r="B154" i="29"/>
  <c r="C154" i="29"/>
  <c r="A155" i="29"/>
  <c r="B155" i="29"/>
  <c r="C155" i="29"/>
  <c r="A156" i="29"/>
  <c r="B156" i="29"/>
  <c r="C156" i="29"/>
  <c r="A157" i="29"/>
  <c r="B157" i="29"/>
  <c r="C157" i="29"/>
  <c r="A158" i="29"/>
  <c r="A159" i="29"/>
  <c r="A160" i="29"/>
  <c r="A161" i="29"/>
  <c r="A162" i="29"/>
  <c r="B162" i="29"/>
  <c r="C162" i="29"/>
  <c r="A163" i="29"/>
  <c r="B163" i="29"/>
  <c r="C163" i="29"/>
  <c r="A164" i="29"/>
  <c r="A165" i="29"/>
  <c r="A166" i="29"/>
  <c r="A167" i="29"/>
  <c r="A168" i="29"/>
  <c r="A169" i="29"/>
  <c r="A170" i="29"/>
  <c r="A171" i="29"/>
  <c r="A172" i="29"/>
  <c r="A173" i="29"/>
  <c r="B173" i="29"/>
  <c r="C173" i="29"/>
  <c r="A174" i="29"/>
  <c r="C174" i="29"/>
  <c r="A175" i="29"/>
  <c r="B175" i="29"/>
  <c r="C175" i="29"/>
  <c r="A176" i="29"/>
  <c r="B176" i="29"/>
  <c r="C176" i="29"/>
  <c r="A177" i="29"/>
  <c r="B177" i="29"/>
  <c r="C177" i="29"/>
  <c r="A178" i="29"/>
  <c r="B178" i="29"/>
  <c r="C178" i="29"/>
  <c r="A179" i="29"/>
  <c r="A180" i="29"/>
  <c r="A181" i="29"/>
  <c r="A182" i="29"/>
  <c r="B182" i="29"/>
  <c r="A183" i="29"/>
  <c r="A184" i="29"/>
  <c r="A185" i="29"/>
  <c r="A186" i="29"/>
  <c r="A187" i="29"/>
  <c r="A188" i="29"/>
  <c r="A189" i="29"/>
  <c r="A190" i="29"/>
  <c r="B190" i="29"/>
  <c r="C190" i="29"/>
  <c r="A191" i="29"/>
  <c r="B191" i="29"/>
  <c r="C191" i="29"/>
  <c r="A192" i="29"/>
  <c r="B192" i="29"/>
  <c r="C192" i="29"/>
  <c r="A193" i="29"/>
  <c r="C193" i="29"/>
  <c r="A194" i="29"/>
  <c r="C194" i="29"/>
  <c r="A195" i="29"/>
  <c r="C195" i="29"/>
  <c r="A196" i="29"/>
  <c r="C196" i="29"/>
  <c r="A197" i="29"/>
  <c r="C197" i="29"/>
  <c r="A198" i="29"/>
  <c r="C198" i="29"/>
  <c r="A199" i="29"/>
  <c r="B199" i="29"/>
  <c r="C199" i="29"/>
  <c r="A200" i="29"/>
  <c r="C200" i="29"/>
  <c r="A201" i="29"/>
  <c r="B201" i="29"/>
  <c r="C201" i="29"/>
  <c r="A202" i="29"/>
  <c r="B202" i="29"/>
  <c r="C202" i="29"/>
  <c r="A203" i="29"/>
  <c r="B203" i="29"/>
  <c r="C203" i="29"/>
  <c r="A204" i="29"/>
  <c r="B204" i="29"/>
  <c r="C204" i="29"/>
  <c r="A205" i="29"/>
  <c r="B205" i="29"/>
  <c r="C205" i="29"/>
  <c r="A206" i="29"/>
  <c r="B206" i="29"/>
  <c r="C206" i="29"/>
  <c r="A207" i="29"/>
  <c r="B207" i="29"/>
  <c r="C207" i="29"/>
  <c r="A208" i="29"/>
  <c r="B208" i="29"/>
  <c r="C208" i="29"/>
  <c r="A209" i="29"/>
  <c r="A210" i="29"/>
  <c r="A211" i="29"/>
  <c r="A212" i="29"/>
  <c r="A213" i="29"/>
  <c r="B213" i="29"/>
  <c r="C213" i="29"/>
  <c r="A214" i="29"/>
  <c r="B214" i="29"/>
  <c r="C214" i="29"/>
  <c r="A215" i="29"/>
  <c r="A216" i="29"/>
  <c r="A217" i="29"/>
  <c r="A218" i="29"/>
  <c r="A219" i="29"/>
  <c r="A220" i="29"/>
  <c r="A221" i="29"/>
  <c r="A222" i="29"/>
  <c r="A223" i="29"/>
  <c r="A224" i="29"/>
  <c r="B224" i="29"/>
  <c r="C224" i="29"/>
  <c r="A225" i="29"/>
  <c r="C225" i="29"/>
  <c r="A226" i="29"/>
  <c r="B226" i="29"/>
  <c r="C226" i="29"/>
  <c r="A227" i="29"/>
  <c r="B227" i="29"/>
  <c r="C227" i="29"/>
  <c r="A228" i="29"/>
  <c r="B228" i="29"/>
  <c r="C228" i="29"/>
  <c r="A229" i="29"/>
  <c r="B229" i="29"/>
  <c r="C229" i="29"/>
  <c r="A230" i="29"/>
  <c r="A231" i="29"/>
  <c r="A232" i="29"/>
  <c r="A233" i="29"/>
  <c r="B233" i="29"/>
  <c r="A234" i="29"/>
  <c r="A235" i="29"/>
  <c r="A236" i="29"/>
  <c r="A237" i="29"/>
  <c r="A238" i="29"/>
  <c r="A239" i="29"/>
  <c r="A240" i="29"/>
  <c r="A241" i="29"/>
  <c r="B241" i="29"/>
  <c r="C241" i="29"/>
  <c r="A242" i="29"/>
  <c r="B242" i="29"/>
  <c r="C242" i="29"/>
  <c r="A243" i="29"/>
  <c r="B243" i="29"/>
  <c r="C243" i="29"/>
  <c r="A244" i="29"/>
  <c r="C244" i="29"/>
  <c r="A245" i="29"/>
  <c r="C245" i="29"/>
  <c r="A246" i="29"/>
  <c r="C246" i="29"/>
  <c r="A247" i="29"/>
  <c r="C247" i="29"/>
  <c r="A248" i="29"/>
  <c r="C248" i="29"/>
  <c r="A249" i="29"/>
  <c r="C249" i="29"/>
  <c r="A250" i="29"/>
  <c r="B250" i="29"/>
  <c r="C250" i="29"/>
  <c r="A251" i="29"/>
  <c r="C251" i="29"/>
  <c r="A252" i="29"/>
  <c r="B252" i="29"/>
  <c r="C252" i="29"/>
  <c r="A253" i="29"/>
  <c r="B253" i="29"/>
  <c r="C253" i="29"/>
  <c r="A254" i="29"/>
  <c r="B254" i="29"/>
  <c r="C254" i="29"/>
  <c r="A255" i="29"/>
  <c r="B255" i="29"/>
  <c r="C255" i="29"/>
  <c r="A256" i="29"/>
  <c r="B256" i="29"/>
  <c r="C256" i="29"/>
  <c r="A257" i="29"/>
  <c r="B257" i="29"/>
  <c r="C257" i="29"/>
  <c r="A258" i="29"/>
  <c r="B258" i="29"/>
  <c r="C258" i="29"/>
  <c r="A259" i="29"/>
  <c r="B259" i="29"/>
  <c r="C259" i="29"/>
  <c r="A260" i="29"/>
  <c r="A261" i="29"/>
  <c r="A262" i="29"/>
  <c r="A263" i="29"/>
  <c r="A264" i="29"/>
  <c r="B264" i="29"/>
  <c r="C264" i="29"/>
  <c r="A265" i="29"/>
  <c r="B265" i="29"/>
  <c r="C265" i="29"/>
  <c r="A266" i="29"/>
  <c r="A267" i="29"/>
  <c r="A268" i="29"/>
  <c r="A269" i="29"/>
  <c r="A270" i="29"/>
  <c r="A271" i="29"/>
  <c r="A272" i="29"/>
  <c r="A273" i="29"/>
  <c r="A274" i="29"/>
  <c r="A275" i="29"/>
  <c r="B275" i="29"/>
  <c r="C275" i="29"/>
  <c r="A276" i="29"/>
  <c r="C276" i="29"/>
  <c r="A277" i="29"/>
  <c r="B277" i="29"/>
  <c r="C277" i="29"/>
  <c r="A278" i="29"/>
  <c r="B278" i="29"/>
  <c r="C278" i="29"/>
  <c r="A279" i="29"/>
  <c r="B279" i="29"/>
  <c r="C279" i="29"/>
  <c r="A280" i="29"/>
  <c r="B280" i="29"/>
  <c r="C280" i="29"/>
  <c r="A281" i="29"/>
  <c r="A282" i="29"/>
  <c r="A283" i="29"/>
  <c r="A284" i="29"/>
  <c r="B284" i="29"/>
  <c r="A285" i="29"/>
  <c r="A286" i="29"/>
  <c r="A287" i="29"/>
  <c r="A288" i="29"/>
  <c r="A289" i="29"/>
  <c r="A290" i="29"/>
  <c r="A291" i="29"/>
  <c r="A292" i="29"/>
  <c r="B292" i="29"/>
  <c r="C292" i="29"/>
  <c r="A293" i="29"/>
  <c r="B293" i="29"/>
  <c r="C293" i="29"/>
  <c r="A294" i="29"/>
  <c r="B294" i="29"/>
  <c r="C294" i="29"/>
  <c r="A295" i="29"/>
  <c r="C295" i="29"/>
  <c r="A296" i="29"/>
  <c r="C296" i="29"/>
  <c r="A297" i="29"/>
  <c r="C297" i="29"/>
  <c r="A298" i="29"/>
  <c r="C298" i="29"/>
  <c r="A299" i="29"/>
  <c r="C299" i="29"/>
  <c r="A300" i="29"/>
  <c r="C300" i="29"/>
  <c r="A301" i="29"/>
  <c r="B301" i="29"/>
  <c r="C301" i="29"/>
  <c r="A302" i="29"/>
  <c r="C302" i="29"/>
  <c r="A303" i="29"/>
  <c r="B303" i="29"/>
  <c r="C303" i="29"/>
  <c r="A304" i="29"/>
  <c r="B304" i="29"/>
  <c r="C304" i="29"/>
  <c r="B2" i="29"/>
  <c r="C2" i="29"/>
  <c r="A2" i="29"/>
  <c r="A3" i="15"/>
  <c r="B3" i="15"/>
  <c r="C3" i="15"/>
  <c r="A4" i="15"/>
  <c r="B4" i="15"/>
  <c r="C4" i="15"/>
  <c r="A5" i="15"/>
  <c r="A6" i="15"/>
  <c r="A7" i="15"/>
  <c r="A8" i="15"/>
  <c r="A9" i="15"/>
  <c r="B9" i="15"/>
  <c r="C9" i="15"/>
  <c r="A10" i="15"/>
  <c r="B10" i="15"/>
  <c r="C10" i="15"/>
  <c r="A11" i="15"/>
  <c r="A12" i="15"/>
  <c r="A13" i="15"/>
  <c r="A14" i="15"/>
  <c r="A15" i="15"/>
  <c r="A16" i="15"/>
  <c r="A17" i="15"/>
  <c r="A18" i="15"/>
  <c r="A19" i="15"/>
  <c r="A20" i="15"/>
  <c r="B20" i="15"/>
  <c r="C20" i="15"/>
  <c r="A21" i="15"/>
  <c r="C21" i="15"/>
  <c r="A22" i="15"/>
  <c r="B22" i="15"/>
  <c r="C22" i="15"/>
  <c r="A23" i="15"/>
  <c r="B23" i="15"/>
  <c r="C23" i="15"/>
  <c r="A24" i="15"/>
  <c r="B24" i="15"/>
  <c r="C24" i="15"/>
  <c r="A25" i="15"/>
  <c r="B25" i="15"/>
  <c r="C25" i="15"/>
  <c r="A26" i="15"/>
  <c r="A27" i="15"/>
  <c r="A28" i="15"/>
  <c r="A29" i="15"/>
  <c r="B29" i="15"/>
  <c r="A30" i="15"/>
  <c r="A31" i="15"/>
  <c r="A32" i="15"/>
  <c r="A33" i="15"/>
  <c r="A34" i="15"/>
  <c r="A35" i="15"/>
  <c r="A36" i="15"/>
  <c r="A37" i="15"/>
  <c r="B37" i="15"/>
  <c r="C37" i="15"/>
  <c r="A38" i="15"/>
  <c r="B38" i="15"/>
  <c r="C38" i="15"/>
  <c r="A39" i="15"/>
  <c r="B39" i="15"/>
  <c r="C39" i="15"/>
  <c r="A40" i="15"/>
  <c r="C40" i="15"/>
  <c r="A41" i="15"/>
  <c r="C41" i="15"/>
  <c r="A42" i="15"/>
  <c r="C42" i="15"/>
  <c r="A43" i="15"/>
  <c r="C43" i="15"/>
  <c r="A44" i="15"/>
  <c r="C44" i="15"/>
  <c r="A45" i="15"/>
  <c r="C45" i="15"/>
  <c r="A46" i="15"/>
  <c r="B46" i="15"/>
  <c r="C46" i="15"/>
  <c r="A47" i="15"/>
  <c r="C47" i="15"/>
  <c r="A48" i="15"/>
  <c r="B48" i="15"/>
  <c r="C48" i="15"/>
  <c r="A49" i="15"/>
  <c r="B49" i="15"/>
  <c r="C49" i="15"/>
  <c r="A50" i="15"/>
  <c r="B50" i="15"/>
  <c r="C50" i="15"/>
  <c r="A51" i="15"/>
  <c r="B51" i="15"/>
  <c r="C51" i="15"/>
  <c r="A52" i="15"/>
  <c r="B52" i="15"/>
  <c r="C52" i="15"/>
  <c r="A53" i="15"/>
  <c r="B53" i="15"/>
  <c r="C53" i="15"/>
  <c r="A54" i="15"/>
  <c r="B54" i="15"/>
  <c r="C54" i="15"/>
  <c r="A55" i="15"/>
  <c r="B55" i="15"/>
  <c r="C55" i="15"/>
  <c r="A56" i="15"/>
  <c r="A57" i="15"/>
  <c r="A58" i="15"/>
  <c r="A59" i="15"/>
  <c r="A60" i="15"/>
  <c r="B60" i="15"/>
  <c r="C60" i="15"/>
  <c r="A61" i="15"/>
  <c r="B61" i="15"/>
  <c r="C61" i="15"/>
  <c r="A62" i="15"/>
  <c r="A63" i="15"/>
  <c r="A64" i="15"/>
  <c r="A65" i="15"/>
  <c r="A66" i="15"/>
  <c r="A67" i="15"/>
  <c r="A68" i="15"/>
  <c r="A69" i="15"/>
  <c r="A70" i="15"/>
  <c r="A71" i="15"/>
  <c r="B71" i="15"/>
  <c r="C71" i="15"/>
  <c r="A72" i="15"/>
  <c r="C72" i="15"/>
  <c r="A73" i="15"/>
  <c r="B73" i="15"/>
  <c r="C73" i="15"/>
  <c r="A74" i="15"/>
  <c r="B74" i="15"/>
  <c r="C74" i="15"/>
  <c r="A75" i="15"/>
  <c r="B75" i="15"/>
  <c r="C75" i="15"/>
  <c r="A76" i="15"/>
  <c r="B76" i="15"/>
  <c r="C76" i="15"/>
  <c r="A77" i="15"/>
  <c r="A78" i="15"/>
  <c r="A79" i="15"/>
  <c r="A80" i="15"/>
  <c r="B80" i="15"/>
  <c r="A81" i="15"/>
  <c r="A82" i="15"/>
  <c r="A83" i="15"/>
  <c r="A84" i="15"/>
  <c r="A85" i="15"/>
  <c r="A86" i="15"/>
  <c r="A87" i="15"/>
  <c r="A88" i="15"/>
  <c r="B88" i="15"/>
  <c r="C88" i="15"/>
  <c r="A89" i="15"/>
  <c r="B89" i="15"/>
  <c r="C89" i="15"/>
  <c r="A90" i="15"/>
  <c r="B90" i="15"/>
  <c r="C90" i="15"/>
  <c r="A91" i="15"/>
  <c r="C91" i="15"/>
  <c r="A92" i="15"/>
  <c r="C92" i="15"/>
  <c r="A93" i="15"/>
  <c r="C93" i="15"/>
  <c r="A94" i="15"/>
  <c r="C94" i="15"/>
  <c r="A95" i="15"/>
  <c r="C95" i="15"/>
  <c r="A96" i="15"/>
  <c r="C96" i="15"/>
  <c r="A97" i="15"/>
  <c r="B97" i="15"/>
  <c r="C97" i="15"/>
  <c r="A98" i="15"/>
  <c r="C98" i="15"/>
  <c r="A99" i="15"/>
  <c r="B99" i="15"/>
  <c r="C99" i="15"/>
  <c r="A100" i="15"/>
  <c r="B100" i="15"/>
  <c r="C100" i="15"/>
  <c r="A101" i="15"/>
  <c r="B101" i="15"/>
  <c r="C101" i="15"/>
  <c r="A102" i="15"/>
  <c r="B102" i="15"/>
  <c r="C102" i="15"/>
  <c r="A103" i="15"/>
  <c r="B103" i="15"/>
  <c r="C103" i="15"/>
  <c r="A104" i="15"/>
  <c r="B104" i="15"/>
  <c r="C104" i="15"/>
  <c r="A105" i="15"/>
  <c r="B105" i="15"/>
  <c r="C105" i="15"/>
  <c r="A106" i="15"/>
  <c r="B106" i="15"/>
  <c r="C106" i="15"/>
  <c r="A107" i="15"/>
  <c r="A108" i="15"/>
  <c r="A109" i="15"/>
  <c r="A110" i="15"/>
  <c r="A111" i="15"/>
  <c r="B111" i="15"/>
  <c r="C111" i="15"/>
  <c r="A112" i="15"/>
  <c r="B112" i="15"/>
  <c r="C112" i="15"/>
  <c r="A113" i="15"/>
  <c r="A114" i="15"/>
  <c r="A115" i="15"/>
  <c r="A116" i="15"/>
  <c r="A117" i="15"/>
  <c r="A118" i="15"/>
  <c r="A119" i="15"/>
  <c r="A120" i="15"/>
  <c r="A121" i="15"/>
  <c r="A122" i="15"/>
  <c r="B122" i="15"/>
  <c r="C122" i="15"/>
  <c r="A123" i="15"/>
  <c r="C123" i="15"/>
  <c r="A124" i="15"/>
  <c r="B124" i="15"/>
  <c r="C124" i="15"/>
  <c r="A125" i="15"/>
  <c r="B125" i="15"/>
  <c r="C125" i="15"/>
  <c r="A126" i="15"/>
  <c r="B126" i="15"/>
  <c r="C126" i="15"/>
  <c r="A127" i="15"/>
  <c r="B127" i="15"/>
  <c r="C127" i="15"/>
  <c r="A128" i="15"/>
  <c r="A129" i="15"/>
  <c r="A130" i="15"/>
  <c r="A131" i="15"/>
  <c r="B131" i="15"/>
  <c r="A132" i="15"/>
  <c r="A133" i="15"/>
  <c r="A134" i="15"/>
  <c r="A135" i="15"/>
  <c r="A136" i="15"/>
  <c r="A137" i="15"/>
  <c r="A138" i="15"/>
  <c r="A139" i="15"/>
  <c r="B139" i="15"/>
  <c r="C139" i="15"/>
  <c r="A140" i="15"/>
  <c r="B140" i="15"/>
  <c r="C140" i="15"/>
  <c r="A141" i="15"/>
  <c r="B141" i="15"/>
  <c r="C141" i="15"/>
  <c r="A142" i="15"/>
  <c r="C142" i="15"/>
  <c r="A143" i="15"/>
  <c r="C143" i="15"/>
  <c r="A144" i="15"/>
  <c r="C144" i="15"/>
  <c r="A145" i="15"/>
  <c r="C145" i="15"/>
  <c r="A146" i="15"/>
  <c r="C146" i="15"/>
  <c r="A147" i="15"/>
  <c r="C147" i="15"/>
  <c r="A148" i="15"/>
  <c r="B148" i="15"/>
  <c r="C148" i="15"/>
  <c r="A149" i="15"/>
  <c r="C149" i="15"/>
  <c r="A150" i="15"/>
  <c r="B150" i="15"/>
  <c r="C150" i="15"/>
  <c r="A151" i="15"/>
  <c r="B151" i="15"/>
  <c r="C151" i="15"/>
  <c r="A152" i="15"/>
  <c r="B152" i="15"/>
  <c r="C152" i="15"/>
  <c r="A153" i="15"/>
  <c r="B153" i="15"/>
  <c r="C153" i="15"/>
  <c r="A154" i="15"/>
  <c r="B154" i="15"/>
  <c r="C154" i="15"/>
  <c r="A155" i="15"/>
  <c r="B155" i="15"/>
  <c r="C155" i="15"/>
  <c r="A156" i="15"/>
  <c r="B156" i="15"/>
  <c r="C156" i="15"/>
  <c r="A157" i="15"/>
  <c r="B157" i="15"/>
  <c r="C157" i="15"/>
  <c r="A158" i="15"/>
  <c r="A159" i="15"/>
  <c r="A160" i="15"/>
  <c r="A161" i="15"/>
  <c r="A162" i="15"/>
  <c r="B162" i="15"/>
  <c r="C162" i="15"/>
  <c r="A163" i="15"/>
  <c r="B163" i="15"/>
  <c r="C163" i="15"/>
  <c r="A164" i="15"/>
  <c r="A165" i="15"/>
  <c r="A166" i="15"/>
  <c r="A167" i="15"/>
  <c r="A168" i="15"/>
  <c r="A169" i="15"/>
  <c r="A170" i="15"/>
  <c r="A171" i="15"/>
  <c r="A172" i="15"/>
  <c r="A173" i="15"/>
  <c r="B173" i="15"/>
  <c r="C173" i="15"/>
  <c r="A174" i="15"/>
  <c r="C174" i="15"/>
  <c r="A175" i="15"/>
  <c r="B175" i="15"/>
  <c r="C175" i="15"/>
  <c r="A176" i="15"/>
  <c r="B176" i="15"/>
  <c r="C176" i="15"/>
  <c r="A177" i="15"/>
  <c r="B177" i="15"/>
  <c r="C177" i="15"/>
  <c r="A178" i="15"/>
  <c r="B178" i="15"/>
  <c r="C178" i="15"/>
  <c r="A179" i="15"/>
  <c r="A180" i="15"/>
  <c r="A181" i="15"/>
  <c r="A182" i="15"/>
  <c r="B182" i="15"/>
  <c r="A183" i="15"/>
  <c r="A184" i="15"/>
  <c r="A185" i="15"/>
  <c r="A186" i="15"/>
  <c r="A187" i="15"/>
  <c r="A188" i="15"/>
  <c r="A189" i="15"/>
  <c r="A190" i="15"/>
  <c r="B190" i="15"/>
  <c r="C190" i="15"/>
  <c r="A191" i="15"/>
  <c r="B191" i="15"/>
  <c r="C191" i="15"/>
  <c r="A192" i="15"/>
  <c r="B192" i="15"/>
  <c r="C192" i="15"/>
  <c r="A193" i="15"/>
  <c r="C193" i="15"/>
  <c r="A194" i="15"/>
  <c r="C194" i="15"/>
  <c r="A195" i="15"/>
  <c r="C195" i="15"/>
  <c r="A196" i="15"/>
  <c r="C196" i="15"/>
  <c r="A197" i="15"/>
  <c r="C197" i="15"/>
  <c r="A198" i="15"/>
  <c r="C198" i="15"/>
  <c r="A199" i="15"/>
  <c r="B199" i="15"/>
  <c r="C199" i="15"/>
  <c r="A200" i="15"/>
  <c r="C200" i="15"/>
  <c r="A201" i="15"/>
  <c r="B201" i="15"/>
  <c r="C201" i="15"/>
  <c r="A202" i="15"/>
  <c r="B202" i="15"/>
  <c r="C202" i="15"/>
  <c r="A203" i="15"/>
  <c r="B203" i="15"/>
  <c r="C203" i="15"/>
  <c r="A204" i="15"/>
  <c r="B204" i="15"/>
  <c r="C204" i="15"/>
  <c r="A205" i="15"/>
  <c r="B205" i="15"/>
  <c r="C205" i="15"/>
  <c r="A206" i="15"/>
  <c r="B206" i="15"/>
  <c r="C206" i="15"/>
  <c r="A207" i="15"/>
  <c r="B207" i="15"/>
  <c r="C207" i="15"/>
  <c r="A208" i="15"/>
  <c r="B208" i="15"/>
  <c r="C208" i="15"/>
  <c r="A209" i="15"/>
  <c r="A210" i="15"/>
  <c r="A211" i="15"/>
  <c r="A212" i="15"/>
  <c r="A213" i="15"/>
  <c r="B213" i="15"/>
  <c r="C213" i="15"/>
  <c r="A214" i="15"/>
  <c r="B214" i="15"/>
  <c r="C214" i="15"/>
  <c r="A215" i="15"/>
  <c r="A216" i="15"/>
  <c r="A217" i="15"/>
  <c r="A218" i="15"/>
  <c r="A219" i="15"/>
  <c r="A220" i="15"/>
  <c r="A221" i="15"/>
  <c r="A222" i="15"/>
  <c r="A223" i="15"/>
  <c r="A224" i="15"/>
  <c r="B224" i="15"/>
  <c r="C224" i="15"/>
  <c r="A225" i="15"/>
  <c r="C225" i="15"/>
  <c r="A226" i="15"/>
  <c r="B226" i="15"/>
  <c r="C226" i="15"/>
  <c r="A227" i="15"/>
  <c r="B227" i="15"/>
  <c r="C227" i="15"/>
  <c r="A228" i="15"/>
  <c r="B228" i="15"/>
  <c r="C228" i="15"/>
  <c r="A229" i="15"/>
  <c r="B229" i="15"/>
  <c r="C229" i="15"/>
  <c r="A230" i="15"/>
  <c r="A231" i="15"/>
  <c r="A232" i="15"/>
  <c r="A233" i="15"/>
  <c r="B233" i="15"/>
  <c r="A234" i="15"/>
  <c r="A235" i="15"/>
  <c r="A236" i="15"/>
  <c r="A237" i="15"/>
  <c r="A238" i="15"/>
  <c r="A239" i="15"/>
  <c r="A240" i="15"/>
  <c r="A241" i="15"/>
  <c r="B241" i="15"/>
  <c r="C241" i="15"/>
  <c r="A242" i="15"/>
  <c r="B242" i="15"/>
  <c r="C242" i="15"/>
  <c r="A243" i="15"/>
  <c r="B243" i="15"/>
  <c r="C243" i="15"/>
  <c r="A244" i="15"/>
  <c r="C244" i="15"/>
  <c r="A245" i="15"/>
  <c r="C245" i="15"/>
  <c r="A246" i="15"/>
  <c r="C246" i="15"/>
  <c r="A247" i="15"/>
  <c r="C247" i="15"/>
  <c r="A248" i="15"/>
  <c r="C248" i="15"/>
  <c r="A249" i="15"/>
  <c r="C249" i="15"/>
  <c r="A250" i="15"/>
  <c r="B250" i="15"/>
  <c r="C250" i="15"/>
  <c r="A251" i="15"/>
  <c r="C251" i="15"/>
  <c r="A252" i="15"/>
  <c r="B252" i="15"/>
  <c r="C252" i="15"/>
  <c r="A253" i="15"/>
  <c r="B253" i="15"/>
  <c r="C253" i="15"/>
  <c r="A254" i="15"/>
  <c r="B254" i="15"/>
  <c r="C254" i="15"/>
  <c r="A255" i="15"/>
  <c r="B255" i="15"/>
  <c r="C255" i="15"/>
  <c r="A256" i="15"/>
  <c r="B256" i="15"/>
  <c r="C256" i="15"/>
  <c r="A257" i="15"/>
  <c r="B257" i="15"/>
  <c r="C257" i="15"/>
  <c r="A258" i="15"/>
  <c r="B258" i="15"/>
  <c r="C258" i="15"/>
  <c r="A259" i="15"/>
  <c r="B259" i="15"/>
  <c r="C259" i="15"/>
  <c r="A260" i="15"/>
  <c r="A261" i="15"/>
  <c r="A262" i="15"/>
  <c r="A263" i="15"/>
  <c r="A264" i="15"/>
  <c r="B264" i="15"/>
  <c r="C264" i="15"/>
  <c r="A265" i="15"/>
  <c r="B265" i="15"/>
  <c r="C265" i="15"/>
  <c r="A266" i="15"/>
  <c r="A267" i="15"/>
  <c r="A268" i="15"/>
  <c r="A269" i="15"/>
  <c r="A270" i="15"/>
  <c r="A271" i="15"/>
  <c r="A272" i="15"/>
  <c r="A273" i="15"/>
  <c r="A274" i="15"/>
  <c r="A275" i="15"/>
  <c r="B275" i="15"/>
  <c r="C275" i="15"/>
  <c r="A276" i="15"/>
  <c r="C276" i="15"/>
  <c r="A277" i="15"/>
  <c r="B277" i="15"/>
  <c r="C277" i="15"/>
  <c r="A278" i="15"/>
  <c r="B278" i="15"/>
  <c r="C278" i="15"/>
  <c r="A279" i="15"/>
  <c r="B279" i="15"/>
  <c r="C279" i="15"/>
  <c r="A280" i="15"/>
  <c r="B280" i="15"/>
  <c r="C280" i="15"/>
  <c r="A281" i="15"/>
  <c r="A282" i="15"/>
  <c r="A283" i="15"/>
  <c r="A284" i="15"/>
  <c r="B284" i="15"/>
  <c r="A285" i="15"/>
  <c r="A286" i="15"/>
  <c r="A287" i="15"/>
  <c r="A288" i="15"/>
  <c r="A289" i="15"/>
  <c r="A290" i="15"/>
  <c r="A291" i="15"/>
  <c r="A292" i="15"/>
  <c r="B292" i="15"/>
  <c r="C292" i="15"/>
  <c r="A293" i="15"/>
  <c r="B293" i="15"/>
  <c r="C293" i="15"/>
  <c r="A294" i="15"/>
  <c r="B294" i="15"/>
  <c r="C294" i="15"/>
  <c r="A295" i="15"/>
  <c r="C295" i="15"/>
  <c r="A296" i="15"/>
  <c r="C296" i="15"/>
  <c r="A297" i="15"/>
  <c r="C297" i="15"/>
  <c r="A298" i="15"/>
  <c r="C298" i="15"/>
  <c r="A299" i="15"/>
  <c r="C299" i="15"/>
  <c r="A300" i="15"/>
  <c r="C300" i="15"/>
  <c r="A301" i="15"/>
  <c r="B301" i="15"/>
  <c r="C301" i="15"/>
  <c r="A302" i="15"/>
  <c r="C302" i="15"/>
  <c r="A303" i="15"/>
  <c r="B303" i="15"/>
  <c r="C303" i="15"/>
  <c r="A304" i="15"/>
  <c r="B304" i="15"/>
  <c r="C304" i="15"/>
  <c r="B2" i="15"/>
  <c r="C2" i="15"/>
  <c r="A2" i="15"/>
  <c r="V249" i="12" l="1"/>
  <c r="B249" i="15" s="1"/>
  <c r="Z45" i="12"/>
  <c r="V198" i="12"/>
  <c r="B198" i="29" s="1"/>
  <c r="V147" i="12"/>
  <c r="B147" i="15" s="1"/>
  <c r="V96" i="12"/>
  <c r="B96" i="22" s="1"/>
  <c r="V300" i="12"/>
  <c r="B300" i="20" s="1"/>
  <c r="AL45" i="12"/>
  <c r="AH45" i="12"/>
  <c r="V45" i="12"/>
  <c r="B45" i="15" s="1"/>
  <c r="AD45" i="12"/>
  <c r="B96" i="15" l="1"/>
  <c r="B96" i="20"/>
  <c r="B96" i="29"/>
  <c r="B249" i="22"/>
  <c r="B249" i="29"/>
  <c r="B249" i="20"/>
  <c r="B147" i="20"/>
  <c r="B147" i="29"/>
  <c r="B147" i="22"/>
  <c r="B300" i="15"/>
  <c r="B300" i="29"/>
  <c r="B300" i="22"/>
  <c r="B198" i="15"/>
  <c r="B198" i="22"/>
  <c r="B198" i="20"/>
  <c r="B45" i="22"/>
  <c r="B45" i="20"/>
  <c r="B45" i="29"/>
  <c r="E37" i="16" l="1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E40" i="16"/>
  <c r="G40" i="16"/>
  <c r="H40" i="16"/>
  <c r="I40" i="16"/>
  <c r="K40" i="16"/>
  <c r="L40" i="16"/>
  <c r="M40" i="16"/>
  <c r="O40" i="16"/>
  <c r="P40" i="16"/>
  <c r="Q40" i="16"/>
  <c r="S40" i="16"/>
  <c r="T40" i="16"/>
  <c r="U40" i="16"/>
  <c r="W40" i="16"/>
  <c r="E41" i="16"/>
  <c r="G41" i="16"/>
  <c r="H41" i="16"/>
  <c r="I41" i="16"/>
  <c r="K41" i="16"/>
  <c r="L41" i="16"/>
  <c r="M41" i="16"/>
  <c r="O41" i="16"/>
  <c r="P41" i="16"/>
  <c r="Q41" i="16"/>
  <c r="S41" i="16"/>
  <c r="T41" i="16"/>
  <c r="U41" i="16"/>
  <c r="W41" i="16"/>
  <c r="E42" i="16"/>
  <c r="G42" i="16"/>
  <c r="H42" i="16"/>
  <c r="I42" i="16"/>
  <c r="K42" i="16"/>
  <c r="L42" i="16"/>
  <c r="M42" i="16"/>
  <c r="O42" i="16"/>
  <c r="P42" i="16"/>
  <c r="Q42" i="16"/>
  <c r="S42" i="16"/>
  <c r="T42" i="16"/>
  <c r="U42" i="16"/>
  <c r="W42" i="16"/>
  <c r="E43" i="16"/>
  <c r="G43" i="16"/>
  <c r="H43" i="16"/>
  <c r="I43" i="16"/>
  <c r="K43" i="16"/>
  <c r="L43" i="16"/>
  <c r="M43" i="16"/>
  <c r="O43" i="16"/>
  <c r="P43" i="16"/>
  <c r="Q43" i="16"/>
  <c r="S43" i="16"/>
  <c r="T43" i="16"/>
  <c r="U43" i="16"/>
  <c r="W43" i="16"/>
  <c r="E44" i="16"/>
  <c r="G44" i="16"/>
  <c r="H44" i="16"/>
  <c r="I44" i="16"/>
  <c r="K44" i="16"/>
  <c r="L44" i="16"/>
  <c r="M44" i="16"/>
  <c r="O44" i="16"/>
  <c r="P44" i="16"/>
  <c r="Q44" i="16"/>
  <c r="S44" i="16"/>
  <c r="T44" i="16"/>
  <c r="U44" i="16"/>
  <c r="W44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E47" i="16"/>
  <c r="G47" i="16"/>
  <c r="H47" i="16"/>
  <c r="I47" i="16"/>
  <c r="K47" i="16"/>
  <c r="L47" i="16"/>
  <c r="M47" i="16"/>
  <c r="O47" i="16"/>
  <c r="P47" i="16"/>
  <c r="Q47" i="16"/>
  <c r="S47" i="16"/>
  <c r="T47" i="16"/>
  <c r="U47" i="16"/>
  <c r="W47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E5" i="16"/>
  <c r="H5" i="16"/>
  <c r="I5" i="16"/>
  <c r="L5" i="16"/>
  <c r="M5" i="16"/>
  <c r="P5" i="16"/>
  <c r="Q5" i="16"/>
  <c r="T5" i="16"/>
  <c r="U5" i="16"/>
  <c r="E6" i="16"/>
  <c r="H6" i="16"/>
  <c r="I6" i="16"/>
  <c r="L6" i="16"/>
  <c r="M6" i="16"/>
  <c r="P6" i="16"/>
  <c r="Q6" i="16"/>
  <c r="T6" i="16"/>
  <c r="U6" i="16"/>
  <c r="E7" i="16"/>
  <c r="H7" i="16"/>
  <c r="I7" i="16"/>
  <c r="L7" i="16"/>
  <c r="M7" i="16"/>
  <c r="P7" i="16"/>
  <c r="Q7" i="16"/>
  <c r="T7" i="16"/>
  <c r="U7" i="16"/>
  <c r="E8" i="16"/>
  <c r="H8" i="16"/>
  <c r="I8" i="16"/>
  <c r="L8" i="16"/>
  <c r="M8" i="16"/>
  <c r="P8" i="16"/>
  <c r="Q8" i="16"/>
  <c r="T8" i="16"/>
  <c r="U8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E11" i="16"/>
  <c r="H11" i="16"/>
  <c r="I11" i="16"/>
  <c r="L11" i="16"/>
  <c r="M11" i="16"/>
  <c r="P11" i="16"/>
  <c r="Q11" i="16"/>
  <c r="T11" i="16"/>
  <c r="U11" i="16"/>
  <c r="E12" i="16"/>
  <c r="H12" i="16"/>
  <c r="I12" i="16"/>
  <c r="L12" i="16"/>
  <c r="M12" i="16"/>
  <c r="P12" i="16"/>
  <c r="Q12" i="16"/>
  <c r="T12" i="16"/>
  <c r="U12" i="16"/>
  <c r="E13" i="16"/>
  <c r="H13" i="16"/>
  <c r="I13" i="16"/>
  <c r="L13" i="16"/>
  <c r="M13" i="16"/>
  <c r="P13" i="16"/>
  <c r="Q13" i="16"/>
  <c r="T13" i="16"/>
  <c r="U13" i="16"/>
  <c r="E14" i="16"/>
  <c r="H14" i="16"/>
  <c r="I14" i="16"/>
  <c r="L14" i="16"/>
  <c r="M14" i="16"/>
  <c r="P14" i="16"/>
  <c r="Q14" i="16"/>
  <c r="T14" i="16"/>
  <c r="U14" i="16"/>
  <c r="E15" i="16"/>
  <c r="H15" i="16"/>
  <c r="I15" i="16"/>
  <c r="L15" i="16"/>
  <c r="M15" i="16"/>
  <c r="P15" i="16"/>
  <c r="Q15" i="16"/>
  <c r="T15" i="16"/>
  <c r="U15" i="16"/>
  <c r="E16" i="16"/>
  <c r="H16" i="16"/>
  <c r="I16" i="16"/>
  <c r="L16" i="16"/>
  <c r="M16" i="16"/>
  <c r="P16" i="16"/>
  <c r="Q16" i="16"/>
  <c r="T16" i="16"/>
  <c r="U16" i="16"/>
  <c r="E17" i="16"/>
  <c r="H17" i="16"/>
  <c r="I17" i="16"/>
  <c r="L17" i="16"/>
  <c r="M17" i="16"/>
  <c r="P17" i="16"/>
  <c r="Q17" i="16"/>
  <c r="T17" i="16"/>
  <c r="U17" i="16"/>
  <c r="E18" i="16"/>
  <c r="H18" i="16"/>
  <c r="I18" i="16"/>
  <c r="L18" i="16"/>
  <c r="M18" i="16"/>
  <c r="P18" i="16"/>
  <c r="Q18" i="16"/>
  <c r="T18" i="16"/>
  <c r="U18" i="16"/>
  <c r="E19" i="16"/>
  <c r="H19" i="16"/>
  <c r="I19" i="16"/>
  <c r="L19" i="16"/>
  <c r="M19" i="16"/>
  <c r="P19" i="16"/>
  <c r="Q19" i="16"/>
  <c r="T19" i="16"/>
  <c r="U19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E21" i="16"/>
  <c r="G21" i="16"/>
  <c r="H21" i="16"/>
  <c r="I21" i="16"/>
  <c r="K21" i="16"/>
  <c r="L21" i="16"/>
  <c r="M21" i="16"/>
  <c r="O21" i="16"/>
  <c r="P21" i="16"/>
  <c r="Q21" i="16"/>
  <c r="S21" i="16"/>
  <c r="T21" i="16"/>
  <c r="U21" i="16"/>
  <c r="W21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E26" i="16"/>
  <c r="H26" i="16"/>
  <c r="I26" i="16"/>
  <c r="L26" i="16"/>
  <c r="M26" i="16"/>
  <c r="P26" i="16"/>
  <c r="Q26" i="16"/>
  <c r="T26" i="16"/>
  <c r="U26" i="16"/>
  <c r="E27" i="16"/>
  <c r="H27" i="16"/>
  <c r="I27" i="16"/>
  <c r="L27" i="16"/>
  <c r="M27" i="16"/>
  <c r="P27" i="16"/>
  <c r="Q27" i="16"/>
  <c r="T27" i="16"/>
  <c r="U27" i="16"/>
  <c r="E28" i="16"/>
  <c r="H28" i="16"/>
  <c r="I28" i="16"/>
  <c r="L28" i="16"/>
  <c r="M28" i="16"/>
  <c r="P28" i="16"/>
  <c r="Q28" i="16"/>
  <c r="T28" i="16"/>
  <c r="U28" i="16"/>
  <c r="E29" i="16"/>
  <c r="F29" i="16"/>
  <c r="H29" i="16"/>
  <c r="I29" i="16"/>
  <c r="J29" i="16"/>
  <c r="L29" i="16"/>
  <c r="M29" i="16"/>
  <c r="N29" i="16"/>
  <c r="P29" i="16"/>
  <c r="Q29" i="16"/>
  <c r="R29" i="16"/>
  <c r="T29" i="16"/>
  <c r="U29" i="16"/>
  <c r="V29" i="16"/>
  <c r="E30" i="16"/>
  <c r="H30" i="16"/>
  <c r="I30" i="16"/>
  <c r="L30" i="16"/>
  <c r="M30" i="16"/>
  <c r="P30" i="16"/>
  <c r="Q30" i="16"/>
  <c r="T30" i="16"/>
  <c r="U30" i="16"/>
  <c r="E31" i="16"/>
  <c r="H31" i="16"/>
  <c r="I31" i="16"/>
  <c r="L31" i="16"/>
  <c r="M31" i="16"/>
  <c r="P31" i="16"/>
  <c r="Q31" i="16"/>
  <c r="T31" i="16"/>
  <c r="U31" i="16"/>
  <c r="E32" i="16"/>
  <c r="H32" i="16"/>
  <c r="I32" i="16"/>
  <c r="L32" i="16"/>
  <c r="M32" i="16"/>
  <c r="P32" i="16"/>
  <c r="Q32" i="16"/>
  <c r="T32" i="16"/>
  <c r="U32" i="16"/>
  <c r="E33" i="16"/>
  <c r="H33" i="16"/>
  <c r="I33" i="16"/>
  <c r="L33" i="16"/>
  <c r="M33" i="16"/>
  <c r="P33" i="16"/>
  <c r="Q33" i="16"/>
  <c r="T33" i="16"/>
  <c r="U33" i="16"/>
  <c r="E34" i="16"/>
  <c r="H34" i="16"/>
  <c r="I34" i="16"/>
  <c r="L34" i="16"/>
  <c r="M34" i="16"/>
  <c r="P34" i="16"/>
  <c r="Q34" i="16"/>
  <c r="T34" i="16"/>
  <c r="U34" i="16"/>
  <c r="E35" i="16"/>
  <c r="H35" i="16"/>
  <c r="I35" i="16"/>
  <c r="L35" i="16"/>
  <c r="M35" i="16"/>
  <c r="P35" i="16"/>
  <c r="Q35" i="16"/>
  <c r="T35" i="16"/>
  <c r="U35" i="16"/>
  <c r="E36" i="16"/>
  <c r="H36" i="16"/>
  <c r="I36" i="16"/>
  <c r="L36" i="16"/>
  <c r="M36" i="16"/>
  <c r="P36" i="16"/>
  <c r="Q36" i="16"/>
  <c r="T36" i="16"/>
  <c r="U36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E2" i="16"/>
  <c r="E3" i="28" l="1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E5" i="28"/>
  <c r="H5" i="28"/>
  <c r="I5" i="28"/>
  <c r="L5" i="28"/>
  <c r="M5" i="28"/>
  <c r="P5" i="28"/>
  <c r="Q5" i="28"/>
  <c r="T5" i="28"/>
  <c r="U5" i="28"/>
  <c r="E6" i="28"/>
  <c r="H6" i="28"/>
  <c r="I6" i="28"/>
  <c r="L6" i="28"/>
  <c r="M6" i="28"/>
  <c r="P6" i="28"/>
  <c r="Q6" i="28"/>
  <c r="T6" i="28"/>
  <c r="U6" i="28"/>
  <c r="E7" i="28"/>
  <c r="H7" i="28"/>
  <c r="I7" i="28"/>
  <c r="L7" i="28"/>
  <c r="M7" i="28"/>
  <c r="P7" i="28"/>
  <c r="Q7" i="28"/>
  <c r="T7" i="28"/>
  <c r="U7" i="28"/>
  <c r="E8" i="28"/>
  <c r="H8" i="28"/>
  <c r="I8" i="28"/>
  <c r="L8" i="28"/>
  <c r="M8" i="28"/>
  <c r="P8" i="28"/>
  <c r="Q8" i="28"/>
  <c r="T8" i="28"/>
  <c r="U8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E11" i="28"/>
  <c r="H11" i="28"/>
  <c r="I11" i="28"/>
  <c r="L11" i="28"/>
  <c r="M11" i="28"/>
  <c r="P11" i="28"/>
  <c r="Q11" i="28"/>
  <c r="T11" i="28"/>
  <c r="U11" i="28"/>
  <c r="E12" i="28"/>
  <c r="H12" i="28"/>
  <c r="I12" i="28"/>
  <c r="L12" i="28"/>
  <c r="M12" i="28"/>
  <c r="P12" i="28"/>
  <c r="Q12" i="28"/>
  <c r="T12" i="28"/>
  <c r="U12" i="28"/>
  <c r="E13" i="28"/>
  <c r="H13" i="28"/>
  <c r="I13" i="28"/>
  <c r="L13" i="28"/>
  <c r="M13" i="28"/>
  <c r="P13" i="28"/>
  <c r="Q13" i="28"/>
  <c r="T13" i="28"/>
  <c r="U13" i="28"/>
  <c r="E14" i="28"/>
  <c r="H14" i="28"/>
  <c r="I14" i="28"/>
  <c r="L14" i="28"/>
  <c r="M14" i="28"/>
  <c r="P14" i="28"/>
  <c r="Q14" i="28"/>
  <c r="T14" i="28"/>
  <c r="U14" i="28"/>
  <c r="E15" i="28"/>
  <c r="H15" i="28"/>
  <c r="I15" i="28"/>
  <c r="L15" i="28"/>
  <c r="M15" i="28"/>
  <c r="P15" i="28"/>
  <c r="Q15" i="28"/>
  <c r="T15" i="28"/>
  <c r="U15" i="28"/>
  <c r="E16" i="28"/>
  <c r="H16" i="28"/>
  <c r="I16" i="28"/>
  <c r="L16" i="28"/>
  <c r="M16" i="28"/>
  <c r="P16" i="28"/>
  <c r="Q16" i="28"/>
  <c r="T16" i="28"/>
  <c r="U16" i="28"/>
  <c r="E17" i="28"/>
  <c r="H17" i="28"/>
  <c r="I17" i="28"/>
  <c r="L17" i="28"/>
  <c r="M17" i="28"/>
  <c r="P17" i="28"/>
  <c r="Q17" i="28"/>
  <c r="T17" i="28"/>
  <c r="U17" i="28"/>
  <c r="E18" i="28"/>
  <c r="H18" i="28"/>
  <c r="I18" i="28"/>
  <c r="L18" i="28"/>
  <c r="M18" i="28"/>
  <c r="P18" i="28"/>
  <c r="Q18" i="28"/>
  <c r="T18" i="28"/>
  <c r="U18" i="28"/>
  <c r="E19" i="28"/>
  <c r="H19" i="28"/>
  <c r="I19" i="28"/>
  <c r="L19" i="28"/>
  <c r="M19" i="28"/>
  <c r="P19" i="28"/>
  <c r="Q19" i="28"/>
  <c r="T19" i="28"/>
  <c r="U19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E21" i="28"/>
  <c r="G21" i="28"/>
  <c r="H21" i="28"/>
  <c r="I21" i="28"/>
  <c r="K21" i="28"/>
  <c r="L21" i="28"/>
  <c r="M21" i="28"/>
  <c r="O21" i="28"/>
  <c r="P21" i="28"/>
  <c r="Q21" i="28"/>
  <c r="S21" i="28"/>
  <c r="T21" i="28"/>
  <c r="U21" i="28"/>
  <c r="W21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E25" i="28"/>
  <c r="F25" i="28"/>
  <c r="G25" i="28"/>
  <c r="H25" i="28"/>
  <c r="I25" i="28"/>
  <c r="J25" i="28"/>
  <c r="K25" i="28"/>
  <c r="L25" i="28"/>
  <c r="M25" i="28"/>
  <c r="N25" i="28"/>
  <c r="O25" i="28"/>
  <c r="P25" i="28"/>
  <c r="Q25" i="28"/>
  <c r="R25" i="28"/>
  <c r="S25" i="28"/>
  <c r="T25" i="28"/>
  <c r="U25" i="28"/>
  <c r="V25" i="28"/>
  <c r="W25" i="28"/>
  <c r="E26" i="28"/>
  <c r="H26" i="28"/>
  <c r="I26" i="28"/>
  <c r="L26" i="28"/>
  <c r="M26" i="28"/>
  <c r="P26" i="28"/>
  <c r="Q26" i="28"/>
  <c r="T26" i="28"/>
  <c r="U26" i="28"/>
  <c r="E27" i="28"/>
  <c r="H27" i="28"/>
  <c r="I27" i="28"/>
  <c r="L27" i="28"/>
  <c r="M27" i="28"/>
  <c r="P27" i="28"/>
  <c r="Q27" i="28"/>
  <c r="T27" i="28"/>
  <c r="U27" i="28"/>
  <c r="E28" i="28"/>
  <c r="H28" i="28"/>
  <c r="I28" i="28"/>
  <c r="L28" i="28"/>
  <c r="M28" i="28"/>
  <c r="P28" i="28"/>
  <c r="Q28" i="28"/>
  <c r="T28" i="28"/>
  <c r="U28" i="28"/>
  <c r="E29" i="28"/>
  <c r="F29" i="28"/>
  <c r="H29" i="28"/>
  <c r="I29" i="28"/>
  <c r="J29" i="28"/>
  <c r="L29" i="28"/>
  <c r="M29" i="28"/>
  <c r="N29" i="28"/>
  <c r="P29" i="28"/>
  <c r="Q29" i="28"/>
  <c r="R29" i="28"/>
  <c r="T29" i="28"/>
  <c r="U29" i="28"/>
  <c r="V29" i="28"/>
  <c r="E30" i="28"/>
  <c r="H30" i="28"/>
  <c r="I30" i="28"/>
  <c r="L30" i="28"/>
  <c r="M30" i="28"/>
  <c r="P30" i="28"/>
  <c r="Q30" i="28"/>
  <c r="T30" i="28"/>
  <c r="U30" i="28"/>
  <c r="E31" i="28"/>
  <c r="H31" i="28"/>
  <c r="I31" i="28"/>
  <c r="L31" i="28"/>
  <c r="M31" i="28"/>
  <c r="P31" i="28"/>
  <c r="Q31" i="28"/>
  <c r="T31" i="28"/>
  <c r="U31" i="28"/>
  <c r="E32" i="28"/>
  <c r="H32" i="28"/>
  <c r="I32" i="28"/>
  <c r="L32" i="28"/>
  <c r="M32" i="28"/>
  <c r="P32" i="28"/>
  <c r="Q32" i="28"/>
  <c r="T32" i="28"/>
  <c r="U32" i="28"/>
  <c r="E33" i="28"/>
  <c r="H33" i="28"/>
  <c r="I33" i="28"/>
  <c r="L33" i="28"/>
  <c r="M33" i="28"/>
  <c r="P33" i="28"/>
  <c r="Q33" i="28"/>
  <c r="T33" i="28"/>
  <c r="U33" i="28"/>
  <c r="E34" i="28"/>
  <c r="H34" i="28"/>
  <c r="I34" i="28"/>
  <c r="L34" i="28"/>
  <c r="M34" i="28"/>
  <c r="P34" i="28"/>
  <c r="Q34" i="28"/>
  <c r="T34" i="28"/>
  <c r="U34" i="28"/>
  <c r="E35" i="28"/>
  <c r="H35" i="28"/>
  <c r="I35" i="28"/>
  <c r="L35" i="28"/>
  <c r="M35" i="28"/>
  <c r="P35" i="28"/>
  <c r="Q35" i="28"/>
  <c r="T35" i="28"/>
  <c r="U35" i="28"/>
  <c r="E36" i="28"/>
  <c r="H36" i="28"/>
  <c r="I36" i="28"/>
  <c r="L36" i="28"/>
  <c r="M36" i="28"/>
  <c r="P36" i="28"/>
  <c r="Q36" i="28"/>
  <c r="T36" i="28"/>
  <c r="U36" i="28"/>
  <c r="E37" i="28"/>
  <c r="F37" i="28"/>
  <c r="G37" i="28"/>
  <c r="H37" i="28"/>
  <c r="I37" i="28"/>
  <c r="J37" i="28"/>
  <c r="K37" i="28"/>
  <c r="L37" i="28"/>
  <c r="M37" i="28"/>
  <c r="N37" i="28"/>
  <c r="O37" i="28"/>
  <c r="P37" i="28"/>
  <c r="Q37" i="28"/>
  <c r="R37" i="28"/>
  <c r="S37" i="28"/>
  <c r="T37" i="28"/>
  <c r="U37" i="28"/>
  <c r="V37" i="28"/>
  <c r="W37" i="28"/>
  <c r="E38" i="28"/>
  <c r="F38" i="28"/>
  <c r="G38" i="28"/>
  <c r="H38" i="28"/>
  <c r="I38" i="28"/>
  <c r="J38" i="28"/>
  <c r="K38" i="28"/>
  <c r="L38" i="28"/>
  <c r="M38" i="28"/>
  <c r="N38" i="28"/>
  <c r="O38" i="28"/>
  <c r="P38" i="28"/>
  <c r="Q38" i="28"/>
  <c r="R38" i="28"/>
  <c r="S38" i="28"/>
  <c r="T38" i="28"/>
  <c r="U38" i="28"/>
  <c r="V38" i="28"/>
  <c r="W38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E40" i="28"/>
  <c r="G40" i="28"/>
  <c r="H40" i="28"/>
  <c r="I40" i="28"/>
  <c r="K40" i="28"/>
  <c r="L40" i="28"/>
  <c r="M40" i="28"/>
  <c r="O40" i="28"/>
  <c r="P40" i="28"/>
  <c r="Q40" i="28"/>
  <c r="S40" i="28"/>
  <c r="T40" i="28"/>
  <c r="U40" i="28"/>
  <c r="W40" i="28"/>
  <c r="E41" i="28"/>
  <c r="G41" i="28"/>
  <c r="H41" i="28"/>
  <c r="I41" i="28"/>
  <c r="K41" i="28"/>
  <c r="L41" i="28"/>
  <c r="M41" i="28"/>
  <c r="O41" i="28"/>
  <c r="P41" i="28"/>
  <c r="Q41" i="28"/>
  <c r="S41" i="28"/>
  <c r="T41" i="28"/>
  <c r="U41" i="28"/>
  <c r="W41" i="28"/>
  <c r="E42" i="28"/>
  <c r="G42" i="28"/>
  <c r="H42" i="28"/>
  <c r="I42" i="28"/>
  <c r="K42" i="28"/>
  <c r="L42" i="28"/>
  <c r="M42" i="28"/>
  <c r="O42" i="28"/>
  <c r="P42" i="28"/>
  <c r="Q42" i="28"/>
  <c r="S42" i="28"/>
  <c r="T42" i="28"/>
  <c r="U42" i="28"/>
  <c r="W42" i="28"/>
  <c r="E43" i="28"/>
  <c r="G43" i="28"/>
  <c r="H43" i="28"/>
  <c r="I43" i="28"/>
  <c r="K43" i="28"/>
  <c r="L43" i="28"/>
  <c r="M43" i="28"/>
  <c r="O43" i="28"/>
  <c r="P43" i="28"/>
  <c r="Q43" i="28"/>
  <c r="S43" i="28"/>
  <c r="T43" i="28"/>
  <c r="U43" i="28"/>
  <c r="W43" i="28"/>
  <c r="E44" i="28"/>
  <c r="G44" i="28"/>
  <c r="H44" i="28"/>
  <c r="I44" i="28"/>
  <c r="K44" i="28"/>
  <c r="L44" i="28"/>
  <c r="M44" i="28"/>
  <c r="O44" i="28"/>
  <c r="P44" i="28"/>
  <c r="Q44" i="28"/>
  <c r="S44" i="28"/>
  <c r="T44" i="28"/>
  <c r="U44" i="28"/>
  <c r="W44" i="28"/>
  <c r="E45" i="28"/>
  <c r="F45" i="28"/>
  <c r="P59" i="28" s="1"/>
  <c r="P70" i="28" s="1"/>
  <c r="G45" i="28"/>
  <c r="H45" i="28"/>
  <c r="I45" i="28"/>
  <c r="J45" i="28"/>
  <c r="Q59" i="28" s="1"/>
  <c r="Q70" i="28" s="1"/>
  <c r="K45" i="28"/>
  <c r="L45" i="28"/>
  <c r="M45" i="28"/>
  <c r="N45" i="28"/>
  <c r="R59" i="28" s="1"/>
  <c r="R70" i="28" s="1"/>
  <c r="O45" i="28"/>
  <c r="P45" i="28"/>
  <c r="Q45" i="28"/>
  <c r="R45" i="28"/>
  <c r="S59" i="28" s="1"/>
  <c r="S70" i="28" s="1"/>
  <c r="S45" i="28"/>
  <c r="T45" i="28"/>
  <c r="U45" i="28"/>
  <c r="V45" i="28"/>
  <c r="T59" i="28" s="1"/>
  <c r="T70" i="28" s="1"/>
  <c r="W45" i="28"/>
  <c r="E46" i="28"/>
  <c r="F46" i="28"/>
  <c r="G46" i="28"/>
  <c r="H46" i="28"/>
  <c r="I46" i="28"/>
  <c r="J46" i="28"/>
  <c r="K46" i="28"/>
  <c r="L46" i="28"/>
  <c r="M46" i="28"/>
  <c r="N46" i="28"/>
  <c r="O46" i="28"/>
  <c r="P46" i="28"/>
  <c r="Q46" i="28"/>
  <c r="R46" i="28"/>
  <c r="S46" i="28"/>
  <c r="T46" i="28"/>
  <c r="U46" i="28"/>
  <c r="V46" i="28"/>
  <c r="W46" i="28"/>
  <c r="E47" i="28"/>
  <c r="G47" i="28"/>
  <c r="H47" i="28"/>
  <c r="I47" i="28"/>
  <c r="K47" i="28"/>
  <c r="L47" i="28"/>
  <c r="M47" i="28"/>
  <c r="O47" i="28"/>
  <c r="P47" i="28"/>
  <c r="Q47" i="28"/>
  <c r="S47" i="28"/>
  <c r="T47" i="28"/>
  <c r="U47" i="28"/>
  <c r="W47" i="28"/>
  <c r="E48" i="28"/>
  <c r="F48" i="28"/>
  <c r="G48" i="28"/>
  <c r="H48" i="28"/>
  <c r="I48" i="28"/>
  <c r="J48" i="28"/>
  <c r="K48" i="28"/>
  <c r="L48" i="28"/>
  <c r="M48" i="28"/>
  <c r="N48" i="28"/>
  <c r="O48" i="28"/>
  <c r="P48" i="28"/>
  <c r="Q48" i="28"/>
  <c r="R48" i="28"/>
  <c r="S48" i="28"/>
  <c r="T48" i="28"/>
  <c r="U48" i="28"/>
  <c r="V48" i="28"/>
  <c r="W48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E50" i="28"/>
  <c r="F50" i="28"/>
  <c r="G50" i="28"/>
  <c r="H50" i="28"/>
  <c r="I50" i="28"/>
  <c r="J50" i="28"/>
  <c r="K50" i="28"/>
  <c r="L50" i="28"/>
  <c r="M50" i="28"/>
  <c r="N50" i="28"/>
  <c r="O50" i="28"/>
  <c r="P50" i="28"/>
  <c r="Q50" i="28"/>
  <c r="R50" i="28"/>
  <c r="S50" i="28"/>
  <c r="T50" i="28"/>
  <c r="U50" i="28"/>
  <c r="V50" i="28"/>
  <c r="W50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E2" i="2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E5" i="18"/>
  <c r="H5" i="18"/>
  <c r="I5" i="18"/>
  <c r="L5" i="18"/>
  <c r="M5" i="18"/>
  <c r="P5" i="18"/>
  <c r="Q5" i="18"/>
  <c r="T5" i="18"/>
  <c r="U5" i="18"/>
  <c r="E6" i="18"/>
  <c r="H6" i="18"/>
  <c r="I6" i="18"/>
  <c r="L6" i="18"/>
  <c r="M6" i="18"/>
  <c r="P6" i="18"/>
  <c r="Q6" i="18"/>
  <c r="T6" i="18"/>
  <c r="U6" i="18"/>
  <c r="E7" i="18"/>
  <c r="H7" i="18"/>
  <c r="I7" i="18"/>
  <c r="L7" i="18"/>
  <c r="M7" i="18"/>
  <c r="P7" i="18"/>
  <c r="Q7" i="18"/>
  <c r="T7" i="18"/>
  <c r="U7" i="18"/>
  <c r="E8" i="18"/>
  <c r="H8" i="18"/>
  <c r="I8" i="18"/>
  <c r="L8" i="18"/>
  <c r="M8" i="18"/>
  <c r="P8" i="18"/>
  <c r="Q8" i="18"/>
  <c r="T8" i="18"/>
  <c r="U8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E11" i="18"/>
  <c r="H11" i="18"/>
  <c r="I11" i="18"/>
  <c r="L11" i="18"/>
  <c r="M11" i="18"/>
  <c r="P11" i="18"/>
  <c r="Q11" i="18"/>
  <c r="T11" i="18"/>
  <c r="U11" i="18"/>
  <c r="E12" i="18"/>
  <c r="H12" i="18"/>
  <c r="I12" i="18"/>
  <c r="L12" i="18"/>
  <c r="M12" i="18"/>
  <c r="P12" i="18"/>
  <c r="Q12" i="18"/>
  <c r="T12" i="18"/>
  <c r="U12" i="18"/>
  <c r="E13" i="18"/>
  <c r="H13" i="18"/>
  <c r="I13" i="18"/>
  <c r="L13" i="18"/>
  <c r="M13" i="18"/>
  <c r="P13" i="18"/>
  <c r="Q13" i="18"/>
  <c r="T13" i="18"/>
  <c r="U13" i="18"/>
  <c r="E14" i="18"/>
  <c r="H14" i="18"/>
  <c r="I14" i="18"/>
  <c r="L14" i="18"/>
  <c r="M14" i="18"/>
  <c r="P14" i="18"/>
  <c r="Q14" i="18"/>
  <c r="T14" i="18"/>
  <c r="U14" i="18"/>
  <c r="E15" i="18"/>
  <c r="H15" i="18"/>
  <c r="I15" i="18"/>
  <c r="L15" i="18"/>
  <c r="M15" i="18"/>
  <c r="P15" i="18"/>
  <c r="Q15" i="18"/>
  <c r="T15" i="18"/>
  <c r="U15" i="18"/>
  <c r="E16" i="18"/>
  <c r="H16" i="18"/>
  <c r="I16" i="18"/>
  <c r="L16" i="18"/>
  <c r="M16" i="18"/>
  <c r="P16" i="18"/>
  <c r="Q16" i="18"/>
  <c r="T16" i="18"/>
  <c r="U16" i="18"/>
  <c r="E17" i="18"/>
  <c r="H17" i="18"/>
  <c r="I17" i="18"/>
  <c r="L17" i="18"/>
  <c r="M17" i="18"/>
  <c r="P17" i="18"/>
  <c r="Q17" i="18"/>
  <c r="T17" i="18"/>
  <c r="U17" i="18"/>
  <c r="E18" i="18"/>
  <c r="H18" i="18"/>
  <c r="I18" i="18"/>
  <c r="L18" i="18"/>
  <c r="M18" i="18"/>
  <c r="P18" i="18"/>
  <c r="Q18" i="18"/>
  <c r="T18" i="18"/>
  <c r="U18" i="18"/>
  <c r="E19" i="18"/>
  <c r="H19" i="18"/>
  <c r="I19" i="18"/>
  <c r="L19" i="18"/>
  <c r="M19" i="18"/>
  <c r="P19" i="18"/>
  <c r="Q19" i="18"/>
  <c r="T19" i="18"/>
  <c r="U19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E21" i="18"/>
  <c r="G21" i="18"/>
  <c r="H21" i="18"/>
  <c r="I21" i="18"/>
  <c r="K21" i="18"/>
  <c r="L21" i="18"/>
  <c r="M21" i="18"/>
  <c r="O21" i="18"/>
  <c r="P21" i="18"/>
  <c r="Q21" i="18"/>
  <c r="S21" i="18"/>
  <c r="T21" i="18"/>
  <c r="U21" i="18"/>
  <c r="W21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E26" i="18"/>
  <c r="H26" i="18"/>
  <c r="I26" i="18"/>
  <c r="L26" i="18"/>
  <c r="M26" i="18"/>
  <c r="P26" i="18"/>
  <c r="Q26" i="18"/>
  <c r="T26" i="18"/>
  <c r="U26" i="18"/>
  <c r="E27" i="18"/>
  <c r="H27" i="18"/>
  <c r="I27" i="18"/>
  <c r="L27" i="18"/>
  <c r="M27" i="18"/>
  <c r="P27" i="18"/>
  <c r="Q27" i="18"/>
  <c r="T27" i="18"/>
  <c r="U27" i="18"/>
  <c r="E28" i="18"/>
  <c r="H28" i="18"/>
  <c r="I28" i="18"/>
  <c r="L28" i="18"/>
  <c r="M28" i="18"/>
  <c r="P28" i="18"/>
  <c r="Q28" i="18"/>
  <c r="T28" i="18"/>
  <c r="U28" i="18"/>
  <c r="E29" i="18"/>
  <c r="F29" i="18"/>
  <c r="H29" i="18"/>
  <c r="I29" i="18"/>
  <c r="J29" i="18"/>
  <c r="L29" i="18"/>
  <c r="M29" i="18"/>
  <c r="N29" i="18"/>
  <c r="P29" i="18"/>
  <c r="Q29" i="18"/>
  <c r="R29" i="18"/>
  <c r="T29" i="18"/>
  <c r="U29" i="18"/>
  <c r="V29" i="18"/>
  <c r="E30" i="18"/>
  <c r="H30" i="18"/>
  <c r="I30" i="18"/>
  <c r="L30" i="18"/>
  <c r="M30" i="18"/>
  <c r="P30" i="18"/>
  <c r="Q30" i="18"/>
  <c r="T30" i="18"/>
  <c r="U30" i="18"/>
  <c r="E31" i="18"/>
  <c r="H31" i="18"/>
  <c r="I31" i="18"/>
  <c r="L31" i="18"/>
  <c r="M31" i="18"/>
  <c r="P31" i="18"/>
  <c r="Q31" i="18"/>
  <c r="T31" i="18"/>
  <c r="U31" i="18"/>
  <c r="E32" i="18"/>
  <c r="H32" i="18"/>
  <c r="I32" i="18"/>
  <c r="L32" i="18"/>
  <c r="M32" i="18"/>
  <c r="P32" i="18"/>
  <c r="Q32" i="18"/>
  <c r="T32" i="18"/>
  <c r="U32" i="18"/>
  <c r="E33" i="18"/>
  <c r="H33" i="18"/>
  <c r="I33" i="18"/>
  <c r="L33" i="18"/>
  <c r="M33" i="18"/>
  <c r="P33" i="18"/>
  <c r="Q33" i="18"/>
  <c r="T33" i="18"/>
  <c r="U33" i="18"/>
  <c r="E34" i="18"/>
  <c r="H34" i="18"/>
  <c r="I34" i="18"/>
  <c r="L34" i="18"/>
  <c r="M34" i="18"/>
  <c r="P34" i="18"/>
  <c r="Q34" i="18"/>
  <c r="T34" i="18"/>
  <c r="U34" i="18"/>
  <c r="E35" i="18"/>
  <c r="H35" i="18"/>
  <c r="I35" i="18"/>
  <c r="L35" i="18"/>
  <c r="M35" i="18"/>
  <c r="P35" i="18"/>
  <c r="Q35" i="18"/>
  <c r="T35" i="18"/>
  <c r="U35" i="18"/>
  <c r="E36" i="18"/>
  <c r="H36" i="18"/>
  <c r="I36" i="18"/>
  <c r="L36" i="18"/>
  <c r="M36" i="18"/>
  <c r="P36" i="18"/>
  <c r="Q36" i="18"/>
  <c r="T36" i="18"/>
  <c r="U36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E40" i="18"/>
  <c r="G40" i="18"/>
  <c r="H40" i="18"/>
  <c r="I40" i="18"/>
  <c r="K40" i="18"/>
  <c r="L40" i="18"/>
  <c r="M40" i="18"/>
  <c r="O40" i="18"/>
  <c r="P40" i="18"/>
  <c r="Q40" i="18"/>
  <c r="S40" i="18"/>
  <c r="T40" i="18"/>
  <c r="U40" i="18"/>
  <c r="W40" i="18"/>
  <c r="E41" i="18"/>
  <c r="G41" i="18"/>
  <c r="H41" i="18"/>
  <c r="I41" i="18"/>
  <c r="K41" i="18"/>
  <c r="L41" i="18"/>
  <c r="M41" i="18"/>
  <c r="O41" i="18"/>
  <c r="P41" i="18"/>
  <c r="Q41" i="18"/>
  <c r="S41" i="18"/>
  <c r="T41" i="18"/>
  <c r="U41" i="18"/>
  <c r="W41" i="18"/>
  <c r="E42" i="18"/>
  <c r="G42" i="18"/>
  <c r="H42" i="18"/>
  <c r="I42" i="18"/>
  <c r="K42" i="18"/>
  <c r="L42" i="18"/>
  <c r="M42" i="18"/>
  <c r="O42" i="18"/>
  <c r="P42" i="18"/>
  <c r="Q42" i="18"/>
  <c r="S42" i="18"/>
  <c r="T42" i="18"/>
  <c r="U42" i="18"/>
  <c r="W42" i="18"/>
  <c r="E43" i="18"/>
  <c r="G43" i="18"/>
  <c r="H43" i="18"/>
  <c r="I43" i="18"/>
  <c r="K43" i="18"/>
  <c r="L43" i="18"/>
  <c r="M43" i="18"/>
  <c r="O43" i="18"/>
  <c r="P43" i="18"/>
  <c r="Q43" i="18"/>
  <c r="S43" i="18"/>
  <c r="T43" i="18"/>
  <c r="U43" i="18"/>
  <c r="W43" i="18"/>
  <c r="E44" i="18"/>
  <c r="G44" i="18"/>
  <c r="H44" i="18"/>
  <c r="I44" i="18"/>
  <c r="K44" i="18"/>
  <c r="L44" i="18"/>
  <c r="M44" i="18"/>
  <c r="O44" i="18"/>
  <c r="P44" i="18"/>
  <c r="Q44" i="18"/>
  <c r="S44" i="18"/>
  <c r="T44" i="18"/>
  <c r="U44" i="18"/>
  <c r="W44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E47" i="18"/>
  <c r="G47" i="18"/>
  <c r="H47" i="18"/>
  <c r="I47" i="18"/>
  <c r="K47" i="18"/>
  <c r="L47" i="18"/>
  <c r="M47" i="18"/>
  <c r="O47" i="18"/>
  <c r="P47" i="18"/>
  <c r="Q47" i="18"/>
  <c r="S47" i="18"/>
  <c r="T47" i="18"/>
  <c r="U47" i="18"/>
  <c r="W47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E2" i="18"/>
  <c r="U59" i="28" l="1"/>
  <c r="Q101" i="24"/>
  <c r="Q123" i="24" s="1"/>
  <c r="R101" i="24"/>
  <c r="R123" i="24" s="1"/>
  <c r="S101" i="24"/>
  <c r="S123" i="24" s="1"/>
  <c r="T101" i="24"/>
  <c r="T123" i="24" s="1"/>
  <c r="P101" i="24"/>
  <c r="U98" i="24"/>
  <c r="V98" i="24" s="1"/>
  <c r="U97" i="24"/>
  <c r="V97" i="24" s="1"/>
  <c r="T122" i="24" l="1"/>
  <c r="T124" i="24" s="1"/>
  <c r="S122" i="24"/>
  <c r="U99" i="24"/>
  <c r="V99" i="24" s="1"/>
  <c r="R122" i="24"/>
  <c r="Q122" i="24"/>
  <c r="Q124" i="24" s="1"/>
  <c r="U121" i="24"/>
  <c r="V121" i="24" s="1"/>
  <c r="S124" i="24"/>
  <c r="R124" i="24"/>
  <c r="P123" i="24"/>
  <c r="U120" i="24"/>
  <c r="V120" i="24" s="1"/>
  <c r="P122" i="24"/>
  <c r="U122" i="24" l="1"/>
  <c r="V122" i="24" s="1"/>
  <c r="P124" i="24"/>
  <c r="E3" i="24" l="1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E5" i="24"/>
  <c r="H5" i="24"/>
  <c r="I5" i="24"/>
  <c r="L5" i="24"/>
  <c r="M5" i="24"/>
  <c r="P5" i="24"/>
  <c r="Q5" i="24"/>
  <c r="T5" i="24"/>
  <c r="U5" i="24"/>
  <c r="E6" i="24"/>
  <c r="H6" i="24"/>
  <c r="I6" i="24"/>
  <c r="L6" i="24"/>
  <c r="M6" i="24"/>
  <c r="P6" i="24"/>
  <c r="Q6" i="24"/>
  <c r="T6" i="24"/>
  <c r="U6" i="24"/>
  <c r="E7" i="24"/>
  <c r="H7" i="24"/>
  <c r="I7" i="24"/>
  <c r="L7" i="24"/>
  <c r="M7" i="24"/>
  <c r="P7" i="24"/>
  <c r="Q7" i="24"/>
  <c r="T7" i="24"/>
  <c r="U7" i="24"/>
  <c r="E8" i="24"/>
  <c r="H8" i="24"/>
  <c r="I8" i="24"/>
  <c r="L8" i="24"/>
  <c r="M8" i="24"/>
  <c r="P8" i="24"/>
  <c r="Q8" i="24"/>
  <c r="T8" i="24"/>
  <c r="U8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E11" i="24"/>
  <c r="H11" i="24"/>
  <c r="I11" i="24"/>
  <c r="L11" i="24"/>
  <c r="M11" i="24"/>
  <c r="P11" i="24"/>
  <c r="Q11" i="24"/>
  <c r="T11" i="24"/>
  <c r="U11" i="24"/>
  <c r="E12" i="24"/>
  <c r="H12" i="24"/>
  <c r="I12" i="24"/>
  <c r="L12" i="24"/>
  <c r="M12" i="24"/>
  <c r="P12" i="24"/>
  <c r="Q12" i="24"/>
  <c r="T12" i="24"/>
  <c r="U12" i="24"/>
  <c r="E13" i="24"/>
  <c r="H13" i="24"/>
  <c r="I13" i="24"/>
  <c r="L13" i="24"/>
  <c r="M13" i="24"/>
  <c r="P13" i="24"/>
  <c r="Q13" i="24"/>
  <c r="T13" i="24"/>
  <c r="U13" i="24"/>
  <c r="E14" i="24"/>
  <c r="H14" i="24"/>
  <c r="I14" i="24"/>
  <c r="L14" i="24"/>
  <c r="M14" i="24"/>
  <c r="P14" i="24"/>
  <c r="Q14" i="24"/>
  <c r="T14" i="24"/>
  <c r="U14" i="24"/>
  <c r="E15" i="24"/>
  <c r="H15" i="24"/>
  <c r="I15" i="24"/>
  <c r="L15" i="24"/>
  <c r="M15" i="24"/>
  <c r="P15" i="24"/>
  <c r="Q15" i="24"/>
  <c r="T15" i="24"/>
  <c r="U15" i="24"/>
  <c r="E16" i="24"/>
  <c r="H16" i="24"/>
  <c r="I16" i="24"/>
  <c r="L16" i="24"/>
  <c r="M16" i="24"/>
  <c r="P16" i="24"/>
  <c r="Q16" i="24"/>
  <c r="T16" i="24"/>
  <c r="U16" i="24"/>
  <c r="E17" i="24"/>
  <c r="H17" i="24"/>
  <c r="I17" i="24"/>
  <c r="L17" i="24"/>
  <c r="M17" i="24"/>
  <c r="P17" i="24"/>
  <c r="Q17" i="24"/>
  <c r="T17" i="24"/>
  <c r="U17" i="24"/>
  <c r="E18" i="24"/>
  <c r="H18" i="24"/>
  <c r="I18" i="24"/>
  <c r="L18" i="24"/>
  <c r="M18" i="24"/>
  <c r="P18" i="24"/>
  <c r="Q18" i="24"/>
  <c r="T18" i="24"/>
  <c r="U18" i="24"/>
  <c r="E19" i="24"/>
  <c r="H19" i="24"/>
  <c r="I19" i="24"/>
  <c r="L19" i="24"/>
  <c r="M19" i="24"/>
  <c r="P19" i="24"/>
  <c r="Q19" i="24"/>
  <c r="T19" i="24"/>
  <c r="U19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E21" i="24"/>
  <c r="G21" i="24"/>
  <c r="H21" i="24"/>
  <c r="I21" i="24"/>
  <c r="K21" i="24"/>
  <c r="L21" i="24"/>
  <c r="M21" i="24"/>
  <c r="O21" i="24"/>
  <c r="P21" i="24"/>
  <c r="Q21" i="24"/>
  <c r="S21" i="24"/>
  <c r="T21" i="24"/>
  <c r="U21" i="24"/>
  <c r="W21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E25" i="24"/>
  <c r="F25" i="24"/>
  <c r="G25" i="24"/>
  <c r="H25" i="24"/>
  <c r="I25" i="24"/>
  <c r="J25" i="24"/>
  <c r="K25" i="24"/>
  <c r="L25" i="24"/>
  <c r="M25" i="24"/>
  <c r="N25" i="24"/>
  <c r="O25" i="24"/>
  <c r="P25" i="24"/>
  <c r="Q25" i="24"/>
  <c r="R25" i="24"/>
  <c r="S25" i="24"/>
  <c r="T25" i="24"/>
  <c r="U25" i="24"/>
  <c r="V25" i="24"/>
  <c r="W25" i="24"/>
  <c r="E26" i="24"/>
  <c r="H26" i="24"/>
  <c r="I26" i="24"/>
  <c r="L26" i="24"/>
  <c r="M26" i="24"/>
  <c r="P26" i="24"/>
  <c r="Q26" i="24"/>
  <c r="T26" i="24"/>
  <c r="U26" i="24"/>
  <c r="E27" i="24"/>
  <c r="H27" i="24"/>
  <c r="I27" i="24"/>
  <c r="L27" i="24"/>
  <c r="M27" i="24"/>
  <c r="P27" i="24"/>
  <c r="Q27" i="24"/>
  <c r="T27" i="24"/>
  <c r="U27" i="24"/>
  <c r="E28" i="24"/>
  <c r="H28" i="24"/>
  <c r="I28" i="24"/>
  <c r="L28" i="24"/>
  <c r="M28" i="24"/>
  <c r="P28" i="24"/>
  <c r="Q28" i="24"/>
  <c r="T28" i="24"/>
  <c r="U28" i="24"/>
  <c r="E29" i="24"/>
  <c r="F29" i="24"/>
  <c r="H29" i="24"/>
  <c r="I29" i="24"/>
  <c r="J29" i="24"/>
  <c r="L29" i="24"/>
  <c r="M29" i="24"/>
  <c r="N29" i="24"/>
  <c r="P29" i="24"/>
  <c r="Q29" i="24"/>
  <c r="R29" i="24"/>
  <c r="T29" i="24"/>
  <c r="U29" i="24"/>
  <c r="V29" i="24"/>
  <c r="E30" i="24"/>
  <c r="H30" i="24"/>
  <c r="I30" i="24"/>
  <c r="L30" i="24"/>
  <c r="M30" i="24"/>
  <c r="P30" i="24"/>
  <c r="Q30" i="24"/>
  <c r="T30" i="24"/>
  <c r="U30" i="24"/>
  <c r="E31" i="24"/>
  <c r="H31" i="24"/>
  <c r="I31" i="24"/>
  <c r="L31" i="24"/>
  <c r="M31" i="24"/>
  <c r="P31" i="24"/>
  <c r="Q31" i="24"/>
  <c r="T31" i="24"/>
  <c r="U31" i="24"/>
  <c r="E32" i="24"/>
  <c r="H32" i="24"/>
  <c r="I32" i="24"/>
  <c r="L32" i="24"/>
  <c r="M32" i="24"/>
  <c r="P32" i="24"/>
  <c r="Q32" i="24"/>
  <c r="T32" i="24"/>
  <c r="U32" i="24"/>
  <c r="E33" i="24"/>
  <c r="H33" i="24"/>
  <c r="I33" i="24"/>
  <c r="L33" i="24"/>
  <c r="M33" i="24"/>
  <c r="P33" i="24"/>
  <c r="Q33" i="24"/>
  <c r="T33" i="24"/>
  <c r="U33" i="24"/>
  <c r="E34" i="24"/>
  <c r="H34" i="24"/>
  <c r="I34" i="24"/>
  <c r="L34" i="24"/>
  <c r="M34" i="24"/>
  <c r="P34" i="24"/>
  <c r="Q34" i="24"/>
  <c r="T34" i="24"/>
  <c r="U34" i="24"/>
  <c r="E35" i="24"/>
  <c r="H35" i="24"/>
  <c r="I35" i="24"/>
  <c r="L35" i="24"/>
  <c r="M35" i="24"/>
  <c r="P35" i="24"/>
  <c r="Q35" i="24"/>
  <c r="T35" i="24"/>
  <c r="U35" i="24"/>
  <c r="E36" i="24"/>
  <c r="H36" i="24"/>
  <c r="I36" i="24"/>
  <c r="L36" i="24"/>
  <c r="M36" i="24"/>
  <c r="P36" i="24"/>
  <c r="Q36" i="24"/>
  <c r="T36" i="24"/>
  <c r="U36" i="24"/>
  <c r="E37" i="24"/>
  <c r="F37" i="24"/>
  <c r="G37" i="24"/>
  <c r="H37" i="24"/>
  <c r="I37" i="24"/>
  <c r="J37" i="24"/>
  <c r="K37" i="24"/>
  <c r="L37" i="24"/>
  <c r="M37" i="24"/>
  <c r="N37" i="24"/>
  <c r="O37" i="24"/>
  <c r="P37" i="24"/>
  <c r="Q37" i="24"/>
  <c r="R37" i="24"/>
  <c r="S37" i="24"/>
  <c r="T37" i="24"/>
  <c r="U37" i="24"/>
  <c r="V37" i="24"/>
  <c r="W37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E40" i="24"/>
  <c r="G40" i="24"/>
  <c r="H40" i="24"/>
  <c r="I40" i="24"/>
  <c r="K40" i="24"/>
  <c r="L40" i="24"/>
  <c r="M40" i="24"/>
  <c r="O40" i="24"/>
  <c r="P40" i="24"/>
  <c r="Q40" i="24"/>
  <c r="S40" i="24"/>
  <c r="T40" i="24"/>
  <c r="U40" i="24"/>
  <c r="W40" i="24"/>
  <c r="E41" i="24"/>
  <c r="G41" i="24"/>
  <c r="H41" i="24"/>
  <c r="I41" i="24"/>
  <c r="K41" i="24"/>
  <c r="L41" i="24"/>
  <c r="M41" i="24"/>
  <c r="O41" i="24"/>
  <c r="P41" i="24"/>
  <c r="Q41" i="24"/>
  <c r="S41" i="24"/>
  <c r="T41" i="24"/>
  <c r="U41" i="24"/>
  <c r="W41" i="24"/>
  <c r="E42" i="24"/>
  <c r="G42" i="24"/>
  <c r="H42" i="24"/>
  <c r="I42" i="24"/>
  <c r="K42" i="24"/>
  <c r="L42" i="24"/>
  <c r="M42" i="24"/>
  <c r="O42" i="24"/>
  <c r="P42" i="24"/>
  <c r="Q42" i="24"/>
  <c r="S42" i="24"/>
  <c r="T42" i="24"/>
  <c r="U42" i="24"/>
  <c r="W42" i="24"/>
  <c r="E43" i="24"/>
  <c r="G43" i="24"/>
  <c r="H43" i="24"/>
  <c r="I43" i="24"/>
  <c r="K43" i="24"/>
  <c r="L43" i="24"/>
  <c r="M43" i="24"/>
  <c r="O43" i="24"/>
  <c r="P43" i="24"/>
  <c r="Q43" i="24"/>
  <c r="S43" i="24"/>
  <c r="T43" i="24"/>
  <c r="U43" i="24"/>
  <c r="W43" i="24"/>
  <c r="E44" i="24"/>
  <c r="G44" i="24"/>
  <c r="H44" i="24"/>
  <c r="I44" i="24"/>
  <c r="K44" i="24"/>
  <c r="L44" i="24"/>
  <c r="M44" i="24"/>
  <c r="O44" i="24"/>
  <c r="P44" i="24"/>
  <c r="Q44" i="24"/>
  <c r="S44" i="24"/>
  <c r="T44" i="24"/>
  <c r="U44" i="24"/>
  <c r="W44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E46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E47" i="24"/>
  <c r="G47" i="24"/>
  <c r="H47" i="24"/>
  <c r="I47" i="24"/>
  <c r="K47" i="24"/>
  <c r="L47" i="24"/>
  <c r="M47" i="24"/>
  <c r="O47" i="24"/>
  <c r="P47" i="24"/>
  <c r="Q47" i="24"/>
  <c r="S47" i="24"/>
  <c r="T47" i="24"/>
  <c r="U47" i="24"/>
  <c r="W47" i="24"/>
  <c r="E48" i="24"/>
  <c r="F48" i="24"/>
  <c r="G48" i="24"/>
  <c r="H48" i="24"/>
  <c r="I48" i="24"/>
  <c r="J48" i="24"/>
  <c r="K48" i="24"/>
  <c r="L48" i="24"/>
  <c r="M48" i="24"/>
  <c r="N48" i="24"/>
  <c r="O48" i="24"/>
  <c r="P48" i="24"/>
  <c r="Q48" i="24"/>
  <c r="R48" i="24"/>
  <c r="S48" i="24"/>
  <c r="T48" i="24"/>
  <c r="U48" i="24"/>
  <c r="V48" i="24"/>
  <c r="W48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E50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E2" i="24"/>
  <c r="V299" i="12" l="1"/>
  <c r="V298" i="12"/>
  <c r="V296" i="12"/>
  <c r="V297" i="12"/>
  <c r="V295" i="12"/>
  <c r="V248" i="12"/>
  <c r="V247" i="12"/>
  <c r="V245" i="12"/>
  <c r="V246" i="12"/>
  <c r="V244" i="12"/>
  <c r="V197" i="12"/>
  <c r="V196" i="12"/>
  <c r="V194" i="12"/>
  <c r="V195" i="12"/>
  <c r="V193" i="12"/>
  <c r="V149" i="12"/>
  <c r="V146" i="12"/>
  <c r="V145" i="12"/>
  <c r="V143" i="12"/>
  <c r="V144" i="12"/>
  <c r="V142" i="12"/>
  <c r="V138" i="12"/>
  <c r="V133" i="12"/>
  <c r="V134" i="12"/>
  <c r="V135" i="12"/>
  <c r="V136" i="12"/>
  <c r="V137" i="12"/>
  <c r="V132" i="12"/>
  <c r="V130" i="12"/>
  <c r="V129" i="12"/>
  <c r="V128" i="12"/>
  <c r="V121" i="12"/>
  <c r="V114" i="12"/>
  <c r="V115" i="12"/>
  <c r="V116" i="12"/>
  <c r="V117" i="12"/>
  <c r="V118" i="12"/>
  <c r="V119" i="12"/>
  <c r="V120" i="12"/>
  <c r="V113" i="12"/>
  <c r="V110" i="12"/>
  <c r="V108" i="12"/>
  <c r="V109" i="12"/>
  <c r="V107" i="12"/>
  <c r="V95" i="12"/>
  <c r="V94" i="12"/>
  <c r="V93" i="12"/>
  <c r="V92" i="12"/>
  <c r="V91" i="12"/>
  <c r="V44" i="12"/>
  <c r="V43" i="12"/>
  <c r="V44" i="16"/>
  <c r="V43" i="16"/>
  <c r="V42" i="16"/>
  <c r="V41" i="16"/>
  <c r="V40" i="16"/>
  <c r="AL44" i="12"/>
  <c r="R44" i="16" s="1"/>
  <c r="AL43" i="12"/>
  <c r="R43" i="16" s="1"/>
  <c r="AL42" i="12"/>
  <c r="R42" i="16" s="1"/>
  <c r="AL41" i="12"/>
  <c r="R41" i="16" s="1"/>
  <c r="AL40" i="12"/>
  <c r="R40" i="16" s="1"/>
  <c r="AH44" i="12"/>
  <c r="N44" i="16" s="1"/>
  <c r="AH43" i="12"/>
  <c r="N43" i="16" s="1"/>
  <c r="AH42" i="12"/>
  <c r="N42" i="16" s="1"/>
  <c r="AH41" i="12"/>
  <c r="N41" i="16" s="1"/>
  <c r="AH40" i="12"/>
  <c r="N40" i="16" s="1"/>
  <c r="AD44" i="12"/>
  <c r="J44" i="16" s="1"/>
  <c r="AD43" i="12"/>
  <c r="J43" i="16" s="1"/>
  <c r="AD42" i="12"/>
  <c r="J42" i="16" s="1"/>
  <c r="AD41" i="12"/>
  <c r="J41" i="16" s="1"/>
  <c r="AD40" i="12"/>
  <c r="J40" i="16" s="1"/>
  <c r="Z44" i="12"/>
  <c r="F44" i="16" s="1"/>
  <c r="Z43" i="12"/>
  <c r="F43" i="16" s="1"/>
  <c r="Z41" i="12"/>
  <c r="F41" i="16" s="1"/>
  <c r="Z42" i="12"/>
  <c r="F42" i="16" s="1"/>
  <c r="Z40" i="12"/>
  <c r="F40" i="16" s="1"/>
  <c r="B134" i="22" l="1"/>
  <c r="B134" i="20"/>
  <c r="R58" i="20" s="1"/>
  <c r="B134" i="29"/>
  <c r="B134" i="15"/>
  <c r="B94" i="22"/>
  <c r="B94" i="29"/>
  <c r="Q57" i="29" s="1"/>
  <c r="B94" i="15"/>
  <c r="B94" i="20"/>
  <c r="B248" i="22"/>
  <c r="B248" i="20"/>
  <c r="B248" i="29"/>
  <c r="T58" i="29" s="1"/>
  <c r="B248" i="15"/>
  <c r="B95" i="22"/>
  <c r="B95" i="29"/>
  <c r="Q58" i="29" s="1"/>
  <c r="B95" i="20"/>
  <c r="B95" i="15"/>
  <c r="B118" i="20"/>
  <c r="B118" i="22"/>
  <c r="B118" i="29"/>
  <c r="B118" i="15"/>
  <c r="R59" i="15" s="1"/>
  <c r="B130" i="22"/>
  <c r="B130" i="29"/>
  <c r="B130" i="20"/>
  <c r="R55" i="20" s="1"/>
  <c r="B130" i="15"/>
  <c r="B142" i="22"/>
  <c r="B142" i="29"/>
  <c r="R54" i="29" s="1"/>
  <c r="B142" i="15"/>
  <c r="B142" i="20"/>
  <c r="B194" i="22"/>
  <c r="B194" i="20"/>
  <c r="B194" i="29"/>
  <c r="S55" i="29" s="1"/>
  <c r="B194" i="15"/>
  <c r="B295" i="22"/>
  <c r="B295" i="20"/>
  <c r="B295" i="15"/>
  <c r="B295" i="29"/>
  <c r="U54" i="29" s="1"/>
  <c r="W113" i="12"/>
  <c r="B113" i="29"/>
  <c r="B113" i="20"/>
  <c r="B113" i="15"/>
  <c r="R54" i="15" s="1"/>
  <c r="B113" i="22"/>
  <c r="B245" i="22"/>
  <c r="B245" i="20"/>
  <c r="B245" i="15"/>
  <c r="B245" i="29"/>
  <c r="T55" i="29" s="1"/>
  <c r="B120" i="22"/>
  <c r="B120" i="20"/>
  <c r="B120" i="29"/>
  <c r="B120" i="15"/>
  <c r="R61" i="15" s="1"/>
  <c r="R72" i="15" s="1"/>
  <c r="B138" i="20"/>
  <c r="B138" i="22"/>
  <c r="B138" i="29"/>
  <c r="B138" i="15"/>
  <c r="B107" i="22"/>
  <c r="R54" i="22" s="1"/>
  <c r="B107" i="20"/>
  <c r="B107" i="29"/>
  <c r="B107" i="15"/>
  <c r="B117" i="22"/>
  <c r="B117" i="20"/>
  <c r="B117" i="29"/>
  <c r="B117" i="15"/>
  <c r="R58" i="15" s="1"/>
  <c r="B132" i="20"/>
  <c r="R56" i="20" s="1"/>
  <c r="B132" i="22"/>
  <c r="B132" i="29"/>
  <c r="B132" i="15"/>
  <c r="B144" i="22"/>
  <c r="B144" i="20"/>
  <c r="B144" i="29"/>
  <c r="R56" i="29" s="1"/>
  <c r="B144" i="15"/>
  <c r="B196" i="20"/>
  <c r="B196" i="22"/>
  <c r="B196" i="15"/>
  <c r="B196" i="29"/>
  <c r="S57" i="29" s="1"/>
  <c r="B297" i="20"/>
  <c r="B297" i="15"/>
  <c r="B297" i="29"/>
  <c r="U56" i="29" s="1"/>
  <c r="B297" i="22"/>
  <c r="B128" i="22"/>
  <c r="B128" i="20"/>
  <c r="R54" i="20" s="1"/>
  <c r="B128" i="29"/>
  <c r="B128" i="15"/>
  <c r="B247" i="22"/>
  <c r="B247" i="20"/>
  <c r="B247" i="29"/>
  <c r="T57" i="29" s="1"/>
  <c r="B247" i="15"/>
  <c r="B195" i="22"/>
  <c r="B195" i="29"/>
  <c r="S56" i="29" s="1"/>
  <c r="B195" i="20"/>
  <c r="B195" i="15"/>
  <c r="B43" i="22"/>
  <c r="B43" i="20"/>
  <c r="B43" i="15"/>
  <c r="B43" i="29"/>
  <c r="P57" i="29" s="1"/>
  <c r="B109" i="20"/>
  <c r="B109" i="22"/>
  <c r="R56" i="22" s="1"/>
  <c r="B109" i="29"/>
  <c r="B109" i="15"/>
  <c r="B116" i="20"/>
  <c r="B116" i="29"/>
  <c r="B116" i="22"/>
  <c r="B116" i="15"/>
  <c r="R57" i="15" s="1"/>
  <c r="B137" i="22"/>
  <c r="B137" i="20"/>
  <c r="R61" i="20" s="1"/>
  <c r="B137" i="29"/>
  <c r="B137" i="15"/>
  <c r="B143" i="20"/>
  <c r="B143" i="29"/>
  <c r="R55" i="29" s="1"/>
  <c r="B143" i="22"/>
  <c r="B143" i="15"/>
  <c r="B197" i="22"/>
  <c r="B197" i="29"/>
  <c r="S58" i="29" s="1"/>
  <c r="B197" i="20"/>
  <c r="B197" i="15"/>
  <c r="B296" i="22"/>
  <c r="B296" i="20"/>
  <c r="B296" i="29"/>
  <c r="U55" i="29" s="1"/>
  <c r="B296" i="15"/>
  <c r="B121" i="29"/>
  <c r="B121" i="22"/>
  <c r="B121" i="20"/>
  <c r="B121" i="15"/>
  <c r="R62" i="15" s="1"/>
  <c r="B133" i="22"/>
  <c r="B133" i="20"/>
  <c r="R57" i="20" s="1"/>
  <c r="B133" i="29"/>
  <c r="B133" i="15"/>
  <c r="W129" i="12"/>
  <c r="B129" i="20"/>
  <c r="B129" i="22"/>
  <c r="B129" i="29"/>
  <c r="B129" i="15"/>
  <c r="B44" i="29"/>
  <c r="P58" i="29" s="1"/>
  <c r="B44" i="22"/>
  <c r="B44" i="20"/>
  <c r="B44" i="15"/>
  <c r="B108" i="22"/>
  <c r="R55" i="22" s="1"/>
  <c r="B108" i="15"/>
  <c r="B108" i="20"/>
  <c r="B108" i="29"/>
  <c r="B115" i="22"/>
  <c r="B115" i="20"/>
  <c r="B115" i="29"/>
  <c r="B115" i="15"/>
  <c r="R56" i="15" s="1"/>
  <c r="B136" i="22"/>
  <c r="B136" i="20"/>
  <c r="R60" i="20" s="1"/>
  <c r="B136" i="29"/>
  <c r="B136" i="15"/>
  <c r="B145" i="22"/>
  <c r="B145" i="29"/>
  <c r="R57" i="29" s="1"/>
  <c r="B145" i="15"/>
  <c r="B145" i="20"/>
  <c r="B244" i="22"/>
  <c r="B244" i="20"/>
  <c r="B244" i="15"/>
  <c r="B244" i="29"/>
  <c r="T54" i="29" s="1"/>
  <c r="B298" i="22"/>
  <c r="B298" i="20"/>
  <c r="B298" i="15"/>
  <c r="B298" i="29"/>
  <c r="U57" i="29" s="1"/>
  <c r="B92" i="22"/>
  <c r="B92" i="20"/>
  <c r="B92" i="15"/>
  <c r="B92" i="29"/>
  <c r="Q55" i="29" s="1"/>
  <c r="B149" i="20"/>
  <c r="B149" i="22"/>
  <c r="B149" i="29"/>
  <c r="B149" i="15"/>
  <c r="B93" i="20"/>
  <c r="B93" i="22"/>
  <c r="B93" i="29"/>
  <c r="Q56" i="29" s="1"/>
  <c r="B93" i="15"/>
  <c r="B193" i="22"/>
  <c r="B193" i="15"/>
  <c r="B193" i="20"/>
  <c r="B193" i="29"/>
  <c r="S54" i="29" s="1"/>
  <c r="B119" i="29"/>
  <c r="B119" i="22"/>
  <c r="B119" i="15"/>
  <c r="R60" i="15" s="1"/>
  <c r="B119" i="20"/>
  <c r="B91" i="22"/>
  <c r="B91" i="29"/>
  <c r="Q54" i="29" s="1"/>
  <c r="B91" i="20"/>
  <c r="B91" i="15"/>
  <c r="B110" i="20"/>
  <c r="B110" i="29"/>
  <c r="B110" i="15"/>
  <c r="B110" i="22"/>
  <c r="B114" i="22"/>
  <c r="B114" i="20"/>
  <c r="B114" i="29"/>
  <c r="B114" i="15"/>
  <c r="R55" i="15" s="1"/>
  <c r="B135" i="20"/>
  <c r="R59" i="20" s="1"/>
  <c r="B135" i="29"/>
  <c r="B135" i="15"/>
  <c r="B135" i="22"/>
  <c r="B146" i="20"/>
  <c r="B146" i="22"/>
  <c r="B146" i="29"/>
  <c r="R58" i="29" s="1"/>
  <c r="B146" i="15"/>
  <c r="B246" i="20"/>
  <c r="B246" i="29"/>
  <c r="T56" i="29" s="1"/>
  <c r="B246" i="22"/>
  <c r="B246" i="15"/>
  <c r="B299" i="22"/>
  <c r="B299" i="20"/>
  <c r="B299" i="29"/>
  <c r="U58" i="29" s="1"/>
  <c r="B299" i="15"/>
  <c r="W120" i="12"/>
  <c r="W117" i="12"/>
  <c r="N40" i="28"/>
  <c r="R54" i="28" s="1"/>
  <c r="R65" i="28" s="1"/>
  <c r="N40" i="18"/>
  <c r="R43" i="18"/>
  <c r="R43" i="28"/>
  <c r="S57" i="28" s="1"/>
  <c r="S68" i="28" s="1"/>
  <c r="R42" i="28"/>
  <c r="S56" i="28" s="1"/>
  <c r="S67" i="28" s="1"/>
  <c r="R42" i="18"/>
  <c r="N41" i="28"/>
  <c r="R55" i="28" s="1"/>
  <c r="R66" i="28" s="1"/>
  <c r="N41" i="18"/>
  <c r="R44" i="28"/>
  <c r="S58" i="28" s="1"/>
  <c r="S69" i="28" s="1"/>
  <c r="R44" i="18"/>
  <c r="F41" i="18"/>
  <c r="F41" i="28"/>
  <c r="P55" i="28" s="1"/>
  <c r="P66" i="28" s="1"/>
  <c r="F43" i="28"/>
  <c r="P57" i="28" s="1"/>
  <c r="P68" i="28" s="1"/>
  <c r="F43" i="18"/>
  <c r="F44" i="18"/>
  <c r="F44" i="28"/>
  <c r="P58" i="28" s="1"/>
  <c r="P69" i="28" s="1"/>
  <c r="N42" i="18"/>
  <c r="N42" i="28"/>
  <c r="R56" i="28" s="1"/>
  <c r="R67" i="28" s="1"/>
  <c r="V40" i="28"/>
  <c r="T54" i="28" s="1"/>
  <c r="T65" i="28" s="1"/>
  <c r="V40" i="18"/>
  <c r="N43" i="28"/>
  <c r="R57" i="28" s="1"/>
  <c r="R68" i="28" s="1"/>
  <c r="N43" i="18"/>
  <c r="V41" i="18"/>
  <c r="V41" i="28"/>
  <c r="T55" i="28" s="1"/>
  <c r="T66" i="28" s="1"/>
  <c r="J44" i="28"/>
  <c r="Q58" i="28" s="1"/>
  <c r="Q69" i="28" s="1"/>
  <c r="J44" i="18"/>
  <c r="J41" i="18"/>
  <c r="J41" i="28"/>
  <c r="Q55" i="28" s="1"/>
  <c r="Q66" i="28" s="1"/>
  <c r="N44" i="28"/>
  <c r="R58" i="28" s="1"/>
  <c r="R69" i="28" s="1"/>
  <c r="N44" i="18"/>
  <c r="V42" i="18"/>
  <c r="V42" i="28"/>
  <c r="T56" i="28" s="1"/>
  <c r="T67" i="28" s="1"/>
  <c r="F42" i="18"/>
  <c r="F42" i="28"/>
  <c r="P56" i="28" s="1"/>
  <c r="P67" i="28" s="1"/>
  <c r="J40" i="18"/>
  <c r="J40" i="28"/>
  <c r="Q54" i="28" s="1"/>
  <c r="Q65" i="28" s="1"/>
  <c r="J42" i="28"/>
  <c r="Q56" i="28" s="1"/>
  <c r="Q67" i="28" s="1"/>
  <c r="J42" i="18"/>
  <c r="R40" i="18"/>
  <c r="R40" i="28"/>
  <c r="S54" i="28" s="1"/>
  <c r="S65" i="28" s="1"/>
  <c r="V43" i="28"/>
  <c r="T57" i="28" s="1"/>
  <c r="T68" i="28" s="1"/>
  <c r="V43" i="18"/>
  <c r="F40" i="28"/>
  <c r="P54" i="28" s="1"/>
  <c r="P65" i="28" s="1"/>
  <c r="F40" i="18"/>
  <c r="J43" i="18"/>
  <c r="J43" i="28"/>
  <c r="Q57" i="28" s="1"/>
  <c r="Q68" i="28" s="1"/>
  <c r="R41" i="18"/>
  <c r="R41" i="28"/>
  <c r="S55" i="28" s="1"/>
  <c r="S66" i="28" s="1"/>
  <c r="V44" i="18"/>
  <c r="V44" i="28"/>
  <c r="T58" i="28" s="1"/>
  <c r="T69" i="28" s="1"/>
  <c r="W108" i="12"/>
  <c r="W130" i="12"/>
  <c r="W136" i="12"/>
  <c r="W135" i="12"/>
  <c r="W119" i="12"/>
  <c r="W134" i="12"/>
  <c r="W118" i="12"/>
  <c r="W128" i="12"/>
  <c r="W133" i="12"/>
  <c r="W116" i="12"/>
  <c r="W115" i="12"/>
  <c r="W132" i="12"/>
  <c r="W114" i="12"/>
  <c r="F43" i="24"/>
  <c r="N41" i="24"/>
  <c r="R44" i="24"/>
  <c r="W137" i="12"/>
  <c r="F44" i="24"/>
  <c r="N42" i="24"/>
  <c r="V40" i="24"/>
  <c r="N43" i="24"/>
  <c r="V41" i="24"/>
  <c r="N44" i="24"/>
  <c r="J40" i="24"/>
  <c r="V42" i="24"/>
  <c r="J42" i="24"/>
  <c r="R40" i="24"/>
  <c r="V43" i="24"/>
  <c r="F40" i="24"/>
  <c r="J43" i="24"/>
  <c r="R41" i="24"/>
  <c r="V44" i="24"/>
  <c r="W107" i="12"/>
  <c r="J41" i="24"/>
  <c r="F42" i="24"/>
  <c r="J44" i="24"/>
  <c r="R42" i="24"/>
  <c r="W109" i="12"/>
  <c r="F41" i="24"/>
  <c r="N40" i="24"/>
  <c r="R43" i="24"/>
  <c r="V41" i="12"/>
  <c r="V42" i="12"/>
  <c r="V40" i="12"/>
  <c r="R101" i="15" l="1"/>
  <c r="R65" i="15"/>
  <c r="R66" i="22"/>
  <c r="R67" i="22"/>
  <c r="R102" i="15"/>
  <c r="R66" i="15"/>
  <c r="R103" i="15"/>
  <c r="R67" i="15"/>
  <c r="R65" i="22"/>
  <c r="R104" i="15"/>
  <c r="R68" i="15"/>
  <c r="R105" i="15"/>
  <c r="R69" i="15"/>
  <c r="R106" i="15"/>
  <c r="R70" i="15"/>
  <c r="R107" i="15"/>
  <c r="R71" i="15"/>
  <c r="S60" i="28"/>
  <c r="R62" i="20"/>
  <c r="R57" i="22"/>
  <c r="R80" i="22" s="1"/>
  <c r="Q60" i="28"/>
  <c r="T60" i="28"/>
  <c r="R60" i="28"/>
  <c r="U58" i="28"/>
  <c r="V58" i="28" s="1"/>
  <c r="W58" i="28" s="1"/>
  <c r="C109" i="22"/>
  <c r="C109" i="20"/>
  <c r="C109" i="29"/>
  <c r="C109" i="15"/>
  <c r="C134" i="22"/>
  <c r="C134" i="20"/>
  <c r="R83" i="20" s="1"/>
  <c r="C134" i="15"/>
  <c r="C134" i="29"/>
  <c r="C117" i="22"/>
  <c r="C117" i="20"/>
  <c r="C117" i="29"/>
  <c r="C117" i="15"/>
  <c r="R83" i="15" s="1"/>
  <c r="C114" i="22"/>
  <c r="C114" i="20"/>
  <c r="C114" i="29"/>
  <c r="C114" i="15"/>
  <c r="R80" i="15" s="1"/>
  <c r="C119" i="20"/>
  <c r="C119" i="29"/>
  <c r="C119" i="22"/>
  <c r="C119" i="15"/>
  <c r="R85" i="15" s="1"/>
  <c r="C120" i="22"/>
  <c r="C120" i="20"/>
  <c r="C120" i="15"/>
  <c r="R86" i="15" s="1"/>
  <c r="C120" i="29"/>
  <c r="B42" i="22"/>
  <c r="B42" i="29"/>
  <c r="P56" i="29" s="1"/>
  <c r="B42" i="20"/>
  <c r="B42" i="15"/>
  <c r="C136" i="22"/>
  <c r="C136" i="29"/>
  <c r="C136" i="15"/>
  <c r="C136" i="20"/>
  <c r="R85" i="20" s="1"/>
  <c r="U55" i="28"/>
  <c r="C107" i="22"/>
  <c r="C107" i="20"/>
  <c r="C107" i="29"/>
  <c r="C107" i="15"/>
  <c r="C137" i="22"/>
  <c r="C137" i="20"/>
  <c r="R86" i="20" s="1"/>
  <c r="C137" i="29"/>
  <c r="C137" i="15"/>
  <c r="C133" i="22"/>
  <c r="C133" i="20"/>
  <c r="R82" i="20" s="1"/>
  <c r="C133" i="29"/>
  <c r="C133" i="15"/>
  <c r="C108" i="22"/>
  <c r="C108" i="29"/>
  <c r="C108" i="15"/>
  <c r="C108" i="20"/>
  <c r="U54" i="28"/>
  <c r="V54" i="28" s="1"/>
  <c r="W54" i="28" s="1"/>
  <c r="P60" i="28"/>
  <c r="B40" i="22"/>
  <c r="B40" i="20"/>
  <c r="B40" i="29"/>
  <c r="P54" i="29" s="1"/>
  <c r="B40" i="15"/>
  <c r="C132" i="22"/>
  <c r="C132" i="20"/>
  <c r="R81" i="20" s="1"/>
  <c r="C132" i="29"/>
  <c r="C132" i="15"/>
  <c r="C135" i="22"/>
  <c r="C135" i="20"/>
  <c r="R84" i="20" s="1"/>
  <c r="C135" i="29"/>
  <c r="C135" i="15"/>
  <c r="C129" i="20"/>
  <c r="C129" i="22"/>
  <c r="C129" i="29"/>
  <c r="C129" i="15"/>
  <c r="C115" i="20"/>
  <c r="C115" i="29"/>
  <c r="C115" i="22"/>
  <c r="C115" i="15"/>
  <c r="R81" i="15" s="1"/>
  <c r="U57" i="28"/>
  <c r="V57" i="28" s="1"/>
  <c r="W57" i="28" s="1"/>
  <c r="C113" i="20"/>
  <c r="C113" i="29"/>
  <c r="C113" i="22"/>
  <c r="C113" i="15"/>
  <c r="R79" i="15" s="1"/>
  <c r="U56" i="28"/>
  <c r="V56" i="28" s="1"/>
  <c r="W56" i="28" s="1"/>
  <c r="B41" i="29"/>
  <c r="P55" i="29" s="1"/>
  <c r="B41" i="22"/>
  <c r="B41" i="20"/>
  <c r="B41" i="15"/>
  <c r="C116" i="29"/>
  <c r="C116" i="20"/>
  <c r="C116" i="22"/>
  <c r="C116" i="15"/>
  <c r="R82" i="15" s="1"/>
  <c r="C130" i="22"/>
  <c r="C130" i="29"/>
  <c r="C130" i="20"/>
  <c r="R80" i="20" s="1"/>
  <c r="C130" i="15"/>
  <c r="C128" i="22"/>
  <c r="C128" i="29"/>
  <c r="C128" i="15"/>
  <c r="C128" i="20"/>
  <c r="R79" i="20" s="1"/>
  <c r="C118" i="29"/>
  <c r="C118" i="20"/>
  <c r="C118" i="22"/>
  <c r="C118" i="15"/>
  <c r="R84" i="15" s="1"/>
  <c r="V5" i="12"/>
  <c r="V6" i="12"/>
  <c r="V7" i="12"/>
  <c r="V8" i="12"/>
  <c r="V11" i="12"/>
  <c r="V12" i="12"/>
  <c r="V13" i="12"/>
  <c r="V14" i="12"/>
  <c r="V15" i="12"/>
  <c r="V16" i="12"/>
  <c r="V17" i="12"/>
  <c r="V18" i="12"/>
  <c r="V19" i="12"/>
  <c r="V21" i="12" a="1"/>
  <c r="V21" i="12" s="1"/>
  <c r="V26" i="12"/>
  <c r="V27" i="12"/>
  <c r="V28" i="12"/>
  <c r="V30" i="12"/>
  <c r="V31" i="12"/>
  <c r="V32" i="12"/>
  <c r="V33" i="12"/>
  <c r="V34" i="12"/>
  <c r="V35" i="12"/>
  <c r="V36" i="12"/>
  <c r="V47" i="12"/>
  <c r="V56" i="12"/>
  <c r="V57" i="12"/>
  <c r="V58" i="12"/>
  <c r="V59" i="12"/>
  <c r="V62" i="12"/>
  <c r="V63" i="12"/>
  <c r="V64" i="12"/>
  <c r="V65" i="12"/>
  <c r="V66" i="12"/>
  <c r="V67" i="12"/>
  <c r="V68" i="12"/>
  <c r="V69" i="12"/>
  <c r="V70" i="12"/>
  <c r="V72" i="12" a="1"/>
  <c r="V72" i="12" s="1"/>
  <c r="V77" i="12"/>
  <c r="V78" i="12"/>
  <c r="V79" i="12"/>
  <c r="V81" i="12"/>
  <c r="V82" i="12"/>
  <c r="V83" i="12"/>
  <c r="V84" i="12"/>
  <c r="V85" i="12"/>
  <c r="V86" i="12"/>
  <c r="V87" i="12"/>
  <c r="V98" i="12"/>
  <c r="V123" i="12" a="1"/>
  <c r="V123" i="12" s="1"/>
  <c r="V158" i="12"/>
  <c r="V159" i="12"/>
  <c r="V160" i="12"/>
  <c r="V161" i="12"/>
  <c r="V164" i="12"/>
  <c r="V165" i="12"/>
  <c r="V166" i="12"/>
  <c r="V167" i="12"/>
  <c r="V168" i="12"/>
  <c r="V169" i="12"/>
  <c r="V170" i="12"/>
  <c r="V171" i="12"/>
  <c r="V172" i="12"/>
  <c r="V174" i="12" a="1"/>
  <c r="V174" i="12" s="1"/>
  <c r="V179" i="12"/>
  <c r="V180" i="12"/>
  <c r="V181" i="12"/>
  <c r="V183" i="12"/>
  <c r="V184" i="12"/>
  <c r="V185" i="12"/>
  <c r="V186" i="12"/>
  <c r="V187" i="12"/>
  <c r="V188" i="12"/>
  <c r="V189" i="12"/>
  <c r="V200" i="12"/>
  <c r="V209" i="12"/>
  <c r="V210" i="12"/>
  <c r="V211" i="12"/>
  <c r="V212" i="12"/>
  <c r="V215" i="12"/>
  <c r="V216" i="12"/>
  <c r="V217" i="12"/>
  <c r="V218" i="12"/>
  <c r="V219" i="12"/>
  <c r="V220" i="12"/>
  <c r="V221" i="12"/>
  <c r="V222" i="12"/>
  <c r="V223" i="12"/>
  <c r="V225" i="12" a="1"/>
  <c r="V225" i="12" s="1"/>
  <c r="V230" i="12"/>
  <c r="V231" i="12"/>
  <c r="V232" i="12"/>
  <c r="V234" i="12"/>
  <c r="V235" i="12"/>
  <c r="V236" i="12"/>
  <c r="V237" i="12"/>
  <c r="V238" i="12"/>
  <c r="V239" i="12"/>
  <c r="V240" i="12"/>
  <c r="V251" i="12"/>
  <c r="V260" i="12"/>
  <c r="V261" i="12"/>
  <c r="V262" i="12"/>
  <c r="V263" i="12"/>
  <c r="V266" i="12"/>
  <c r="V267" i="12"/>
  <c r="V268" i="12"/>
  <c r="V269" i="12"/>
  <c r="V270" i="12"/>
  <c r="V271" i="12"/>
  <c r="V272" i="12"/>
  <c r="V273" i="12"/>
  <c r="V274" i="12"/>
  <c r="V276" i="12" a="1"/>
  <c r="V276" i="12" s="1"/>
  <c r="V281" i="12"/>
  <c r="V282" i="12"/>
  <c r="V283" i="12"/>
  <c r="V285" i="12"/>
  <c r="V286" i="12"/>
  <c r="V287" i="12"/>
  <c r="V288" i="12"/>
  <c r="V289" i="12"/>
  <c r="V290" i="12"/>
  <c r="V291" i="12"/>
  <c r="V302" i="12"/>
  <c r="R108" i="15" l="1"/>
  <c r="R81" i="22"/>
  <c r="R79" i="22"/>
  <c r="R82" i="22" s="1"/>
  <c r="R87" i="20"/>
  <c r="V55" i="28"/>
  <c r="U60" i="28"/>
  <c r="B225" i="20"/>
  <c r="B225" i="22"/>
  <c r="B225" i="15"/>
  <c r="B225" i="29"/>
  <c r="B216" i="22"/>
  <c r="B216" i="20"/>
  <c r="B216" i="29"/>
  <c r="B216" i="15"/>
  <c r="T55" i="15" s="1"/>
  <c r="T102" i="15" s="1"/>
  <c r="B188" i="20"/>
  <c r="S61" i="20" s="1"/>
  <c r="B188" i="29"/>
  <c r="B188" i="22"/>
  <c r="B188" i="15"/>
  <c r="B179" i="22"/>
  <c r="B179" i="20"/>
  <c r="S54" i="20" s="1"/>
  <c r="B179" i="29"/>
  <c r="B179" i="15"/>
  <c r="B166" i="20"/>
  <c r="B166" i="29"/>
  <c r="B166" i="22"/>
  <c r="B166" i="15"/>
  <c r="S56" i="15" s="1"/>
  <c r="S103" i="15" s="1"/>
  <c r="B98" i="22"/>
  <c r="B98" i="29"/>
  <c r="B98" i="20"/>
  <c r="B98" i="15"/>
  <c r="B79" i="20"/>
  <c r="Q55" i="20" s="1"/>
  <c r="B79" i="29"/>
  <c r="B79" i="22"/>
  <c r="B79" i="15"/>
  <c r="B66" i="20"/>
  <c r="B66" i="29"/>
  <c r="B66" i="15"/>
  <c r="Q58" i="15" s="1"/>
  <c r="B66" i="22"/>
  <c r="B56" i="22"/>
  <c r="Q54" i="22" s="1"/>
  <c r="B56" i="20"/>
  <c r="B56" i="29"/>
  <c r="B56" i="15"/>
  <c r="B30" i="22"/>
  <c r="B30" i="20"/>
  <c r="P56" i="20" s="1"/>
  <c r="B30" i="15"/>
  <c r="B30" i="29"/>
  <c r="B16" i="22"/>
  <c r="B16" i="20"/>
  <c r="B16" i="29"/>
  <c r="B16" i="15"/>
  <c r="P59" i="15" s="1"/>
  <c r="P70" i="15" s="1"/>
  <c r="B6" i="20"/>
  <c r="B6" i="29"/>
  <c r="B6" i="22"/>
  <c r="P55" i="22" s="1"/>
  <c r="B6" i="15"/>
  <c r="B276" i="22"/>
  <c r="B276" i="20"/>
  <c r="B276" i="29"/>
  <c r="B276" i="15"/>
  <c r="B238" i="22"/>
  <c r="B238" i="20"/>
  <c r="T60" i="20" s="1"/>
  <c r="B238" i="29"/>
  <c r="B238" i="15"/>
  <c r="B237" i="20"/>
  <c r="T59" i="20" s="1"/>
  <c r="B237" i="22"/>
  <c r="B237" i="29"/>
  <c r="B237" i="15"/>
  <c r="B215" i="20"/>
  <c r="B215" i="29"/>
  <c r="B215" i="15"/>
  <c r="T54" i="15" s="1"/>
  <c r="T101" i="15" s="1"/>
  <c r="B215" i="22"/>
  <c r="B187" i="22"/>
  <c r="B187" i="29"/>
  <c r="B187" i="15"/>
  <c r="B187" i="20"/>
  <c r="S60" i="20" s="1"/>
  <c r="B174" i="20"/>
  <c r="B174" i="22"/>
  <c r="B174" i="29"/>
  <c r="B174" i="15"/>
  <c r="B165" i="20"/>
  <c r="B165" i="22"/>
  <c r="B165" i="29"/>
  <c r="B165" i="15"/>
  <c r="S55" i="15" s="1"/>
  <c r="S102" i="15" s="1"/>
  <c r="B87" i="29"/>
  <c r="B87" i="22"/>
  <c r="B87" i="20"/>
  <c r="B87" i="15"/>
  <c r="B78" i="29"/>
  <c r="B78" i="22"/>
  <c r="B78" i="20"/>
  <c r="B78" i="15"/>
  <c r="B65" i="22"/>
  <c r="B65" i="29"/>
  <c r="B65" i="20"/>
  <c r="B65" i="15"/>
  <c r="Q57" i="15" s="1"/>
  <c r="B47" i="29"/>
  <c r="B47" i="22"/>
  <c r="B47" i="20"/>
  <c r="B47" i="15"/>
  <c r="B28" i="29"/>
  <c r="B28" i="20"/>
  <c r="P55" i="20" s="1"/>
  <c r="B28" i="22"/>
  <c r="B28" i="15"/>
  <c r="B15" i="22"/>
  <c r="B15" i="29"/>
  <c r="B15" i="20"/>
  <c r="B15" i="15"/>
  <c r="P58" i="15" s="1"/>
  <c r="P69" i="15" s="1"/>
  <c r="B5" i="22"/>
  <c r="P54" i="22" s="1"/>
  <c r="B5" i="20"/>
  <c r="B5" i="29"/>
  <c r="B5" i="15"/>
  <c r="X54" i="28"/>
  <c r="B288" i="22"/>
  <c r="B288" i="20"/>
  <c r="U59" i="20" s="1"/>
  <c r="B288" i="29"/>
  <c r="B288" i="15"/>
  <c r="B263" i="20"/>
  <c r="B263" i="22"/>
  <c r="B263" i="29"/>
  <c r="B263" i="15"/>
  <c r="B223" i="22"/>
  <c r="B223" i="20"/>
  <c r="B223" i="15"/>
  <c r="T62" i="15" s="1"/>
  <c r="B223" i="29"/>
  <c r="B286" i="20"/>
  <c r="U57" i="20" s="1"/>
  <c r="B286" i="22"/>
  <c r="B286" i="15"/>
  <c r="B286" i="29"/>
  <c r="B272" i="22"/>
  <c r="B272" i="20"/>
  <c r="B272" i="29"/>
  <c r="B272" i="15"/>
  <c r="U60" i="15" s="1"/>
  <c r="U107" i="15" s="1"/>
  <c r="B262" i="20"/>
  <c r="B262" i="29"/>
  <c r="B262" i="15"/>
  <c r="B262" i="22"/>
  <c r="U56" i="22" s="1"/>
  <c r="B236" i="22"/>
  <c r="B236" i="29"/>
  <c r="B236" i="15"/>
  <c r="B236" i="20"/>
  <c r="T58" i="20" s="1"/>
  <c r="B222" i="22"/>
  <c r="B222" i="29"/>
  <c r="B222" i="15"/>
  <c r="T61" i="15" s="1"/>
  <c r="B222" i="20"/>
  <c r="B212" i="20"/>
  <c r="B212" i="22"/>
  <c r="B212" i="29"/>
  <c r="B212" i="15"/>
  <c r="B186" i="22"/>
  <c r="B186" i="20"/>
  <c r="S59" i="20" s="1"/>
  <c r="B186" i="29"/>
  <c r="B186" i="15"/>
  <c r="W164" i="12"/>
  <c r="B172" i="20"/>
  <c r="B172" i="29"/>
  <c r="B172" i="22"/>
  <c r="B172" i="15"/>
  <c r="S62" i="15" s="1"/>
  <c r="B164" i="22"/>
  <c r="B164" i="20"/>
  <c r="B164" i="15"/>
  <c r="S54" i="15" s="1"/>
  <c r="S101" i="15" s="1"/>
  <c r="B164" i="29"/>
  <c r="B86" i="22"/>
  <c r="B86" i="20"/>
  <c r="Q61" i="20" s="1"/>
  <c r="B86" i="15"/>
  <c r="B86" i="29"/>
  <c r="B77" i="22"/>
  <c r="B77" i="29"/>
  <c r="B77" i="20"/>
  <c r="Q54" i="20" s="1"/>
  <c r="B77" i="15"/>
  <c r="B64" i="22"/>
  <c r="B64" i="20"/>
  <c r="B64" i="29"/>
  <c r="B64" i="15"/>
  <c r="Q56" i="15" s="1"/>
  <c r="B36" i="22"/>
  <c r="B36" i="29"/>
  <c r="B36" i="20"/>
  <c r="B36" i="15"/>
  <c r="B27" i="22"/>
  <c r="B27" i="20"/>
  <c r="B27" i="15"/>
  <c r="B27" i="29"/>
  <c r="B14" i="20"/>
  <c r="B14" i="29"/>
  <c r="B14" i="15"/>
  <c r="P57" i="15" s="1"/>
  <c r="P68" i="15" s="1"/>
  <c r="B14" i="22"/>
  <c r="B267" i="22"/>
  <c r="B267" i="29"/>
  <c r="B267" i="20"/>
  <c r="B267" i="15"/>
  <c r="U55" i="15" s="1"/>
  <c r="U102" i="15" s="1"/>
  <c r="B287" i="22"/>
  <c r="B287" i="20"/>
  <c r="U58" i="20" s="1"/>
  <c r="B287" i="29"/>
  <c r="B287" i="15"/>
  <c r="B271" i="20"/>
  <c r="B271" i="22"/>
  <c r="B271" i="15"/>
  <c r="U59" i="15" s="1"/>
  <c r="U106" i="15" s="1"/>
  <c r="B271" i="29"/>
  <c r="B261" i="22"/>
  <c r="U55" i="22" s="1"/>
  <c r="B261" i="20"/>
  <c r="B261" i="29"/>
  <c r="B261" i="15"/>
  <c r="B235" i="22"/>
  <c r="B235" i="20"/>
  <c r="T57" i="20" s="1"/>
  <c r="B235" i="29"/>
  <c r="B235" i="15"/>
  <c r="B221" i="20"/>
  <c r="B221" i="22"/>
  <c r="B221" i="29"/>
  <c r="B221" i="15"/>
  <c r="T60" i="15" s="1"/>
  <c r="T107" i="15" s="1"/>
  <c r="B211" i="22"/>
  <c r="T56" i="22" s="1"/>
  <c r="B211" i="29"/>
  <c r="B211" i="20"/>
  <c r="B211" i="15"/>
  <c r="B185" i="20"/>
  <c r="S58" i="20" s="1"/>
  <c r="B185" i="29"/>
  <c r="B185" i="15"/>
  <c r="B185" i="22"/>
  <c r="B171" i="22"/>
  <c r="B171" i="20"/>
  <c r="B171" i="29"/>
  <c r="B171" i="15"/>
  <c r="S61" i="15" s="1"/>
  <c r="B161" i="20"/>
  <c r="B161" i="22"/>
  <c r="B161" i="15"/>
  <c r="B161" i="29"/>
  <c r="B85" i="20"/>
  <c r="Q60" i="20" s="1"/>
  <c r="B85" i="29"/>
  <c r="B85" i="22"/>
  <c r="B85" i="15"/>
  <c r="B72" i="22"/>
  <c r="B72" i="20"/>
  <c r="B72" i="29"/>
  <c r="B72" i="15"/>
  <c r="B63" i="29"/>
  <c r="B63" i="22"/>
  <c r="B63" i="20"/>
  <c r="B63" i="15"/>
  <c r="Q55" i="15" s="1"/>
  <c r="B35" i="22"/>
  <c r="B35" i="20"/>
  <c r="P61" i="20" s="1"/>
  <c r="B35" i="29"/>
  <c r="B35" i="15"/>
  <c r="B26" i="20"/>
  <c r="P54" i="20" s="1"/>
  <c r="B26" i="22"/>
  <c r="B26" i="29"/>
  <c r="B26" i="15"/>
  <c r="B13" i="20"/>
  <c r="B13" i="29"/>
  <c r="B13" i="22"/>
  <c r="B13" i="15"/>
  <c r="P56" i="15" s="1"/>
  <c r="P67" i="15" s="1"/>
  <c r="B266" i="22"/>
  <c r="B266" i="20"/>
  <c r="B266" i="29"/>
  <c r="B266" i="15"/>
  <c r="U54" i="15" s="1"/>
  <c r="U101" i="15" s="1"/>
  <c r="B285" i="20"/>
  <c r="U56" i="20" s="1"/>
  <c r="B285" i="22"/>
  <c r="B285" i="29"/>
  <c r="B285" i="15"/>
  <c r="B283" i="22"/>
  <c r="B283" i="29"/>
  <c r="B283" i="20"/>
  <c r="U55" i="20" s="1"/>
  <c r="B283" i="15"/>
  <c r="B260" i="20"/>
  <c r="B260" i="22"/>
  <c r="U54" i="22" s="1"/>
  <c r="B260" i="29"/>
  <c r="B260" i="15"/>
  <c r="B234" i="22"/>
  <c r="B234" i="20"/>
  <c r="T56" i="20" s="1"/>
  <c r="B234" i="29"/>
  <c r="B234" i="15"/>
  <c r="B220" i="22"/>
  <c r="B220" i="20"/>
  <c r="B220" i="15"/>
  <c r="T59" i="15" s="1"/>
  <c r="T106" i="15" s="1"/>
  <c r="B220" i="29"/>
  <c r="B210" i="20"/>
  <c r="B210" i="22"/>
  <c r="T55" i="22" s="1"/>
  <c r="B210" i="15"/>
  <c r="B210" i="29"/>
  <c r="B184" i="22"/>
  <c r="B184" i="20"/>
  <c r="S57" i="20" s="1"/>
  <c r="B184" i="29"/>
  <c r="B184" i="15"/>
  <c r="B170" i="22"/>
  <c r="B170" i="20"/>
  <c r="B170" i="29"/>
  <c r="B170" i="15"/>
  <c r="S60" i="15" s="1"/>
  <c r="S107" i="15" s="1"/>
  <c r="B160" i="22"/>
  <c r="S56" i="22" s="1"/>
  <c r="B160" i="20"/>
  <c r="B160" i="29"/>
  <c r="B160" i="15"/>
  <c r="B84" i="29"/>
  <c r="B84" i="22"/>
  <c r="B84" i="20"/>
  <c r="Q59" i="20" s="1"/>
  <c r="B84" i="15"/>
  <c r="B70" i="20"/>
  <c r="B70" i="29"/>
  <c r="B70" i="15"/>
  <c r="Q62" i="15" s="1"/>
  <c r="B70" i="22"/>
  <c r="B62" i="22"/>
  <c r="B62" i="20"/>
  <c r="B62" i="29"/>
  <c r="B62" i="15"/>
  <c r="Q54" i="15" s="1"/>
  <c r="B34" i="20"/>
  <c r="P60" i="20" s="1"/>
  <c r="B34" i="22"/>
  <c r="B34" i="29"/>
  <c r="B34" i="15"/>
  <c r="B21" i="22"/>
  <c r="B21" i="20"/>
  <c r="B21" i="29"/>
  <c r="B21" i="15"/>
  <c r="B12" i="22"/>
  <c r="B12" i="29"/>
  <c r="B12" i="15"/>
  <c r="P55" i="15" s="1"/>
  <c r="P66" i="15" s="1"/>
  <c r="B12" i="20"/>
  <c r="B289" i="20"/>
  <c r="U60" i="20" s="1"/>
  <c r="B289" i="22"/>
  <c r="B289" i="15"/>
  <c r="B289" i="29"/>
  <c r="B274" i="20"/>
  <c r="B274" i="29"/>
  <c r="B274" i="15"/>
  <c r="U62" i="15" s="1"/>
  <c r="B274" i="22"/>
  <c r="B291" i="22"/>
  <c r="B291" i="20"/>
  <c r="B291" i="29"/>
  <c r="B291" i="15"/>
  <c r="B282" i="20"/>
  <c r="B282" i="22"/>
  <c r="B282" i="29"/>
  <c r="B282" i="15"/>
  <c r="B269" i="22"/>
  <c r="B269" i="20"/>
  <c r="B269" i="29"/>
  <c r="B269" i="15"/>
  <c r="U57" i="15" s="1"/>
  <c r="U104" i="15" s="1"/>
  <c r="B251" i="22"/>
  <c r="B251" i="29"/>
  <c r="B251" i="20"/>
  <c r="B251" i="15"/>
  <c r="B232" i="22"/>
  <c r="B232" i="20"/>
  <c r="T55" i="20" s="1"/>
  <c r="B232" i="29"/>
  <c r="B232" i="15"/>
  <c r="B219" i="22"/>
  <c r="B219" i="20"/>
  <c r="B219" i="29"/>
  <c r="B219" i="15"/>
  <c r="T58" i="15" s="1"/>
  <c r="T105" i="15" s="1"/>
  <c r="B209" i="20"/>
  <c r="B209" i="22"/>
  <c r="T54" i="22" s="1"/>
  <c r="B209" i="15"/>
  <c r="B209" i="29"/>
  <c r="B183" i="22"/>
  <c r="B183" i="15"/>
  <c r="B183" i="29"/>
  <c r="B183" i="20"/>
  <c r="S56" i="20" s="1"/>
  <c r="B169" i="20"/>
  <c r="B169" i="22"/>
  <c r="B169" i="29"/>
  <c r="B169" i="15"/>
  <c r="S59" i="15" s="1"/>
  <c r="S106" i="15" s="1"/>
  <c r="B159" i="20"/>
  <c r="B159" i="29"/>
  <c r="B159" i="15"/>
  <c r="B159" i="22"/>
  <c r="S55" i="22" s="1"/>
  <c r="B83" i="22"/>
  <c r="B83" i="20"/>
  <c r="Q58" i="20" s="1"/>
  <c r="B83" i="15"/>
  <c r="B83" i="29"/>
  <c r="B69" i="20"/>
  <c r="B69" i="29"/>
  <c r="B69" i="22"/>
  <c r="B69" i="15"/>
  <c r="Q61" i="15" s="1"/>
  <c r="Q72" i="15" s="1"/>
  <c r="B59" i="22"/>
  <c r="B59" i="20"/>
  <c r="B59" i="29"/>
  <c r="B59" i="15"/>
  <c r="B33" i="22"/>
  <c r="B33" i="29"/>
  <c r="B33" i="15"/>
  <c r="B33" i="20"/>
  <c r="P59" i="20" s="1"/>
  <c r="B19" i="22"/>
  <c r="B19" i="20"/>
  <c r="B19" i="15"/>
  <c r="P62" i="15" s="1"/>
  <c r="B19" i="29"/>
  <c r="B11" i="22"/>
  <c r="B11" i="20"/>
  <c r="B11" i="29"/>
  <c r="B11" i="15"/>
  <c r="P54" i="15" s="1"/>
  <c r="P65" i="15" s="1"/>
  <c r="B239" i="22"/>
  <c r="B239" i="20"/>
  <c r="T61" i="20" s="1"/>
  <c r="B239" i="15"/>
  <c r="B239" i="29"/>
  <c r="B273" i="22"/>
  <c r="B273" i="20"/>
  <c r="B273" i="29"/>
  <c r="B273" i="15"/>
  <c r="U61" i="15" s="1"/>
  <c r="B302" i="22"/>
  <c r="B302" i="20"/>
  <c r="B302" i="29"/>
  <c r="B302" i="15"/>
  <c r="B270" i="22"/>
  <c r="B270" i="20"/>
  <c r="B270" i="15"/>
  <c r="U58" i="15" s="1"/>
  <c r="U105" i="15" s="1"/>
  <c r="B270" i="29"/>
  <c r="B290" i="22"/>
  <c r="B290" i="20"/>
  <c r="U61" i="20" s="1"/>
  <c r="B290" i="29"/>
  <c r="B290" i="15"/>
  <c r="B281" i="22"/>
  <c r="B281" i="20"/>
  <c r="U54" i="20" s="1"/>
  <c r="B281" i="29"/>
  <c r="B281" i="15"/>
  <c r="B268" i="20"/>
  <c r="B268" i="22"/>
  <c r="B268" i="15"/>
  <c r="U56" i="15" s="1"/>
  <c r="U103" i="15" s="1"/>
  <c r="B268" i="29"/>
  <c r="B240" i="22"/>
  <c r="B240" i="20"/>
  <c r="B240" i="29"/>
  <c r="B240" i="15"/>
  <c r="B231" i="22"/>
  <c r="B231" i="20"/>
  <c r="B231" i="15"/>
  <c r="B231" i="29"/>
  <c r="B218" i="20"/>
  <c r="B218" i="22"/>
  <c r="B218" i="29"/>
  <c r="B218" i="15"/>
  <c r="T57" i="15" s="1"/>
  <c r="T104" i="15" s="1"/>
  <c r="B200" i="22"/>
  <c r="B200" i="20"/>
  <c r="B200" i="29"/>
  <c r="B200" i="15"/>
  <c r="B181" i="20"/>
  <c r="S55" i="20" s="1"/>
  <c r="B181" i="22"/>
  <c r="B181" i="29"/>
  <c r="B181" i="15"/>
  <c r="B168" i="22"/>
  <c r="B168" i="20"/>
  <c r="B168" i="29"/>
  <c r="B168" i="15"/>
  <c r="S58" i="15" s="1"/>
  <c r="S105" i="15" s="1"/>
  <c r="B158" i="22"/>
  <c r="S54" i="22" s="1"/>
  <c r="B158" i="20"/>
  <c r="B158" i="29"/>
  <c r="B158" i="15"/>
  <c r="B82" i="20"/>
  <c r="Q57" i="20" s="1"/>
  <c r="B82" i="29"/>
  <c r="B82" i="22"/>
  <c r="B82" i="15"/>
  <c r="B68" i="22"/>
  <c r="B68" i="29"/>
  <c r="B68" i="20"/>
  <c r="B68" i="15"/>
  <c r="Q60" i="15" s="1"/>
  <c r="B58" i="20"/>
  <c r="B58" i="29"/>
  <c r="B58" i="22"/>
  <c r="Q56" i="22" s="1"/>
  <c r="B58" i="15"/>
  <c r="B32" i="22"/>
  <c r="B32" i="20"/>
  <c r="P58" i="20" s="1"/>
  <c r="B32" i="29"/>
  <c r="B32" i="15"/>
  <c r="B18" i="22"/>
  <c r="B18" i="20"/>
  <c r="B18" i="29"/>
  <c r="B18" i="15"/>
  <c r="P61" i="15" s="1"/>
  <c r="B8" i="22"/>
  <c r="B8" i="20"/>
  <c r="B8" i="29"/>
  <c r="B8" i="15"/>
  <c r="B230" i="22"/>
  <c r="B230" i="29"/>
  <c r="B230" i="15"/>
  <c r="B230" i="20"/>
  <c r="T54" i="20" s="1"/>
  <c r="B217" i="22"/>
  <c r="B217" i="20"/>
  <c r="B217" i="29"/>
  <c r="B217" i="15"/>
  <c r="T56" i="15" s="1"/>
  <c r="T103" i="15" s="1"/>
  <c r="B189" i="22"/>
  <c r="B189" i="20"/>
  <c r="B189" i="29"/>
  <c r="B189" i="15"/>
  <c r="B180" i="22"/>
  <c r="B180" i="20"/>
  <c r="B180" i="15"/>
  <c r="B180" i="29"/>
  <c r="B167" i="22"/>
  <c r="B167" i="15"/>
  <c r="S57" i="15" s="1"/>
  <c r="S104" i="15" s="1"/>
  <c r="B167" i="20"/>
  <c r="B167" i="29"/>
  <c r="B123" i="22"/>
  <c r="B123" i="20"/>
  <c r="B123" i="29"/>
  <c r="B123" i="15"/>
  <c r="B81" i="29"/>
  <c r="B81" i="22"/>
  <c r="B81" i="15"/>
  <c r="B81" i="20"/>
  <c r="Q56" i="20" s="1"/>
  <c r="B67" i="22"/>
  <c r="B67" i="20"/>
  <c r="B67" i="15"/>
  <c r="Q59" i="15" s="1"/>
  <c r="B67" i="29"/>
  <c r="B57" i="29"/>
  <c r="B57" i="20"/>
  <c r="B57" i="22"/>
  <c r="Q55" i="22" s="1"/>
  <c r="B57" i="15"/>
  <c r="B31" i="20"/>
  <c r="P57" i="20" s="1"/>
  <c r="B31" i="29"/>
  <c r="B31" i="22"/>
  <c r="B31" i="15"/>
  <c r="B17" i="29"/>
  <c r="B17" i="22"/>
  <c r="B17" i="20"/>
  <c r="B17" i="15"/>
  <c r="P60" i="15" s="1"/>
  <c r="P71" i="15" s="1"/>
  <c r="B7" i="29"/>
  <c r="B7" i="20"/>
  <c r="B7" i="22"/>
  <c r="P56" i="22" s="1"/>
  <c r="B7" i="15"/>
  <c r="W58" i="12"/>
  <c r="W267" i="12"/>
  <c r="W260" i="12"/>
  <c r="W271" i="12"/>
  <c r="W209" i="12"/>
  <c r="W269" i="12"/>
  <c r="W237" i="12"/>
  <c r="W270" i="12"/>
  <c r="W66" i="12"/>
  <c r="W219" i="12"/>
  <c r="W160" i="12"/>
  <c r="W159" i="12"/>
  <c r="W15" i="12"/>
  <c r="W287" i="12"/>
  <c r="W266" i="12"/>
  <c r="W272" i="12"/>
  <c r="W64" i="12"/>
  <c r="W14" i="12"/>
  <c r="W167" i="12"/>
  <c r="W32" i="12"/>
  <c r="W18" i="12"/>
  <c r="W82" i="12"/>
  <c r="W234" i="12"/>
  <c r="W220" i="12"/>
  <c r="W210" i="12"/>
  <c r="W185" i="12"/>
  <c r="W171" i="12"/>
  <c r="W67" i="12"/>
  <c r="W33" i="12"/>
  <c r="W232" i="12"/>
  <c r="W231" i="12"/>
  <c r="W218" i="12"/>
  <c r="W183" i="12"/>
  <c r="W86" i="12"/>
  <c r="W65" i="12"/>
  <c r="W56" i="12"/>
  <c r="W31" i="12"/>
  <c r="W7" i="12"/>
  <c r="W239" i="12"/>
  <c r="W217" i="12"/>
  <c r="W168" i="12"/>
  <c r="W158" i="12"/>
  <c r="W30" i="12"/>
  <c r="W16" i="12"/>
  <c r="W6" i="12"/>
  <c r="W84" i="12"/>
  <c r="W63" i="12"/>
  <c r="W5" i="12"/>
  <c r="W180" i="12"/>
  <c r="W262" i="12"/>
  <c r="W215" i="12"/>
  <c r="W179" i="12"/>
  <c r="W281" i="12"/>
  <c r="W222" i="12"/>
  <c r="W187" i="12"/>
  <c r="W69" i="12"/>
  <c r="W57" i="12"/>
  <c r="W35" i="12"/>
  <c r="W289" i="12"/>
  <c r="W221" i="12"/>
  <c r="W34" i="12"/>
  <c r="W235" i="12"/>
  <c r="W238" i="12"/>
  <c r="W273" i="12"/>
  <c r="W268" i="12"/>
  <c r="W211" i="12"/>
  <c r="W79" i="12"/>
  <c r="W26" i="12"/>
  <c r="W13" i="12"/>
  <c r="W12" i="12"/>
  <c r="W236" i="12"/>
  <c r="W230" i="12"/>
  <c r="W85" i="12"/>
  <c r="W77" i="12"/>
  <c r="W11" i="12"/>
  <c r="W283" i="12"/>
  <c r="W282" i="12"/>
  <c r="W216" i="12"/>
  <c r="W184" i="12"/>
  <c r="W166" i="12"/>
  <c r="W17" i="12"/>
  <c r="W165" i="12"/>
  <c r="W83" i="12"/>
  <c r="W170" i="12"/>
  <c r="W28" i="12"/>
  <c r="W188" i="12"/>
  <c r="W169" i="12"/>
  <c r="W27" i="12"/>
  <c r="W288" i="12"/>
  <c r="W81" i="12"/>
  <c r="W62" i="12"/>
  <c r="W186" i="12"/>
  <c r="W290" i="12"/>
  <c r="W286" i="12"/>
  <c r="W285" i="12"/>
  <c r="W261" i="12"/>
  <c r="W181" i="12"/>
  <c r="W78" i="12"/>
  <c r="W68" i="12"/>
  <c r="R128" i="15"/>
  <c r="Q106" i="15" l="1"/>
  <c r="Q70" i="15"/>
  <c r="Q104" i="15"/>
  <c r="Q68" i="15"/>
  <c r="Q105" i="15"/>
  <c r="Q69" i="15"/>
  <c r="W61" i="15"/>
  <c r="P72" i="15"/>
  <c r="Q101" i="15"/>
  <c r="Q65" i="15"/>
  <c r="Q102" i="15"/>
  <c r="Q66" i="15"/>
  <c r="Q103" i="15"/>
  <c r="Q67" i="15"/>
  <c r="Q107" i="15"/>
  <c r="Q108" i="15" s="1"/>
  <c r="Q71" i="15"/>
  <c r="U57" i="22"/>
  <c r="U81" i="22" s="1"/>
  <c r="T57" i="22"/>
  <c r="T80" i="22" s="1"/>
  <c r="T62" i="20"/>
  <c r="W58" i="15"/>
  <c r="P105" i="15"/>
  <c r="W59" i="15"/>
  <c r="P106" i="15"/>
  <c r="P62" i="20"/>
  <c r="P101" i="15"/>
  <c r="W54" i="15"/>
  <c r="P103" i="15"/>
  <c r="W56" i="15"/>
  <c r="P102" i="15"/>
  <c r="W55" i="15"/>
  <c r="W57" i="15"/>
  <c r="P104" i="15"/>
  <c r="Q62" i="20"/>
  <c r="S108" i="15"/>
  <c r="S128" i="15" s="1"/>
  <c r="Q57" i="22"/>
  <c r="Q79" i="22" s="1"/>
  <c r="U62" i="20"/>
  <c r="S57" i="22"/>
  <c r="S80" i="22" s="1"/>
  <c r="T108" i="15"/>
  <c r="T129" i="15" s="1"/>
  <c r="W60" i="15"/>
  <c r="P107" i="15"/>
  <c r="S62" i="20"/>
  <c r="U108" i="15"/>
  <c r="U125" i="15" s="1"/>
  <c r="P57" i="22"/>
  <c r="P80" i="22" s="1"/>
  <c r="W55" i="28"/>
  <c r="X58" i="28"/>
  <c r="X55" i="28"/>
  <c r="X56" i="28"/>
  <c r="V59" i="28"/>
  <c r="X59" i="28" s="1"/>
  <c r="X57" i="28"/>
  <c r="C235" i="22"/>
  <c r="C235" i="20"/>
  <c r="T82" i="20" s="1"/>
  <c r="C235" i="29"/>
  <c r="C235" i="15"/>
  <c r="C287" i="22"/>
  <c r="C287" i="29"/>
  <c r="C287" i="20"/>
  <c r="U83" i="20" s="1"/>
  <c r="C287" i="15"/>
  <c r="C282" i="20"/>
  <c r="C282" i="22"/>
  <c r="C282" i="29"/>
  <c r="C282" i="15"/>
  <c r="C286" i="20"/>
  <c r="U82" i="20" s="1"/>
  <c r="C286" i="22"/>
  <c r="C286" i="15"/>
  <c r="C286" i="29"/>
  <c r="C7" i="22"/>
  <c r="C7" i="29"/>
  <c r="C7" i="20"/>
  <c r="C7" i="15"/>
  <c r="C34" i="20"/>
  <c r="P85" i="20" s="1"/>
  <c r="C34" i="22"/>
  <c r="C34" i="29"/>
  <c r="C34" i="15"/>
  <c r="C209" i="20"/>
  <c r="C209" i="22"/>
  <c r="C209" i="15"/>
  <c r="C209" i="29"/>
  <c r="C186" i="22"/>
  <c r="C186" i="20"/>
  <c r="S84" i="20" s="1"/>
  <c r="C186" i="29"/>
  <c r="C186" i="15"/>
  <c r="C159" i="20"/>
  <c r="C159" i="29"/>
  <c r="C159" i="15"/>
  <c r="C159" i="22"/>
  <c r="C216" i="22"/>
  <c r="C216" i="29"/>
  <c r="C216" i="20"/>
  <c r="C216" i="15"/>
  <c r="T80" i="15" s="1"/>
  <c r="C84" i="20"/>
  <c r="Q84" i="20" s="1"/>
  <c r="C84" i="29"/>
  <c r="C84" i="22"/>
  <c r="C84" i="15"/>
  <c r="C28" i="29"/>
  <c r="C28" i="20"/>
  <c r="P80" i="20" s="1"/>
  <c r="C28" i="22"/>
  <c r="C28" i="15"/>
  <c r="C33" i="22"/>
  <c r="C33" i="29"/>
  <c r="C33" i="20"/>
  <c r="P84" i="20" s="1"/>
  <c r="C33" i="15"/>
  <c r="C170" i="22"/>
  <c r="C170" i="20"/>
  <c r="C170" i="29"/>
  <c r="C170" i="15"/>
  <c r="S85" i="15" s="1"/>
  <c r="C67" i="20"/>
  <c r="C67" i="22"/>
  <c r="C67" i="15"/>
  <c r="Q84" i="15" s="1"/>
  <c r="C67" i="29"/>
  <c r="C62" i="29"/>
  <c r="C62" i="22"/>
  <c r="C62" i="20"/>
  <c r="C62" i="15"/>
  <c r="Q79" i="15" s="1"/>
  <c r="C79" i="20"/>
  <c r="Q80" i="20" s="1"/>
  <c r="C79" i="22"/>
  <c r="C79" i="29"/>
  <c r="C79" i="15"/>
  <c r="C30" i="20"/>
  <c r="P81" i="20" s="1"/>
  <c r="C30" i="29"/>
  <c r="C30" i="22"/>
  <c r="C30" i="15"/>
  <c r="C65" i="22"/>
  <c r="C65" i="29"/>
  <c r="C65" i="20"/>
  <c r="C65" i="15"/>
  <c r="Q82" i="15" s="1"/>
  <c r="C167" i="22"/>
  <c r="C167" i="20"/>
  <c r="C167" i="15"/>
  <c r="S82" i="15" s="1"/>
  <c r="C167" i="29"/>
  <c r="C160" i="22"/>
  <c r="C160" i="20"/>
  <c r="C160" i="29"/>
  <c r="C160" i="15"/>
  <c r="C260" i="22"/>
  <c r="C260" i="20"/>
  <c r="C260" i="29"/>
  <c r="C260" i="15"/>
  <c r="C290" i="22"/>
  <c r="C290" i="20"/>
  <c r="U86" i="20" s="1"/>
  <c r="C290" i="29"/>
  <c r="C290" i="15"/>
  <c r="C6" i="20"/>
  <c r="C6" i="29"/>
  <c r="C6" i="22"/>
  <c r="C6" i="15"/>
  <c r="C283" i="20"/>
  <c r="U80" i="20" s="1"/>
  <c r="C283" i="15"/>
  <c r="C283" i="22"/>
  <c r="C283" i="29"/>
  <c r="C221" i="22"/>
  <c r="C221" i="20"/>
  <c r="C221" i="29"/>
  <c r="C221" i="15"/>
  <c r="T85" i="15" s="1"/>
  <c r="C56" i="22"/>
  <c r="C56" i="20"/>
  <c r="C56" i="29"/>
  <c r="C56" i="15"/>
  <c r="C271" i="20"/>
  <c r="C271" i="22"/>
  <c r="C271" i="15"/>
  <c r="U84" i="15" s="1"/>
  <c r="C271" i="29"/>
  <c r="C68" i="22"/>
  <c r="C68" i="29"/>
  <c r="C68" i="20"/>
  <c r="C68" i="15"/>
  <c r="Q85" i="15" s="1"/>
  <c r="C83" i="22"/>
  <c r="C83" i="29"/>
  <c r="C83" i="20"/>
  <c r="Q83" i="20" s="1"/>
  <c r="C83" i="15"/>
  <c r="C11" i="22"/>
  <c r="C11" i="20"/>
  <c r="C11" i="29"/>
  <c r="C11" i="15"/>
  <c r="P79" i="15" s="1"/>
  <c r="C289" i="20"/>
  <c r="U85" i="20" s="1"/>
  <c r="C289" i="22"/>
  <c r="C289" i="15"/>
  <c r="C289" i="29"/>
  <c r="C215" i="20"/>
  <c r="C215" i="29"/>
  <c r="C215" i="15"/>
  <c r="T79" i="15" s="1"/>
  <c r="C215" i="22"/>
  <c r="C171" i="20"/>
  <c r="C171" i="22"/>
  <c r="C171" i="29"/>
  <c r="C171" i="15"/>
  <c r="S86" i="15" s="1"/>
  <c r="C78" i="29"/>
  <c r="C78" i="20"/>
  <c r="C78" i="22"/>
  <c r="C78" i="15"/>
  <c r="C81" i="29"/>
  <c r="C81" i="15"/>
  <c r="C81" i="20"/>
  <c r="Q81" i="20" s="1"/>
  <c r="C81" i="22"/>
  <c r="C165" i="22"/>
  <c r="C165" i="20"/>
  <c r="C165" i="29"/>
  <c r="C165" i="15"/>
  <c r="S80" i="15" s="1"/>
  <c r="C77" i="22"/>
  <c r="C77" i="20"/>
  <c r="Q79" i="20" s="1"/>
  <c r="C77" i="29"/>
  <c r="C77" i="15"/>
  <c r="C211" i="22"/>
  <c r="C211" i="29"/>
  <c r="C211" i="20"/>
  <c r="C211" i="15"/>
  <c r="C35" i="20"/>
  <c r="P86" i="20" s="1"/>
  <c r="C35" i="29"/>
  <c r="C35" i="22"/>
  <c r="C35" i="15"/>
  <c r="C262" i="20"/>
  <c r="C262" i="15"/>
  <c r="C262" i="22"/>
  <c r="C262" i="29"/>
  <c r="C158" i="22"/>
  <c r="C158" i="20"/>
  <c r="C158" i="29"/>
  <c r="C158" i="15"/>
  <c r="C86" i="29"/>
  <c r="C86" i="22"/>
  <c r="C86" i="20"/>
  <c r="Q86" i="20" s="1"/>
  <c r="C86" i="15"/>
  <c r="C185" i="22"/>
  <c r="C185" i="20"/>
  <c r="S83" i="20" s="1"/>
  <c r="C185" i="29"/>
  <c r="C185" i="15"/>
  <c r="C14" i="29"/>
  <c r="C14" i="20"/>
  <c r="C14" i="15"/>
  <c r="P82" i="15" s="1"/>
  <c r="C14" i="22"/>
  <c r="C219" i="20"/>
  <c r="C219" i="29"/>
  <c r="C219" i="15"/>
  <c r="T83" i="15" s="1"/>
  <c r="C219" i="22"/>
  <c r="C267" i="22"/>
  <c r="C267" i="29"/>
  <c r="C267" i="15"/>
  <c r="U80" i="15" s="1"/>
  <c r="C267" i="20"/>
  <c r="C82" i="20"/>
  <c r="Q82" i="20" s="1"/>
  <c r="C82" i="22"/>
  <c r="C82" i="15"/>
  <c r="C82" i="29"/>
  <c r="C18" i="22"/>
  <c r="C18" i="20"/>
  <c r="C18" i="29"/>
  <c r="C18" i="15"/>
  <c r="P86" i="15" s="1"/>
  <c r="C16" i="22"/>
  <c r="C16" i="20"/>
  <c r="C16" i="29"/>
  <c r="C16" i="15"/>
  <c r="P84" i="15" s="1"/>
  <c r="C181" i="22"/>
  <c r="C181" i="20"/>
  <c r="S80" i="20" s="1"/>
  <c r="C181" i="29"/>
  <c r="C181" i="15"/>
  <c r="C288" i="22"/>
  <c r="C288" i="20"/>
  <c r="U84" i="20" s="1"/>
  <c r="C288" i="29"/>
  <c r="C288" i="15"/>
  <c r="C17" i="29"/>
  <c r="C17" i="20"/>
  <c r="C17" i="22"/>
  <c r="C17" i="15"/>
  <c r="P85" i="15" s="1"/>
  <c r="C85" i="22"/>
  <c r="C85" i="20"/>
  <c r="Q85" i="20" s="1"/>
  <c r="C85" i="29"/>
  <c r="C85" i="15"/>
  <c r="C268" i="20"/>
  <c r="C268" i="22"/>
  <c r="C268" i="15"/>
  <c r="U81" i="15" s="1"/>
  <c r="C268" i="29"/>
  <c r="C57" i="29"/>
  <c r="C57" i="22"/>
  <c r="C57" i="20"/>
  <c r="C57" i="15"/>
  <c r="C180" i="20"/>
  <c r="C180" i="15"/>
  <c r="C180" i="22"/>
  <c r="C180" i="29"/>
  <c r="C168" i="22"/>
  <c r="C168" i="20"/>
  <c r="C168" i="29"/>
  <c r="C168" i="15"/>
  <c r="S83" i="15" s="1"/>
  <c r="C183" i="22"/>
  <c r="C183" i="20"/>
  <c r="S81" i="20" s="1"/>
  <c r="C183" i="15"/>
  <c r="C183" i="29"/>
  <c r="C210" i="20"/>
  <c r="C210" i="22"/>
  <c r="C210" i="29"/>
  <c r="C210" i="15"/>
  <c r="C64" i="22"/>
  <c r="C64" i="15"/>
  <c r="Q81" i="15" s="1"/>
  <c r="C64" i="20"/>
  <c r="C64" i="29"/>
  <c r="C66" i="22"/>
  <c r="C66" i="20"/>
  <c r="C66" i="29"/>
  <c r="C66" i="15"/>
  <c r="Q83" i="15" s="1"/>
  <c r="C58" i="22"/>
  <c r="C58" i="20"/>
  <c r="C58" i="29"/>
  <c r="C58" i="15"/>
  <c r="C188" i="22"/>
  <c r="C188" i="20"/>
  <c r="S86" i="20" s="1"/>
  <c r="C188" i="29"/>
  <c r="C188" i="15"/>
  <c r="C222" i="20"/>
  <c r="C222" i="22"/>
  <c r="C222" i="15"/>
  <c r="T86" i="15" s="1"/>
  <c r="C222" i="29"/>
  <c r="C269" i="22"/>
  <c r="C269" i="20"/>
  <c r="C269" i="29"/>
  <c r="C269" i="15"/>
  <c r="U82" i="15" s="1"/>
  <c r="C13" i="22"/>
  <c r="C13" i="20"/>
  <c r="C13" i="29"/>
  <c r="C13" i="15"/>
  <c r="P81" i="15" s="1"/>
  <c r="C31" i="20"/>
  <c r="P82" i="20" s="1"/>
  <c r="C31" i="22"/>
  <c r="C31" i="29"/>
  <c r="C31" i="15"/>
  <c r="C26" i="22"/>
  <c r="C26" i="20"/>
  <c r="P79" i="20" s="1"/>
  <c r="C26" i="29"/>
  <c r="C26" i="15"/>
  <c r="C179" i="22"/>
  <c r="C179" i="20"/>
  <c r="S79" i="20" s="1"/>
  <c r="C179" i="29"/>
  <c r="C179" i="15"/>
  <c r="C32" i="22"/>
  <c r="C32" i="20"/>
  <c r="P83" i="20" s="1"/>
  <c r="C32" i="29"/>
  <c r="C32" i="15"/>
  <c r="C261" i="22"/>
  <c r="C261" i="20"/>
  <c r="C261" i="29"/>
  <c r="C261" i="15"/>
  <c r="C27" i="20"/>
  <c r="C27" i="22"/>
  <c r="C27" i="15"/>
  <c r="C27" i="29"/>
  <c r="C166" i="15"/>
  <c r="S81" i="15" s="1"/>
  <c r="C166" i="22"/>
  <c r="C166" i="20"/>
  <c r="C166" i="29"/>
  <c r="C230" i="20"/>
  <c r="T79" i="20" s="1"/>
  <c r="C230" i="22"/>
  <c r="C230" i="15"/>
  <c r="C230" i="29"/>
  <c r="C273" i="22"/>
  <c r="C273" i="20"/>
  <c r="C273" i="29"/>
  <c r="C273" i="15"/>
  <c r="U86" i="15" s="1"/>
  <c r="C69" i="22"/>
  <c r="C69" i="20"/>
  <c r="C69" i="29"/>
  <c r="C69" i="15"/>
  <c r="Q86" i="15" s="1"/>
  <c r="C5" i="22"/>
  <c r="C5" i="20"/>
  <c r="C5" i="29"/>
  <c r="C5" i="15"/>
  <c r="C217" i="22"/>
  <c r="C217" i="29"/>
  <c r="C217" i="15"/>
  <c r="T81" i="15" s="1"/>
  <c r="C217" i="20"/>
  <c r="C218" i="20"/>
  <c r="C218" i="22"/>
  <c r="C218" i="29"/>
  <c r="C218" i="15"/>
  <c r="T82" i="15" s="1"/>
  <c r="C220" i="22"/>
  <c r="C220" i="20"/>
  <c r="C220" i="29"/>
  <c r="C220" i="15"/>
  <c r="T84" i="15" s="1"/>
  <c r="C272" i="22"/>
  <c r="C272" i="29"/>
  <c r="C272" i="15"/>
  <c r="U85" i="15" s="1"/>
  <c r="C272" i="20"/>
  <c r="C270" i="20"/>
  <c r="C270" i="22"/>
  <c r="C270" i="15"/>
  <c r="U83" i="15" s="1"/>
  <c r="C270" i="29"/>
  <c r="C164" i="22"/>
  <c r="C164" i="20"/>
  <c r="C164" i="29"/>
  <c r="C164" i="15"/>
  <c r="S79" i="15" s="1"/>
  <c r="C12" i="20"/>
  <c r="C12" i="22"/>
  <c r="C12" i="29"/>
  <c r="C12" i="15"/>
  <c r="P80" i="15" s="1"/>
  <c r="C232" i="22"/>
  <c r="C232" i="20"/>
  <c r="T80" i="20" s="1"/>
  <c r="C232" i="29"/>
  <c r="C232" i="15"/>
  <c r="C281" i="22"/>
  <c r="C281" i="20"/>
  <c r="U79" i="20" s="1"/>
  <c r="C281" i="29"/>
  <c r="C281" i="15"/>
  <c r="C15" i="20"/>
  <c r="C15" i="22"/>
  <c r="C15" i="15"/>
  <c r="P83" i="15" s="1"/>
  <c r="C15" i="29"/>
  <c r="C285" i="22"/>
  <c r="C285" i="20"/>
  <c r="U81" i="20" s="1"/>
  <c r="C285" i="29"/>
  <c r="C285" i="15"/>
  <c r="C169" i="22"/>
  <c r="C169" i="20"/>
  <c r="C169" i="29"/>
  <c r="C169" i="15"/>
  <c r="S84" i="15" s="1"/>
  <c r="C184" i="22"/>
  <c r="C184" i="20"/>
  <c r="S82" i="20" s="1"/>
  <c r="C184" i="29"/>
  <c r="C184" i="15"/>
  <c r="C236" i="22"/>
  <c r="C236" i="20"/>
  <c r="T83" i="20" s="1"/>
  <c r="C236" i="29"/>
  <c r="C236" i="15"/>
  <c r="C238" i="22"/>
  <c r="C238" i="20"/>
  <c r="T85" i="20" s="1"/>
  <c r="C238" i="15"/>
  <c r="C238" i="29"/>
  <c r="C187" i="29"/>
  <c r="C187" i="22"/>
  <c r="C187" i="15"/>
  <c r="C187" i="20"/>
  <c r="S85" i="20" s="1"/>
  <c r="C63" i="22"/>
  <c r="C63" i="20"/>
  <c r="C63" i="29"/>
  <c r="C63" i="15"/>
  <c r="Q80" i="15" s="1"/>
  <c r="C239" i="22"/>
  <c r="C239" i="20"/>
  <c r="T86" i="20" s="1"/>
  <c r="C239" i="29"/>
  <c r="C239" i="15"/>
  <c r="C231" i="22"/>
  <c r="C231" i="20"/>
  <c r="C231" i="15"/>
  <c r="C231" i="29"/>
  <c r="C234" i="22"/>
  <c r="C234" i="20"/>
  <c r="T81" i="20" s="1"/>
  <c r="C234" i="29"/>
  <c r="C234" i="15"/>
  <c r="C266" i="22"/>
  <c r="C266" i="20"/>
  <c r="C266" i="29"/>
  <c r="C266" i="15"/>
  <c r="U79" i="15" s="1"/>
  <c r="C237" i="22"/>
  <c r="C237" i="20"/>
  <c r="T84" i="20" s="1"/>
  <c r="C237" i="29"/>
  <c r="C237" i="15"/>
  <c r="S125" i="15"/>
  <c r="W110" i="12"/>
  <c r="W131" i="12"/>
  <c r="W233" i="12"/>
  <c r="W212" i="12"/>
  <c r="W274" i="12"/>
  <c r="W284" i="12"/>
  <c r="W161" i="12"/>
  <c r="W59" i="12"/>
  <c r="W263" i="12"/>
  <c r="W8" i="12"/>
  <c r="W121" i="12"/>
  <c r="W36" i="12"/>
  <c r="W189" i="12"/>
  <c r="W223" i="12"/>
  <c r="W19" i="12"/>
  <c r="W172" i="12"/>
  <c r="W87" i="12"/>
  <c r="W291" i="12"/>
  <c r="W80" i="12"/>
  <c r="W138" i="12"/>
  <c r="W29" i="12"/>
  <c r="W240" i="12"/>
  <c r="W182" i="12"/>
  <c r="W70" i="12"/>
  <c r="R130" i="15"/>
  <c r="R126" i="15"/>
  <c r="R127" i="15"/>
  <c r="R125" i="15"/>
  <c r="R129" i="15"/>
  <c r="R131" i="15"/>
  <c r="J3" i="27"/>
  <c r="I3" i="27"/>
  <c r="S131" i="15" l="1"/>
  <c r="S126" i="15"/>
  <c r="T127" i="15"/>
  <c r="S79" i="22"/>
  <c r="Q81" i="22"/>
  <c r="T81" i="22"/>
  <c r="T79" i="22"/>
  <c r="T82" i="22" s="1"/>
  <c r="Q130" i="15"/>
  <c r="Q131" i="15"/>
  <c r="Q128" i="15"/>
  <c r="Q126" i="15"/>
  <c r="U79" i="22"/>
  <c r="S81" i="22"/>
  <c r="S82" i="22" s="1"/>
  <c r="P81" i="22"/>
  <c r="S130" i="15"/>
  <c r="S129" i="15"/>
  <c r="P79" i="22"/>
  <c r="S127" i="15"/>
  <c r="U80" i="22"/>
  <c r="Q80" i="22"/>
  <c r="Q125" i="15"/>
  <c r="Q129" i="15"/>
  <c r="Q127" i="15"/>
  <c r="T131" i="15"/>
  <c r="U131" i="15"/>
  <c r="T125" i="15"/>
  <c r="T130" i="15"/>
  <c r="T87" i="20"/>
  <c r="U128" i="15"/>
  <c r="P108" i="15"/>
  <c r="U130" i="15"/>
  <c r="U126" i="15"/>
  <c r="U129" i="15"/>
  <c r="S87" i="20"/>
  <c r="Q87" i="20"/>
  <c r="U127" i="15"/>
  <c r="T126" i="15"/>
  <c r="T128" i="15"/>
  <c r="U87" i="20"/>
  <c r="P87" i="20"/>
  <c r="V60" i="28"/>
  <c r="W59" i="28"/>
  <c r="C233" i="29"/>
  <c r="C233" i="20"/>
  <c r="C233" i="15"/>
  <c r="C233" i="22"/>
  <c r="C131" i="22"/>
  <c r="C131" i="20"/>
  <c r="C131" i="15"/>
  <c r="C131" i="29"/>
  <c r="C121" i="22"/>
  <c r="C121" i="20"/>
  <c r="C121" i="15"/>
  <c r="R87" i="15" s="1"/>
  <c r="C121" i="29"/>
  <c r="C8" i="22"/>
  <c r="C8" i="20"/>
  <c r="C8" i="29"/>
  <c r="C8" i="15"/>
  <c r="C263" i="22"/>
  <c r="C263" i="20"/>
  <c r="C263" i="29"/>
  <c r="C263" i="15"/>
  <c r="C110" i="29"/>
  <c r="C110" i="20"/>
  <c r="C110" i="15"/>
  <c r="C110" i="22"/>
  <c r="C291" i="20"/>
  <c r="C291" i="22"/>
  <c r="C291" i="15"/>
  <c r="C291" i="29"/>
  <c r="C172" i="22"/>
  <c r="C172" i="20"/>
  <c r="C172" i="29"/>
  <c r="C172" i="15"/>
  <c r="S87" i="15" s="1"/>
  <c r="C80" i="22"/>
  <c r="C80" i="29"/>
  <c r="C80" i="20"/>
  <c r="C80" i="15"/>
  <c r="C87" i="20"/>
  <c r="C87" i="29"/>
  <c r="C87" i="22"/>
  <c r="C87" i="15"/>
  <c r="C70" i="20"/>
  <c r="C70" i="29"/>
  <c r="C70" i="22"/>
  <c r="C70" i="15"/>
  <c r="Q87" i="15" s="1"/>
  <c r="C59" i="22"/>
  <c r="C59" i="20"/>
  <c r="C59" i="29"/>
  <c r="C59" i="15"/>
  <c r="C182" i="22"/>
  <c r="C182" i="20"/>
  <c r="C182" i="15"/>
  <c r="C182" i="29"/>
  <c r="C19" i="20"/>
  <c r="C19" i="15"/>
  <c r="P87" i="15" s="1"/>
  <c r="C19" i="22"/>
  <c r="C19" i="29"/>
  <c r="C161" i="22"/>
  <c r="C161" i="20"/>
  <c r="C161" i="15"/>
  <c r="C161" i="29"/>
  <c r="C240" i="22"/>
  <c r="C240" i="29"/>
  <c r="C240" i="15"/>
  <c r="C240" i="20"/>
  <c r="C284" i="22"/>
  <c r="C284" i="29"/>
  <c r="C284" i="15"/>
  <c r="C284" i="20"/>
  <c r="C274" i="20"/>
  <c r="C274" i="22"/>
  <c r="C274" i="29"/>
  <c r="C274" i="15"/>
  <c r="U87" i="15" s="1"/>
  <c r="C223" i="22"/>
  <c r="C223" i="20"/>
  <c r="C223" i="15"/>
  <c r="T87" i="15" s="1"/>
  <c r="C223" i="29"/>
  <c r="C29" i="22"/>
  <c r="C29" i="20"/>
  <c r="C29" i="29"/>
  <c r="C29" i="15"/>
  <c r="C189" i="22"/>
  <c r="C189" i="20"/>
  <c r="C189" i="29"/>
  <c r="C189" i="15"/>
  <c r="C138" i="20"/>
  <c r="C138" i="29"/>
  <c r="C138" i="22"/>
  <c r="C138" i="15"/>
  <c r="C36" i="22"/>
  <c r="C36" i="29"/>
  <c r="C36" i="20"/>
  <c r="C36" i="15"/>
  <c r="C212" i="20"/>
  <c r="C212" i="29"/>
  <c r="C212" i="15"/>
  <c r="C212" i="22"/>
  <c r="R132" i="15"/>
  <c r="AP7" i="12"/>
  <c r="V7" i="16" s="1"/>
  <c r="AP6" i="12"/>
  <c r="V6" i="16" s="1"/>
  <c r="AP5" i="12"/>
  <c r="V5" i="16" s="1"/>
  <c r="AL7" i="12"/>
  <c r="R7" i="16" s="1"/>
  <c r="AL6" i="12"/>
  <c r="R6" i="16" s="1"/>
  <c r="AL5" i="12"/>
  <c r="R5" i="16" s="1"/>
  <c r="AH7" i="12"/>
  <c r="N7" i="16" s="1"/>
  <c r="AH6" i="12"/>
  <c r="N6" i="16" s="1"/>
  <c r="AH5" i="12"/>
  <c r="N5" i="16" s="1"/>
  <c r="AD7" i="12"/>
  <c r="J7" i="16" s="1"/>
  <c r="AD6" i="12"/>
  <c r="J6" i="16" s="1"/>
  <c r="AD5" i="12"/>
  <c r="J5" i="16" s="1"/>
  <c r="Z7" i="12"/>
  <c r="F7" i="16" s="1"/>
  <c r="Z6" i="12"/>
  <c r="F6" i="16" s="1"/>
  <c r="Z5" i="12"/>
  <c r="F5" i="16" s="1"/>
  <c r="S132" i="15" l="1"/>
  <c r="Q82" i="22"/>
  <c r="U82" i="22"/>
  <c r="P82" i="22"/>
  <c r="Q132" i="15"/>
  <c r="T132" i="15"/>
  <c r="U132" i="15"/>
  <c r="P130" i="15"/>
  <c r="P126" i="15"/>
  <c r="P129" i="15"/>
  <c r="P125" i="15"/>
  <c r="P127" i="15"/>
  <c r="P131" i="15"/>
  <c r="P128" i="15"/>
  <c r="R7" i="28"/>
  <c r="R7" i="18"/>
  <c r="V5" i="18"/>
  <c r="V5" i="28"/>
  <c r="J7" i="28"/>
  <c r="J7" i="18"/>
  <c r="V6" i="28"/>
  <c r="V6" i="18"/>
  <c r="N5" i="18"/>
  <c r="N5" i="28"/>
  <c r="V7" i="18"/>
  <c r="V7" i="28"/>
  <c r="J6" i="18"/>
  <c r="J6" i="28"/>
  <c r="N6" i="28"/>
  <c r="N6" i="18"/>
  <c r="F5" i="28"/>
  <c r="F5" i="18"/>
  <c r="N7" i="18"/>
  <c r="N7" i="28"/>
  <c r="F6" i="28"/>
  <c r="F6" i="18"/>
  <c r="R5" i="28"/>
  <c r="R5" i="18"/>
  <c r="J5" i="28"/>
  <c r="J5" i="18"/>
  <c r="F7" i="18"/>
  <c r="F7" i="28"/>
  <c r="R6" i="18"/>
  <c r="R6" i="28"/>
  <c r="J5" i="24"/>
  <c r="Q54" i="24" s="1"/>
  <c r="Q62" i="24" s="1"/>
  <c r="R7" i="24"/>
  <c r="S56" i="24" s="1"/>
  <c r="S64" i="24" s="1"/>
  <c r="V5" i="24"/>
  <c r="T54" i="24" s="1"/>
  <c r="T62" i="24" s="1"/>
  <c r="J7" i="24"/>
  <c r="Q56" i="24" s="1"/>
  <c r="Q64" i="24" s="1"/>
  <c r="V6" i="24"/>
  <c r="T55" i="24" s="1"/>
  <c r="N5" i="24"/>
  <c r="R54" i="24" s="1"/>
  <c r="R62" i="24" s="1"/>
  <c r="V7" i="24"/>
  <c r="T56" i="24" s="1"/>
  <c r="T64" i="24" s="1"/>
  <c r="J6" i="24"/>
  <c r="Q55" i="24" s="1"/>
  <c r="N6" i="24"/>
  <c r="R55" i="24" s="1"/>
  <c r="F5" i="24"/>
  <c r="P54" i="24" s="1"/>
  <c r="P62" i="24" s="1"/>
  <c r="N7" i="24"/>
  <c r="R56" i="24" s="1"/>
  <c r="R64" i="24" s="1"/>
  <c r="F6" i="24"/>
  <c r="P55" i="24" s="1"/>
  <c r="R5" i="24"/>
  <c r="S54" i="24" s="1"/>
  <c r="S62" i="24" s="1"/>
  <c r="F7" i="24"/>
  <c r="P56" i="24" s="1"/>
  <c r="P64" i="24" s="1"/>
  <c r="R6" i="24"/>
  <c r="S55" i="24" s="1"/>
  <c r="AP47" i="12"/>
  <c r="V47" i="16" s="1"/>
  <c r="AP36" i="12"/>
  <c r="V36" i="16" s="1"/>
  <c r="AP35" i="12"/>
  <c r="V35" i="16" s="1"/>
  <c r="T61" i="16" s="1"/>
  <c r="T75" i="16" s="1"/>
  <c r="AP34" i="12"/>
  <c r="V34" i="16" s="1"/>
  <c r="T60" i="16" s="1"/>
  <c r="T74" i="16" s="1"/>
  <c r="AP33" i="12"/>
  <c r="V33" i="16" s="1"/>
  <c r="T59" i="16" s="1"/>
  <c r="T73" i="16" s="1"/>
  <c r="AP32" i="12"/>
  <c r="V32" i="16" s="1"/>
  <c r="T58" i="16" s="1"/>
  <c r="T72" i="16" s="1"/>
  <c r="AP31" i="12"/>
  <c r="V31" i="16" s="1"/>
  <c r="T57" i="16" s="1"/>
  <c r="T71" i="16" s="1"/>
  <c r="AP30" i="12"/>
  <c r="V30" i="16" s="1"/>
  <c r="T56" i="16" s="1"/>
  <c r="T70" i="16" s="1"/>
  <c r="AP28" i="12"/>
  <c r="V28" i="16" s="1"/>
  <c r="AP27" i="12"/>
  <c r="V27" i="16" s="1"/>
  <c r="AP26" i="12"/>
  <c r="V26" i="16" s="1"/>
  <c r="T54" i="16" s="1"/>
  <c r="T68" i="16" s="1"/>
  <c r="AP21" i="12" a="1"/>
  <c r="AP21" i="12" s="1"/>
  <c r="V21" i="16" s="1"/>
  <c r="AP19" i="12"/>
  <c r="V19" i="16" s="1"/>
  <c r="AP18" i="12"/>
  <c r="V18" i="16" s="1"/>
  <c r="AP17" i="12"/>
  <c r="V17" i="16" s="1"/>
  <c r="AP16" i="12"/>
  <c r="V16" i="16" s="1"/>
  <c r="AP15" i="12"/>
  <c r="V15" i="16" s="1"/>
  <c r="AP14" i="12"/>
  <c r="V14" i="16" s="1"/>
  <c r="AP13" i="12"/>
  <c r="V13" i="16" s="1"/>
  <c r="AP12" i="12"/>
  <c r="V12" i="16" s="1"/>
  <c r="AP11" i="12"/>
  <c r="V11" i="16" s="1"/>
  <c r="AP8" i="12"/>
  <c r="V8" i="16" s="1"/>
  <c r="P63" i="24" l="1"/>
  <c r="R63" i="24"/>
  <c r="Q63" i="24"/>
  <c r="S63" i="24"/>
  <c r="T63" i="24"/>
  <c r="U56" i="24"/>
  <c r="V56" i="24" s="1"/>
  <c r="W56" i="24" s="1"/>
  <c r="P132" i="15"/>
  <c r="Q57" i="24"/>
  <c r="Q81" i="24" s="1"/>
  <c r="P57" i="24"/>
  <c r="P82" i="24" s="1"/>
  <c r="U54" i="24"/>
  <c r="V54" i="24" s="1"/>
  <c r="W54" i="24" s="1"/>
  <c r="R57" i="24"/>
  <c r="R81" i="24" s="1"/>
  <c r="S57" i="24"/>
  <c r="S83" i="24" s="1"/>
  <c r="U55" i="24"/>
  <c r="V55" i="24" s="1"/>
  <c r="W55" i="24" s="1"/>
  <c r="T57" i="24"/>
  <c r="T83" i="24" s="1"/>
  <c r="T64" i="16"/>
  <c r="V28" i="18"/>
  <c r="V28" i="28"/>
  <c r="V16" i="28"/>
  <c r="V16" i="18"/>
  <c r="T59" i="18" s="1"/>
  <c r="V30" i="28"/>
  <c r="V30" i="18"/>
  <c r="V47" i="18"/>
  <c r="V47" i="28"/>
  <c r="V17" i="28"/>
  <c r="V17" i="18"/>
  <c r="T60" i="18" s="1"/>
  <c r="T85" i="18" s="1"/>
  <c r="V31" i="18"/>
  <c r="V31" i="28"/>
  <c r="V8" i="28"/>
  <c r="V8" i="18"/>
  <c r="V18" i="18"/>
  <c r="T61" i="18" s="1"/>
  <c r="V18" i="28"/>
  <c r="V32" i="28"/>
  <c r="V32" i="18"/>
  <c r="V15" i="18"/>
  <c r="T58" i="18" s="1"/>
  <c r="T83" i="18" s="1"/>
  <c r="V15" i="28"/>
  <c r="V11" i="28"/>
  <c r="V11" i="18"/>
  <c r="T54" i="18" s="1"/>
  <c r="V19" i="28"/>
  <c r="V19" i="18"/>
  <c r="V33" i="28"/>
  <c r="V33" i="18"/>
  <c r="V12" i="18"/>
  <c r="T55" i="18" s="1"/>
  <c r="V12" i="28"/>
  <c r="V21" i="18"/>
  <c r="V21" i="28"/>
  <c r="V34" i="18"/>
  <c r="V34" i="28"/>
  <c r="V13" i="18"/>
  <c r="T56" i="18" s="1"/>
  <c r="T81" i="18" s="1"/>
  <c r="V13" i="28"/>
  <c r="V26" i="18"/>
  <c r="V26" i="28"/>
  <c r="V35" i="28"/>
  <c r="V35" i="18"/>
  <c r="V14" i="28"/>
  <c r="V14" i="18"/>
  <c r="T57" i="18" s="1"/>
  <c r="V27" i="28"/>
  <c r="V27" i="18"/>
  <c r="V36" i="28"/>
  <c r="V36" i="18"/>
  <c r="V12" i="24"/>
  <c r="V26" i="24"/>
  <c r="V35" i="24"/>
  <c r="V27" i="24"/>
  <c r="V36" i="24"/>
  <c r="V13" i="24"/>
  <c r="V28" i="24"/>
  <c r="V47" i="24"/>
  <c r="V14" i="24"/>
  <c r="V16" i="24"/>
  <c r="V30" i="24"/>
  <c r="V15" i="24"/>
  <c r="V17" i="24"/>
  <c r="V31" i="24"/>
  <c r="V8" i="24"/>
  <c r="V18" i="24"/>
  <c r="V32" i="24"/>
  <c r="V11" i="24"/>
  <c r="V19" i="24"/>
  <c r="V33" i="24"/>
  <c r="V21" i="24"/>
  <c r="V34" i="24"/>
  <c r="AQ11" i="12"/>
  <c r="W11" i="16" s="1"/>
  <c r="AQ30" i="12"/>
  <c r="W30" i="16" s="1"/>
  <c r="T82" i="16" s="1"/>
  <c r="AQ26" i="12"/>
  <c r="W26" i="16" s="1"/>
  <c r="T80" i="16" s="1"/>
  <c r="AQ27" i="12"/>
  <c r="W27" i="16" s="1"/>
  <c r="AQ28" i="12"/>
  <c r="W28" i="16" s="1"/>
  <c r="AQ12" i="12"/>
  <c r="W12" i="16" s="1"/>
  <c r="AQ13" i="12"/>
  <c r="W13" i="16" s="1"/>
  <c r="AQ14" i="12"/>
  <c r="W14" i="16" s="1"/>
  <c r="AQ16" i="12"/>
  <c r="W16" i="16" s="1"/>
  <c r="AQ18" i="12"/>
  <c r="W18" i="16" s="1"/>
  <c r="AQ31" i="12"/>
  <c r="W31" i="16" s="1"/>
  <c r="T83" i="16" s="1"/>
  <c r="AQ32" i="12"/>
  <c r="W32" i="16" s="1"/>
  <c r="T84" i="16" s="1"/>
  <c r="AQ33" i="12"/>
  <c r="W33" i="16" s="1"/>
  <c r="T85" i="16" s="1"/>
  <c r="AQ34" i="12"/>
  <c r="W34" i="16" s="1"/>
  <c r="T86" i="16" s="1"/>
  <c r="AQ15" i="12"/>
  <c r="W15" i="16" s="1"/>
  <c r="AQ35" i="12"/>
  <c r="W35" i="16" s="1"/>
  <c r="T87" i="16" s="1"/>
  <c r="AQ17" i="12"/>
  <c r="W17" i="16" s="1"/>
  <c r="S60" i="24" l="1"/>
  <c r="Q60" i="24"/>
  <c r="R60" i="24"/>
  <c r="T60" i="24"/>
  <c r="U60" i="24"/>
  <c r="P60" i="24"/>
  <c r="T67" i="18"/>
  <c r="T80" i="18"/>
  <c r="R82" i="24"/>
  <c r="T71" i="18"/>
  <c r="T86" i="18"/>
  <c r="T68" i="18"/>
  <c r="T82" i="18"/>
  <c r="T66" i="18"/>
  <c r="T79" i="18"/>
  <c r="T70" i="18"/>
  <c r="T84" i="18"/>
  <c r="R83" i="24"/>
  <c r="T82" i="24"/>
  <c r="T69" i="18"/>
  <c r="T81" i="24"/>
  <c r="P83" i="24"/>
  <c r="Q83" i="24"/>
  <c r="Q82" i="24"/>
  <c r="S82" i="24"/>
  <c r="S81" i="24"/>
  <c r="U57" i="24"/>
  <c r="P81" i="24"/>
  <c r="T55" i="16"/>
  <c r="T81" i="16"/>
  <c r="W35" i="28"/>
  <c r="W35" i="18"/>
  <c r="W14" i="28"/>
  <c r="W14" i="18"/>
  <c r="W26" i="28"/>
  <c r="W26" i="18"/>
  <c r="W30" i="28"/>
  <c r="W30" i="18"/>
  <c r="W11" i="28"/>
  <c r="W11" i="18"/>
  <c r="W15" i="18"/>
  <c r="W15" i="28"/>
  <c r="W13" i="28"/>
  <c r="W13" i="18"/>
  <c r="W31" i="18"/>
  <c r="W31" i="28"/>
  <c r="W18" i="18"/>
  <c r="W18" i="28"/>
  <c r="W17" i="28"/>
  <c r="W17" i="18"/>
  <c r="W33" i="18"/>
  <c r="W33" i="28"/>
  <c r="W16" i="28"/>
  <c r="W16" i="18"/>
  <c r="W34" i="28"/>
  <c r="W34" i="18"/>
  <c r="W12" i="18"/>
  <c r="W12" i="28"/>
  <c r="W28" i="18"/>
  <c r="W28" i="28"/>
  <c r="W32" i="28"/>
  <c r="W32" i="18"/>
  <c r="W27" i="28"/>
  <c r="W27" i="18"/>
  <c r="W34" i="24"/>
  <c r="W12" i="24"/>
  <c r="W33" i="24"/>
  <c r="W31" i="24"/>
  <c r="W26" i="24"/>
  <c r="W30" i="24"/>
  <c r="W32" i="24"/>
  <c r="W17" i="24"/>
  <c r="W16" i="24"/>
  <c r="W11" i="24"/>
  <c r="W28" i="24"/>
  <c r="W27" i="24"/>
  <c r="W18" i="24"/>
  <c r="W35" i="24"/>
  <c r="W14" i="24"/>
  <c r="W15" i="24"/>
  <c r="W13" i="24"/>
  <c r="AQ29" i="12"/>
  <c r="W29" i="16" s="1"/>
  <c r="AQ19" i="12"/>
  <c r="W19" i="16" s="1"/>
  <c r="AQ36" i="12"/>
  <c r="W36" i="16" s="1"/>
  <c r="T62" i="16" l="1"/>
  <c r="T69" i="16"/>
  <c r="T94" i="18"/>
  <c r="W60" i="24"/>
  <c r="X60" i="24"/>
  <c r="T96" i="18"/>
  <c r="T97" i="18"/>
  <c r="R84" i="24"/>
  <c r="T72" i="18"/>
  <c r="T93" i="18" s="1"/>
  <c r="T104" i="18"/>
  <c r="S84" i="24"/>
  <c r="Q84" i="24"/>
  <c r="P84" i="24"/>
  <c r="T84" i="24"/>
  <c r="T103" i="18"/>
  <c r="T87" i="18"/>
  <c r="X55" i="24"/>
  <c r="X54" i="24"/>
  <c r="X56" i="24"/>
  <c r="V57" i="24"/>
  <c r="W36" i="18"/>
  <c r="W36" i="28"/>
  <c r="W19" i="28"/>
  <c r="W19" i="18"/>
  <c r="W29" i="28"/>
  <c r="W29" i="18"/>
  <c r="W36" i="24"/>
  <c r="W19" i="24"/>
  <c r="W29" i="24"/>
  <c r="AQ7" i="12"/>
  <c r="W7" i="16" s="1"/>
  <c r="AQ6" i="12"/>
  <c r="W6" i="16" s="1"/>
  <c r="AQ5" i="12"/>
  <c r="W5" i="16" s="1"/>
  <c r="U62" i="18"/>
  <c r="AL27" i="12"/>
  <c r="R27" i="16" s="1"/>
  <c r="AH27" i="12"/>
  <c r="N27" i="16" s="1"/>
  <c r="AD27" i="12"/>
  <c r="J27" i="16" s="1"/>
  <c r="Z27" i="12"/>
  <c r="F27" i="16" s="1"/>
  <c r="AL36" i="12"/>
  <c r="R36" i="16" s="1"/>
  <c r="T95" i="18" l="1"/>
  <c r="T92" i="18"/>
  <c r="V62" i="18"/>
  <c r="Z62" i="18"/>
  <c r="W57" i="24"/>
  <c r="X57" i="24"/>
  <c r="R36" i="28"/>
  <c r="R36" i="18"/>
  <c r="F27" i="28"/>
  <c r="F27" i="18"/>
  <c r="J27" i="18"/>
  <c r="J27" i="28"/>
  <c r="N27" i="28"/>
  <c r="N27" i="18"/>
  <c r="W7" i="18"/>
  <c r="W7" i="28"/>
  <c r="W5" i="28"/>
  <c r="W5" i="18"/>
  <c r="R27" i="18"/>
  <c r="R27" i="28"/>
  <c r="W6" i="28"/>
  <c r="W6" i="18"/>
  <c r="N27" i="24"/>
  <c r="W7" i="24"/>
  <c r="R36" i="24"/>
  <c r="W5" i="24"/>
  <c r="F27" i="24"/>
  <c r="W6" i="24"/>
  <c r="J27" i="24"/>
  <c r="R27" i="24"/>
  <c r="AQ8" i="12"/>
  <c r="W8" i="16" s="1"/>
  <c r="T98" i="18" l="1"/>
  <c r="W62" i="18"/>
  <c r="X62" i="18"/>
  <c r="W8" i="28"/>
  <c r="W8" i="18"/>
  <c r="W8" i="24"/>
  <c r="AL47" i="12"/>
  <c r="R47" i="16" s="1"/>
  <c r="AH47" i="12"/>
  <c r="N47" i="16" s="1"/>
  <c r="AD47" i="12"/>
  <c r="J47" i="16" s="1"/>
  <c r="Z47" i="12"/>
  <c r="F47" i="16" s="1"/>
  <c r="AH36" i="12"/>
  <c r="N36" i="16" s="1"/>
  <c r="AD36" i="12"/>
  <c r="J36" i="16" s="1"/>
  <c r="Z36" i="12"/>
  <c r="F36" i="16" s="1"/>
  <c r="AL35" i="12"/>
  <c r="R35" i="16" s="1"/>
  <c r="S61" i="16" s="1"/>
  <c r="S75" i="16" s="1"/>
  <c r="AH35" i="12"/>
  <c r="N35" i="16" s="1"/>
  <c r="R61" i="16" s="1"/>
  <c r="R75" i="16" s="1"/>
  <c r="AD35" i="12"/>
  <c r="J35" i="16" s="1"/>
  <c r="Q61" i="16" s="1"/>
  <c r="Q75" i="16" s="1"/>
  <c r="Z35" i="12"/>
  <c r="F35" i="16" s="1"/>
  <c r="P61" i="16" s="1"/>
  <c r="P75" i="16" s="1"/>
  <c r="AL34" i="12"/>
  <c r="R34" i="16" s="1"/>
  <c r="S60" i="16" s="1"/>
  <c r="S74" i="16" s="1"/>
  <c r="AH34" i="12"/>
  <c r="N34" i="16" s="1"/>
  <c r="R60" i="16" s="1"/>
  <c r="R74" i="16" s="1"/>
  <c r="AD34" i="12"/>
  <c r="J34" i="16" s="1"/>
  <c r="Q60" i="16" s="1"/>
  <c r="Q74" i="16" s="1"/>
  <c r="Z34" i="12"/>
  <c r="F34" i="16" s="1"/>
  <c r="P60" i="16" s="1"/>
  <c r="P74" i="16" s="1"/>
  <c r="AL33" i="12"/>
  <c r="R33" i="16" s="1"/>
  <c r="S59" i="16" s="1"/>
  <c r="S73" i="16" s="1"/>
  <c r="AH33" i="12"/>
  <c r="N33" i="16" s="1"/>
  <c r="R59" i="16" s="1"/>
  <c r="R73" i="16" s="1"/>
  <c r="AD33" i="12"/>
  <c r="J33" i="16" s="1"/>
  <c r="Q59" i="16" s="1"/>
  <c r="Q73" i="16" s="1"/>
  <c r="Z33" i="12"/>
  <c r="F33" i="16" s="1"/>
  <c r="P59" i="16" s="1"/>
  <c r="P73" i="16" s="1"/>
  <c r="AL32" i="12"/>
  <c r="R32" i="16" s="1"/>
  <c r="S58" i="16" s="1"/>
  <c r="S72" i="16" s="1"/>
  <c r="AH32" i="12"/>
  <c r="N32" i="16" s="1"/>
  <c r="R58" i="16" s="1"/>
  <c r="R72" i="16" s="1"/>
  <c r="AD32" i="12"/>
  <c r="J32" i="16" s="1"/>
  <c r="Q58" i="16" s="1"/>
  <c r="Q72" i="16" s="1"/>
  <c r="Z32" i="12"/>
  <c r="F32" i="16" s="1"/>
  <c r="P58" i="16" s="1"/>
  <c r="P72" i="16" s="1"/>
  <c r="AL31" i="12"/>
  <c r="R31" i="16" s="1"/>
  <c r="S57" i="16" s="1"/>
  <c r="S71" i="16" s="1"/>
  <c r="AH31" i="12"/>
  <c r="N31" i="16" s="1"/>
  <c r="R57" i="16" s="1"/>
  <c r="R71" i="16" s="1"/>
  <c r="AD31" i="12"/>
  <c r="J31" i="16" s="1"/>
  <c r="Q57" i="16" s="1"/>
  <c r="Q71" i="16" s="1"/>
  <c r="Z31" i="12"/>
  <c r="F31" i="16" s="1"/>
  <c r="P57" i="16" s="1"/>
  <c r="P71" i="16" s="1"/>
  <c r="AL30" i="12"/>
  <c r="R30" i="16" s="1"/>
  <c r="S56" i="16" s="1"/>
  <c r="S70" i="16" s="1"/>
  <c r="AH30" i="12"/>
  <c r="N30" i="16" s="1"/>
  <c r="R56" i="16" s="1"/>
  <c r="R70" i="16" s="1"/>
  <c r="AD30" i="12"/>
  <c r="J30" i="16" s="1"/>
  <c r="Q56" i="16" s="1"/>
  <c r="Q70" i="16" s="1"/>
  <c r="Z30" i="12"/>
  <c r="F30" i="16" s="1"/>
  <c r="P56" i="16" s="1"/>
  <c r="P70" i="16" s="1"/>
  <c r="AL28" i="12"/>
  <c r="R28" i="16" s="1"/>
  <c r="S55" i="16" s="1"/>
  <c r="S69" i="16" s="1"/>
  <c r="AH28" i="12"/>
  <c r="N28" i="16" s="1"/>
  <c r="R55" i="16" s="1"/>
  <c r="R69" i="16" s="1"/>
  <c r="AD28" i="12"/>
  <c r="J28" i="16" s="1"/>
  <c r="Q55" i="16" s="1"/>
  <c r="Q69" i="16" s="1"/>
  <c r="Z28" i="12"/>
  <c r="F28" i="16" s="1"/>
  <c r="P55" i="16" s="1"/>
  <c r="P69" i="16" s="1"/>
  <c r="AL26" i="12"/>
  <c r="R26" i="16" s="1"/>
  <c r="AH26" i="12"/>
  <c r="N26" i="16" s="1"/>
  <c r="R54" i="16" s="1"/>
  <c r="R68" i="16" s="1"/>
  <c r="AD26" i="12"/>
  <c r="J26" i="16" s="1"/>
  <c r="Q54" i="16" s="1"/>
  <c r="Q68" i="16" s="1"/>
  <c r="Z26" i="12"/>
  <c r="F26" i="16" s="1"/>
  <c r="P54" i="16" s="1"/>
  <c r="P68" i="16" s="1"/>
  <c r="AL21" i="12" a="1"/>
  <c r="AL21" i="12" s="1"/>
  <c r="AH21" i="12" a="1"/>
  <c r="AH21" i="12" s="1"/>
  <c r="AD21" i="12" a="1"/>
  <c r="AD21" i="12" s="1"/>
  <c r="J21" i="16" s="1"/>
  <c r="Z21" i="12" a="1"/>
  <c r="Z21" i="12" s="1"/>
  <c r="F21" i="16" s="1"/>
  <c r="AL19" i="12"/>
  <c r="R19" i="16" s="1"/>
  <c r="AH19" i="12"/>
  <c r="N19" i="16" s="1"/>
  <c r="AD19" i="12"/>
  <c r="J19" i="16" s="1"/>
  <c r="Z19" i="12"/>
  <c r="F19" i="16" s="1"/>
  <c r="AL18" i="12"/>
  <c r="R18" i="16" s="1"/>
  <c r="AH18" i="12"/>
  <c r="N18" i="16" s="1"/>
  <c r="AD18" i="12"/>
  <c r="J18" i="16" s="1"/>
  <c r="Z18" i="12"/>
  <c r="F18" i="16" s="1"/>
  <c r="AL17" i="12"/>
  <c r="R17" i="16" s="1"/>
  <c r="AH17" i="12"/>
  <c r="N17" i="16" s="1"/>
  <c r="AD17" i="12"/>
  <c r="J17" i="16" s="1"/>
  <c r="Z17" i="12"/>
  <c r="F17" i="16" s="1"/>
  <c r="AL16" i="12"/>
  <c r="R16" i="16" s="1"/>
  <c r="AH16" i="12"/>
  <c r="N16" i="16" s="1"/>
  <c r="AD16" i="12"/>
  <c r="J16" i="16" s="1"/>
  <c r="Z16" i="12"/>
  <c r="F16" i="16" s="1"/>
  <c r="AL15" i="12"/>
  <c r="R15" i="16" s="1"/>
  <c r="AH15" i="12"/>
  <c r="N15" i="16" s="1"/>
  <c r="AD15" i="12"/>
  <c r="J15" i="16" s="1"/>
  <c r="Z15" i="12"/>
  <c r="F15" i="16" s="1"/>
  <c r="AL14" i="12"/>
  <c r="R14" i="16" s="1"/>
  <c r="AH14" i="12"/>
  <c r="N14" i="16" s="1"/>
  <c r="AD14" i="12"/>
  <c r="J14" i="16" s="1"/>
  <c r="Z14" i="12"/>
  <c r="F14" i="16" s="1"/>
  <c r="AL13" i="12"/>
  <c r="R13" i="16" s="1"/>
  <c r="AH13" i="12"/>
  <c r="N13" i="16" s="1"/>
  <c r="AD13" i="12"/>
  <c r="J13" i="16" s="1"/>
  <c r="Z13" i="12"/>
  <c r="F13" i="16" s="1"/>
  <c r="AL12" i="12"/>
  <c r="R12" i="16" s="1"/>
  <c r="AH12" i="12"/>
  <c r="N12" i="16" s="1"/>
  <c r="AD12" i="12"/>
  <c r="J12" i="16" s="1"/>
  <c r="Z12" i="12"/>
  <c r="F12" i="16" s="1"/>
  <c r="AL11" i="12"/>
  <c r="R11" i="16" s="1"/>
  <c r="AH11" i="12"/>
  <c r="N11" i="16" s="1"/>
  <c r="AD11" i="12"/>
  <c r="J11" i="16" s="1"/>
  <c r="Z11" i="12"/>
  <c r="F11" i="16" s="1"/>
  <c r="AL8" i="12"/>
  <c r="R8" i="16" s="1"/>
  <c r="AH8" i="12"/>
  <c r="N8" i="16" s="1"/>
  <c r="AD8" i="12"/>
  <c r="J8" i="16" s="1"/>
  <c r="Z8" i="12"/>
  <c r="F8" i="16" s="1"/>
  <c r="R62" i="16" l="1"/>
  <c r="S62" i="16"/>
  <c r="P62" i="16"/>
  <c r="Q62" i="16"/>
  <c r="R64" i="16"/>
  <c r="Y61" i="16"/>
  <c r="Z61" i="16" s="1"/>
  <c r="U55" i="16"/>
  <c r="V55" i="16" s="1"/>
  <c r="W55" i="16" s="1"/>
  <c r="Y55" i="16"/>
  <c r="Z55" i="16" s="1"/>
  <c r="U57" i="16"/>
  <c r="V57" i="16" s="1"/>
  <c r="W57" i="16" s="1"/>
  <c r="Y57" i="16"/>
  <c r="Z57" i="16" s="1"/>
  <c r="Y54" i="16"/>
  <c r="Z54" i="16" s="1"/>
  <c r="Y56" i="16"/>
  <c r="Z56" i="16" s="1"/>
  <c r="Y60" i="16"/>
  <c r="Z60" i="16" s="1"/>
  <c r="S64" i="16"/>
  <c r="U59" i="16"/>
  <c r="V59" i="16" s="1"/>
  <c r="Y59" i="16"/>
  <c r="Z59" i="16" s="1"/>
  <c r="Y58" i="16"/>
  <c r="Z58" i="16" s="1"/>
  <c r="U61" i="16"/>
  <c r="V61" i="16" s="1"/>
  <c r="U54" i="16"/>
  <c r="P64" i="16"/>
  <c r="U56" i="16"/>
  <c r="U58" i="16"/>
  <c r="V58" i="16" s="1"/>
  <c r="U60" i="16"/>
  <c r="V60" i="16" s="1"/>
  <c r="Q64" i="16"/>
  <c r="N21" i="16"/>
  <c r="N21" i="18"/>
  <c r="N21" i="28"/>
  <c r="R21" i="16"/>
  <c r="R21" i="28"/>
  <c r="R21" i="18"/>
  <c r="F16" i="28"/>
  <c r="F16" i="18"/>
  <c r="P59" i="18" s="1"/>
  <c r="P84" i="18" s="1"/>
  <c r="F35" i="28"/>
  <c r="F35" i="18"/>
  <c r="J16" i="18"/>
  <c r="Q59" i="18" s="1"/>
  <c r="Q84" i="18" s="1"/>
  <c r="J16" i="28"/>
  <c r="J18" i="28"/>
  <c r="J18" i="18"/>
  <c r="Q61" i="18" s="1"/>
  <c r="J21" i="28"/>
  <c r="J21" i="18"/>
  <c r="J28" i="28"/>
  <c r="J28" i="18"/>
  <c r="J31" i="28"/>
  <c r="J31" i="18"/>
  <c r="J33" i="28"/>
  <c r="J33" i="18"/>
  <c r="J35" i="18"/>
  <c r="J35" i="28"/>
  <c r="N47" i="18"/>
  <c r="N47" i="28"/>
  <c r="F12" i="28"/>
  <c r="F12" i="18"/>
  <c r="P55" i="18" s="1"/>
  <c r="P80" i="18" s="1"/>
  <c r="F33" i="28"/>
  <c r="F33" i="18"/>
  <c r="J14" i="18"/>
  <c r="Q57" i="18" s="1"/>
  <c r="J14" i="28"/>
  <c r="N12" i="18"/>
  <c r="R55" i="18" s="1"/>
  <c r="N12" i="28"/>
  <c r="N14" i="28"/>
  <c r="N14" i="18"/>
  <c r="R57" i="18" s="1"/>
  <c r="N16" i="28"/>
  <c r="N16" i="18"/>
  <c r="R59" i="18" s="1"/>
  <c r="R84" i="18" s="1"/>
  <c r="N18" i="18"/>
  <c r="R61" i="18" s="1"/>
  <c r="N18" i="28"/>
  <c r="N28" i="28"/>
  <c r="N28" i="18"/>
  <c r="N31" i="18"/>
  <c r="N31" i="28"/>
  <c r="N33" i="28"/>
  <c r="N33" i="18"/>
  <c r="N35" i="28"/>
  <c r="N35" i="18"/>
  <c r="R47" i="28"/>
  <c r="R47" i="18"/>
  <c r="F28" i="18"/>
  <c r="F28" i="28"/>
  <c r="J12" i="28"/>
  <c r="J12" i="18"/>
  <c r="Q55" i="18" s="1"/>
  <c r="N8" i="28"/>
  <c r="N8" i="18"/>
  <c r="R8" i="28"/>
  <c r="R8" i="18"/>
  <c r="R12" i="28"/>
  <c r="R12" i="18"/>
  <c r="S55" i="18" s="1"/>
  <c r="R14" i="18"/>
  <c r="S57" i="18" s="1"/>
  <c r="R14" i="28"/>
  <c r="R16" i="28"/>
  <c r="R16" i="18"/>
  <c r="S59" i="18" s="1"/>
  <c r="S84" i="18" s="1"/>
  <c r="R18" i="28"/>
  <c r="R18" i="18"/>
  <c r="S61" i="18" s="1"/>
  <c r="R28" i="28"/>
  <c r="R28" i="18"/>
  <c r="R31" i="28"/>
  <c r="R31" i="18"/>
  <c r="R33" i="28"/>
  <c r="R33" i="18"/>
  <c r="R35" i="18"/>
  <c r="R35" i="28"/>
  <c r="F14" i="28"/>
  <c r="F14" i="18"/>
  <c r="P57" i="18" s="1"/>
  <c r="P82" i="18" s="1"/>
  <c r="J47" i="28"/>
  <c r="J47" i="18"/>
  <c r="F13" i="18"/>
  <c r="P56" i="18" s="1"/>
  <c r="P81" i="18" s="1"/>
  <c r="F13" i="28"/>
  <c r="F15" i="18"/>
  <c r="P58" i="18" s="1"/>
  <c r="P83" i="18" s="1"/>
  <c r="F15" i="28"/>
  <c r="F17" i="28"/>
  <c r="F17" i="18"/>
  <c r="P60" i="18" s="1"/>
  <c r="P85" i="18" s="1"/>
  <c r="F19" i="28"/>
  <c r="F19" i="18"/>
  <c r="F26" i="18"/>
  <c r="F26" i="28"/>
  <c r="F30" i="28"/>
  <c r="F30" i="18"/>
  <c r="F32" i="28"/>
  <c r="F32" i="18"/>
  <c r="F34" i="18"/>
  <c r="F34" i="28"/>
  <c r="F36" i="28"/>
  <c r="F36" i="18"/>
  <c r="F21" i="28"/>
  <c r="F21" i="18"/>
  <c r="F11" i="28"/>
  <c r="F11" i="18"/>
  <c r="P54" i="18" s="1"/>
  <c r="P79" i="18" s="1"/>
  <c r="J11" i="18"/>
  <c r="Q54" i="18" s="1"/>
  <c r="J11" i="28"/>
  <c r="J13" i="28"/>
  <c r="J13" i="18"/>
  <c r="Q56" i="18" s="1"/>
  <c r="Q81" i="18" s="1"/>
  <c r="J15" i="28"/>
  <c r="J15" i="18"/>
  <c r="Q58" i="18" s="1"/>
  <c r="Q83" i="18" s="1"/>
  <c r="J17" i="18"/>
  <c r="Q60" i="18" s="1"/>
  <c r="Q85" i="18" s="1"/>
  <c r="J17" i="28"/>
  <c r="J19" i="18"/>
  <c r="J19" i="28"/>
  <c r="J26" i="28"/>
  <c r="J26" i="18"/>
  <c r="J30" i="18"/>
  <c r="J30" i="28"/>
  <c r="J32" i="18"/>
  <c r="J32" i="28"/>
  <c r="J34" i="28"/>
  <c r="J34" i="18"/>
  <c r="J36" i="28"/>
  <c r="J36" i="18"/>
  <c r="F8" i="28"/>
  <c r="F8" i="18"/>
  <c r="F31" i="18"/>
  <c r="F31" i="28"/>
  <c r="N11" i="28"/>
  <c r="N11" i="18"/>
  <c r="R54" i="18" s="1"/>
  <c r="N13" i="28"/>
  <c r="N13" i="18"/>
  <c r="R56" i="18" s="1"/>
  <c r="R81" i="18" s="1"/>
  <c r="N15" i="18"/>
  <c r="R58" i="18" s="1"/>
  <c r="R83" i="18" s="1"/>
  <c r="N15" i="28"/>
  <c r="N17" i="28"/>
  <c r="N17" i="18"/>
  <c r="R60" i="18" s="1"/>
  <c r="R85" i="18" s="1"/>
  <c r="N19" i="28"/>
  <c r="N19" i="18"/>
  <c r="N26" i="18"/>
  <c r="N26" i="28"/>
  <c r="N30" i="28"/>
  <c r="N30" i="18"/>
  <c r="N32" i="28"/>
  <c r="N32" i="18"/>
  <c r="N34" i="18"/>
  <c r="N34" i="28"/>
  <c r="N36" i="28"/>
  <c r="N36" i="18"/>
  <c r="F18" i="18"/>
  <c r="P61" i="18" s="1"/>
  <c r="P86" i="18" s="1"/>
  <c r="F18" i="28"/>
  <c r="J8" i="28"/>
  <c r="J8" i="18"/>
  <c r="R11" i="18"/>
  <c r="S54" i="18" s="1"/>
  <c r="R11" i="28"/>
  <c r="R13" i="28"/>
  <c r="R13" i="18"/>
  <c r="S56" i="18" s="1"/>
  <c r="S81" i="18" s="1"/>
  <c r="R15" i="28"/>
  <c r="R15" i="18"/>
  <c r="S58" i="18" s="1"/>
  <c r="S83" i="18" s="1"/>
  <c r="R17" i="28"/>
  <c r="R17" i="18"/>
  <c r="S60" i="18" s="1"/>
  <c r="S85" i="18" s="1"/>
  <c r="R19" i="18"/>
  <c r="R19" i="28"/>
  <c r="R26" i="28"/>
  <c r="R26" i="18"/>
  <c r="R30" i="18"/>
  <c r="R30" i="28"/>
  <c r="R32" i="28"/>
  <c r="R32" i="18"/>
  <c r="R34" i="28"/>
  <c r="R34" i="18"/>
  <c r="F47" i="18"/>
  <c r="F47" i="28"/>
  <c r="N21" i="24"/>
  <c r="R21" i="24"/>
  <c r="AI11" i="12"/>
  <c r="O11" i="16" s="1"/>
  <c r="N11" i="24"/>
  <c r="N13" i="24"/>
  <c r="N15" i="24"/>
  <c r="N17" i="24"/>
  <c r="N19" i="24"/>
  <c r="N26" i="24"/>
  <c r="N30" i="24"/>
  <c r="N32" i="24"/>
  <c r="N34" i="24"/>
  <c r="N36" i="24"/>
  <c r="F14" i="24"/>
  <c r="R11" i="24"/>
  <c r="R13" i="24"/>
  <c r="R15" i="24"/>
  <c r="R17" i="24"/>
  <c r="R19" i="24"/>
  <c r="R26" i="24"/>
  <c r="R30" i="24"/>
  <c r="R32" i="24"/>
  <c r="R34" i="24"/>
  <c r="F47" i="24"/>
  <c r="F16" i="24"/>
  <c r="F18" i="24"/>
  <c r="F21" i="24"/>
  <c r="F28" i="24"/>
  <c r="F31" i="24"/>
  <c r="F33" i="24"/>
  <c r="F35" i="24"/>
  <c r="J47" i="24"/>
  <c r="J14" i="24"/>
  <c r="J18" i="24"/>
  <c r="J21" i="24"/>
  <c r="J28" i="24"/>
  <c r="J31" i="24"/>
  <c r="J33" i="24"/>
  <c r="J35" i="24"/>
  <c r="N47" i="24"/>
  <c r="J12" i="24"/>
  <c r="N8" i="24"/>
  <c r="N12" i="24"/>
  <c r="N14" i="24"/>
  <c r="N16" i="24"/>
  <c r="N18" i="24"/>
  <c r="N28" i="24"/>
  <c r="N31" i="24"/>
  <c r="N33" i="24"/>
  <c r="N35" i="24"/>
  <c r="R47" i="24"/>
  <c r="F12" i="24"/>
  <c r="J16" i="24"/>
  <c r="R8" i="24"/>
  <c r="R12" i="24"/>
  <c r="R14" i="24"/>
  <c r="R16" i="24"/>
  <c r="R18" i="24"/>
  <c r="R28" i="24"/>
  <c r="R31" i="24"/>
  <c r="R33" i="24"/>
  <c r="R35" i="24"/>
  <c r="J8" i="24"/>
  <c r="F11" i="24"/>
  <c r="F13" i="24"/>
  <c r="F15" i="24"/>
  <c r="F17" i="24"/>
  <c r="F19" i="24"/>
  <c r="F26" i="24"/>
  <c r="F30" i="24"/>
  <c r="F32" i="24"/>
  <c r="F34" i="24"/>
  <c r="F36" i="24"/>
  <c r="F8" i="24"/>
  <c r="AE11" i="12"/>
  <c r="K11" i="16" s="1"/>
  <c r="J11" i="24"/>
  <c r="J13" i="24"/>
  <c r="J15" i="24"/>
  <c r="J17" i="24"/>
  <c r="J19" i="24"/>
  <c r="J26" i="24"/>
  <c r="J30" i="24"/>
  <c r="AE32" i="12"/>
  <c r="K32" i="16" s="1"/>
  <c r="Q84" i="16" s="1"/>
  <c r="J32" i="24"/>
  <c r="J34" i="24"/>
  <c r="J36" i="24"/>
  <c r="AM11" i="12"/>
  <c r="S11" i="16" s="1"/>
  <c r="AA32" i="12"/>
  <c r="G32" i="16" s="1"/>
  <c r="P84" i="16" s="1"/>
  <c r="AI15" i="12"/>
  <c r="O15" i="16" s="1"/>
  <c r="AA11" i="12"/>
  <c r="G11" i="16" s="1"/>
  <c r="AI30" i="12"/>
  <c r="O30" i="16" s="1"/>
  <c r="R82" i="16" s="1"/>
  <c r="AI14" i="12"/>
  <c r="O14" i="16" s="1"/>
  <c r="AI18" i="12"/>
  <c r="O18" i="16" s="1"/>
  <c r="AI13" i="12"/>
  <c r="O13" i="16" s="1"/>
  <c r="AI27" i="12"/>
  <c r="O27" i="16" s="1"/>
  <c r="AI12" i="12"/>
  <c r="O12" i="16" s="1"/>
  <c r="AM15" i="12"/>
  <c r="S15" i="16" s="1"/>
  <c r="AM14" i="12"/>
  <c r="S14" i="16" s="1"/>
  <c r="AM18" i="12"/>
  <c r="S18" i="16" s="1"/>
  <c r="AI5" i="12"/>
  <c r="O5" i="16" s="1"/>
  <c r="AM13" i="12"/>
  <c r="S13" i="16" s="1"/>
  <c r="AM12" i="12"/>
  <c r="S12" i="16" s="1"/>
  <c r="AI31" i="12"/>
  <c r="O31" i="16" s="1"/>
  <c r="R83" i="16" s="1"/>
  <c r="AI35" i="12"/>
  <c r="O35" i="16" s="1"/>
  <c r="R87" i="16" s="1"/>
  <c r="AA31" i="12"/>
  <c r="G31" i="16" s="1"/>
  <c r="P83" i="16" s="1"/>
  <c r="AM16" i="12"/>
  <c r="S16" i="16" s="1"/>
  <c r="AA28" i="12"/>
  <c r="G28" i="16" s="1"/>
  <c r="P81" i="16" s="1"/>
  <c r="AA30" i="12"/>
  <c r="G30" i="16" s="1"/>
  <c r="P82" i="16" s="1"/>
  <c r="AE35" i="12"/>
  <c r="K35" i="16" s="1"/>
  <c r="Q87" i="16" s="1"/>
  <c r="AA12" i="12"/>
  <c r="G12" i="16" s="1"/>
  <c r="AA26" i="12"/>
  <c r="G26" i="16" s="1"/>
  <c r="P80" i="16" s="1"/>
  <c r="AE27" i="12"/>
  <c r="K27" i="16" s="1"/>
  <c r="AE28" i="12"/>
  <c r="K28" i="16" s="1"/>
  <c r="Q81" i="16" s="1"/>
  <c r="AM27" i="12"/>
  <c r="S27" i="16" s="1"/>
  <c r="AM28" i="12"/>
  <c r="S28" i="16" s="1"/>
  <c r="S81" i="16" s="1"/>
  <c r="AM34" i="12"/>
  <c r="S34" i="16" s="1"/>
  <c r="S86" i="16" s="1"/>
  <c r="AM35" i="12"/>
  <c r="S35" i="16" s="1"/>
  <c r="S87" i="16" s="1"/>
  <c r="AA16" i="12"/>
  <c r="G16" i="16" s="1"/>
  <c r="AA17" i="12"/>
  <c r="G17" i="16" s="1"/>
  <c r="AA14" i="12"/>
  <c r="G14" i="16" s="1"/>
  <c r="AM33" i="12"/>
  <c r="S33" i="16" s="1"/>
  <c r="S85" i="16" s="1"/>
  <c r="AA34" i="12"/>
  <c r="G34" i="16" s="1"/>
  <c r="P86" i="16" s="1"/>
  <c r="AE31" i="12"/>
  <c r="K31" i="16" s="1"/>
  <c r="Q83" i="16" s="1"/>
  <c r="AA13" i="12"/>
  <c r="G13" i="16" s="1"/>
  <c r="AM32" i="12"/>
  <c r="S32" i="16" s="1"/>
  <c r="S84" i="16" s="1"/>
  <c r="AE12" i="12"/>
  <c r="K12" i="16" s="1"/>
  <c r="AM17" i="12"/>
  <c r="S17" i="16" s="1"/>
  <c r="AI16" i="12"/>
  <c r="O16" i="16" s="1"/>
  <c r="AM30" i="12"/>
  <c r="S30" i="16" s="1"/>
  <c r="S82" i="16" s="1"/>
  <c r="AM31" i="12"/>
  <c r="S31" i="16" s="1"/>
  <c r="S83" i="16" s="1"/>
  <c r="AE16" i="12"/>
  <c r="K16" i="16" s="1"/>
  <c r="AE18" i="12"/>
  <c r="K18" i="16" s="1"/>
  <c r="AM26" i="12"/>
  <c r="S26" i="16" s="1"/>
  <c r="S80" i="16" s="1"/>
  <c r="AE30" i="12"/>
  <c r="K30" i="16" s="1"/>
  <c r="Q82" i="16" s="1"/>
  <c r="AI33" i="12"/>
  <c r="O33" i="16" s="1"/>
  <c r="R85" i="16" s="1"/>
  <c r="AI7" i="12"/>
  <c r="O7" i="16" s="1"/>
  <c r="AE15" i="12"/>
  <c r="K15" i="16" s="1"/>
  <c r="AA18" i="12"/>
  <c r="G18" i="16" s="1"/>
  <c r="AI26" i="12"/>
  <c r="O26" i="16" s="1"/>
  <c r="R80" i="16" s="1"/>
  <c r="AI28" i="12"/>
  <c r="O28" i="16" s="1"/>
  <c r="R81" i="16" s="1"/>
  <c r="AI34" i="12"/>
  <c r="O34" i="16" s="1"/>
  <c r="R86" i="16" s="1"/>
  <c r="AA33" i="12"/>
  <c r="G33" i="16" s="1"/>
  <c r="P85" i="16" s="1"/>
  <c r="AE17" i="12"/>
  <c r="K17" i="16" s="1"/>
  <c r="AE26" i="12"/>
  <c r="K26" i="16" s="1"/>
  <c r="Q80" i="16" s="1"/>
  <c r="AE33" i="12"/>
  <c r="K33" i="16" s="1"/>
  <c r="Q85" i="16" s="1"/>
  <c r="AE34" i="12"/>
  <c r="K34" i="16" s="1"/>
  <c r="Q86" i="16" s="1"/>
  <c r="AA5" i="12"/>
  <c r="G5" i="16" s="1"/>
  <c r="AE13" i="12"/>
  <c r="K13" i="16" s="1"/>
  <c r="AE14" i="12"/>
  <c r="K14" i="16" s="1"/>
  <c r="AA15" i="12"/>
  <c r="G15" i="16" s="1"/>
  <c r="AI17" i="12"/>
  <c r="O17" i="16" s="1"/>
  <c r="AA27" i="12"/>
  <c r="G27" i="16" s="1"/>
  <c r="AI32" i="12"/>
  <c r="O32" i="16" s="1"/>
  <c r="R84" i="16" s="1"/>
  <c r="AA35" i="12"/>
  <c r="G35" i="16" s="1"/>
  <c r="P87" i="16" s="1"/>
  <c r="AA7" i="12"/>
  <c r="G7" i="16" s="1"/>
  <c r="AM6" i="12"/>
  <c r="S6" i="16" s="1"/>
  <c r="AE5" i="12"/>
  <c r="K5" i="16" s="1"/>
  <c r="AM5" i="12"/>
  <c r="S5" i="16" s="1"/>
  <c r="AA6" i="12"/>
  <c r="G6" i="16" s="1"/>
  <c r="AI6" i="12"/>
  <c r="O6" i="16" s="1"/>
  <c r="AE7" i="12"/>
  <c r="K7" i="16" s="1"/>
  <c r="AM7" i="12"/>
  <c r="S7" i="16" s="1"/>
  <c r="AE6" i="12"/>
  <c r="K6" i="16" s="1"/>
  <c r="U87" i="16" l="1"/>
  <c r="V87" i="16" s="1"/>
  <c r="AC56" i="16"/>
  <c r="U86" i="16"/>
  <c r="V86" i="16" s="1"/>
  <c r="AC61" i="16"/>
  <c r="R66" i="18"/>
  <c r="R79" i="18"/>
  <c r="Q67" i="18"/>
  <c r="Q80" i="18"/>
  <c r="Q71" i="18"/>
  <c r="Q86" i="18"/>
  <c r="U82" i="16"/>
  <c r="V82" i="16" s="1"/>
  <c r="U83" i="16"/>
  <c r="V83" i="16" s="1"/>
  <c r="AC57" i="16"/>
  <c r="S67" i="18"/>
  <c r="S80" i="18"/>
  <c r="R68" i="18"/>
  <c r="R82" i="18"/>
  <c r="U80" i="16"/>
  <c r="V80" i="16" s="1"/>
  <c r="U81" i="16"/>
  <c r="V81" i="16" s="1"/>
  <c r="V54" i="16"/>
  <c r="W54" i="16" s="1"/>
  <c r="U62" i="16"/>
  <c r="X57" i="16" s="1"/>
  <c r="AC54" i="16"/>
  <c r="AC55" i="16"/>
  <c r="S68" i="18"/>
  <c r="S82" i="18"/>
  <c r="S71" i="18"/>
  <c r="S86" i="18"/>
  <c r="R67" i="18"/>
  <c r="R80" i="18"/>
  <c r="AC60" i="16"/>
  <c r="Y62" i="16"/>
  <c r="Z62" i="16" s="1"/>
  <c r="Q66" i="18"/>
  <c r="Q79" i="18"/>
  <c r="U84" i="16"/>
  <c r="V84" i="16" s="1"/>
  <c r="U85" i="16"/>
  <c r="V85" i="16" s="1"/>
  <c r="S66" i="18"/>
  <c r="S79" i="18"/>
  <c r="R71" i="18"/>
  <c r="R86" i="18"/>
  <c r="Q68" i="18"/>
  <c r="Q82" i="18"/>
  <c r="AC58" i="16"/>
  <c r="AC59" i="16"/>
  <c r="R70" i="18"/>
  <c r="R69" i="18"/>
  <c r="U79" i="18"/>
  <c r="V79" i="18" s="1"/>
  <c r="P66" i="18"/>
  <c r="U54" i="18"/>
  <c r="U85" i="18"/>
  <c r="V85" i="18" s="1"/>
  <c r="U60" i="18"/>
  <c r="U82" i="18"/>
  <c r="V82" i="18" s="1"/>
  <c r="P68" i="18"/>
  <c r="U57" i="18"/>
  <c r="U80" i="18"/>
  <c r="V80" i="18" s="1"/>
  <c r="P67" i="18"/>
  <c r="U55" i="18"/>
  <c r="Q70" i="18"/>
  <c r="U81" i="18"/>
  <c r="V81" i="18" s="1"/>
  <c r="P69" i="18"/>
  <c r="U56" i="18"/>
  <c r="U86" i="18"/>
  <c r="V86" i="18" s="1"/>
  <c r="P71" i="18"/>
  <c r="U61" i="18"/>
  <c r="U83" i="18"/>
  <c r="V83" i="18" s="1"/>
  <c r="U58" i="18"/>
  <c r="S69" i="18"/>
  <c r="Q69" i="18"/>
  <c r="S70" i="18"/>
  <c r="U84" i="18"/>
  <c r="V84" i="18" s="1"/>
  <c r="P70" i="18"/>
  <c r="U59" i="18"/>
  <c r="AA57" i="16"/>
  <c r="AA61" i="16"/>
  <c r="AA59" i="16"/>
  <c r="AA56" i="16"/>
  <c r="AA55" i="16"/>
  <c r="AA60" i="16"/>
  <c r="AA58" i="16"/>
  <c r="W59" i="16"/>
  <c r="Y64" i="16"/>
  <c r="Z64" i="16" s="1"/>
  <c r="AA54" i="16"/>
  <c r="W60" i="16"/>
  <c r="W58" i="16"/>
  <c r="V56" i="16"/>
  <c r="U64" i="16"/>
  <c r="W61" i="16"/>
  <c r="O7" i="18"/>
  <c r="O7" i="28"/>
  <c r="G17" i="28"/>
  <c r="G17" i="18"/>
  <c r="K11" i="18"/>
  <c r="K11" i="28"/>
  <c r="K27" i="18"/>
  <c r="K27" i="28"/>
  <c r="K17" i="28"/>
  <c r="K17" i="18"/>
  <c r="O31" i="18"/>
  <c r="O31" i="28"/>
  <c r="G33" i="18"/>
  <c r="G33" i="28"/>
  <c r="K26" i="28"/>
  <c r="K26" i="18"/>
  <c r="O12" i="18"/>
  <c r="O12" i="28"/>
  <c r="S17" i="28"/>
  <c r="S17" i="18"/>
  <c r="G15" i="18"/>
  <c r="G15" i="28"/>
  <c r="G16" i="28"/>
  <c r="G16" i="18"/>
  <c r="K14" i="18"/>
  <c r="K14" i="28"/>
  <c r="K35" i="18"/>
  <c r="K35" i="28"/>
  <c r="K32" i="18"/>
  <c r="K32" i="28"/>
  <c r="G27" i="28"/>
  <c r="G27" i="18"/>
  <c r="O35" i="28"/>
  <c r="O35" i="18"/>
  <c r="O17" i="18"/>
  <c r="O17" i="28"/>
  <c r="S11" i="18"/>
  <c r="S11" i="28"/>
  <c r="K30" i="18"/>
  <c r="K30" i="28"/>
  <c r="O13" i="28"/>
  <c r="O13" i="18"/>
  <c r="S26" i="28"/>
  <c r="S26" i="18"/>
  <c r="S34" i="28"/>
  <c r="S34" i="18"/>
  <c r="G14" i="28"/>
  <c r="G14" i="18"/>
  <c r="P104" i="18" s="1"/>
  <c r="G26" i="18"/>
  <c r="G26" i="28"/>
  <c r="S5" i="28"/>
  <c r="S5" i="18"/>
  <c r="G12" i="18"/>
  <c r="G12" i="28"/>
  <c r="S32" i="18"/>
  <c r="S32" i="28"/>
  <c r="S13" i="28"/>
  <c r="S13" i="18"/>
  <c r="S6" i="18"/>
  <c r="S6" i="28"/>
  <c r="G13" i="28"/>
  <c r="G13" i="18"/>
  <c r="O14" i="28"/>
  <c r="O14" i="18"/>
  <c r="K6" i="28"/>
  <c r="K6" i="18"/>
  <c r="G7" i="18"/>
  <c r="G7" i="28"/>
  <c r="G5" i="28"/>
  <c r="G5" i="18"/>
  <c r="O26" i="18"/>
  <c r="O26" i="28"/>
  <c r="K16" i="18"/>
  <c r="K16" i="28"/>
  <c r="K31" i="28"/>
  <c r="K31" i="18"/>
  <c r="S28" i="28"/>
  <c r="S28" i="18"/>
  <c r="G28" i="18"/>
  <c r="G28" i="28"/>
  <c r="S18" i="28"/>
  <c r="S18" i="18"/>
  <c r="O30" i="28"/>
  <c r="O30" i="18"/>
  <c r="O6" i="28"/>
  <c r="O6" i="18"/>
  <c r="G32" i="28"/>
  <c r="G32" i="18"/>
  <c r="G6" i="28"/>
  <c r="G6" i="18"/>
  <c r="O27" i="28"/>
  <c r="O27" i="18"/>
  <c r="S12" i="28"/>
  <c r="S12" i="18"/>
  <c r="O34" i="18"/>
  <c r="O34" i="28"/>
  <c r="O18" i="18"/>
  <c r="O18" i="28"/>
  <c r="K13" i="18"/>
  <c r="K13" i="28"/>
  <c r="K18" i="28"/>
  <c r="K18" i="18"/>
  <c r="O5" i="28"/>
  <c r="O5" i="18"/>
  <c r="S7" i="28"/>
  <c r="S7" i="18"/>
  <c r="K34" i="28"/>
  <c r="K34" i="18"/>
  <c r="G18" i="18"/>
  <c r="G18" i="28"/>
  <c r="S31" i="28"/>
  <c r="S31" i="18"/>
  <c r="G34" i="18"/>
  <c r="G34" i="28"/>
  <c r="S27" i="18"/>
  <c r="S27" i="28"/>
  <c r="S16" i="18"/>
  <c r="S16" i="28"/>
  <c r="S14" i="18"/>
  <c r="S104" i="18" s="1"/>
  <c r="S14" i="28"/>
  <c r="G11" i="28"/>
  <c r="G11" i="18"/>
  <c r="O16" i="28"/>
  <c r="O16" i="18"/>
  <c r="O33" i="28"/>
  <c r="O33" i="18"/>
  <c r="K12" i="28"/>
  <c r="K12" i="18"/>
  <c r="K5" i="18"/>
  <c r="K5" i="28"/>
  <c r="S35" i="18"/>
  <c r="S35" i="28"/>
  <c r="O28" i="18"/>
  <c r="O28" i="28"/>
  <c r="G30" i="28"/>
  <c r="G30" i="18"/>
  <c r="G35" i="28"/>
  <c r="G35" i="18"/>
  <c r="K7" i="28"/>
  <c r="K7" i="18"/>
  <c r="O32" i="28"/>
  <c r="O32" i="18"/>
  <c r="K33" i="28"/>
  <c r="K33" i="18"/>
  <c r="K15" i="28"/>
  <c r="K15" i="18"/>
  <c r="S30" i="28"/>
  <c r="S30" i="18"/>
  <c r="S33" i="28"/>
  <c r="S33" i="18"/>
  <c r="K28" i="28"/>
  <c r="K28" i="18"/>
  <c r="G31" i="18"/>
  <c r="G31" i="28"/>
  <c r="S15" i="28"/>
  <c r="S15" i="18"/>
  <c r="O15" i="18"/>
  <c r="O15" i="28"/>
  <c r="O11" i="28"/>
  <c r="O11" i="18"/>
  <c r="G7" i="24"/>
  <c r="O12" i="24"/>
  <c r="G5" i="24"/>
  <c r="O6" i="24"/>
  <c r="K26" i="24"/>
  <c r="O16" i="24"/>
  <c r="K27" i="24"/>
  <c r="G17" i="24"/>
  <c r="S5" i="24"/>
  <c r="G15" i="24"/>
  <c r="G33" i="24"/>
  <c r="K30" i="24"/>
  <c r="K12" i="24"/>
  <c r="G16" i="24"/>
  <c r="G12" i="24"/>
  <c r="S12" i="24"/>
  <c r="O13" i="24"/>
  <c r="O30" i="24"/>
  <c r="G27" i="24"/>
  <c r="O7" i="24"/>
  <c r="G14" i="24"/>
  <c r="O35" i="24"/>
  <c r="G32" i="24"/>
  <c r="O17" i="24"/>
  <c r="O27" i="24"/>
  <c r="K5" i="24"/>
  <c r="O34" i="24"/>
  <c r="S32" i="24"/>
  <c r="S13" i="24"/>
  <c r="K32" i="24"/>
  <c r="K6" i="24"/>
  <c r="O26" i="24"/>
  <c r="S28" i="24"/>
  <c r="G6" i="24"/>
  <c r="K17" i="24"/>
  <c r="O33" i="24"/>
  <c r="S17" i="24"/>
  <c r="G26" i="24"/>
  <c r="O31" i="24"/>
  <c r="S11" i="24"/>
  <c r="K11" i="24"/>
  <c r="K14" i="24"/>
  <c r="S26" i="24"/>
  <c r="S35" i="24"/>
  <c r="K35" i="24"/>
  <c r="O18" i="24"/>
  <c r="S6" i="24"/>
  <c r="K13" i="24"/>
  <c r="O28" i="24"/>
  <c r="K18" i="24"/>
  <c r="G13" i="24"/>
  <c r="S34" i="24"/>
  <c r="G30" i="24"/>
  <c r="O5" i="24"/>
  <c r="O14" i="24"/>
  <c r="K31" i="24"/>
  <c r="G28" i="24"/>
  <c r="K16" i="24"/>
  <c r="S18" i="24"/>
  <c r="S7" i="24"/>
  <c r="K34" i="24"/>
  <c r="S31" i="24"/>
  <c r="S27" i="24"/>
  <c r="S14" i="24"/>
  <c r="G11" i="24"/>
  <c r="G35" i="24"/>
  <c r="G18" i="24"/>
  <c r="G34" i="24"/>
  <c r="S16" i="24"/>
  <c r="K7" i="24"/>
  <c r="O32" i="24"/>
  <c r="K33" i="24"/>
  <c r="K15" i="24"/>
  <c r="S30" i="24"/>
  <c r="S33" i="24"/>
  <c r="K28" i="24"/>
  <c r="G31" i="24"/>
  <c r="S15" i="24"/>
  <c r="O15" i="24"/>
  <c r="O11" i="24"/>
  <c r="AM29" i="12"/>
  <c r="S29" i="16" s="1"/>
  <c r="AI29" i="12"/>
  <c r="O29" i="16" s="1"/>
  <c r="AA29" i="12"/>
  <c r="G29" i="16" s="1"/>
  <c r="AE29" i="12"/>
  <c r="K29" i="16" s="1"/>
  <c r="AM19" i="12"/>
  <c r="S19" i="16" s="1"/>
  <c r="AI8" i="12"/>
  <c r="O8" i="16" s="1"/>
  <c r="AE36" i="12"/>
  <c r="K36" i="16" s="1"/>
  <c r="AA36" i="12"/>
  <c r="G36" i="16" s="1"/>
  <c r="AM36" i="12"/>
  <c r="S36" i="16" s="1"/>
  <c r="AI19" i="12"/>
  <c r="O19" i="16" s="1"/>
  <c r="AA19" i="12"/>
  <c r="G19" i="16" s="1"/>
  <c r="AE19" i="12"/>
  <c r="K19" i="16" s="1"/>
  <c r="AA8" i="12"/>
  <c r="G8" i="16" s="1"/>
  <c r="AI36" i="12"/>
  <c r="O36" i="16" s="1"/>
  <c r="AM8" i="12"/>
  <c r="S8" i="16" s="1"/>
  <c r="AE8" i="12"/>
  <c r="K8" i="16" s="1"/>
  <c r="X60" i="16" l="1"/>
  <c r="Q104" i="18"/>
  <c r="R104" i="18"/>
  <c r="U67" i="18"/>
  <c r="R72" i="18"/>
  <c r="R96" i="18" s="1"/>
  <c r="AB58" i="16"/>
  <c r="X54" i="16"/>
  <c r="AC62" i="16"/>
  <c r="X59" i="16"/>
  <c r="AB56" i="16"/>
  <c r="AB61" i="16"/>
  <c r="AB60" i="16"/>
  <c r="AB59" i="16"/>
  <c r="X61" i="16"/>
  <c r="U71" i="18"/>
  <c r="X58" i="16"/>
  <c r="AB55" i="16"/>
  <c r="AB57" i="16"/>
  <c r="X55" i="16"/>
  <c r="AA62" i="16"/>
  <c r="AB62" i="16"/>
  <c r="S72" i="18"/>
  <c r="S92" i="18" s="1"/>
  <c r="U88" i="16"/>
  <c r="V88" i="16" s="1"/>
  <c r="U68" i="18"/>
  <c r="U69" i="18"/>
  <c r="AB54" i="16"/>
  <c r="V62" i="16"/>
  <c r="Z56" i="18"/>
  <c r="V56" i="18"/>
  <c r="V57" i="18"/>
  <c r="Z57" i="18"/>
  <c r="S103" i="18"/>
  <c r="S87" i="18"/>
  <c r="Q103" i="18"/>
  <c r="Q87" i="18"/>
  <c r="V59" i="18"/>
  <c r="Z59" i="18"/>
  <c r="Z58" i="18"/>
  <c r="V58" i="18"/>
  <c r="V55" i="18"/>
  <c r="Z55" i="18"/>
  <c r="V61" i="18"/>
  <c r="Z61" i="18"/>
  <c r="V54" i="18"/>
  <c r="Z54" i="18"/>
  <c r="R103" i="18"/>
  <c r="R87" i="18"/>
  <c r="Q72" i="18"/>
  <c r="Q94" i="18" s="1"/>
  <c r="U66" i="18"/>
  <c r="P72" i="18"/>
  <c r="P96" i="18" s="1"/>
  <c r="U70" i="18"/>
  <c r="V60" i="18"/>
  <c r="Z60" i="18"/>
  <c r="P103" i="18"/>
  <c r="P87" i="18"/>
  <c r="AA64" i="16"/>
  <c r="AB64" i="16"/>
  <c r="V64" i="16"/>
  <c r="X56" i="16"/>
  <c r="W56" i="16"/>
  <c r="G36" i="18"/>
  <c r="G36" i="28"/>
  <c r="O36" i="18"/>
  <c r="O36" i="28"/>
  <c r="O8" i="28"/>
  <c r="O8" i="18"/>
  <c r="S8" i="18"/>
  <c r="S8" i="28"/>
  <c r="G8" i="28"/>
  <c r="G8" i="18"/>
  <c r="S19" i="18"/>
  <c r="S19" i="28"/>
  <c r="G19" i="28"/>
  <c r="G19" i="18"/>
  <c r="K8" i="18"/>
  <c r="K8" i="28"/>
  <c r="K36" i="28"/>
  <c r="K36" i="18"/>
  <c r="K29" i="28"/>
  <c r="K29" i="18"/>
  <c r="O19" i="28"/>
  <c r="O19" i="18"/>
  <c r="K19" i="18"/>
  <c r="K19" i="28"/>
  <c r="G29" i="28"/>
  <c r="G29" i="18"/>
  <c r="O29" i="28"/>
  <c r="O29" i="18"/>
  <c r="S36" i="28"/>
  <c r="S36" i="18"/>
  <c r="S29" i="18"/>
  <c r="S29" i="28"/>
  <c r="K8" i="24"/>
  <c r="G36" i="24"/>
  <c r="S8" i="24"/>
  <c r="O36" i="24"/>
  <c r="K36" i="24"/>
  <c r="O8" i="24"/>
  <c r="K19" i="24"/>
  <c r="S19" i="24"/>
  <c r="G29" i="24"/>
  <c r="O19" i="24"/>
  <c r="O29" i="24"/>
  <c r="G8" i="24"/>
  <c r="K29" i="24"/>
  <c r="G19" i="24"/>
  <c r="S36" i="24"/>
  <c r="S29" i="24"/>
  <c r="S96" i="18" l="1"/>
  <c r="R92" i="18"/>
  <c r="S93" i="18"/>
  <c r="P92" i="18"/>
  <c r="Q96" i="18"/>
  <c r="S97" i="18"/>
  <c r="R95" i="18"/>
  <c r="P112" i="18"/>
  <c r="S95" i="18"/>
  <c r="P94" i="18"/>
  <c r="V70" i="18"/>
  <c r="V67" i="18"/>
  <c r="W67" i="18" s="1"/>
  <c r="V71" i="18"/>
  <c r="W71" i="18" s="1"/>
  <c r="Q95" i="18"/>
  <c r="R97" i="18"/>
  <c r="R94" i="18"/>
  <c r="P93" i="18"/>
  <c r="V69" i="18"/>
  <c r="W69" i="18" s="1"/>
  <c r="R93" i="18"/>
  <c r="P97" i="18"/>
  <c r="S94" i="18"/>
  <c r="V68" i="18"/>
  <c r="W68" i="18" s="1"/>
  <c r="P95" i="18"/>
  <c r="Q92" i="18"/>
  <c r="V66" i="18"/>
  <c r="W66" i="18" s="1"/>
  <c r="Q97" i="18"/>
  <c r="Q93" i="18"/>
  <c r="X62" i="16"/>
  <c r="W62" i="16"/>
  <c r="U72" i="18"/>
  <c r="X70" i="18" s="1"/>
  <c r="W58" i="18"/>
  <c r="X58" i="18"/>
  <c r="W60" i="18"/>
  <c r="X60" i="18"/>
  <c r="W70" i="18"/>
  <c r="W54" i="18"/>
  <c r="X54" i="18"/>
  <c r="W59" i="18"/>
  <c r="X59" i="18"/>
  <c r="W61" i="18"/>
  <c r="X61" i="18"/>
  <c r="W57" i="18"/>
  <c r="X57" i="18"/>
  <c r="U87" i="18"/>
  <c r="V87" i="18" s="1"/>
  <c r="W56" i="18"/>
  <c r="X56" i="18"/>
  <c r="W55" i="18"/>
  <c r="X55" i="18"/>
  <c r="W64" i="16"/>
  <c r="X64" i="16"/>
  <c r="P110" i="18" l="1"/>
  <c r="X71" i="18"/>
  <c r="P98" i="18"/>
  <c r="R98" i="18"/>
  <c r="P113" i="18"/>
  <c r="U94" i="18"/>
  <c r="U95" i="18"/>
  <c r="U93" i="18"/>
  <c r="S98" i="18"/>
  <c r="P109" i="18"/>
  <c r="Q98" i="18"/>
  <c r="U97" i="18"/>
  <c r="U96" i="18"/>
  <c r="P111" i="18"/>
  <c r="X68" i="18"/>
  <c r="U92" i="18"/>
  <c r="P108" i="18"/>
  <c r="X66" i="18"/>
  <c r="V72" i="18"/>
  <c r="X67" i="18"/>
  <c r="X69" i="18"/>
  <c r="P114" i="18" l="1"/>
  <c r="U98" i="18"/>
  <c r="X72" i="18"/>
  <c r="W7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<sst xmlns="http://schemas.openxmlformats.org/spreadsheetml/2006/main" count="58593" uniqueCount="1118">
  <si>
    <t>Registration ID</t>
  </si>
  <si>
    <t>Year</t>
  </si>
  <si>
    <t>Company Name</t>
  </si>
  <si>
    <t>Work City</t>
  </si>
  <si>
    <t>Work State</t>
  </si>
  <si>
    <t>Work Country</t>
  </si>
  <si>
    <t>Region</t>
  </si>
  <si>
    <t>Title Category</t>
  </si>
  <si>
    <t>Registration Type</t>
  </si>
  <si>
    <t>Pre-Online Abstract Submittal</t>
  </si>
  <si>
    <t>Attended</t>
  </si>
  <si>
    <t># of Abstract Submissions</t>
  </si>
  <si>
    <t>University of Saskatchewan</t>
  </si>
  <si>
    <t>Saskatoon</t>
  </si>
  <si>
    <t>Canada</t>
  </si>
  <si>
    <t>Other Americas</t>
  </si>
  <si>
    <t>Professor</t>
  </si>
  <si>
    <t>Professional/Academic</t>
  </si>
  <si>
    <t>pre</t>
  </si>
  <si>
    <t>no</t>
  </si>
  <si>
    <t>Female</t>
  </si>
  <si>
    <t>Georgia Institute of Technology</t>
  </si>
  <si>
    <t>Atlanta</t>
  </si>
  <si>
    <t>USA</t>
  </si>
  <si>
    <t>Graduate Student</t>
  </si>
  <si>
    <t>Student</t>
  </si>
  <si>
    <t>2020 People Who Attended Conference</t>
  </si>
  <si>
    <t>2015 All People</t>
  </si>
  <si>
    <t>2016 All People</t>
  </si>
  <si>
    <t>2018 All People</t>
  </si>
  <si>
    <t>2019 All People</t>
  </si>
  <si>
    <t>2020 All People</t>
  </si>
  <si>
    <t>BITS Hyderabad</t>
  </si>
  <si>
    <t>Hyderabad</t>
  </si>
  <si>
    <t>India</t>
  </si>
  <si>
    <t>Asia</t>
  </si>
  <si>
    <t>Male</t>
  </si>
  <si>
    <t>Number</t>
  </si>
  <si>
    <t>Percent</t>
  </si>
  <si>
    <t>University of Notre Dame</t>
  </si>
  <si>
    <t>Notre Dame</t>
  </si>
  <si>
    <t>University of Manchester</t>
  </si>
  <si>
    <t>Manchester</t>
  </si>
  <si>
    <t>Europe</t>
  </si>
  <si>
    <t>post</t>
  </si>
  <si>
    <t>King Abdullah University of Science and Technology</t>
  </si>
  <si>
    <t>Thuwal</t>
  </si>
  <si>
    <t>Saudi Arabia</t>
  </si>
  <si>
    <t>Middle East</t>
  </si>
  <si>
    <t>Academia Scientist</t>
  </si>
  <si>
    <t>Unknown</t>
  </si>
  <si>
    <t xml:space="preserve">khalifa university </t>
  </si>
  <si>
    <t>Abu Dhabi</t>
  </si>
  <si>
    <t>United Arab Emirates</t>
  </si>
  <si>
    <t>Unknown/Other</t>
  </si>
  <si>
    <t>Total</t>
  </si>
  <si>
    <t>University of Arkansas</t>
  </si>
  <si>
    <t>Fayetteville</t>
  </si>
  <si>
    <t>University of Texas at Dallas</t>
  </si>
  <si>
    <t>Dallas</t>
  </si>
  <si>
    <t>Undergraduate Student</t>
  </si>
  <si>
    <t>Natural Resources Canada</t>
  </si>
  <si>
    <t>Ottawa</t>
  </si>
  <si>
    <t>Government Scientist</t>
  </si>
  <si>
    <t>New Mexico State University</t>
  </si>
  <si>
    <t>Las Cruces</t>
  </si>
  <si>
    <t>Global Research and Development Inc.</t>
  </si>
  <si>
    <t>Postdoctoral Researcher</t>
  </si>
  <si>
    <t xml:space="preserve">Normandie University </t>
  </si>
  <si>
    <t>Rouen</t>
  </si>
  <si>
    <t>France</t>
  </si>
  <si>
    <t>Industry</t>
  </si>
  <si>
    <t>Hoseo University</t>
  </si>
  <si>
    <t>Asan</t>
  </si>
  <si>
    <t>South Korea</t>
  </si>
  <si>
    <t>Ohio State University</t>
  </si>
  <si>
    <t>Columbus</t>
  </si>
  <si>
    <t>National University of Singapore</t>
  </si>
  <si>
    <t>Singapore</t>
  </si>
  <si>
    <t>Nanyang Technological University</t>
  </si>
  <si>
    <t># of registrants per institution</t>
  </si>
  <si>
    <t>Beijing Origin Water</t>
  </si>
  <si>
    <t>Beijing</t>
  </si>
  <si>
    <t>China</t>
  </si>
  <si>
    <t>Purdue University</t>
  </si>
  <si>
    <t>West Lafayette</t>
  </si>
  <si>
    <t>Indiana</t>
  </si>
  <si>
    <t>École Polytechnique Fédérale de Lausanne</t>
  </si>
  <si>
    <t>Lausanne</t>
  </si>
  <si>
    <t>Switzerland</t>
  </si>
  <si>
    <t>Oklahoma State University</t>
  </si>
  <si>
    <t>Stillwater</t>
  </si>
  <si>
    <t>Oklahoma</t>
  </si>
  <si>
    <t>International</t>
  </si>
  <si>
    <t>Technion</t>
  </si>
  <si>
    <t>Haifa</t>
  </si>
  <si>
    <t>Israel</t>
  </si>
  <si>
    <t>McMaster University</t>
  </si>
  <si>
    <t>Hamilton</t>
  </si>
  <si>
    <t xml:space="preserve">Separation Technologies Applied Research and Translation </t>
  </si>
  <si>
    <t xml:space="preserve">University of Kentucky </t>
  </si>
  <si>
    <t>Lexington</t>
  </si>
  <si>
    <t>Kentucky</t>
  </si>
  <si>
    <t>Auburn University</t>
  </si>
  <si>
    <t>Auburn</t>
  </si>
  <si>
    <t>Alabama</t>
  </si>
  <si>
    <t>University of Wyoming</t>
  </si>
  <si>
    <t>Laramie</t>
  </si>
  <si>
    <t>Wyoming</t>
  </si>
  <si>
    <t>Africa</t>
  </si>
  <si>
    <t>University of Alabama</t>
  </si>
  <si>
    <t>Tuscaloosa</t>
  </si>
  <si>
    <t>Australia</t>
  </si>
  <si>
    <t>Arizona State University</t>
  </si>
  <si>
    <t>Tempe</t>
  </si>
  <si>
    <t>Arizona</t>
  </si>
  <si>
    <t>University of Connecticut</t>
  </si>
  <si>
    <t>Mansfield</t>
  </si>
  <si>
    <t>Connecticut</t>
  </si>
  <si>
    <t>Helmholtz-Zentrum Geesthacht</t>
  </si>
  <si>
    <t>Geesthacht</t>
  </si>
  <si>
    <t>Germany</t>
  </si>
  <si>
    <t>University of Chemistry and Technology Prague</t>
  </si>
  <si>
    <t>Prague</t>
  </si>
  <si>
    <t>Czech Republic</t>
  </si>
  <si>
    <t>Submissions per registrant</t>
  </si>
  <si>
    <t>Ben-Gurion University of the Negev</t>
  </si>
  <si>
    <t>Beersheba</t>
  </si>
  <si>
    <t>% of registrants who submitted an abstract</t>
  </si>
  <si>
    <t>Ohio</t>
  </si>
  <si>
    <t>Aramco Services Company</t>
  </si>
  <si>
    <t>Essex</t>
  </si>
  <si>
    <t>Vanderbilt University</t>
  </si>
  <si>
    <t>Nashville</t>
  </si>
  <si>
    <t>Eindhoven University of Technology</t>
  </si>
  <si>
    <t>Eindhoven</t>
  </si>
  <si>
    <t>Netherlands</t>
  </si>
  <si>
    <t>University of Arizona</t>
  </si>
  <si>
    <t>Tuscon</t>
  </si>
  <si>
    <t xml:space="preserve">Institute of Chemical Process Fundamentals of the Czech Academy of Sciences </t>
  </si>
  <si>
    <t>University of California Berkeley</t>
  </si>
  <si>
    <t>Oakland</t>
  </si>
  <si>
    <t>University of Texas at Austin</t>
  </si>
  <si>
    <t>Austin</t>
  </si>
  <si>
    <t>Texas</t>
  </si>
  <si>
    <t>University of California Los Angeles</t>
  </si>
  <si>
    <t>Los Angeles</t>
  </si>
  <si>
    <t>California</t>
  </si>
  <si>
    <t>QEERI</t>
  </si>
  <si>
    <t>Al Rayyan</t>
  </si>
  <si>
    <t>Qatar</t>
  </si>
  <si>
    <t>Michigan Technological University</t>
  </si>
  <si>
    <t>Houghton</t>
  </si>
  <si>
    <t>Michigan</t>
  </si>
  <si>
    <t>Indian Institute of Technology Bombay</t>
  </si>
  <si>
    <t>Bombay</t>
  </si>
  <si>
    <t>New Mexico</t>
  </si>
  <si>
    <t>University of Illinois Urbana-Champaign</t>
  </si>
  <si>
    <t>Urbana</t>
  </si>
  <si>
    <t>Illinois</t>
  </si>
  <si>
    <t>Worcester Polytechnic Institute</t>
  </si>
  <si>
    <t>Worcester</t>
  </si>
  <si>
    <t>Massachusetts</t>
  </si>
  <si>
    <t>Northwestern University</t>
  </si>
  <si>
    <t>Evanston</t>
  </si>
  <si>
    <t>Southern University of Science and Technology</t>
  </si>
  <si>
    <t>Shenzhen</t>
  </si>
  <si>
    <t>New Jersey Institute of Technology</t>
  </si>
  <si>
    <t>Newark</t>
  </si>
  <si>
    <t>New Jersey</t>
  </si>
  <si>
    <t>University of Mississippi</t>
  </si>
  <si>
    <t>Oxford</t>
  </si>
  <si>
    <t>Mississippi</t>
  </si>
  <si>
    <t>Dalian University of Technology</t>
  </si>
  <si>
    <t>Dalian</t>
  </si>
  <si>
    <t>Compact Membrane Systems</t>
  </si>
  <si>
    <t>Newport</t>
  </si>
  <si>
    <t>Delaware</t>
  </si>
  <si>
    <t>Nanjing Tech University</t>
  </si>
  <si>
    <t>Nanjing City</t>
  </si>
  <si>
    <t>Virginia Tech</t>
  </si>
  <si>
    <t>Blacksburg</t>
  </si>
  <si>
    <t>Virginia</t>
  </si>
  <si>
    <t>SUEZ Water Technologies &amp; Solutions</t>
  </si>
  <si>
    <t>Schlumberger</t>
  </si>
  <si>
    <t>Houston</t>
  </si>
  <si>
    <t>University of South Africa</t>
  </si>
  <si>
    <t>Johannesburg</t>
  </si>
  <si>
    <t>South Africa</t>
  </si>
  <si>
    <t>Rowan University</t>
  </si>
  <si>
    <t>Glassboro</t>
  </si>
  <si>
    <t>Porifera Inc</t>
  </si>
  <si>
    <t>Fremont</t>
  </si>
  <si>
    <t>Hiden Isochema Ltd</t>
  </si>
  <si>
    <t>Warrington</t>
  </si>
  <si>
    <t>Arkansas</t>
  </si>
  <si>
    <t>Imperial College London</t>
  </si>
  <si>
    <t>London</t>
  </si>
  <si>
    <t>University of Houston</t>
  </si>
  <si>
    <t>Beijing Jiaotong University</t>
  </si>
  <si>
    <t>Didn’t submit abstract but attended virtual conference</t>
  </si>
  <si>
    <t>KU Leuven</t>
  </si>
  <si>
    <t>Leuven</t>
  </si>
  <si>
    <t>Belgium</t>
  </si>
  <si>
    <t>Stanford University</t>
  </si>
  <si>
    <t>San Francisco</t>
  </si>
  <si>
    <t>The State University of New York at Buffalo</t>
  </si>
  <si>
    <t>Texas A&amp;M University</t>
  </si>
  <si>
    <t>College Station</t>
  </si>
  <si>
    <t>yes</t>
  </si>
  <si>
    <t>Texas Tech University</t>
  </si>
  <si>
    <t>Lubbock</t>
  </si>
  <si>
    <t>none</t>
  </si>
  <si>
    <t>Tucson</t>
  </si>
  <si>
    <t>Massachusetts Institute of Technology</t>
  </si>
  <si>
    <t>Cambridge</t>
  </si>
  <si>
    <t>WL Gore and Associates</t>
  </si>
  <si>
    <t>Elkton</t>
  </si>
  <si>
    <t>University of Colorado Boulder</t>
  </si>
  <si>
    <t>Boulder</t>
  </si>
  <si>
    <t>Sion</t>
  </si>
  <si>
    <t>Concordia University</t>
  </si>
  <si>
    <t>Montreal</t>
  </si>
  <si>
    <t>Buffalo</t>
  </si>
  <si>
    <t>Lubrizol</t>
  </si>
  <si>
    <t>Brecksville</t>
  </si>
  <si>
    <t>Anderson</t>
  </si>
  <si>
    <t>Temple University</t>
  </si>
  <si>
    <t>Philadelphia</t>
  </si>
  <si>
    <t>Louisiana State University</t>
  </si>
  <si>
    <t>Baton Rouge</t>
  </si>
  <si>
    <t>University of North Carolina at Chapel Hill</t>
  </si>
  <si>
    <t>Chapel Hill</t>
  </si>
  <si>
    <t>Midreshet Ben Gurion</t>
  </si>
  <si>
    <t>Tufts University</t>
  </si>
  <si>
    <t>Medford</t>
  </si>
  <si>
    <t>Columbia University</t>
  </si>
  <si>
    <t>New York</t>
  </si>
  <si>
    <t>Flux Technology Inc.</t>
  </si>
  <si>
    <t>Rensselaer Polytechnic Institute</t>
  </si>
  <si>
    <t>Troy</t>
  </si>
  <si>
    <t>Sungshin Women's University</t>
  </si>
  <si>
    <t>Seoul</t>
  </si>
  <si>
    <t>University of Twente</t>
  </si>
  <si>
    <t>Enschede</t>
  </si>
  <si>
    <t>National Energy Technology Laboratory</t>
  </si>
  <si>
    <t>Pittsburgh</t>
  </si>
  <si>
    <t>University of Nevada, Reno</t>
  </si>
  <si>
    <t>Reno</t>
  </si>
  <si>
    <t>Institut Europeen des Membranes</t>
  </si>
  <si>
    <t>Montpellier</t>
  </si>
  <si>
    <t>Montana Technological University</t>
  </si>
  <si>
    <t>Butte</t>
  </si>
  <si>
    <t>Air Products</t>
  </si>
  <si>
    <t>Saint Louis</t>
  </si>
  <si>
    <t>University of Washington</t>
  </si>
  <si>
    <t>SEATTLE</t>
  </si>
  <si>
    <t>Midreshet Ben-Gurion</t>
  </si>
  <si>
    <t>University of Kentucky</t>
  </si>
  <si>
    <t>LEXINGTON</t>
  </si>
  <si>
    <t>Oakland University</t>
  </si>
  <si>
    <t>Rochester</t>
  </si>
  <si>
    <t>Chevron</t>
  </si>
  <si>
    <t>Richmond</t>
  </si>
  <si>
    <t>Air Liquide</t>
  </si>
  <si>
    <t>Newton</t>
  </si>
  <si>
    <t>Clemson University</t>
  </si>
  <si>
    <t>CLEMSON</t>
  </si>
  <si>
    <t>SLAC National Accelerator Laboratory</t>
  </si>
  <si>
    <t>Menlo Park</t>
  </si>
  <si>
    <t>MilliporeSigma</t>
  </si>
  <si>
    <t>Burlington</t>
  </si>
  <si>
    <t>Pennsylvania State University</t>
  </si>
  <si>
    <t>University Park</t>
  </si>
  <si>
    <t>Kirkwood</t>
  </si>
  <si>
    <t>Complementary Registration - Student</t>
  </si>
  <si>
    <t>National Renewable Energy Laboratory</t>
  </si>
  <si>
    <t>Golden</t>
  </si>
  <si>
    <t>University of Oklahoma</t>
  </si>
  <si>
    <t>Wichita</t>
  </si>
  <si>
    <t>Texas A&amp;M University-Kingsville</t>
  </si>
  <si>
    <t>Kingsville</t>
  </si>
  <si>
    <t>Yale University</t>
  </si>
  <si>
    <t>New Haven</t>
  </si>
  <si>
    <t>Bedford</t>
  </si>
  <si>
    <t>University of Cincinnati</t>
  </si>
  <si>
    <t>Cincinnati</t>
  </si>
  <si>
    <t>DuPont Water Solutions</t>
  </si>
  <si>
    <t>Wilmington</t>
  </si>
  <si>
    <t>Hopkinton</t>
  </si>
  <si>
    <t>Postdoc</t>
  </si>
  <si>
    <t>Minnetonka</t>
  </si>
  <si>
    <t>Membrane Consultants LLC</t>
  </si>
  <si>
    <t>Seattle</t>
  </si>
  <si>
    <t>PARC, a Xerox Company</t>
  </si>
  <si>
    <t>Palo Alto</t>
  </si>
  <si>
    <t>State College</t>
  </si>
  <si>
    <t>Stanford</t>
  </si>
  <si>
    <t>Berkeley</t>
  </si>
  <si>
    <t>Arkema</t>
  </si>
  <si>
    <t>King of Prussia</t>
  </si>
  <si>
    <t>United Kingdom</t>
  </si>
  <si>
    <t>SolSep BV</t>
  </si>
  <si>
    <t>Apeldoorn</t>
  </si>
  <si>
    <t>University of Toledo</t>
  </si>
  <si>
    <t>Toledo</t>
  </si>
  <si>
    <t>Bielefeld University</t>
  </si>
  <si>
    <t>Bielefeld</t>
  </si>
  <si>
    <t>Clemson</t>
  </si>
  <si>
    <t>Davenport</t>
  </si>
  <si>
    <t>SEPPURE</t>
  </si>
  <si>
    <t>Cobham Mission Systems</t>
  </si>
  <si>
    <t>Norwegian University of Science and Technology</t>
  </si>
  <si>
    <t>Trondheim</t>
  </si>
  <si>
    <t>Norway</t>
  </si>
  <si>
    <t>University of Toronto</t>
  </si>
  <si>
    <t>Toronto</t>
  </si>
  <si>
    <t>Lawrence Berkeley National Laboratory</t>
  </si>
  <si>
    <t>University of Nebraska-Lincoln</t>
  </si>
  <si>
    <t>Lincoln</t>
  </si>
  <si>
    <t>Nebraska</t>
  </si>
  <si>
    <t>Colorado School of Mines</t>
  </si>
  <si>
    <t>Colorado</t>
  </si>
  <si>
    <t>Porometer</t>
  </si>
  <si>
    <t>Cracow</t>
  </si>
  <si>
    <t>Poland</t>
  </si>
  <si>
    <t>University of British Columbia</t>
  </si>
  <si>
    <t>Vancouver</t>
  </si>
  <si>
    <t>Case Western Reserve University</t>
  </si>
  <si>
    <t>Cleveland</t>
  </si>
  <si>
    <t>Maryland</t>
  </si>
  <si>
    <t>University of Pittsburgh</t>
  </si>
  <si>
    <t>Pennsylvania</t>
  </si>
  <si>
    <t>NEW YORK</t>
  </si>
  <si>
    <t>Tatabanya</t>
  </si>
  <si>
    <t>Hungary</t>
  </si>
  <si>
    <t>Georgia</t>
  </si>
  <si>
    <t>University of Edinburgh</t>
  </si>
  <si>
    <t>Edinburgh</t>
  </si>
  <si>
    <t>Ballwin</t>
  </si>
  <si>
    <t>Missouri</t>
  </si>
  <si>
    <t>Merck</t>
  </si>
  <si>
    <t xml:space="preserve">Carrigaline </t>
  </si>
  <si>
    <t>Ireland</t>
  </si>
  <si>
    <t>Easley</t>
  </si>
  <si>
    <t>Joint Center for Artificial Photosynthesis</t>
  </si>
  <si>
    <t>North Carolina</t>
  </si>
  <si>
    <t>Tsinghua Berkeley Shenzhen Institute</t>
  </si>
  <si>
    <t>Wayzata</t>
  </si>
  <si>
    <t>Minnesota</t>
  </si>
  <si>
    <t>Rochester Institute of Technology</t>
  </si>
  <si>
    <t>Norman</t>
  </si>
  <si>
    <t>University of Virginia</t>
  </si>
  <si>
    <t>CHARLOTTESVILLE</t>
  </si>
  <si>
    <t>Complimentary Registration</t>
  </si>
  <si>
    <t>Drinkwell</t>
  </si>
  <si>
    <t>Brooklyn</t>
  </si>
  <si>
    <t>Midreshet Sde Boker</t>
  </si>
  <si>
    <t>National Research Council, Institute on Membrane Technology</t>
  </si>
  <si>
    <t>Rende</t>
  </si>
  <si>
    <t>Italy</t>
  </si>
  <si>
    <t>Maxwell Robotics, LLC</t>
  </si>
  <si>
    <t>Bioprocessing R&amp;D</t>
  </si>
  <si>
    <t>Membrane Technology and Research</t>
  </si>
  <si>
    <t>Leeuwarden</t>
  </si>
  <si>
    <t>Independent</t>
  </si>
  <si>
    <t>Bogota D.C.</t>
  </si>
  <si>
    <t>Colombia</t>
  </si>
  <si>
    <t>Nevada</t>
  </si>
  <si>
    <t>Tennessee Technological University</t>
  </si>
  <si>
    <t>Cookeville</t>
  </si>
  <si>
    <t>Tennessee</t>
  </si>
  <si>
    <t>Washington</t>
  </si>
  <si>
    <t>Lafayette</t>
  </si>
  <si>
    <t>Morgantown</t>
  </si>
  <si>
    <t>West Virginia</t>
  </si>
  <si>
    <t>Evonik</t>
  </si>
  <si>
    <t>Parsippany</t>
  </si>
  <si>
    <t>Tsinghua University</t>
  </si>
  <si>
    <t>Hydranautics</t>
  </si>
  <si>
    <t>Oceanside</t>
  </si>
  <si>
    <t>South Carolina</t>
  </si>
  <si>
    <t>Oak Ridge National Laboratory</t>
  </si>
  <si>
    <t>Oak Ridge</t>
  </si>
  <si>
    <t>Donaldson</t>
  </si>
  <si>
    <t>Bloomington</t>
  </si>
  <si>
    <t>TRONDHEIM</t>
  </si>
  <si>
    <t>atlanta</t>
  </si>
  <si>
    <t>UTS</t>
  </si>
  <si>
    <t>ultimo</t>
  </si>
  <si>
    <t>St Louis</t>
  </si>
  <si>
    <t>South Bend</t>
  </si>
  <si>
    <t>Exxonmobil</t>
  </si>
  <si>
    <t>Annandale</t>
  </si>
  <si>
    <t>Arlington</t>
  </si>
  <si>
    <t>eden prairie</t>
  </si>
  <si>
    <t>Lawrence Livermore National Laboratory</t>
  </si>
  <si>
    <t>Livermore</t>
  </si>
  <si>
    <t>St. Louis</t>
  </si>
  <si>
    <t>University of Michigan</t>
  </si>
  <si>
    <t>Ann Arbor</t>
  </si>
  <si>
    <t>Mitsubishi Gas Chemical Company inc</t>
  </si>
  <si>
    <t>Katsushika-ku</t>
  </si>
  <si>
    <t>Japan</t>
  </si>
  <si>
    <t>University of Hawaii</t>
  </si>
  <si>
    <t>HONOLULU</t>
  </si>
  <si>
    <t>Budapest University of Technology and Economics, Deparment of Organic Chemistry and Technology</t>
  </si>
  <si>
    <t>Budapest</t>
  </si>
  <si>
    <t>University of Rochester</t>
  </si>
  <si>
    <t>NL Chemical Technology</t>
  </si>
  <si>
    <t>Mt. Prospect</t>
  </si>
  <si>
    <t>BATON ROUGE</t>
  </si>
  <si>
    <t>Membrane Separation Consulting</t>
  </si>
  <si>
    <t>Billerica</t>
  </si>
  <si>
    <t>Sterlitech Corporation</t>
  </si>
  <si>
    <t>Kent</t>
  </si>
  <si>
    <t>Solecta</t>
  </si>
  <si>
    <t>Karlsruhe Institute of Technology</t>
  </si>
  <si>
    <t>Ameridia</t>
  </si>
  <si>
    <t>Somerset</t>
  </si>
  <si>
    <t>Science/AAAS</t>
  </si>
  <si>
    <t>Thornhill</t>
  </si>
  <si>
    <t>University Bielefeld</t>
  </si>
  <si>
    <t>McMaster university</t>
  </si>
  <si>
    <t>HAMILTON</t>
  </si>
  <si>
    <t>University of Tennessee</t>
  </si>
  <si>
    <t>Knoxville</t>
  </si>
  <si>
    <t>lexington</t>
  </si>
  <si>
    <t>Membrion</t>
  </si>
  <si>
    <t>Los Alamos National Laboratory</t>
  </si>
  <si>
    <t>Los Alamos</t>
  </si>
  <si>
    <t>Leprino Foods</t>
  </si>
  <si>
    <t>Denver</t>
  </si>
  <si>
    <t>Carnegie Mellon University</t>
  </si>
  <si>
    <t>scottsdale</t>
  </si>
  <si>
    <t>STANFORD</t>
  </si>
  <si>
    <t>Sichuan University</t>
  </si>
  <si>
    <t>Chengdu</t>
  </si>
  <si>
    <t>Honeywell UOP</t>
  </si>
  <si>
    <t>Des Plaines</t>
  </si>
  <si>
    <t>Dow</t>
  </si>
  <si>
    <t>Freeport</t>
  </si>
  <si>
    <t>Decatur</t>
  </si>
  <si>
    <t>CSU Fresno</t>
  </si>
  <si>
    <t>Fresno</t>
  </si>
  <si>
    <t>Charlottesville</t>
  </si>
  <si>
    <t>New haven</t>
  </si>
  <si>
    <t>LA</t>
  </si>
  <si>
    <t>University of Wisconsin-Milwaukee</t>
  </si>
  <si>
    <t>Milwaukee</t>
  </si>
  <si>
    <t>Phillips 66</t>
  </si>
  <si>
    <t>Bartlesville</t>
  </si>
  <si>
    <t>Lakehead University</t>
  </si>
  <si>
    <t>Regina</t>
  </si>
  <si>
    <t>OAKLEY</t>
  </si>
  <si>
    <t>Tolland</t>
  </si>
  <si>
    <t>University of Southern California</t>
  </si>
  <si>
    <t>UCL</t>
  </si>
  <si>
    <t>boston</t>
  </si>
  <si>
    <t>tempe</t>
  </si>
  <si>
    <t>Pentair</t>
  </si>
  <si>
    <t>Brookfield</t>
  </si>
  <si>
    <t>NEWPORT</t>
  </si>
  <si>
    <t>Victoria University</t>
  </si>
  <si>
    <t>Werribee</t>
  </si>
  <si>
    <t>Clarkson University</t>
  </si>
  <si>
    <t>Potsdam</t>
  </si>
  <si>
    <t>UK CAER</t>
  </si>
  <si>
    <t>Storrs</t>
  </si>
  <si>
    <t>PITTSBURGH</t>
  </si>
  <si>
    <t>Spring</t>
  </si>
  <si>
    <t>Bakersfield</t>
  </si>
  <si>
    <t>Gas Technology Institute</t>
  </si>
  <si>
    <t>thuwal</t>
  </si>
  <si>
    <t>FAYETTEVILLE</t>
  </si>
  <si>
    <t>University of Wisconsin-Madison</t>
  </si>
  <si>
    <t>MADISON</t>
  </si>
  <si>
    <t>KEARNY</t>
  </si>
  <si>
    <t>nanjing</t>
  </si>
  <si>
    <t>Allentown</t>
  </si>
  <si>
    <t>1991</t>
  </si>
  <si>
    <t>Pall Corporation</t>
  </si>
  <si>
    <t>-</t>
  </si>
  <si>
    <t>Rende (CS)</t>
  </si>
  <si>
    <t>Richardson</t>
  </si>
  <si>
    <t>clemson</t>
  </si>
  <si>
    <t>VANCOUVER</t>
  </si>
  <si>
    <t>Clemson university</t>
  </si>
  <si>
    <t>GOLDEN</t>
  </si>
  <si>
    <t>NEWARK</t>
  </si>
  <si>
    <t>IITK</t>
  </si>
  <si>
    <t>JAMMU</t>
  </si>
  <si>
    <t>POLYMAT, University of the Basque Country</t>
  </si>
  <si>
    <t>Spain</t>
  </si>
  <si>
    <t>Putzbrunn</t>
  </si>
  <si>
    <t>CNM Technologies GmbH</t>
  </si>
  <si>
    <t xml:space="preserve">Werribee </t>
  </si>
  <si>
    <t>sede boker</t>
  </si>
  <si>
    <t>Synder Filtration</t>
  </si>
  <si>
    <t>Vacaville</t>
  </si>
  <si>
    <t>Hydroleap Pte Ltd</t>
  </si>
  <si>
    <t>Toray Industries, Inc.</t>
  </si>
  <si>
    <t>Otsu</t>
  </si>
  <si>
    <t>Edina</t>
  </si>
  <si>
    <t>Milliporesigma</t>
  </si>
  <si>
    <t>National Institute of Standards and Technology</t>
  </si>
  <si>
    <t>Gaithersburg</t>
  </si>
  <si>
    <t>Michigan State University</t>
  </si>
  <si>
    <t>East Lansing</t>
  </si>
  <si>
    <t>norwegian university of science and technology</t>
  </si>
  <si>
    <t>trondheim</t>
  </si>
  <si>
    <t>Midreshet ben-gurion</t>
  </si>
  <si>
    <t>Mount Prospect</t>
  </si>
  <si>
    <t>Colorado State University</t>
  </si>
  <si>
    <t>Fort Collins</t>
  </si>
  <si>
    <t>Miami University</t>
  </si>
  <si>
    <t>VITO NV</t>
  </si>
  <si>
    <t>Mol</t>
  </si>
  <si>
    <t>U.S. Environmental Protection Agency</t>
  </si>
  <si>
    <t>Freeport,</t>
  </si>
  <si>
    <t>Carrboro</t>
  </si>
  <si>
    <t>University of Technology Sydney</t>
  </si>
  <si>
    <t>Sydney</t>
  </si>
  <si>
    <t>El Cerrito</t>
  </si>
  <si>
    <t>NEW HAVEN</t>
  </si>
  <si>
    <t>Washington University in St. Louis</t>
  </si>
  <si>
    <t>Barnard College of Columbia University</t>
  </si>
  <si>
    <t>Elmwood Park</t>
  </si>
  <si>
    <t>Minneapolis</t>
  </si>
  <si>
    <t>Shell</t>
  </si>
  <si>
    <t>RICHMOND</t>
  </si>
  <si>
    <t>University of Ottawa</t>
  </si>
  <si>
    <t>University of Minnesota</t>
  </si>
  <si>
    <t>Harbin Institution of Technology</t>
  </si>
  <si>
    <t>Harbin</t>
  </si>
  <si>
    <t>St. Paul</t>
  </si>
  <si>
    <t>Madison</t>
  </si>
  <si>
    <t>SRI International</t>
  </si>
  <si>
    <t>Menlo park</t>
  </si>
  <si>
    <t>Creve Coeur</t>
  </si>
  <si>
    <t>University of Pennsylvania</t>
  </si>
  <si>
    <t>3M</t>
  </si>
  <si>
    <t>St Paul</t>
  </si>
  <si>
    <t>NTNU</t>
  </si>
  <si>
    <t>mississippi state university</t>
  </si>
  <si>
    <t>starkville</t>
  </si>
  <si>
    <t>Non-Member</t>
  </si>
  <si>
    <t>Student Non-Member</t>
  </si>
  <si>
    <t>Member</t>
  </si>
  <si>
    <t>Rochester, NY</t>
  </si>
  <si>
    <t>Guest</t>
  </si>
  <si>
    <t>Mobile</t>
  </si>
  <si>
    <t>1993</t>
  </si>
  <si>
    <t>Amgen Inc</t>
  </si>
  <si>
    <t>Thousand Oaks</t>
  </si>
  <si>
    <t>Fluid Technology Solutions</t>
  </si>
  <si>
    <t>Albany</t>
  </si>
  <si>
    <t>University of Alberta</t>
  </si>
  <si>
    <t>Edmonton</t>
  </si>
  <si>
    <t>Cal Poly Pomona</t>
  </si>
  <si>
    <t>Pomona</t>
  </si>
  <si>
    <t>Port Washington</t>
  </si>
  <si>
    <t>TOTAL</t>
  </si>
  <si>
    <t>Courbevoie</t>
  </si>
  <si>
    <t>Repligen</t>
  </si>
  <si>
    <t>Waltham</t>
  </si>
  <si>
    <t>Yokosuka</t>
  </si>
  <si>
    <t>A.V.Topchiev Institute of Petrochemical Synthesis</t>
  </si>
  <si>
    <t>Moscow</t>
  </si>
  <si>
    <t>Hatch</t>
  </si>
  <si>
    <t>Mississauga</t>
  </si>
  <si>
    <t>Woburn</t>
  </si>
  <si>
    <t>Whitefox Technologies</t>
  </si>
  <si>
    <t>Calgary</t>
  </si>
  <si>
    <t>GVS SPA</t>
  </si>
  <si>
    <t>Zola Predosa</t>
  </si>
  <si>
    <t>Entegris</t>
  </si>
  <si>
    <t>Federal University of Rio de Janeiro</t>
  </si>
  <si>
    <t>Rio de Janeiro</t>
  </si>
  <si>
    <t>Brazil</t>
  </si>
  <si>
    <t>UTEP Center for Inland Desalination Systems</t>
  </si>
  <si>
    <t>El Paso</t>
  </si>
  <si>
    <t>SiMPore, Inc.</t>
  </si>
  <si>
    <t>AdEdge Water Technologies, LLC</t>
  </si>
  <si>
    <t>Duluth</t>
  </si>
  <si>
    <t>Korea District Heating Corporation</t>
  </si>
  <si>
    <t>Chung Yuan Christian University</t>
  </si>
  <si>
    <t>Taoyuan City</t>
  </si>
  <si>
    <t>Pacific Northwest National Laboratory</t>
  </si>
  <si>
    <t>Richland</t>
  </si>
  <si>
    <t>PBI Performance Products, Inc.</t>
  </si>
  <si>
    <t>Charlotte</t>
  </si>
  <si>
    <t>TeraPore Technologies</t>
  </si>
  <si>
    <t>South San Francisco</t>
  </si>
  <si>
    <t>University of Puerto Rico</t>
  </si>
  <si>
    <t>Trujillo Alto</t>
  </si>
  <si>
    <t>ExxonMobil</t>
  </si>
  <si>
    <t>The Catalyst Group</t>
  </si>
  <si>
    <t>Spring House</t>
  </si>
  <si>
    <t>Parker Hannifin</t>
  </si>
  <si>
    <t>Oxnard</t>
  </si>
  <si>
    <t>University of Texas At Austin</t>
  </si>
  <si>
    <t>ZwitterCo, Inc.</t>
  </si>
  <si>
    <t>Somerville</t>
  </si>
  <si>
    <t>Elsevier</t>
  </si>
  <si>
    <t>Rouen University</t>
  </si>
  <si>
    <t>Mont-Saint-Aignan</t>
  </si>
  <si>
    <t>University park</t>
  </si>
  <si>
    <t>Bristol-Myers Squibb</t>
  </si>
  <si>
    <t>Devens</t>
  </si>
  <si>
    <t>CNR</t>
  </si>
  <si>
    <t>University of California Santa Barbara</t>
  </si>
  <si>
    <t>Santa Barbara</t>
  </si>
  <si>
    <t>Chromis Fiberoptics</t>
  </si>
  <si>
    <t>Warren</t>
  </si>
  <si>
    <t>Applied Biomimetic</t>
  </si>
  <si>
    <t>Marl</t>
  </si>
  <si>
    <t>Orange County Water District</t>
  </si>
  <si>
    <t>Fountain Valley</t>
  </si>
  <si>
    <t>START - NTUITIVE PTE LTD</t>
  </si>
  <si>
    <t>SINGAPORE</t>
  </si>
  <si>
    <t>Tianjin Polytechnic University</t>
  </si>
  <si>
    <t>Tianjin</t>
  </si>
  <si>
    <t>The University of Hong Kong</t>
  </si>
  <si>
    <t>Pokfulam</t>
  </si>
  <si>
    <t>PPG Industries</t>
  </si>
  <si>
    <t>Monroeville</t>
  </si>
  <si>
    <t>Porous Materials Inc</t>
  </si>
  <si>
    <t>Ithaca</t>
  </si>
  <si>
    <t>Airrane Co. Ltd.</t>
  </si>
  <si>
    <t>Cheongju-si</t>
  </si>
  <si>
    <t>Hitachi Zosen Corporation</t>
  </si>
  <si>
    <t>Osaka</t>
  </si>
  <si>
    <t>columbus</t>
  </si>
  <si>
    <t>Alfa Laval Nakskov A/S</t>
  </si>
  <si>
    <t>Nakskov</t>
  </si>
  <si>
    <t>Denmark</t>
  </si>
  <si>
    <t>Heverlee</t>
  </si>
  <si>
    <t>Sandia National Laboratories</t>
  </si>
  <si>
    <t>Albuquerque</t>
  </si>
  <si>
    <t>CSIRO</t>
  </si>
  <si>
    <t>Clayton South</t>
  </si>
  <si>
    <t>Monash University</t>
  </si>
  <si>
    <t>DCL International Inc.</t>
  </si>
  <si>
    <t>Concord</t>
  </si>
  <si>
    <t>Amherst</t>
  </si>
  <si>
    <t>Cranfield University</t>
  </si>
  <si>
    <t>Cranfield</t>
  </si>
  <si>
    <t>Taisho-ku</t>
  </si>
  <si>
    <t>University of California Irvine</t>
  </si>
  <si>
    <t>Irvine</t>
  </si>
  <si>
    <t>CORVALLIS</t>
  </si>
  <si>
    <t>University of Texas at San Antonio</t>
  </si>
  <si>
    <t>San Antonio</t>
  </si>
  <si>
    <t>The Boeing Company</t>
  </si>
  <si>
    <t>Seoul National University</t>
  </si>
  <si>
    <t>Laval University</t>
  </si>
  <si>
    <t>QUEBEC</t>
  </si>
  <si>
    <t>Sartorius Stedim Biotech GmbH</t>
  </si>
  <si>
    <t>126.34</t>
  </si>
  <si>
    <t>Santa Barabara</t>
  </si>
  <si>
    <t>University of Illinois at Chicago</t>
  </si>
  <si>
    <t>Chicago</t>
  </si>
  <si>
    <t>Poway</t>
  </si>
  <si>
    <t>Founder</t>
  </si>
  <si>
    <t>UNIST</t>
  </si>
  <si>
    <t>Ulsan</t>
  </si>
  <si>
    <t>CCORE Technology GmbH</t>
  </si>
  <si>
    <t>Wien</t>
  </si>
  <si>
    <t>R&amp;D Center for Membrane Technology at CYCU</t>
  </si>
  <si>
    <t>Hanyang University</t>
  </si>
  <si>
    <t>NTU</t>
  </si>
  <si>
    <t>singapore</t>
  </si>
  <si>
    <t>New Mexico State university</t>
  </si>
  <si>
    <t>Nitto Denko Technical Corporation</t>
  </si>
  <si>
    <t>Nanjing</t>
  </si>
  <si>
    <t>The University of Melbourne</t>
  </si>
  <si>
    <t>Melbourne</t>
  </si>
  <si>
    <t>Gradiant Corporation</t>
  </si>
  <si>
    <t>Anton Paar</t>
  </si>
  <si>
    <t>Graz</t>
  </si>
  <si>
    <t>Windsor</t>
  </si>
  <si>
    <t>Kobe University</t>
  </si>
  <si>
    <t>Kobe</t>
  </si>
  <si>
    <t>Midland</t>
  </si>
  <si>
    <t>University of Bath</t>
  </si>
  <si>
    <t>Bath</t>
  </si>
  <si>
    <t>University of Chicago</t>
  </si>
  <si>
    <t>NALA Systems</t>
  </si>
  <si>
    <t>West Mifflin</t>
  </si>
  <si>
    <t>saskatoon</t>
  </si>
  <si>
    <t>Antioch</t>
  </si>
  <si>
    <t>Pretoria</t>
  </si>
  <si>
    <t>ORISE</t>
  </si>
  <si>
    <t>START - NTUitive Pte Ltd</t>
  </si>
  <si>
    <t>Albemarle Corporation</t>
  </si>
  <si>
    <t>Yongin</t>
  </si>
  <si>
    <t>katsushika</t>
  </si>
  <si>
    <t>HITACHIZOSEN CORPORATION</t>
  </si>
  <si>
    <t>OSAKA</t>
  </si>
  <si>
    <t>JGC Corporation</t>
  </si>
  <si>
    <t>Yokohama</t>
  </si>
  <si>
    <t>Hayward</t>
  </si>
  <si>
    <t>Kenilworth</t>
  </si>
  <si>
    <t>Trexlertown</t>
  </si>
  <si>
    <t>Sintef AS</t>
  </si>
  <si>
    <t>White Bear Lake</t>
  </si>
  <si>
    <t>Biogen</t>
  </si>
  <si>
    <t>Research Triangle Park</t>
  </si>
  <si>
    <t>Hong Kong</t>
  </si>
  <si>
    <t>Lehigh University</t>
  </si>
  <si>
    <t>Bethlehem</t>
  </si>
  <si>
    <t>CNPq / UFRJ</t>
  </si>
  <si>
    <t>005301286216</t>
  </si>
  <si>
    <t>Northville</t>
  </si>
  <si>
    <t>cambridge</t>
  </si>
  <si>
    <t>INCAPE_FIQ_UNL_CONICET</t>
  </si>
  <si>
    <t>Santa Fe</t>
  </si>
  <si>
    <t>Mayo Clinic Scottsdale</t>
  </si>
  <si>
    <t>Scottsdale</t>
  </si>
  <si>
    <t>Khalifa University</t>
  </si>
  <si>
    <t>Olin College</t>
  </si>
  <si>
    <t>Needham</t>
  </si>
  <si>
    <t>Fibracast</t>
  </si>
  <si>
    <t>Hannon</t>
  </si>
  <si>
    <t>Chung Li</t>
  </si>
  <si>
    <t>Oroszlany</t>
  </si>
  <si>
    <t>U.S. Army</t>
  </si>
  <si>
    <t>Engi-Mat Co.</t>
  </si>
  <si>
    <t>Saint-Gobain</t>
  </si>
  <si>
    <t>NORTHBOROUGH</t>
  </si>
  <si>
    <t>Jeddah</t>
  </si>
  <si>
    <t>Singapore Membrane Technology Centre</t>
  </si>
  <si>
    <t>Potomac</t>
  </si>
  <si>
    <t>Leidos</t>
  </si>
  <si>
    <t>Northport</t>
  </si>
  <si>
    <t>College station</t>
  </si>
  <si>
    <t>Schoerfling</t>
  </si>
  <si>
    <t>Idaho National Laboratory</t>
  </si>
  <si>
    <t>Idaho Falls</t>
  </si>
  <si>
    <t>Korean Institute of Civil Engineering and Building Technology</t>
  </si>
  <si>
    <t>TEMPE</t>
  </si>
  <si>
    <t>University of Maryland - College Park</t>
  </si>
  <si>
    <t>College Park</t>
  </si>
  <si>
    <t>Saudi Aramco</t>
  </si>
  <si>
    <t>Dhahran</t>
  </si>
  <si>
    <t>New York City</t>
  </si>
  <si>
    <t>University of Toulouse</t>
  </si>
  <si>
    <t>Toulouse</t>
  </si>
  <si>
    <t>Università di Bologna</t>
  </si>
  <si>
    <t>Bologna</t>
  </si>
  <si>
    <t>Escondido</t>
  </si>
  <si>
    <t>University of North Dakota</t>
  </si>
  <si>
    <t>Grand Forks</t>
  </si>
  <si>
    <t>Blaine</t>
  </si>
  <si>
    <t>CSM</t>
  </si>
  <si>
    <t>University Lyon 1 - CNRS</t>
  </si>
  <si>
    <t>Villeurbanne</t>
  </si>
  <si>
    <t>EAI</t>
  </si>
  <si>
    <t>Goyang-si</t>
  </si>
  <si>
    <t>Markel Corporation</t>
  </si>
  <si>
    <t>Plymouth Meeting</t>
  </si>
  <si>
    <t>FCT - NOVA University of Lisbon</t>
  </si>
  <si>
    <t>Caparica</t>
  </si>
  <si>
    <t>Portugal</t>
  </si>
  <si>
    <t>Middle East Technical University, Turkey</t>
  </si>
  <si>
    <t>Ankara</t>
  </si>
  <si>
    <t>Turkey</t>
  </si>
  <si>
    <t>Indian Institute of Technology Roorkee</t>
  </si>
  <si>
    <t>Uttarakhand</t>
  </si>
  <si>
    <t>Eastman Chemical Company</t>
  </si>
  <si>
    <t>Oxford University</t>
  </si>
  <si>
    <t>Southern Company</t>
  </si>
  <si>
    <t>Birmingham</t>
  </si>
  <si>
    <t>Institute of Chemical Process Fundamentals of the Czech Academy of Sciences</t>
  </si>
  <si>
    <t>Prague 6</t>
  </si>
  <si>
    <t>Plastic Technologies, Inc.</t>
  </si>
  <si>
    <t>Grad Student</t>
  </si>
  <si>
    <t>Toray Chemical Korea Inc.</t>
  </si>
  <si>
    <t>Gumi</t>
  </si>
  <si>
    <t>NICE America, Inc</t>
  </si>
  <si>
    <t>Mountain View</t>
  </si>
  <si>
    <t>Universidade Federal de Uberlândia</t>
  </si>
  <si>
    <t>Uberlandia</t>
  </si>
  <si>
    <t>Cornell University</t>
  </si>
  <si>
    <t>Ithica</t>
  </si>
  <si>
    <t>University of New South Wales</t>
  </si>
  <si>
    <t>Rice University</t>
  </si>
  <si>
    <t>Asahi Kasei Corporation</t>
  </si>
  <si>
    <t>Fuji</t>
  </si>
  <si>
    <t>Kingsport</t>
  </si>
  <si>
    <t>Kookmin university</t>
  </si>
  <si>
    <t>Yonsei university</t>
  </si>
  <si>
    <t>Fuji-city</t>
  </si>
  <si>
    <t>seoul</t>
  </si>
  <si>
    <t>University of Louisville</t>
  </si>
  <si>
    <t>Louisville</t>
  </si>
  <si>
    <t>Nanostone Water</t>
  </si>
  <si>
    <t>Pensacola</t>
  </si>
  <si>
    <t>CHICAGO</t>
  </si>
  <si>
    <t>Toray Chemical Korea inc.</t>
  </si>
  <si>
    <t>Austria</t>
  </si>
  <si>
    <t>Kookmin University</t>
  </si>
  <si>
    <t>Selecta Membranes</t>
  </si>
  <si>
    <t>SINOPEC Beijing Research Institute of Chemical Industry</t>
  </si>
  <si>
    <t>ETH Zurich</t>
  </si>
  <si>
    <t>Zurich</t>
  </si>
  <si>
    <t>National Science Foundation</t>
  </si>
  <si>
    <t>Alexandria</t>
  </si>
  <si>
    <t>Clayton</t>
  </si>
  <si>
    <t>Mattershift</t>
  </si>
  <si>
    <t>tianjin</t>
  </si>
  <si>
    <t>Gyeongsang National University</t>
  </si>
  <si>
    <t>Jinju</t>
  </si>
  <si>
    <t>HOUSTON</t>
  </si>
  <si>
    <t>Nestle NDC Marysville</t>
  </si>
  <si>
    <t>Marysville</t>
  </si>
  <si>
    <t>University of Bologna</t>
  </si>
  <si>
    <t>Wageningen University</t>
  </si>
  <si>
    <t>Wageningen</t>
  </si>
  <si>
    <t>SABIC</t>
  </si>
  <si>
    <t>Sugar Land</t>
  </si>
  <si>
    <t>Elah Strategies</t>
  </si>
  <si>
    <t>Chesterfield</t>
  </si>
  <si>
    <t>student</t>
  </si>
  <si>
    <t>Electric Power Research Institute</t>
  </si>
  <si>
    <t>Argonne National Laboratory</t>
  </si>
  <si>
    <t>Lemont</t>
  </si>
  <si>
    <t>Prairie View A&amp;M University</t>
  </si>
  <si>
    <t>Prairie View</t>
  </si>
  <si>
    <t>T3 Scientific</t>
  </si>
  <si>
    <t>SEPSENSE RACING TESTING LLC</t>
  </si>
  <si>
    <t>nGimat, LLC</t>
  </si>
  <si>
    <t>Monsanto Company</t>
  </si>
  <si>
    <t>Kusatu</t>
  </si>
  <si>
    <t>Gwangju Institute of Science and Technology</t>
  </si>
  <si>
    <t>Gwangju</t>
  </si>
  <si>
    <t>ATLANTA</t>
  </si>
  <si>
    <t>ICREA &amp; Polytechnic University of Catalonia</t>
  </si>
  <si>
    <t>Barcelona</t>
  </si>
  <si>
    <t>Suzhou Institute of Nano-Tech and Nano-Bionics, Chinese Academy of Sciences</t>
  </si>
  <si>
    <t>suzhou</t>
  </si>
  <si>
    <t>Midreshet</t>
  </si>
  <si>
    <t>Internet Technology University</t>
  </si>
  <si>
    <t>Englewood</t>
  </si>
  <si>
    <t>Humboldt State University</t>
  </si>
  <si>
    <t>Arcata</t>
  </si>
  <si>
    <t>Celgard, LLC</t>
  </si>
  <si>
    <t>Oasys Water</t>
  </si>
  <si>
    <t>Boston</t>
  </si>
  <si>
    <t>Korea Institute of Science and Technology</t>
  </si>
  <si>
    <t>Board Member</t>
  </si>
  <si>
    <t>Shefa-AMR</t>
  </si>
  <si>
    <t>Plaquemine</t>
  </si>
  <si>
    <t>University of Southern Denmark</t>
  </si>
  <si>
    <t>Odense</t>
  </si>
  <si>
    <t>EMD Millipore</t>
  </si>
  <si>
    <t>Dpoint Technologies</t>
  </si>
  <si>
    <t>Vancouver,</t>
  </si>
  <si>
    <t>STORRS</t>
  </si>
  <si>
    <t>University of California Riverside</t>
  </si>
  <si>
    <t>Riverside</t>
  </si>
  <si>
    <t>University of south carolina</t>
  </si>
  <si>
    <t>Columbia</t>
  </si>
  <si>
    <t>University of Waterloo</t>
  </si>
  <si>
    <t>Waterloo</t>
  </si>
  <si>
    <t>State college</t>
  </si>
  <si>
    <t>University of Massachusetts Amherst</t>
  </si>
  <si>
    <t>Mishawaka</t>
  </si>
  <si>
    <t>Tetramer Technologies</t>
  </si>
  <si>
    <t>Pendleton</t>
  </si>
  <si>
    <t>LG Chem</t>
  </si>
  <si>
    <t>Torrance</t>
  </si>
  <si>
    <t>dPoint Technologies</t>
  </si>
  <si>
    <t>Old Ocean</t>
  </si>
  <si>
    <t>Daejeon</t>
  </si>
  <si>
    <t>Riveside</t>
  </si>
  <si>
    <t>New Bern</t>
  </si>
  <si>
    <t>BEDFORD</t>
  </si>
  <si>
    <t>Toyobo Co., Ltd.</t>
  </si>
  <si>
    <t>Hollingsworth &amp; Vose</t>
  </si>
  <si>
    <t>West Groton</t>
  </si>
  <si>
    <t>Korea institute of Science and Technology</t>
  </si>
  <si>
    <t>Jinju-si</t>
  </si>
  <si>
    <t>Rochem Americas Inc</t>
  </si>
  <si>
    <t>Hermosa Beach</t>
  </si>
  <si>
    <t>Van Nuys</t>
  </si>
  <si>
    <t>laramie</t>
  </si>
  <si>
    <t>New Port richey</t>
  </si>
  <si>
    <t>Institute of Process Engineering, Chinese Academy of Sciences</t>
  </si>
  <si>
    <t>IDEX Health &amp; Science</t>
  </si>
  <si>
    <t>Rohnert Park</t>
  </si>
  <si>
    <t>Nagare</t>
  </si>
  <si>
    <t>Giner, Inc.</t>
  </si>
  <si>
    <t>Kubota Corporation</t>
  </si>
  <si>
    <t>Amagasaki</t>
  </si>
  <si>
    <t>Rand Water</t>
  </si>
  <si>
    <t>WaterTectonics</t>
  </si>
  <si>
    <t>Everett</t>
  </si>
  <si>
    <t>japan</t>
  </si>
  <si>
    <t>wife of Don Paul</t>
  </si>
  <si>
    <t>Conroe</t>
  </si>
  <si>
    <t>Eastlakes NSW</t>
  </si>
  <si>
    <t>Ashland</t>
  </si>
  <si>
    <t>Missouri University of Science and Technology</t>
  </si>
  <si>
    <t>Rolla</t>
  </si>
  <si>
    <t>Naval Surface Warfare Center</t>
  </si>
  <si>
    <t>Bethesda</t>
  </si>
  <si>
    <t>TriSep Corporation</t>
  </si>
  <si>
    <t>Goleta</t>
  </si>
  <si>
    <t>Ngee Ann Polytechnic</t>
  </si>
  <si>
    <t>Donghua University</t>
  </si>
  <si>
    <t>Shanghai</t>
  </si>
  <si>
    <t>National Research Council</t>
  </si>
  <si>
    <t>The University of Queensland</t>
  </si>
  <si>
    <t>Brisbane</t>
  </si>
  <si>
    <t>General Electric</t>
  </si>
  <si>
    <t>Niskayuna</t>
  </si>
  <si>
    <t>BEIJING</t>
  </si>
  <si>
    <t>Carlsbad</t>
  </si>
  <si>
    <t>Duke University</t>
  </si>
  <si>
    <t>Durham</t>
  </si>
  <si>
    <t>seattle</t>
  </si>
  <si>
    <t>Hastings</t>
  </si>
  <si>
    <t>Amhest</t>
  </si>
  <si>
    <t>Molecule Works Inc.</t>
  </si>
  <si>
    <t>Selkirk</t>
  </si>
  <si>
    <t>Ryerson University</t>
  </si>
  <si>
    <t>ACCO Consulting</t>
  </si>
  <si>
    <t>Groton</t>
  </si>
  <si>
    <t>Kogakuin University</t>
  </si>
  <si>
    <t>Hachioji-shi</t>
  </si>
  <si>
    <t>RWTH Aachen University</t>
  </si>
  <si>
    <t>Aachen</t>
  </si>
  <si>
    <t>Universidade Federal do Rio Grande do Sul</t>
  </si>
  <si>
    <t>Porto Alegre</t>
  </si>
  <si>
    <t>Masdar Institute of Science and Technology</t>
  </si>
  <si>
    <t>Complutense University of Madrid</t>
  </si>
  <si>
    <t>Galapagar (Madrid)</t>
  </si>
  <si>
    <t>European Desalination Society</t>
  </si>
  <si>
    <t>Rome</t>
  </si>
  <si>
    <t>Cook Research Incorporated</t>
  </si>
  <si>
    <t>West lafayette</t>
  </si>
  <si>
    <t>Washington, DC</t>
  </si>
  <si>
    <t>Universite of Sfax</t>
  </si>
  <si>
    <t>Sfax</t>
  </si>
  <si>
    <t>Tunisia</t>
  </si>
  <si>
    <t>Silver Sponsor ($2,500 - $4,999)</t>
  </si>
  <si>
    <t>University of Massachusetts Lowell</t>
  </si>
  <si>
    <t>Lowell</t>
  </si>
  <si>
    <t>Yale university</t>
  </si>
  <si>
    <t>University of Rhode Island</t>
  </si>
  <si>
    <t>Kingston</t>
  </si>
  <si>
    <t>Danvers</t>
  </si>
  <si>
    <t>Promerus LLC</t>
  </si>
  <si>
    <t>Enerfex, Inc.</t>
  </si>
  <si>
    <t>Isle La Motte</t>
  </si>
  <si>
    <t>BLACKSBURG</t>
  </si>
  <si>
    <t>Johns Hopkins University</t>
  </si>
  <si>
    <t>Baltimore</t>
  </si>
  <si>
    <t>University of Laval</t>
  </si>
  <si>
    <t>Quebec</t>
  </si>
  <si>
    <t>Rose-Hulman Institute of Technology</t>
  </si>
  <si>
    <t>Terre Haute</t>
  </si>
  <si>
    <t>Branchburg</t>
  </si>
  <si>
    <t>Gold Sponsor ($5,000 - $9,999)</t>
  </si>
  <si>
    <t>Alpharetta</t>
  </si>
  <si>
    <t>Floyd</t>
  </si>
  <si>
    <t>cookeville</t>
  </si>
  <si>
    <t>arlington</t>
  </si>
  <si>
    <t>Membrana GmbH</t>
  </si>
  <si>
    <t>Wuppertal</t>
  </si>
  <si>
    <t>Davisco Foods Int'l</t>
  </si>
  <si>
    <t>Le Sueur</t>
  </si>
  <si>
    <t>Regeneron Pharmaceuticals</t>
  </si>
  <si>
    <t>Rensselaer</t>
  </si>
  <si>
    <t>Bureau of Reclamation</t>
  </si>
  <si>
    <t>New South Wales</t>
  </si>
  <si>
    <t>Aarhus University</t>
  </si>
  <si>
    <t>Salt lake city</t>
  </si>
  <si>
    <t>Meriden</t>
  </si>
  <si>
    <t>University of Applied Sciences Muenster</t>
  </si>
  <si>
    <t>Burgsteinfurt</t>
  </si>
  <si>
    <t>Dottikon ES America, Inc.</t>
  </si>
  <si>
    <t>Morrisville</t>
  </si>
  <si>
    <t>Quantachrome</t>
  </si>
  <si>
    <t>Boynton Beach</t>
  </si>
  <si>
    <t>Florida</t>
  </si>
  <si>
    <t>Exhibitor ($2,500)</t>
  </si>
  <si>
    <t>Cortland</t>
  </si>
  <si>
    <t>Argonne</t>
  </si>
  <si>
    <t>Chandler</t>
  </si>
  <si>
    <t>U.S. Department of Energy</t>
  </si>
  <si>
    <t>Exhibitor Registrant</t>
  </si>
  <si>
    <t>Generon</t>
  </si>
  <si>
    <t>Pittsburg</t>
  </si>
  <si>
    <t>Chungju</t>
  </si>
  <si>
    <t>Thuwal, Makkah</t>
  </si>
  <si>
    <t>National Cancer Center</t>
  </si>
  <si>
    <t>NGK</t>
  </si>
  <si>
    <t>Novi</t>
  </si>
  <si>
    <t>US Bureau of Reclamation</t>
  </si>
  <si>
    <t>Cheongju</t>
  </si>
  <si>
    <t>Reading</t>
  </si>
  <si>
    <t>Koch Membrane Systems</t>
  </si>
  <si>
    <t>Christiansburg</t>
  </si>
  <si>
    <t>Harvey Mudd College</t>
  </si>
  <si>
    <t>Claremont</t>
  </si>
  <si>
    <t>Meissner Filtration Products</t>
  </si>
  <si>
    <t>Camarillo</t>
  </si>
  <si>
    <t>seoul national university</t>
  </si>
  <si>
    <t>TU Clausthal</t>
  </si>
  <si>
    <t>Clausthal-Zellerfeld</t>
  </si>
  <si>
    <t>Rehovot</t>
  </si>
  <si>
    <t>Huazhong University of Science and Technology</t>
  </si>
  <si>
    <t>wuhan</t>
  </si>
  <si>
    <t>WORCESTER</t>
  </si>
  <si>
    <t>East Walpole</t>
  </si>
  <si>
    <t>Bronze Sponsor ($1,000 - $2,499)</t>
  </si>
  <si>
    <t>Cameron</t>
  </si>
  <si>
    <t>Burkert Fluid Control Systems</t>
  </si>
  <si>
    <t>IBM Research</t>
  </si>
  <si>
    <t>San Jose</t>
  </si>
  <si>
    <t>San Juan</t>
  </si>
  <si>
    <t>LAS CRUCES</t>
  </si>
  <si>
    <t>BASF</t>
  </si>
  <si>
    <t>Dewberry Engineers, Inc</t>
  </si>
  <si>
    <t>Danville</t>
  </si>
  <si>
    <t>Inter American University of Puerto Rico</t>
  </si>
  <si>
    <t>Bayamon</t>
  </si>
  <si>
    <t>UCR</t>
  </si>
  <si>
    <t>ISTANBUL UNIVERSTY</t>
  </si>
  <si>
    <t>ISTANBUL</t>
  </si>
  <si>
    <t>GIST</t>
  </si>
  <si>
    <t>University of South Carolina</t>
  </si>
  <si>
    <t>Kansas State University</t>
  </si>
  <si>
    <t>Manhattan</t>
  </si>
  <si>
    <t>Kuraray America, Inc.</t>
  </si>
  <si>
    <t>Pasadena</t>
  </si>
  <si>
    <t>Sanford</t>
  </si>
  <si>
    <t>Northeastern</t>
  </si>
  <si>
    <t>Hiroshima University</t>
  </si>
  <si>
    <t>Higashi-Hiroshima</t>
  </si>
  <si>
    <t>University of Calabria</t>
  </si>
  <si>
    <t>Center of Membrane Sciences</t>
  </si>
  <si>
    <t>Iowa State University</t>
  </si>
  <si>
    <t>ames</t>
  </si>
  <si>
    <t>Fujifilm Manufacturing Europe BV</t>
  </si>
  <si>
    <t>Tilburg</t>
  </si>
  <si>
    <t>storrs</t>
  </si>
  <si>
    <t>Ocean University of China</t>
  </si>
  <si>
    <t>Qingdao</t>
  </si>
  <si>
    <t>Ludwigshafen</t>
  </si>
  <si>
    <t>Beijing University of Technology</t>
  </si>
  <si>
    <t>Harvard University</t>
  </si>
  <si>
    <t>KTH Kungliga Tekniska Högskolan</t>
  </si>
  <si>
    <t>Stockholm</t>
  </si>
  <si>
    <t>Sweden</t>
  </si>
  <si>
    <t>Durham University</t>
  </si>
  <si>
    <t>AUSTIN</t>
  </si>
  <si>
    <t>Veolia Water Technologies</t>
  </si>
  <si>
    <t>Cary</t>
  </si>
  <si>
    <t>hanyang university</t>
  </si>
  <si>
    <t>UNSW Australia</t>
  </si>
  <si>
    <t>Category</t>
  </si>
  <si>
    <t>Historical Average</t>
  </si>
  <si>
    <t>Change (2020 vs Hist Avg)</t>
  </si>
  <si>
    <t>% Change</t>
  </si>
  <si>
    <t>Submitted abstracts to in-person conference and attended virtual conference</t>
  </si>
  <si>
    <t>Submitted abstracts to in-person conference but didn't attend virtual conference</t>
  </si>
  <si>
    <t>Submitted abstract to virtual conference and attended virtual conference</t>
  </si>
  <si>
    <t>Submitted abstracts to in-person conference (Total)</t>
  </si>
  <si>
    <t>Gender</t>
  </si>
  <si>
    <t/>
  </si>
  <si>
    <t>In-person Registration Fee</t>
  </si>
  <si>
    <t>Online Registration Fee</t>
  </si>
  <si>
    <t>Average</t>
  </si>
  <si>
    <t>non student</t>
  </si>
  <si>
    <t>NO UNKNOWN</t>
  </si>
  <si>
    <t>Russia</t>
  </si>
  <si>
    <t>Argentina</t>
  </si>
  <si>
    <t>R1</t>
  </si>
  <si>
    <t>PUI</t>
  </si>
  <si>
    <t>Minority Serving</t>
  </si>
  <si>
    <t>R2</t>
  </si>
  <si>
    <t>non R1, R2</t>
  </si>
  <si>
    <t>US Institutions</t>
  </si>
  <si>
    <t>2015-2019 Average</t>
  </si>
  <si>
    <t>2020 Change</t>
  </si>
  <si>
    <t>Sede Boker</t>
  </si>
  <si>
    <t>Taiwan</t>
  </si>
  <si>
    <t>Cont to Total Percent Change</t>
  </si>
  <si>
    <t>Percent Change</t>
  </si>
  <si>
    <t>Oceania</t>
  </si>
  <si>
    <t>NI&gt;10</t>
  </si>
  <si>
    <t>2015-2019 Historical Average</t>
  </si>
  <si>
    <t>Percent of attendees that submitted abstract to in-person conference, but did not attend virtual conference</t>
  </si>
  <si>
    <t>2019 Change</t>
  </si>
  <si>
    <t>2015-2018 Average</t>
  </si>
  <si>
    <t>Adjusted Categories</t>
  </si>
  <si>
    <t>Academic Scientist</t>
  </si>
  <si>
    <t>Total Percent Change in Attendees</t>
  </si>
  <si>
    <t># of Attendees</t>
  </si>
  <si>
    <t>Fig 4d</t>
  </si>
  <si>
    <t>Students</t>
  </si>
  <si>
    <t>2015-2019 Percent</t>
  </si>
  <si>
    <t>Submitted abstract to virtual conference (Total)</t>
  </si>
  <si>
    <t>NI&lt;10</t>
  </si>
  <si>
    <t>NI&lt;10 Attendees</t>
  </si>
  <si>
    <t>NI&gt;10 Attendees</t>
  </si>
  <si>
    <t>NI&lt;10 Attendees2</t>
  </si>
  <si>
    <t># of countries</t>
  </si>
  <si>
    <t>NI&gt;10 Countries</t>
  </si>
  <si>
    <t>Industry Scientist</t>
  </si>
  <si>
    <t>CHECK</t>
  </si>
  <si>
    <t>Women as % of Delegation</t>
  </si>
  <si>
    <t>Stdev</t>
  </si>
  <si>
    <t>Fig 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</si>
</sst>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.00000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10" fontId="0" fillId="0" borderId="0" xfId="0" applyNumberFormat="1"/>
    <xf numFmtId="164" fontId="0" fillId="0" borderId="0" xfId="0" applyNumberFormat="1"/>
    <xf numFmtId="0" fontId="3" fillId="0" borderId="0" xfId="0" applyFont="1" applyFill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2" fillId="0" borderId="0" xfId="0" applyFont="1" applyAlignment="1"/>
    <xf numFmtId="0" fontId="0" fillId="0" borderId="0" xfId="0" applyFont="1" applyAlignment="1"/>
    <xf numFmtId="0" fontId="0" fillId="0" borderId="0" xfId="0" applyBorder="1"/>
    <xf numFmtId="2" fontId="0" fillId="0" borderId="0" xfId="0" applyNumberFormat="1" applyFill="1"/>
    <xf numFmtId="2" fontId="0" fillId="0" borderId="1" xfId="0" applyNumberFormat="1" applyBorder="1"/>
    <xf numFmtId="0" fontId="0" fillId="0" borderId="0" xfId="0" applyNumberFormat="1"/>
    <xf numFmtId="10" fontId="0" fillId="0" borderId="1" xfId="0" applyNumberFormat="1" applyBorder="1"/>
    <xf numFmtId="0" fontId="0" fillId="0" borderId="2" xfId="0" applyFill="1" applyBorder="1"/>
    <xf numFmtId="0" fontId="0" fillId="0" borderId="0" xfId="0" applyBorder="1" applyAlignment="1">
      <alignment wrapText="1"/>
    </xf>
    <xf numFmtId="2" fontId="0" fillId="0" borderId="0" xfId="0" applyNumberFormat="1" applyBorder="1"/>
    <xf numFmtId="10" fontId="0" fillId="0" borderId="0" xfId="0" applyNumberFormat="1" applyBorder="1"/>
    <xf numFmtId="165" fontId="0" fillId="0" borderId="0" xfId="0" applyNumberFormat="1"/>
    <xf numFmtId="0" fontId="0" fillId="0" borderId="2" xfId="0" applyBorder="1"/>
    <xf numFmtId="0" fontId="0" fillId="0" borderId="0" xfId="0" applyNumberFormat="1" applyBorder="1"/>
    <xf numFmtId="2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0" fontId="0" fillId="0" borderId="2" xfId="0" applyNumberFormat="1" applyFill="1" applyBorder="1"/>
    <xf numFmtId="166" fontId="0" fillId="0" borderId="0" xfId="0" applyNumberFormat="1"/>
    <xf numFmtId="0" fontId="2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'job title by year'!$O$54</c:f>
              <c:strCache>
                <c:ptCount val="1"/>
                <c:pt idx="0">
                  <c:v>Undergraduate Student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year'!$P$54:$T$54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13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1-48D6-AAD9-F1D574F27062}"/>
            </c:ext>
          </c:extLst>
        </c:ser>
        <c:ser>
          <c:idx val="1"/>
          <c:order val="1"/>
          <c:tx>
            <c:strRef>
              <c:f>'job title by year'!$O$55</c:f>
              <c:strCache>
                <c:ptCount val="1"/>
                <c:pt idx="0">
                  <c:v>Graduate 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year'!$P$55:$T$55</c:f>
              <c:numCache>
                <c:formatCode>General</c:formatCode>
                <c:ptCount val="5"/>
                <c:pt idx="0">
                  <c:v>131</c:v>
                </c:pt>
                <c:pt idx="1">
                  <c:v>101</c:v>
                </c:pt>
                <c:pt idx="2">
                  <c:v>132</c:v>
                </c:pt>
                <c:pt idx="3">
                  <c:v>161</c:v>
                </c:pt>
                <c:pt idx="4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1-48D6-AAD9-F1D574F27062}"/>
            </c:ext>
          </c:extLst>
        </c:ser>
        <c:ser>
          <c:idx val="2"/>
          <c:order val="2"/>
          <c:tx>
            <c:strRef>
              <c:f>'job title by year'!$O$56</c:f>
              <c:strCache>
                <c:ptCount val="1"/>
                <c:pt idx="0">
                  <c:v>Professor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year'!$P$56:$T$56</c:f>
              <c:numCache>
                <c:formatCode>General</c:formatCode>
                <c:ptCount val="5"/>
                <c:pt idx="0">
                  <c:v>99</c:v>
                </c:pt>
                <c:pt idx="1">
                  <c:v>82</c:v>
                </c:pt>
                <c:pt idx="2">
                  <c:v>117</c:v>
                </c:pt>
                <c:pt idx="3">
                  <c:v>125</c:v>
                </c:pt>
                <c:pt idx="4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C1-48D6-AAD9-F1D574F27062}"/>
            </c:ext>
          </c:extLst>
        </c:ser>
        <c:ser>
          <c:idx val="3"/>
          <c:order val="3"/>
          <c:tx>
            <c:strRef>
              <c:f>'job title by year'!$O$57</c:f>
              <c:strCache>
                <c:ptCount val="1"/>
                <c:pt idx="0">
                  <c:v>Postdoctoral Researcher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year'!$P$57:$T$57</c:f>
              <c:numCache>
                <c:formatCode>General</c:formatCode>
                <c:ptCount val="5"/>
                <c:pt idx="0">
                  <c:v>20</c:v>
                </c:pt>
                <c:pt idx="1">
                  <c:v>11</c:v>
                </c:pt>
                <c:pt idx="2">
                  <c:v>21</c:v>
                </c:pt>
                <c:pt idx="3">
                  <c:v>44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C1-48D6-AAD9-F1D574F27062}"/>
            </c:ext>
          </c:extLst>
        </c:ser>
        <c:ser>
          <c:idx val="4"/>
          <c:order val="4"/>
          <c:tx>
            <c:strRef>
              <c:f>'job title by year'!$O$58</c:f>
              <c:strCache>
                <c:ptCount val="1"/>
                <c:pt idx="0">
                  <c:v>Academia Scientist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year'!$P$58:$T$58</c:f>
              <c:numCache>
                <c:formatCode>General</c:formatCode>
                <c:ptCount val="5"/>
                <c:pt idx="0">
                  <c:v>15</c:v>
                </c:pt>
                <c:pt idx="1">
                  <c:v>21</c:v>
                </c:pt>
                <c:pt idx="2">
                  <c:v>27</c:v>
                </c:pt>
                <c:pt idx="3">
                  <c:v>26</c:v>
                </c:pt>
                <c:pt idx="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C1-48D6-AAD9-F1D574F27062}"/>
            </c:ext>
          </c:extLst>
        </c:ser>
        <c:ser>
          <c:idx val="5"/>
          <c:order val="5"/>
          <c:tx>
            <c:strRef>
              <c:f>'job title by year'!$O$59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year'!$P$59:$T$59</c:f>
              <c:numCache>
                <c:formatCode>General</c:formatCode>
                <c:ptCount val="5"/>
                <c:pt idx="0">
                  <c:v>164</c:v>
                </c:pt>
                <c:pt idx="1">
                  <c:v>119</c:v>
                </c:pt>
                <c:pt idx="2">
                  <c:v>106</c:v>
                </c:pt>
                <c:pt idx="3">
                  <c:v>151</c:v>
                </c:pt>
                <c:pt idx="4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C1-48D6-AAD9-F1D574F27062}"/>
            </c:ext>
          </c:extLst>
        </c:ser>
        <c:ser>
          <c:idx val="6"/>
          <c:order val="6"/>
          <c:tx>
            <c:strRef>
              <c:f>'job title by year'!$O$60</c:f>
              <c:strCache>
                <c:ptCount val="1"/>
                <c:pt idx="0">
                  <c:v>Government Scientist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year'!$P$60:$T$60</c:f>
              <c:numCache>
                <c:formatCode>General</c:formatCode>
                <c:ptCount val="5"/>
                <c:pt idx="0">
                  <c:v>16</c:v>
                </c:pt>
                <c:pt idx="1">
                  <c:v>13</c:v>
                </c:pt>
                <c:pt idx="2">
                  <c:v>12</c:v>
                </c:pt>
                <c:pt idx="3">
                  <c:v>25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C1-48D6-AAD9-F1D574F27062}"/>
            </c:ext>
          </c:extLst>
        </c:ser>
        <c:ser>
          <c:idx val="7"/>
          <c:order val="7"/>
          <c:tx>
            <c:strRef>
              <c:f>'job title by year'!$O$61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year'!$P$61:$T$61</c:f>
              <c:numCache>
                <c:formatCode>General</c:formatCode>
                <c:ptCount val="5"/>
                <c:pt idx="0">
                  <c:v>9</c:v>
                </c:pt>
                <c:pt idx="1">
                  <c:v>13</c:v>
                </c:pt>
                <c:pt idx="2">
                  <c:v>12</c:v>
                </c:pt>
                <c:pt idx="3">
                  <c:v>8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C1-48D6-AAD9-F1D574F27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'job title by year'!$O$79</c:f>
              <c:strCache>
                <c:ptCount val="1"/>
                <c:pt idx="0">
                  <c:v>Undergraduate Student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year'!$P$79:$T$79</c:f>
              <c:numCache>
                <c:formatCode>0.00%</c:formatCode>
                <c:ptCount val="5"/>
                <c:pt idx="0">
                  <c:v>4.3859649122807015E-3</c:v>
                </c:pt>
                <c:pt idx="1">
                  <c:v>5.5248618784530384E-3</c:v>
                </c:pt>
                <c:pt idx="2">
                  <c:v>2.3364485981308409E-3</c:v>
                </c:pt>
                <c:pt idx="3">
                  <c:v>2.3508137432188065E-2</c:v>
                </c:pt>
                <c:pt idx="4">
                  <c:v>3.1496062992125984E-2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B-40A1-875B-7AAA6150E04B}"/>
            </c:ext>
          </c:extLst>
        </c:ser>
        <c:ser>
          <c:idx val="1"/>
          <c:order val="1"/>
          <c:tx>
            <c:strRef>
              <c:f>'job title by year'!$O$80</c:f>
              <c:strCache>
                <c:ptCount val="1"/>
                <c:pt idx="0">
                  <c:v>Grad 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year'!$P$80:$T$80</c:f>
              <c:numCache>
                <c:formatCode>0.00%</c:formatCode>
                <c:ptCount val="5"/>
                <c:pt idx="0">
                  <c:v>0.28728070175438597</c:v>
                </c:pt>
                <c:pt idx="1">
                  <c:v>0.27900552486187846</c:v>
                </c:pt>
                <c:pt idx="2">
                  <c:v>0.30841121495327101</c:v>
                </c:pt>
                <c:pt idx="3">
                  <c:v>0.29113924050632911</c:v>
                </c:pt>
                <c:pt idx="4">
                  <c:v>0.41259842519685042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BB-40A1-875B-7AAA6150E04B}"/>
            </c:ext>
          </c:extLst>
        </c:ser>
        <c:ser>
          <c:idx val="2"/>
          <c:order val="2"/>
          <c:tx>
            <c:strRef>
              <c:f>'job title by year'!$O$81</c:f>
              <c:strCache>
                <c:ptCount val="1"/>
                <c:pt idx="0">
                  <c:v>Professor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year'!$P$81:$T$81</c:f>
              <c:numCache>
                <c:formatCode>0.00%</c:formatCode>
                <c:ptCount val="5"/>
                <c:pt idx="0">
                  <c:v>0.21710526315789475</c:v>
                </c:pt>
                <c:pt idx="1">
                  <c:v>0.22651933701657459</c:v>
                </c:pt>
                <c:pt idx="2">
                  <c:v>0.27336448598130841</c:v>
                </c:pt>
                <c:pt idx="3">
                  <c:v>0.22603978300180833</c:v>
                </c:pt>
                <c:pt idx="4">
                  <c:v>0.16692913385826771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BB-40A1-875B-7AAA6150E04B}"/>
            </c:ext>
          </c:extLst>
        </c:ser>
        <c:ser>
          <c:idx val="3"/>
          <c:order val="3"/>
          <c:tx>
            <c:strRef>
              <c:f>'job title by year'!$O$82</c:f>
              <c:strCache>
                <c:ptCount val="1"/>
                <c:pt idx="0">
                  <c:v>Postdoc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year'!$P$82:$T$82</c:f>
              <c:numCache>
                <c:formatCode>0.00%</c:formatCode>
                <c:ptCount val="5"/>
                <c:pt idx="0">
                  <c:v>4.3859649122807015E-2</c:v>
                </c:pt>
                <c:pt idx="1">
                  <c:v>3.0386740331491711E-2</c:v>
                </c:pt>
                <c:pt idx="2">
                  <c:v>4.9065420560747662E-2</c:v>
                </c:pt>
                <c:pt idx="3">
                  <c:v>7.956600361663653E-2</c:v>
                </c:pt>
                <c:pt idx="4">
                  <c:v>7.874015748031496E-2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BB-40A1-875B-7AAA6150E04B}"/>
            </c:ext>
          </c:extLst>
        </c:ser>
        <c:ser>
          <c:idx val="4"/>
          <c:order val="4"/>
          <c:tx>
            <c:strRef>
              <c:f>'job title by year'!$O$83</c:f>
              <c:strCache>
                <c:ptCount val="1"/>
                <c:pt idx="0">
                  <c:v>Academia Scientist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year'!$P$83:$T$83</c:f>
              <c:numCache>
                <c:formatCode>0.00%</c:formatCode>
                <c:ptCount val="5"/>
                <c:pt idx="0">
                  <c:v>3.2894736842105261E-2</c:v>
                </c:pt>
                <c:pt idx="1">
                  <c:v>5.8011049723756904E-2</c:v>
                </c:pt>
                <c:pt idx="2">
                  <c:v>6.3084112149532703E-2</c:v>
                </c:pt>
                <c:pt idx="3">
                  <c:v>4.701627486437613E-2</c:v>
                </c:pt>
                <c:pt idx="4">
                  <c:v>4.8818897637795275E-2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BB-40A1-875B-7AAA6150E04B}"/>
            </c:ext>
          </c:extLst>
        </c:ser>
        <c:ser>
          <c:idx val="5"/>
          <c:order val="5"/>
          <c:tx>
            <c:strRef>
              <c:f>'job title by year'!$O$84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year'!$P$84:$T$84</c:f>
              <c:numCache>
                <c:formatCode>0.00%</c:formatCode>
                <c:ptCount val="5"/>
                <c:pt idx="0">
                  <c:v>0.35964912280701755</c:v>
                </c:pt>
                <c:pt idx="1">
                  <c:v>0.32872928176795579</c:v>
                </c:pt>
                <c:pt idx="2">
                  <c:v>0.24766355140186916</c:v>
                </c:pt>
                <c:pt idx="3">
                  <c:v>0.27305605786618448</c:v>
                </c:pt>
                <c:pt idx="4">
                  <c:v>0.21102362204724409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BB-40A1-875B-7AAA6150E04B}"/>
            </c:ext>
          </c:extLst>
        </c:ser>
        <c:ser>
          <c:idx val="6"/>
          <c:order val="6"/>
          <c:tx>
            <c:strRef>
              <c:f>'job title by year'!$O$85</c:f>
              <c:strCache>
                <c:ptCount val="1"/>
                <c:pt idx="0">
                  <c:v>Government Scientist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year'!$P$85:$T$85</c:f>
              <c:numCache>
                <c:formatCode>0.00%</c:formatCode>
                <c:ptCount val="5"/>
                <c:pt idx="0">
                  <c:v>3.5087719298245612E-2</c:v>
                </c:pt>
                <c:pt idx="1">
                  <c:v>3.591160220994475E-2</c:v>
                </c:pt>
                <c:pt idx="2">
                  <c:v>2.8037383177570093E-2</c:v>
                </c:pt>
                <c:pt idx="3">
                  <c:v>4.5207956600361664E-2</c:v>
                </c:pt>
                <c:pt idx="4">
                  <c:v>3.3070866141732283E-2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BB-40A1-875B-7AAA6150E04B}"/>
            </c:ext>
          </c:extLst>
        </c:ser>
        <c:ser>
          <c:idx val="7"/>
          <c:order val="7"/>
          <c:tx>
            <c:strRef>
              <c:f>'job title by year'!$O$86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'job title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'job title by year'!$P$86:$T$86</c:f>
              <c:numCache>
                <c:formatCode>0.00%</c:formatCode>
                <c:ptCount val="5"/>
                <c:pt idx="0">
                  <c:v>1.9736842105263157E-2</c:v>
                </c:pt>
                <c:pt idx="1">
                  <c:v>3.591160220994475E-2</c:v>
                </c:pt>
                <c:pt idx="2">
                  <c:v>2.8037383177570093E-2</c:v>
                </c:pt>
                <c:pt idx="3">
                  <c:v>1.4466546112115732E-2</c:v>
                </c:pt>
                <c:pt idx="4">
                  <c:v>1.7322834645669291E-2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BBB-40A1-875B-7AAA6150E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</a:t>
                </a:r>
                <a:r>
                  <a:rPr lang="en-US" baseline="0"/>
                  <a:t>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'job title 2020'!$O$54</c:f>
              <c:strCache>
                <c:ptCount val="1"/>
                <c:pt idx="0">
                  <c:v>Undergraduate Student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2020'!$P$54:$T$54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3-469D-8D4A-0BD883E2788C}"/>
            </c:ext>
          </c:extLst>
        </c:ser>
        <c:ser>
          <c:idx val="1"/>
          <c:order val="1"/>
          <c:tx>
            <c:strRef>
              <c:f>'job title 2020'!$O$55</c:f>
              <c:strCache>
                <c:ptCount val="1"/>
                <c:pt idx="0">
                  <c:v>Graduate 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2020'!$P$55:$T$55</c:f>
              <c:numCache>
                <c:formatCode>General</c:formatCode>
                <c:ptCount val="5"/>
                <c:pt idx="0">
                  <c:v>28</c:v>
                </c:pt>
                <c:pt idx="1">
                  <c:v>85</c:v>
                </c:pt>
                <c:pt idx="2">
                  <c:v>113</c:v>
                </c:pt>
                <c:pt idx="3">
                  <c:v>28</c:v>
                </c:pt>
                <c:pt idx="4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63-469D-8D4A-0BD883E2788C}"/>
            </c:ext>
          </c:extLst>
        </c:ser>
        <c:ser>
          <c:idx val="2"/>
          <c:order val="2"/>
          <c:tx>
            <c:strRef>
              <c:f>'job title 2020'!$O$56</c:f>
              <c:strCache>
                <c:ptCount val="1"/>
                <c:pt idx="0">
                  <c:v>Professor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2020'!$P$56:$T$56</c:f>
              <c:numCache>
                <c:formatCode>General</c:formatCode>
                <c:ptCount val="5"/>
                <c:pt idx="0">
                  <c:v>19</c:v>
                </c:pt>
                <c:pt idx="1">
                  <c:v>49</c:v>
                </c:pt>
                <c:pt idx="2">
                  <c:v>68</c:v>
                </c:pt>
                <c:pt idx="3">
                  <c:v>4</c:v>
                </c:pt>
                <c:pt idx="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63-469D-8D4A-0BD883E2788C}"/>
            </c:ext>
          </c:extLst>
        </c:ser>
        <c:ser>
          <c:idx val="3"/>
          <c:order val="3"/>
          <c:tx>
            <c:strRef>
              <c:f>'job title 2020'!$O$57</c:f>
              <c:strCache>
                <c:ptCount val="1"/>
                <c:pt idx="0">
                  <c:v>Postdoctoral Researcher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2020'!$P$57:$T$57</c:f>
              <c:numCache>
                <c:formatCode>General</c:formatCode>
                <c:ptCount val="5"/>
                <c:pt idx="0">
                  <c:v>9</c:v>
                </c:pt>
                <c:pt idx="1">
                  <c:v>14</c:v>
                </c:pt>
                <c:pt idx="2">
                  <c:v>23</c:v>
                </c:pt>
                <c:pt idx="3">
                  <c:v>7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63-469D-8D4A-0BD883E2788C}"/>
            </c:ext>
          </c:extLst>
        </c:ser>
        <c:ser>
          <c:idx val="4"/>
          <c:order val="4"/>
          <c:tx>
            <c:strRef>
              <c:f>'job title 2020'!$O$58</c:f>
              <c:strCache>
                <c:ptCount val="1"/>
                <c:pt idx="0">
                  <c:v>Academia Scientist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2020'!$P$58:$T$58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63-469D-8D4A-0BD883E2788C}"/>
            </c:ext>
          </c:extLst>
        </c:ser>
        <c:ser>
          <c:idx val="5"/>
          <c:order val="5"/>
          <c:tx>
            <c:strRef>
              <c:f>'job title 2020'!$O$59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2020'!$P$59:$T$59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17</c:v>
                </c:pt>
                <c:pt idx="3">
                  <c:v>6</c:v>
                </c:pt>
                <c:pt idx="4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63-469D-8D4A-0BD883E2788C}"/>
            </c:ext>
          </c:extLst>
        </c:ser>
        <c:ser>
          <c:idx val="6"/>
          <c:order val="6"/>
          <c:tx>
            <c:strRef>
              <c:f>'job title 2020'!$O$60</c:f>
              <c:strCache>
                <c:ptCount val="1"/>
                <c:pt idx="0">
                  <c:v>Government Scientist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2020'!$P$60:$T$60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10</c:v>
                </c:pt>
                <c:pt idx="3">
                  <c:v>0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63-469D-8D4A-0BD883E2788C}"/>
            </c:ext>
          </c:extLst>
        </c:ser>
        <c:ser>
          <c:idx val="7"/>
          <c:order val="7"/>
          <c:tx>
            <c:strRef>
              <c:f>'job title 2020'!$O$61</c:f>
              <c:strCache>
                <c:ptCount val="1"/>
                <c:pt idx="0">
                  <c:v>Unknown/Other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2020'!$P$61:$T$61</c:f>
              <c:numCache>
                <c:formatCode>General</c:formatCode>
                <c:ptCount val="5"/>
                <c:pt idx="0">
                  <c:v>18</c:v>
                </c:pt>
                <c:pt idx="1">
                  <c:v>2</c:v>
                </c:pt>
                <c:pt idx="2">
                  <c:v>20</c:v>
                </c:pt>
                <c:pt idx="3">
                  <c:v>0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863-469D-8D4A-0BD883E27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'job title 2020'!$O$79</c:f>
              <c:strCache>
                <c:ptCount val="1"/>
                <c:pt idx="0">
                  <c:v>Undergraduate Student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2020'!$P$79:$T$79</c:f>
              <c:numCache>
                <c:formatCode>0.00%</c:formatCode>
                <c:ptCount val="5"/>
                <c:pt idx="0">
                  <c:v>0</c:v>
                </c:pt>
                <c:pt idx="1">
                  <c:v>1.1428571428571429E-2</c:v>
                </c:pt>
                <c:pt idx="2">
                  <c:v>7.6045627376425855E-3</c:v>
                </c:pt>
                <c:pt idx="3">
                  <c:v>3.7735849056603772E-2</c:v>
                </c:pt>
                <c:pt idx="4">
                  <c:v>3.9312039312039311E-2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9-4C57-ACEA-A6CADF11F95A}"/>
            </c:ext>
          </c:extLst>
        </c:ser>
        <c:ser>
          <c:idx val="1"/>
          <c:order val="1"/>
          <c:tx>
            <c:strRef>
              <c:f>'job title 2020'!$O$80</c:f>
              <c:strCache>
                <c:ptCount val="1"/>
                <c:pt idx="0">
                  <c:v>Graduate 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2020'!$P$80:$T$80</c:f>
              <c:numCache>
                <c:formatCode>0.00%</c:formatCode>
                <c:ptCount val="5"/>
                <c:pt idx="0">
                  <c:v>0.31818181818181818</c:v>
                </c:pt>
                <c:pt idx="1">
                  <c:v>0.48571428571428571</c:v>
                </c:pt>
                <c:pt idx="2">
                  <c:v>0.42965779467680609</c:v>
                </c:pt>
                <c:pt idx="3">
                  <c:v>0.52830188679245282</c:v>
                </c:pt>
                <c:pt idx="4">
                  <c:v>0.36609336609336607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9-4C57-ACEA-A6CADF11F95A}"/>
            </c:ext>
          </c:extLst>
        </c:ser>
        <c:ser>
          <c:idx val="2"/>
          <c:order val="2"/>
          <c:tx>
            <c:strRef>
              <c:f>'job title 2020'!$O$81</c:f>
              <c:strCache>
                <c:ptCount val="1"/>
                <c:pt idx="0">
                  <c:v>Professor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2020'!$P$81:$T$81</c:f>
              <c:numCache>
                <c:formatCode>0.00%</c:formatCode>
                <c:ptCount val="5"/>
                <c:pt idx="0">
                  <c:v>0.21590909090909091</c:v>
                </c:pt>
                <c:pt idx="1">
                  <c:v>0.28000000000000003</c:v>
                </c:pt>
                <c:pt idx="2">
                  <c:v>0.2585551330798479</c:v>
                </c:pt>
                <c:pt idx="3">
                  <c:v>7.5471698113207544E-2</c:v>
                </c:pt>
                <c:pt idx="4">
                  <c:v>0.13022113022113022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99-4C57-ACEA-A6CADF11F95A}"/>
            </c:ext>
          </c:extLst>
        </c:ser>
        <c:ser>
          <c:idx val="3"/>
          <c:order val="3"/>
          <c:tx>
            <c:strRef>
              <c:f>'job title 2020'!$O$82</c:f>
              <c:strCache>
                <c:ptCount val="1"/>
                <c:pt idx="0">
                  <c:v>Postdoctoral Researcher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2020'!$P$82:$T$82</c:f>
              <c:numCache>
                <c:formatCode>0.00%</c:formatCode>
                <c:ptCount val="5"/>
                <c:pt idx="0">
                  <c:v>0.10227272727272728</c:v>
                </c:pt>
                <c:pt idx="1">
                  <c:v>0.08</c:v>
                </c:pt>
                <c:pt idx="2">
                  <c:v>8.7452471482889732E-2</c:v>
                </c:pt>
                <c:pt idx="3">
                  <c:v>0.13207547169811321</c:v>
                </c:pt>
                <c:pt idx="4">
                  <c:v>7.125307125307126E-2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99-4C57-ACEA-A6CADF11F95A}"/>
            </c:ext>
          </c:extLst>
        </c:ser>
        <c:ser>
          <c:idx val="4"/>
          <c:order val="4"/>
          <c:tx>
            <c:strRef>
              <c:f>'job title 2020'!$O$83</c:f>
              <c:strCache>
                <c:ptCount val="1"/>
                <c:pt idx="0">
                  <c:v>Academia Scientist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2020'!$P$83:$T$83</c:f>
              <c:numCache>
                <c:formatCode>0.00%</c:formatCode>
                <c:ptCount val="5"/>
                <c:pt idx="0">
                  <c:v>4.5454545454545456E-2</c:v>
                </c:pt>
                <c:pt idx="1">
                  <c:v>3.4285714285714287E-2</c:v>
                </c:pt>
                <c:pt idx="2">
                  <c:v>3.8022813688212927E-2</c:v>
                </c:pt>
                <c:pt idx="3">
                  <c:v>0.11320754716981132</c:v>
                </c:pt>
                <c:pt idx="4">
                  <c:v>4.6683046683046681E-2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99-4C57-ACEA-A6CADF11F95A}"/>
            </c:ext>
          </c:extLst>
        </c:ser>
        <c:ser>
          <c:idx val="5"/>
          <c:order val="5"/>
          <c:tx>
            <c:strRef>
              <c:f>'job title 2020'!$O$84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2020'!$P$84:$T$84</c:f>
              <c:numCache>
                <c:formatCode>0.00%</c:formatCode>
                <c:ptCount val="5"/>
                <c:pt idx="0">
                  <c:v>9.0909090909090912E-2</c:v>
                </c:pt>
                <c:pt idx="1">
                  <c:v>5.1428571428571428E-2</c:v>
                </c:pt>
                <c:pt idx="2">
                  <c:v>6.4638783269961975E-2</c:v>
                </c:pt>
                <c:pt idx="3">
                  <c:v>0.11320754716981132</c:v>
                </c:pt>
                <c:pt idx="4">
                  <c:v>0.29238329238329236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99-4C57-ACEA-A6CADF11F95A}"/>
            </c:ext>
          </c:extLst>
        </c:ser>
        <c:ser>
          <c:idx val="6"/>
          <c:order val="6"/>
          <c:tx>
            <c:strRef>
              <c:f>'job title 2020'!$O$85</c:f>
              <c:strCache>
                <c:ptCount val="1"/>
                <c:pt idx="0">
                  <c:v>Government Scientist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2020'!$P$85:$T$85</c:f>
              <c:numCache>
                <c:formatCode>0.00%</c:formatCode>
                <c:ptCount val="5"/>
                <c:pt idx="0">
                  <c:v>2.2727272727272728E-2</c:v>
                </c:pt>
                <c:pt idx="1">
                  <c:v>4.5714285714285714E-2</c:v>
                </c:pt>
                <c:pt idx="2">
                  <c:v>3.8022813688212927E-2</c:v>
                </c:pt>
                <c:pt idx="3">
                  <c:v>0</c:v>
                </c:pt>
                <c:pt idx="4">
                  <c:v>3.1941031941031942E-2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99-4C57-ACEA-A6CADF11F95A}"/>
            </c:ext>
          </c:extLst>
        </c:ser>
        <c:ser>
          <c:idx val="7"/>
          <c:order val="7"/>
          <c:tx>
            <c:strRef>
              <c:f>'job title 2020'!$O$86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'job title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'job title 2020'!$P$86:$T$86</c:f>
              <c:numCache>
                <c:formatCode>0.00%</c:formatCode>
                <c:ptCount val="5"/>
                <c:pt idx="0">
                  <c:v>0.20454545454545456</c:v>
                </c:pt>
                <c:pt idx="1">
                  <c:v>1.1428571428571429E-2</c:v>
                </c:pt>
                <c:pt idx="2">
                  <c:v>7.6045627376425853E-2</c:v>
                </c:pt>
                <c:pt idx="3">
                  <c:v>0</c:v>
                </c:pt>
                <c:pt idx="4">
                  <c:v>2.2113022113022112E-2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A-3C41-917B-32D7BAD5A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</a:t>
                </a:r>
                <a:r>
                  <a:rPr lang="en-US" baseline="0"/>
                  <a:t>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'job title 2020'!$O$125</c:f>
              <c:strCache>
                <c:ptCount val="1"/>
                <c:pt idx="0">
                  <c:v>Undergraduate Student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2020'!$P$125:$U$125</c:f>
              <c:numCache>
                <c:formatCode>0.00%</c:formatCode>
                <c:ptCount val="6"/>
                <c:pt idx="0">
                  <c:v>0</c:v>
                </c:pt>
                <c:pt idx="1">
                  <c:v>1.1560693641618497E-2</c:v>
                </c:pt>
                <c:pt idx="2">
                  <c:v>8.23045267489712E-3</c:v>
                </c:pt>
                <c:pt idx="3">
                  <c:v>3.7735849056603772E-2</c:v>
                </c:pt>
                <c:pt idx="4">
                  <c:v>4.0201005025125629E-2</c:v>
                </c:pt>
                <c:pt idx="5">
                  <c:v>2.9745042492917848E-2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3-E647-99C8-C197CAF6ECD6}"/>
            </c:ext>
          </c:extLst>
        </c:ser>
        <c:ser>
          <c:idx val="1"/>
          <c:order val="1"/>
          <c:tx>
            <c:strRef>
              <c:f>'job title 2020'!$O$126</c:f>
              <c:strCache>
                <c:ptCount val="1"/>
                <c:pt idx="0">
                  <c:v>Graduate 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2020'!$P$126:$U$126</c:f>
              <c:numCache>
                <c:formatCode>0.00%</c:formatCode>
                <c:ptCount val="6"/>
                <c:pt idx="0">
                  <c:v>0.4</c:v>
                </c:pt>
                <c:pt idx="1">
                  <c:v>0.4913294797687861</c:v>
                </c:pt>
                <c:pt idx="2">
                  <c:v>0.46502057613168724</c:v>
                </c:pt>
                <c:pt idx="3">
                  <c:v>0.52830188679245282</c:v>
                </c:pt>
                <c:pt idx="4">
                  <c:v>0.37437185929648242</c:v>
                </c:pt>
                <c:pt idx="5">
                  <c:v>0.42351274787535409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D3-E647-99C8-C197CAF6ECD6}"/>
            </c:ext>
          </c:extLst>
        </c:ser>
        <c:ser>
          <c:idx val="2"/>
          <c:order val="2"/>
          <c:tx>
            <c:strRef>
              <c:f>'job title 2020'!$O$127</c:f>
              <c:strCache>
                <c:ptCount val="1"/>
                <c:pt idx="0">
                  <c:v>Professor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2020'!$P$127:$U$127</c:f>
              <c:numCache>
                <c:formatCode>0.00%</c:formatCode>
                <c:ptCount val="6"/>
                <c:pt idx="0">
                  <c:v>0.27142857142857141</c:v>
                </c:pt>
                <c:pt idx="1">
                  <c:v>0.2832369942196532</c:v>
                </c:pt>
                <c:pt idx="2">
                  <c:v>0.27983539094650206</c:v>
                </c:pt>
                <c:pt idx="3">
                  <c:v>7.5471698113207544E-2</c:v>
                </c:pt>
                <c:pt idx="4">
                  <c:v>0.13316582914572864</c:v>
                </c:pt>
                <c:pt idx="5">
                  <c:v>0.17847025495750707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D3-E647-99C8-C197CAF6ECD6}"/>
            </c:ext>
          </c:extLst>
        </c:ser>
        <c:ser>
          <c:idx val="3"/>
          <c:order val="3"/>
          <c:tx>
            <c:strRef>
              <c:f>'job title 2020'!$O$128</c:f>
              <c:strCache>
                <c:ptCount val="1"/>
                <c:pt idx="0">
                  <c:v>Postdoctoral Researcher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2020'!$P$128:$U$128</c:f>
              <c:numCache>
                <c:formatCode>0.00%</c:formatCode>
                <c:ptCount val="6"/>
                <c:pt idx="0">
                  <c:v>0.12857142857142856</c:v>
                </c:pt>
                <c:pt idx="1">
                  <c:v>8.0924855491329481E-2</c:v>
                </c:pt>
                <c:pt idx="2">
                  <c:v>9.4650205761316872E-2</c:v>
                </c:pt>
                <c:pt idx="3">
                  <c:v>0.13207547169811321</c:v>
                </c:pt>
                <c:pt idx="4">
                  <c:v>7.2864321608040197E-2</c:v>
                </c:pt>
                <c:pt idx="5">
                  <c:v>8.3569405099150146E-2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D3-E647-99C8-C197CAF6ECD6}"/>
            </c:ext>
          </c:extLst>
        </c:ser>
        <c:ser>
          <c:idx val="4"/>
          <c:order val="4"/>
          <c:tx>
            <c:strRef>
              <c:f>'job title 2020'!$O$129</c:f>
              <c:strCache>
                <c:ptCount val="1"/>
                <c:pt idx="0">
                  <c:v>Academia Scientist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2020'!$P$129:$U$129</c:f>
              <c:numCache>
                <c:formatCode>0.00%</c:formatCode>
                <c:ptCount val="6"/>
                <c:pt idx="0">
                  <c:v>5.7142857142857141E-2</c:v>
                </c:pt>
                <c:pt idx="1">
                  <c:v>3.4682080924855488E-2</c:v>
                </c:pt>
                <c:pt idx="2">
                  <c:v>4.1152263374485597E-2</c:v>
                </c:pt>
                <c:pt idx="3">
                  <c:v>0.11320754716981132</c:v>
                </c:pt>
                <c:pt idx="4">
                  <c:v>4.7738693467336682E-2</c:v>
                </c:pt>
                <c:pt idx="5">
                  <c:v>4.9575070821529746E-2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D3-E647-99C8-C197CAF6ECD6}"/>
            </c:ext>
          </c:extLst>
        </c:ser>
        <c:ser>
          <c:idx val="5"/>
          <c:order val="5"/>
          <c:tx>
            <c:strRef>
              <c:f>'job title 2020'!$O$130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2020'!$P$130:$U$130</c:f>
              <c:numCache>
                <c:formatCode>0.00%</c:formatCode>
                <c:ptCount val="6"/>
                <c:pt idx="0">
                  <c:v>0.11428571428571428</c:v>
                </c:pt>
                <c:pt idx="1">
                  <c:v>5.2023121387283239E-2</c:v>
                </c:pt>
                <c:pt idx="2">
                  <c:v>6.9958847736625515E-2</c:v>
                </c:pt>
                <c:pt idx="3">
                  <c:v>0.11320754716981132</c:v>
                </c:pt>
                <c:pt idx="4">
                  <c:v>0.29899497487437188</c:v>
                </c:pt>
                <c:pt idx="5">
                  <c:v>0.20254957507082152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D3-E647-99C8-C197CAF6ECD6}"/>
            </c:ext>
          </c:extLst>
        </c:ser>
        <c:ser>
          <c:idx val="6"/>
          <c:order val="6"/>
          <c:tx>
            <c:strRef>
              <c:f>'job title 2020'!$O$131</c:f>
              <c:strCache>
                <c:ptCount val="1"/>
                <c:pt idx="0">
                  <c:v>Government Scientist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2020'!$P$131:$U$131</c:f>
              <c:numCache>
                <c:formatCode>0.00%</c:formatCode>
                <c:ptCount val="6"/>
                <c:pt idx="0">
                  <c:v>2.8571428571428571E-2</c:v>
                </c:pt>
                <c:pt idx="1">
                  <c:v>4.6242774566473986E-2</c:v>
                </c:pt>
                <c:pt idx="2">
                  <c:v>4.1152263374485597E-2</c:v>
                </c:pt>
                <c:pt idx="3">
                  <c:v>0</c:v>
                </c:pt>
                <c:pt idx="4">
                  <c:v>3.2663316582914576E-2</c:v>
                </c:pt>
                <c:pt idx="5">
                  <c:v>3.2577903682719546E-2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F5-0649-BE73-3F3F5464F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</a:t>
                </a:r>
                <a:r>
                  <a:rPr lang="en-US" baseline="0"/>
                  <a:t>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'job title 2020'!$O$101</c:f>
              <c:strCache>
                <c:ptCount val="1"/>
                <c:pt idx="0">
                  <c:v>Undergraduate Student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2020'!$P$101:$U$101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16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9-CE46-A03A-B38AE360C0D2}"/>
            </c:ext>
          </c:extLst>
        </c:ser>
        <c:ser>
          <c:idx val="1"/>
          <c:order val="1"/>
          <c:tx>
            <c:strRef>
              <c:f>'job title 2020'!$O$102</c:f>
              <c:strCache>
                <c:ptCount val="1"/>
                <c:pt idx="0">
                  <c:v>Graduate 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2020'!$P$102:$U$102</c:f>
              <c:numCache>
                <c:formatCode>General</c:formatCode>
                <c:ptCount val="6"/>
                <c:pt idx="0">
                  <c:v>28</c:v>
                </c:pt>
                <c:pt idx="1">
                  <c:v>85</c:v>
                </c:pt>
                <c:pt idx="2">
                  <c:v>113</c:v>
                </c:pt>
                <c:pt idx="3">
                  <c:v>28</c:v>
                </c:pt>
                <c:pt idx="4">
                  <c:v>149</c:v>
                </c:pt>
                <c:pt idx="5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09-CE46-A03A-B38AE360C0D2}"/>
            </c:ext>
          </c:extLst>
        </c:ser>
        <c:ser>
          <c:idx val="2"/>
          <c:order val="2"/>
          <c:tx>
            <c:strRef>
              <c:f>'job title 2020'!$O$103</c:f>
              <c:strCache>
                <c:ptCount val="1"/>
                <c:pt idx="0">
                  <c:v>Professor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2020'!$P$103:$U$103</c:f>
              <c:numCache>
                <c:formatCode>General</c:formatCode>
                <c:ptCount val="6"/>
                <c:pt idx="0">
                  <c:v>19</c:v>
                </c:pt>
                <c:pt idx="1">
                  <c:v>49</c:v>
                </c:pt>
                <c:pt idx="2">
                  <c:v>68</c:v>
                </c:pt>
                <c:pt idx="3">
                  <c:v>4</c:v>
                </c:pt>
                <c:pt idx="4">
                  <c:v>53</c:v>
                </c:pt>
                <c:pt idx="5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09-CE46-A03A-B38AE360C0D2}"/>
            </c:ext>
          </c:extLst>
        </c:ser>
        <c:ser>
          <c:idx val="3"/>
          <c:order val="3"/>
          <c:tx>
            <c:strRef>
              <c:f>'job title 2020'!$O$104</c:f>
              <c:strCache>
                <c:ptCount val="1"/>
                <c:pt idx="0">
                  <c:v>Postdoctoral Researcher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2020'!$P$104:$U$104</c:f>
              <c:numCache>
                <c:formatCode>General</c:formatCode>
                <c:ptCount val="6"/>
                <c:pt idx="0">
                  <c:v>9</c:v>
                </c:pt>
                <c:pt idx="1">
                  <c:v>14</c:v>
                </c:pt>
                <c:pt idx="2">
                  <c:v>23</c:v>
                </c:pt>
                <c:pt idx="3">
                  <c:v>7</c:v>
                </c:pt>
                <c:pt idx="4">
                  <c:v>29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09-CE46-A03A-B38AE360C0D2}"/>
            </c:ext>
          </c:extLst>
        </c:ser>
        <c:ser>
          <c:idx val="4"/>
          <c:order val="4"/>
          <c:tx>
            <c:strRef>
              <c:f>'job title 2020'!$O$105</c:f>
              <c:strCache>
                <c:ptCount val="1"/>
                <c:pt idx="0">
                  <c:v>Academia Scientist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2020'!$P$105:$U$105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19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09-CE46-A03A-B38AE360C0D2}"/>
            </c:ext>
          </c:extLst>
        </c:ser>
        <c:ser>
          <c:idx val="5"/>
          <c:order val="5"/>
          <c:tx>
            <c:strRef>
              <c:f>'job title 2020'!$O$106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2020'!$P$106:$U$106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17</c:v>
                </c:pt>
                <c:pt idx="3">
                  <c:v>6</c:v>
                </c:pt>
                <c:pt idx="4">
                  <c:v>119</c:v>
                </c:pt>
                <c:pt idx="5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09-CE46-A03A-B38AE360C0D2}"/>
            </c:ext>
          </c:extLst>
        </c:ser>
        <c:ser>
          <c:idx val="6"/>
          <c:order val="6"/>
          <c:tx>
            <c:strRef>
              <c:f>'job title 2020'!$O$107</c:f>
              <c:strCache>
                <c:ptCount val="1"/>
                <c:pt idx="0">
                  <c:v>Government Scientist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'job title 2020'!$P$53:$U$53</c:f>
              <c:strCache>
                <c:ptCount val="6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  <c:pt idx="5">
                  <c:v>2020 All People</c:v>
                </c:pt>
              </c:strCache>
            </c:strRef>
          </c:cat>
          <c:val>
            <c:numRef>
              <c:f>'job title 2020'!$P$107:$U$107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10</c:v>
                </c:pt>
                <c:pt idx="3">
                  <c:v>0</c:v>
                </c:pt>
                <c:pt idx="4">
                  <c:v>13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09-CE46-A03A-B38AE360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'Inst type by year'!$O$55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'Inst type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'Inst type by year'!$P$55:$T$55</c:f>
              <c:numCache>
                <c:formatCode>General</c:formatCode>
                <c:ptCount val="5"/>
                <c:pt idx="0">
                  <c:v>29</c:v>
                </c:pt>
                <c:pt idx="1">
                  <c:v>18</c:v>
                </c:pt>
                <c:pt idx="2">
                  <c:v>21</c:v>
                </c:pt>
                <c:pt idx="3">
                  <c:v>23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0-0F4B-87E3-15BCB3566E1B}"/>
            </c:ext>
          </c:extLst>
        </c:ser>
        <c:ser>
          <c:idx val="1"/>
          <c:order val="1"/>
          <c:tx>
            <c:strRef>
              <c:f>'Inst type by year'!$O$56</c:f>
              <c:strCache>
                <c:ptCount val="1"/>
                <c:pt idx="0">
                  <c:v>non R1, 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'Inst type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'Inst type by year'!$P$56:$T$56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B0-0F4B-87E3-15BCB3566E1B}"/>
            </c:ext>
          </c:extLst>
        </c:ser>
        <c:ser>
          <c:idx val="2"/>
          <c:order val="2"/>
          <c:tx>
            <c:strRef>
              <c:f>'Inst type by year'!$O$57</c:f>
              <c:strCache>
                <c:ptCount val="1"/>
                <c:pt idx="0">
                  <c:v>PUI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'Inst type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'Inst type by year'!$P$57:$T$57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B0-0F4B-87E3-15BCB3566E1B}"/>
            </c:ext>
          </c:extLst>
        </c:ser>
        <c:ser>
          <c:idx val="3"/>
          <c:order val="3"/>
          <c:tx>
            <c:strRef>
              <c:f>'Inst type by year'!$O$58</c:f>
              <c:strCache>
                <c:ptCount val="1"/>
                <c:pt idx="0">
                  <c:v>Minority Serving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'Inst type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'Inst type by year'!$P$58:$T$58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B0-0F4B-87E3-15BCB3566E1B}"/>
            </c:ext>
          </c:extLst>
        </c:ser>
        <c:ser>
          <c:idx val="4"/>
          <c:order val="4"/>
          <c:tx>
            <c:strRef>
              <c:f>'Inst type by year'!$O$59</c:f>
              <c:strCache>
                <c:ptCount val="1"/>
                <c:pt idx="0">
                  <c:v>NI&gt;10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'Inst type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'Inst type by year'!$P$59:$T$59</c:f>
              <c:numCache>
                <c:formatCode>General</c:formatCode>
                <c:ptCount val="5"/>
                <c:pt idx="0">
                  <c:v>53</c:v>
                </c:pt>
                <c:pt idx="1">
                  <c:v>41</c:v>
                </c:pt>
                <c:pt idx="2">
                  <c:v>48</c:v>
                </c:pt>
                <c:pt idx="3">
                  <c:v>60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A-8C4D-8F05-97F472BE8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'Inst Type 2020'!$O$54</c:f>
              <c:strCache>
                <c:ptCount val="1"/>
                <c:pt idx="0">
                  <c:v>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'Inst Type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'Inst Type 2020'!$P$54:$T$54</c:f>
              <c:numCache>
                <c:formatCode>General</c:formatCode>
                <c:ptCount val="5"/>
                <c:pt idx="0">
                  <c:v>35</c:v>
                </c:pt>
                <c:pt idx="1">
                  <c:v>116</c:v>
                </c:pt>
                <c:pt idx="2">
                  <c:v>151</c:v>
                </c:pt>
                <c:pt idx="3">
                  <c:v>18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D-7546-9CD1-E65830642AFA}"/>
            </c:ext>
          </c:extLst>
        </c:ser>
        <c:ser>
          <c:idx val="1"/>
          <c:order val="1"/>
          <c:tx>
            <c:strRef>
              <c:f>'Inst Type 2020'!$O$55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'Inst Type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'Inst Type 2020'!$P$55:$T$55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15</c:v>
                </c:pt>
                <c:pt idx="3">
                  <c:v>2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ED-7546-9CD1-E65830642AFA}"/>
            </c:ext>
          </c:extLst>
        </c:ser>
        <c:ser>
          <c:idx val="2"/>
          <c:order val="2"/>
          <c:tx>
            <c:strRef>
              <c:f>'Inst Type 2020'!$O$56</c:f>
              <c:strCache>
                <c:ptCount val="1"/>
                <c:pt idx="0">
                  <c:v>non R1, 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'Inst Type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'Inst Type 2020'!$P$56:$T$56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ED-7546-9CD1-E65830642AFA}"/>
            </c:ext>
          </c:extLst>
        </c:ser>
        <c:ser>
          <c:idx val="3"/>
          <c:order val="3"/>
          <c:tx>
            <c:strRef>
              <c:f>'Inst Type 2020'!$O$57</c:f>
              <c:strCache>
                <c:ptCount val="1"/>
                <c:pt idx="0">
                  <c:v>PUI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'Inst Type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'Inst Type 2020'!$P$57:$T$57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ED-7546-9CD1-E65830642AFA}"/>
            </c:ext>
          </c:extLst>
        </c:ser>
        <c:ser>
          <c:idx val="4"/>
          <c:order val="4"/>
          <c:tx>
            <c:strRef>
              <c:f>'Inst Type 2020'!$O$58</c:f>
              <c:strCache>
                <c:ptCount val="1"/>
                <c:pt idx="0">
                  <c:v>Minority Serving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'Inst Type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'Inst Type 2020'!$P$58:$T$58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ED-7546-9CD1-E65830642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'Region by year'!$O$54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year'!$P$54:$T$54</c:f>
              <c:numCache>
                <c:formatCode>General</c:formatCode>
                <c:ptCount val="5"/>
                <c:pt idx="0">
                  <c:v>345</c:v>
                </c:pt>
                <c:pt idx="1">
                  <c:v>257</c:v>
                </c:pt>
                <c:pt idx="2">
                  <c:v>310</c:v>
                </c:pt>
                <c:pt idx="3">
                  <c:v>394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D-4053-BFB5-644FBC541538}"/>
            </c:ext>
          </c:extLst>
        </c:ser>
        <c:ser>
          <c:idx val="1"/>
          <c:order val="1"/>
          <c:tx>
            <c:strRef>
              <c:f>'Region by year'!$O$55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year'!$P$55:$T$55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13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6D-4053-BFB5-644FBC541538}"/>
            </c:ext>
          </c:extLst>
        </c:ser>
        <c:ser>
          <c:idx val="2"/>
          <c:order val="2"/>
          <c:tx>
            <c:strRef>
              <c:f>'Region by year'!$O$56</c:f>
              <c:strCache>
                <c:ptCount val="1"/>
                <c:pt idx="0">
                  <c:v>Other Americas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year'!$P$56:$T$56</c:f>
              <c:numCache>
                <c:formatCode>General</c:formatCode>
                <c:ptCount val="5"/>
                <c:pt idx="0">
                  <c:v>10</c:v>
                </c:pt>
                <c:pt idx="1">
                  <c:v>9</c:v>
                </c:pt>
                <c:pt idx="2">
                  <c:v>16</c:v>
                </c:pt>
                <c:pt idx="3">
                  <c:v>45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6D-4053-BFB5-644FBC541538}"/>
            </c:ext>
          </c:extLst>
        </c:ser>
        <c:ser>
          <c:idx val="3"/>
          <c:order val="3"/>
          <c:tx>
            <c:strRef>
              <c:f>'Region by year'!$O$57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year'!$P$57:$T$57</c:f>
              <c:numCache>
                <c:formatCode>General</c:formatCode>
                <c:ptCount val="5"/>
                <c:pt idx="0">
                  <c:v>38</c:v>
                </c:pt>
                <c:pt idx="1">
                  <c:v>49</c:v>
                </c:pt>
                <c:pt idx="2">
                  <c:v>39</c:v>
                </c:pt>
                <c:pt idx="3">
                  <c:v>44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6D-4053-BFB5-644FBC541538}"/>
            </c:ext>
          </c:extLst>
        </c:ser>
        <c:ser>
          <c:idx val="4"/>
          <c:order val="4"/>
          <c:tx>
            <c:strRef>
              <c:f>'Region by year'!$O$58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year'!$P$58:$T$58</c:f>
              <c:numCache>
                <c:formatCode>General</c:formatCode>
                <c:ptCount val="5"/>
                <c:pt idx="0">
                  <c:v>22</c:v>
                </c:pt>
                <c:pt idx="1">
                  <c:v>17</c:v>
                </c:pt>
                <c:pt idx="2">
                  <c:v>26</c:v>
                </c:pt>
                <c:pt idx="3">
                  <c:v>42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6D-4053-BFB5-644FBC541538}"/>
            </c:ext>
          </c:extLst>
        </c:ser>
        <c:ser>
          <c:idx val="5"/>
          <c:order val="5"/>
          <c:tx>
            <c:strRef>
              <c:f>'Region by year'!$O$59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year'!$P$59:$T$59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6D-4053-BFB5-644FBC541538}"/>
            </c:ext>
          </c:extLst>
        </c:ser>
        <c:ser>
          <c:idx val="6"/>
          <c:order val="6"/>
          <c:tx>
            <c:strRef>
              <c:f>'Region by year'!$O$60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year'!$P$60:$T$60</c:f>
              <c:numCache>
                <c:formatCode>General</c:formatCode>
                <c:ptCount val="5"/>
                <c:pt idx="0">
                  <c:v>28</c:v>
                </c:pt>
                <c:pt idx="1">
                  <c:v>20</c:v>
                </c:pt>
                <c:pt idx="2">
                  <c:v>21</c:v>
                </c:pt>
                <c:pt idx="3">
                  <c:v>15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6D-4053-BFB5-644FBC541538}"/>
            </c:ext>
          </c:extLst>
        </c:ser>
        <c:ser>
          <c:idx val="7"/>
          <c:order val="7"/>
          <c:tx>
            <c:strRef>
              <c:f>'Region by year'!$O$61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year'!$P$61:$T$61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86D-4053-BFB5-644FBC541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'Region by year'!$O$80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year'!$P$80:$T$80</c:f>
              <c:numCache>
                <c:formatCode>0.00%</c:formatCode>
                <c:ptCount val="5"/>
                <c:pt idx="0">
                  <c:v>0.75657894736842102</c:v>
                </c:pt>
                <c:pt idx="1">
                  <c:v>0.70994475138121549</c:v>
                </c:pt>
                <c:pt idx="2">
                  <c:v>0.72429906542056077</c:v>
                </c:pt>
                <c:pt idx="3">
                  <c:v>0.71247739602169979</c:v>
                </c:pt>
                <c:pt idx="4">
                  <c:v>0.78740157480314965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9-46DC-A63A-5B1B2289CBCC}"/>
            </c:ext>
          </c:extLst>
        </c:ser>
        <c:ser>
          <c:idx val="1"/>
          <c:order val="1"/>
          <c:tx>
            <c:strRef>
              <c:f>'Region by year'!$O$81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year'!$P$81:$T$81</c:f>
              <c:numCache>
                <c:formatCode>0.00%</c:formatCode>
                <c:ptCount val="5"/>
                <c:pt idx="0">
                  <c:v>1.9736842105263157E-2</c:v>
                </c:pt>
                <c:pt idx="1">
                  <c:v>1.3812154696132596E-2</c:v>
                </c:pt>
                <c:pt idx="2">
                  <c:v>3.0373831775700934E-2</c:v>
                </c:pt>
                <c:pt idx="3">
                  <c:v>1.0849909584086799E-2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E9-46DC-A63A-5B1B2289CBCC}"/>
            </c:ext>
          </c:extLst>
        </c:ser>
        <c:ser>
          <c:idx val="2"/>
          <c:order val="2"/>
          <c:tx>
            <c:strRef>
              <c:f>'Region by year'!$O$82</c:f>
              <c:strCache>
                <c:ptCount val="1"/>
                <c:pt idx="0">
                  <c:v>Other Americas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year'!$P$82:$T$82</c:f>
              <c:numCache>
                <c:formatCode>0.00%</c:formatCode>
                <c:ptCount val="5"/>
                <c:pt idx="0">
                  <c:v>2.1929824561403508E-2</c:v>
                </c:pt>
                <c:pt idx="1">
                  <c:v>2.4861878453038673E-2</c:v>
                </c:pt>
                <c:pt idx="2">
                  <c:v>3.7383177570093455E-2</c:v>
                </c:pt>
                <c:pt idx="3">
                  <c:v>8.1374321880650996E-2</c:v>
                </c:pt>
                <c:pt idx="4">
                  <c:v>3.7795275590551181E-2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E9-46DC-A63A-5B1B2289CBCC}"/>
            </c:ext>
          </c:extLst>
        </c:ser>
        <c:ser>
          <c:idx val="3"/>
          <c:order val="3"/>
          <c:tx>
            <c:strRef>
              <c:f>'Region by year'!$O$83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year'!$P$83:$T$83</c:f>
              <c:numCache>
                <c:formatCode>0.00%</c:formatCode>
                <c:ptCount val="5"/>
                <c:pt idx="0">
                  <c:v>8.3333333333333329E-2</c:v>
                </c:pt>
                <c:pt idx="1">
                  <c:v>0.13535911602209943</c:v>
                </c:pt>
                <c:pt idx="2">
                  <c:v>9.11214953271028E-2</c:v>
                </c:pt>
                <c:pt idx="3">
                  <c:v>7.956600361663653E-2</c:v>
                </c:pt>
                <c:pt idx="4">
                  <c:v>2.5196850393700787E-2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E9-46DC-A63A-5B1B2289CBCC}"/>
            </c:ext>
          </c:extLst>
        </c:ser>
        <c:ser>
          <c:idx val="4"/>
          <c:order val="4"/>
          <c:tx>
            <c:strRef>
              <c:f>'Region by year'!$O$84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year'!$P$84:$T$84</c:f>
              <c:numCache>
                <c:formatCode>0.00%</c:formatCode>
                <c:ptCount val="5"/>
                <c:pt idx="0">
                  <c:v>4.8245614035087717E-2</c:v>
                </c:pt>
                <c:pt idx="1">
                  <c:v>4.6961325966850827E-2</c:v>
                </c:pt>
                <c:pt idx="2">
                  <c:v>6.0747663551401869E-2</c:v>
                </c:pt>
                <c:pt idx="3">
                  <c:v>7.5949367088607597E-2</c:v>
                </c:pt>
                <c:pt idx="4">
                  <c:v>8.5039370078740156E-2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E9-46DC-A63A-5B1B2289CBCC}"/>
            </c:ext>
          </c:extLst>
        </c:ser>
        <c:ser>
          <c:idx val="5"/>
          <c:order val="5"/>
          <c:tx>
            <c:strRef>
              <c:f>'Region by year'!$O$85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year'!$P$85:$T$85</c:f>
              <c:numCache>
                <c:formatCode>0.00%</c:formatCode>
                <c:ptCount val="5"/>
                <c:pt idx="0">
                  <c:v>4.3859649122807015E-3</c:v>
                </c:pt>
                <c:pt idx="1">
                  <c:v>2.7624309392265192E-3</c:v>
                </c:pt>
                <c:pt idx="2">
                  <c:v>0</c:v>
                </c:pt>
                <c:pt idx="3">
                  <c:v>3.616636528028933E-3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E9-46DC-A63A-5B1B2289CBCC}"/>
            </c:ext>
          </c:extLst>
        </c:ser>
        <c:ser>
          <c:idx val="6"/>
          <c:order val="6"/>
          <c:tx>
            <c:strRef>
              <c:f>'Region by year'!$O$86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year'!$P$86:$T$86</c:f>
              <c:numCache>
                <c:formatCode>0.00%</c:formatCode>
                <c:ptCount val="5"/>
                <c:pt idx="0">
                  <c:v>6.1403508771929821E-2</c:v>
                </c:pt>
                <c:pt idx="1">
                  <c:v>5.5248618784530384E-2</c:v>
                </c:pt>
                <c:pt idx="2">
                  <c:v>4.9065420560747662E-2</c:v>
                </c:pt>
                <c:pt idx="3">
                  <c:v>2.7124773960216998E-2</c:v>
                </c:pt>
                <c:pt idx="4">
                  <c:v>5.826771653543307E-2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E9-46DC-A63A-5B1B2289CBCC}"/>
            </c:ext>
          </c:extLst>
        </c:ser>
        <c:ser>
          <c:idx val="7"/>
          <c:order val="7"/>
          <c:tx>
            <c:strRef>
              <c:f>'Region by year'!$O$87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'Region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'Region by year'!$P$87:$T$87</c:f>
              <c:numCache>
                <c:formatCode>0.00%</c:formatCode>
                <c:ptCount val="5"/>
                <c:pt idx="0">
                  <c:v>4.3859649122807015E-3</c:v>
                </c:pt>
                <c:pt idx="1">
                  <c:v>1.1049723756906077E-2</c:v>
                </c:pt>
                <c:pt idx="2">
                  <c:v>7.0093457943925233E-3</c:v>
                </c:pt>
                <c:pt idx="3">
                  <c:v>9.0415913200723331E-3</c:v>
                </c:pt>
                <c:pt idx="4">
                  <c:v>6.2992125984251968E-3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E9-46DC-A63A-5B1B2289C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</a:t>
                </a:r>
                <a:r>
                  <a:rPr lang="en-US" baseline="0"/>
                  <a:t>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'Region 2020'!$O$54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2020'!$P$54:$T$54</c:f>
              <c:numCache>
                <c:formatCode>General</c:formatCode>
                <c:ptCount val="5"/>
                <c:pt idx="0">
                  <c:v>50</c:v>
                </c:pt>
                <c:pt idx="1">
                  <c:v>141</c:v>
                </c:pt>
                <c:pt idx="2">
                  <c:v>191</c:v>
                </c:pt>
                <c:pt idx="3">
                  <c:v>24</c:v>
                </c:pt>
                <c:pt idx="4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D-458B-9F6F-2154DA23F76A}"/>
            </c:ext>
          </c:extLst>
        </c:ser>
        <c:ser>
          <c:idx val="1"/>
          <c:order val="1"/>
          <c:tx>
            <c:strRef>
              <c:f>'Region 2020'!$O$55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2020'!$P$55:$T$55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D-458B-9F6F-2154DA23F76A}"/>
            </c:ext>
          </c:extLst>
        </c:ser>
        <c:ser>
          <c:idx val="2"/>
          <c:order val="2"/>
          <c:tx>
            <c:strRef>
              <c:f>'Region 2020'!$O$56</c:f>
              <c:strCache>
                <c:ptCount val="1"/>
                <c:pt idx="0">
                  <c:v>Other Americas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2020'!$P$56:$T$56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11</c:v>
                </c:pt>
                <c:pt idx="3">
                  <c:v>2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D-458B-9F6F-2154DA23F76A}"/>
            </c:ext>
          </c:extLst>
        </c:ser>
        <c:ser>
          <c:idx val="3"/>
          <c:order val="3"/>
          <c:tx>
            <c:strRef>
              <c:f>'Region 2020'!$O$57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2020'!$P$57:$T$57</c:f>
              <c:numCache>
                <c:formatCode>General</c:formatCode>
                <c:ptCount val="5"/>
                <c:pt idx="0">
                  <c:v>16</c:v>
                </c:pt>
                <c:pt idx="1">
                  <c:v>5</c:v>
                </c:pt>
                <c:pt idx="2">
                  <c:v>21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CD-458B-9F6F-2154DA23F76A}"/>
            </c:ext>
          </c:extLst>
        </c:ser>
        <c:ser>
          <c:idx val="4"/>
          <c:order val="4"/>
          <c:tx>
            <c:strRef>
              <c:f>'Region 2020'!$O$58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2020'!$P$58:$T$58</c:f>
              <c:numCache>
                <c:formatCode>General</c:formatCode>
                <c:ptCount val="5"/>
                <c:pt idx="0">
                  <c:v>11</c:v>
                </c:pt>
                <c:pt idx="1">
                  <c:v>9</c:v>
                </c:pt>
                <c:pt idx="2">
                  <c:v>20</c:v>
                </c:pt>
                <c:pt idx="3">
                  <c:v>17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CD-458B-9F6F-2154DA23F76A}"/>
            </c:ext>
          </c:extLst>
        </c:ser>
        <c:ser>
          <c:idx val="5"/>
          <c:order val="5"/>
          <c:tx>
            <c:strRef>
              <c:f>'Region 2020'!$O$59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2020'!$P$59:$T$59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CD-458B-9F6F-2154DA23F76A}"/>
            </c:ext>
          </c:extLst>
        </c:ser>
        <c:ser>
          <c:idx val="6"/>
          <c:order val="6"/>
          <c:tx>
            <c:strRef>
              <c:f>'Region 2020'!$O$60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2020'!$P$60:$T$60</c:f>
              <c:numCache>
                <c:formatCode>General</c:formatCode>
                <c:ptCount val="5"/>
                <c:pt idx="0">
                  <c:v>8</c:v>
                </c:pt>
                <c:pt idx="1">
                  <c:v>11</c:v>
                </c:pt>
                <c:pt idx="2">
                  <c:v>19</c:v>
                </c:pt>
                <c:pt idx="3">
                  <c:v>7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CD-458B-9F6F-2154DA23F76A}"/>
            </c:ext>
          </c:extLst>
        </c:ser>
        <c:ser>
          <c:idx val="7"/>
          <c:order val="7"/>
          <c:tx>
            <c:strRef>
              <c:f>'Region 2020'!$O$61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2020'!$P$61:$T$61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CD-458B-9F6F-2154DA23F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'Region 2020'!$O$79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2020'!$P$79:$T$79</c:f>
              <c:numCache>
                <c:formatCode>0.00%</c:formatCode>
                <c:ptCount val="5"/>
                <c:pt idx="0">
                  <c:v>0.56818181818181823</c:v>
                </c:pt>
                <c:pt idx="1">
                  <c:v>0.80571428571428572</c:v>
                </c:pt>
                <c:pt idx="2">
                  <c:v>0.72623574144486691</c:v>
                </c:pt>
                <c:pt idx="3">
                  <c:v>0.45283018867924529</c:v>
                </c:pt>
                <c:pt idx="4">
                  <c:v>0.82309582309582308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A-42CA-BE5E-22EB1F486CC5}"/>
            </c:ext>
          </c:extLst>
        </c:ser>
        <c:ser>
          <c:idx val="1"/>
          <c:order val="1"/>
          <c:tx>
            <c:strRef>
              <c:f>'Region 2020'!$O$80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2020'!$P$80:$T$80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A-42CA-BE5E-22EB1F486CC5}"/>
            </c:ext>
          </c:extLst>
        </c:ser>
        <c:ser>
          <c:idx val="2"/>
          <c:order val="2"/>
          <c:tx>
            <c:strRef>
              <c:f>'Region 2020'!$O$81</c:f>
              <c:strCache>
                <c:ptCount val="1"/>
                <c:pt idx="0">
                  <c:v>Other Americas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2020'!$P$81:$T$81</c:f>
              <c:numCache>
                <c:formatCode>0.00%</c:formatCode>
                <c:ptCount val="5"/>
                <c:pt idx="0">
                  <c:v>2.2727272727272728E-2</c:v>
                </c:pt>
                <c:pt idx="1">
                  <c:v>5.1428571428571428E-2</c:v>
                </c:pt>
                <c:pt idx="2">
                  <c:v>4.1825095057034217E-2</c:v>
                </c:pt>
                <c:pt idx="3">
                  <c:v>3.7735849056603772E-2</c:v>
                </c:pt>
                <c:pt idx="4">
                  <c:v>3.1941031941031942E-2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A-42CA-BE5E-22EB1F486CC5}"/>
            </c:ext>
          </c:extLst>
        </c:ser>
        <c:ser>
          <c:idx val="3"/>
          <c:order val="3"/>
          <c:tx>
            <c:strRef>
              <c:f>'Region 2020'!$O$82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2020'!$P$82:$T$82</c:f>
              <c:numCache>
                <c:formatCode>0.00%</c:formatCode>
                <c:ptCount val="5"/>
                <c:pt idx="0">
                  <c:v>0.18181818181818182</c:v>
                </c:pt>
                <c:pt idx="1">
                  <c:v>2.8571428571428571E-2</c:v>
                </c:pt>
                <c:pt idx="2">
                  <c:v>7.9847908745247151E-2</c:v>
                </c:pt>
                <c:pt idx="3">
                  <c:v>5.6603773584905662E-2</c:v>
                </c:pt>
                <c:pt idx="4">
                  <c:v>1.9656019656019656E-2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CA-42CA-BE5E-22EB1F486CC5}"/>
            </c:ext>
          </c:extLst>
        </c:ser>
        <c:ser>
          <c:idx val="4"/>
          <c:order val="4"/>
          <c:tx>
            <c:strRef>
              <c:f>'Region 2020'!$O$83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2020'!$P$83:$T$83</c:f>
              <c:numCache>
                <c:formatCode>0.00%</c:formatCode>
                <c:ptCount val="5"/>
                <c:pt idx="0">
                  <c:v>0.125</c:v>
                </c:pt>
                <c:pt idx="1">
                  <c:v>5.1428571428571428E-2</c:v>
                </c:pt>
                <c:pt idx="2">
                  <c:v>7.6045627376425853E-2</c:v>
                </c:pt>
                <c:pt idx="3">
                  <c:v>0.32075471698113206</c:v>
                </c:pt>
                <c:pt idx="4">
                  <c:v>6.8796068796068796E-2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CA-42CA-BE5E-22EB1F486CC5}"/>
            </c:ext>
          </c:extLst>
        </c:ser>
        <c:ser>
          <c:idx val="5"/>
          <c:order val="5"/>
          <c:tx>
            <c:strRef>
              <c:f>'Region 2020'!$O$84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2020'!$P$84:$T$84</c:f>
              <c:numCache>
                <c:formatCode>0.00%</c:formatCode>
                <c:ptCount val="5"/>
                <c:pt idx="0">
                  <c:v>1.1363636363636364E-2</c:v>
                </c:pt>
                <c:pt idx="1">
                  <c:v>0</c:v>
                </c:pt>
                <c:pt idx="2">
                  <c:v>3.8022813688212928E-3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CA-42CA-BE5E-22EB1F486CC5}"/>
            </c:ext>
          </c:extLst>
        </c:ser>
        <c:ser>
          <c:idx val="6"/>
          <c:order val="6"/>
          <c:tx>
            <c:strRef>
              <c:f>'Region 2020'!$O$85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2020'!$P$85:$T$85</c:f>
              <c:numCache>
                <c:formatCode>0.00%</c:formatCode>
                <c:ptCount val="5"/>
                <c:pt idx="0">
                  <c:v>9.0909090909090912E-2</c:v>
                </c:pt>
                <c:pt idx="1">
                  <c:v>6.2857142857142861E-2</c:v>
                </c:pt>
                <c:pt idx="2">
                  <c:v>7.2243346007604556E-2</c:v>
                </c:pt>
                <c:pt idx="3">
                  <c:v>0.13207547169811321</c:v>
                </c:pt>
                <c:pt idx="4">
                  <c:v>4.6683046683046681E-2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CA-42CA-BE5E-22EB1F486CC5}"/>
            </c:ext>
          </c:extLst>
        </c:ser>
        <c:ser>
          <c:idx val="7"/>
          <c:order val="7"/>
          <c:tx>
            <c:strRef>
              <c:f>'Region 2020'!$O$86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'Region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'Region 2020'!$P$86:$T$86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9.8280098280098278E-3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CA-42CA-BE5E-22EB1F48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</a:t>
                </a:r>
                <a:r>
                  <a:rPr lang="en-US" baseline="0"/>
                  <a:t>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by year'!$O$55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'Gender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'Gender by year'!$P$54:$T$54</c:f>
              <c:numCache>
                <c:formatCode>General</c:formatCode>
                <c:ptCount val="5"/>
                <c:pt idx="0">
                  <c:v>302</c:v>
                </c:pt>
                <c:pt idx="1">
                  <c:v>251</c:v>
                </c:pt>
                <c:pt idx="2">
                  <c:v>310</c:v>
                </c:pt>
                <c:pt idx="3">
                  <c:v>391</c:v>
                </c:pt>
                <c:pt idx="4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7-A14B-B124-E7132D6B7100}"/>
            </c:ext>
          </c:extLst>
        </c:ser>
        <c:ser>
          <c:idx val="1"/>
          <c:order val="1"/>
          <c:tx>
            <c:strRef>
              <c:f>'Gender by year'!$O$54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'Gender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'Gender by year'!$P$55:$T$55</c:f>
              <c:numCache>
                <c:formatCode>General</c:formatCode>
                <c:ptCount val="5"/>
                <c:pt idx="0">
                  <c:v>118</c:v>
                </c:pt>
                <c:pt idx="1">
                  <c:v>87</c:v>
                </c:pt>
                <c:pt idx="2">
                  <c:v>107</c:v>
                </c:pt>
                <c:pt idx="3">
                  <c:v>152</c:v>
                </c:pt>
                <c:pt idx="4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7-A14B-B124-E7132D6B7100}"/>
            </c:ext>
          </c:extLst>
        </c:ser>
        <c:ser>
          <c:idx val="2"/>
          <c:order val="2"/>
          <c:tx>
            <c:strRef>
              <c:f>'Gender by year'!$O$56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'Gender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'Gender by year'!$P$56:$T$56</c:f>
              <c:numCache>
                <c:formatCode>General</c:formatCode>
                <c:ptCount val="5"/>
                <c:pt idx="0">
                  <c:v>36</c:v>
                </c:pt>
                <c:pt idx="1">
                  <c:v>24</c:v>
                </c:pt>
                <c:pt idx="2">
                  <c:v>11</c:v>
                </c:pt>
                <c:pt idx="3">
                  <c:v>10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7-A14B-B124-E7132D6B7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by year'!$O$82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'Gender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'Gender by year'!$P$81:$T$81</c:f>
              <c:numCache>
                <c:formatCode>0.00%</c:formatCode>
                <c:ptCount val="5"/>
                <c:pt idx="0">
                  <c:v>0.66228070175438591</c:v>
                </c:pt>
                <c:pt idx="1">
                  <c:v>0.6933701657458563</c:v>
                </c:pt>
                <c:pt idx="2">
                  <c:v>0.72429906542056077</c:v>
                </c:pt>
                <c:pt idx="3">
                  <c:v>0.70705244122965638</c:v>
                </c:pt>
                <c:pt idx="4">
                  <c:v>0.66614173228346452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0-3347-86E8-41CB04C83260}"/>
            </c:ext>
          </c:extLst>
        </c:ser>
        <c:ser>
          <c:idx val="1"/>
          <c:order val="1"/>
          <c:tx>
            <c:strRef>
              <c:f>'Gender by year'!$O$81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'Gender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'Gender by year'!$P$82:$T$82</c:f>
              <c:numCache>
                <c:formatCode>0.00%</c:formatCode>
                <c:ptCount val="5"/>
                <c:pt idx="0">
                  <c:v>0.25877192982456143</c:v>
                </c:pt>
                <c:pt idx="1">
                  <c:v>0.24033149171270718</c:v>
                </c:pt>
                <c:pt idx="2">
                  <c:v>0.25</c:v>
                </c:pt>
                <c:pt idx="3">
                  <c:v>0.27486437613019893</c:v>
                </c:pt>
                <c:pt idx="4">
                  <c:v>0.30393700787401573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0-3347-86E8-41CB04C83260}"/>
            </c:ext>
          </c:extLst>
        </c:ser>
        <c:ser>
          <c:idx val="2"/>
          <c:order val="2"/>
          <c:tx>
            <c:strRef>
              <c:f>'Gender by year'!$O$83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'Gender by year'!$P$53:$T$53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'Gender by year'!$P$83:$T$83</c:f>
              <c:numCache>
                <c:formatCode>0.00%</c:formatCode>
                <c:ptCount val="5"/>
                <c:pt idx="0">
                  <c:v>7.8947368421052627E-2</c:v>
                </c:pt>
                <c:pt idx="1">
                  <c:v>6.6298342541436461E-2</c:v>
                </c:pt>
                <c:pt idx="2">
                  <c:v>2.5700934579439252E-2</c:v>
                </c:pt>
                <c:pt idx="3">
                  <c:v>1.8083182640144666E-2</c:v>
                </c:pt>
                <c:pt idx="4">
                  <c:v>2.9921259842519685E-2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0-3347-86E8-41CB04C8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</a:t>
                </a:r>
                <a:r>
                  <a:rPr lang="en-US" baseline="0"/>
                  <a:t>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2020'!$O$54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'Gender 2020'!$P$54:$T$54</c:f>
              <c:numCache>
                <c:formatCode>General</c:formatCode>
                <c:ptCount val="5"/>
                <c:pt idx="0">
                  <c:v>58</c:v>
                </c:pt>
                <c:pt idx="1">
                  <c:v>129</c:v>
                </c:pt>
                <c:pt idx="2">
                  <c:v>187</c:v>
                </c:pt>
                <c:pt idx="3">
                  <c:v>30</c:v>
                </c:pt>
                <c:pt idx="4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8-AF45-902A-959463DC796F}"/>
            </c:ext>
          </c:extLst>
        </c:ser>
        <c:ser>
          <c:idx val="1"/>
          <c:order val="1"/>
          <c:tx>
            <c:strRef>
              <c:f>'Gender 2020'!$O$55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'Gender 2020'!$P$55:$T$55</c:f>
              <c:numCache>
                <c:formatCode>General</c:formatCode>
                <c:ptCount val="5"/>
                <c:pt idx="0">
                  <c:v>25</c:v>
                </c:pt>
                <c:pt idx="1">
                  <c:v>43</c:v>
                </c:pt>
                <c:pt idx="2">
                  <c:v>68</c:v>
                </c:pt>
                <c:pt idx="3">
                  <c:v>22</c:v>
                </c:pt>
                <c:pt idx="4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8-AF45-902A-959463DC796F}"/>
            </c:ext>
          </c:extLst>
        </c:ser>
        <c:ser>
          <c:idx val="2"/>
          <c:order val="2"/>
          <c:tx>
            <c:strRef>
              <c:f>'Gender 2020'!$O$56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'Gender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'Gender 2020'!$P$56:$T$56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8</c:v>
                </c:pt>
                <c:pt idx="3">
                  <c:v>1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58-AF45-902A-959463DC7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2020'!$O$79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'Gender 2020'!$P$79:$T$79</c:f>
              <c:numCache>
                <c:formatCode>0.00%</c:formatCode>
                <c:ptCount val="5"/>
                <c:pt idx="0">
                  <c:v>0.65909090909090906</c:v>
                </c:pt>
                <c:pt idx="1">
                  <c:v>0.7371428571428571</c:v>
                </c:pt>
                <c:pt idx="2">
                  <c:v>0.71102661596958172</c:v>
                </c:pt>
                <c:pt idx="3">
                  <c:v>0.56603773584905659</c:v>
                </c:pt>
                <c:pt idx="4">
                  <c:v>0.64864864864864868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6-1849-A6AA-DFB3D1DB61E7}"/>
            </c:ext>
          </c:extLst>
        </c:ser>
        <c:ser>
          <c:idx val="1"/>
          <c:order val="1"/>
          <c:tx>
            <c:strRef>
              <c:f>'Gender 2020'!$O$80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'Gender 2020'!$P$80:$T$80</c:f>
              <c:numCache>
                <c:formatCode>0.00%</c:formatCode>
                <c:ptCount val="5"/>
                <c:pt idx="0">
                  <c:v>0.28409090909090912</c:v>
                </c:pt>
                <c:pt idx="1">
                  <c:v>0.24571428571428572</c:v>
                </c:pt>
                <c:pt idx="2">
                  <c:v>0.2585551330798479</c:v>
                </c:pt>
                <c:pt idx="3">
                  <c:v>0.41509433962264153</c:v>
                </c:pt>
                <c:pt idx="4">
                  <c:v>0.31449631449631449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6-1849-A6AA-DFB3D1DB61E7}"/>
            </c:ext>
          </c:extLst>
        </c:ser>
        <c:ser>
          <c:idx val="2"/>
          <c:order val="2"/>
          <c:tx>
            <c:strRef>
              <c:f>'Gender 2020'!$O$81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'Gender 2020'!$P$53:$T$53</c:f>
              <c:strCache>
                <c:ptCount val="5"/>
                <c:pt idx="0">
                  <c:v>Submitted abstracts to in-person conference but didn't attend virtual conference</c:v>
                </c:pt>
                <c:pt idx="1">
                  <c:v>Submitted abstracts to in-person conference and attended virtual conference</c:v>
                </c:pt>
                <c:pt idx="2">
                  <c:v>Submitted abstracts to in-person conference (Total)</c:v>
                </c:pt>
                <c:pt idx="3">
                  <c:v>Submitted abstract to virtual conference and attended virtual conference</c:v>
                </c:pt>
                <c:pt idx="4">
                  <c:v>Didn’t submit abstract but attended virtual conference</c:v>
                </c:pt>
              </c:strCache>
            </c:strRef>
          </c:cat>
          <c:val>
            <c:numRef>
              <c:f>'Gender 2020'!$P$81:$T$81</c:f>
              <c:numCache>
                <c:formatCode>0.00%</c:formatCode>
                <c:ptCount val="5"/>
                <c:pt idx="0">
                  <c:v>5.6818181818181816E-2</c:v>
                </c:pt>
                <c:pt idx="1">
                  <c:v>1.7142857142857144E-2</c:v>
                </c:pt>
                <c:pt idx="2">
                  <c:v>3.0418250950570342E-2</c:v>
                </c:pt>
                <c:pt idx="3">
                  <c:v>1.8867924528301886E-2</c:v>
                </c:pt>
                <c:pt idx="4">
                  <c:v>3.6855036855036855E-2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6-1849-A6AA-DFB3D1DB6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025792"/>
        <c:axId val="526020544"/>
      </c:barChart>
      <c:catAx>
        <c:axId val="526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544"/>
        <c:crosses val="autoZero"/>
        <c:auto val="1"/>
        <c:lblAlgn val="ctr"/>
        <c:lblOffset val="100"/>
        <c:noMultiLvlLbl val="0"/>
      </c:catAx>
      <c:valAx>
        <c:axId val="52602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</a:t>
                </a:r>
                <a:r>
                  <a:rPr lang="en-US" baseline="0"/>
                  <a:t>of Attendees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366523</xdr:colOff>
      <xdr:row>44</xdr:row>
      <xdr:rowOff>90915</xdr:rowOff>
    </xdr:from>
    <xdr:to>
      <xdr:col>38</xdr:col>
      <xdr:colOff>340720</xdr:colOff>
      <xdr:row>67</xdr:row>
      <xdr:rowOff>75156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0EA21-6A90-424F-9CA0-EA454A7C8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395554</xdr:colOff>
      <xdr:row>70</xdr:row>
      <xdr:rowOff>112725</xdr:rowOff>
    </xdr:from>
    <xdr:to>
      <xdr:col>38</xdr:col>
      <xdr:colOff>369750</xdr:colOff>
      <xdr:row>93</xdr:row>
      <xdr:rowOff>104586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70B8E7-B976-4062-AC93-5CCE110A6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304836</xdr:colOff>
      <xdr:row>46</xdr:row>
      <xdr:rowOff>84263</xdr:rowOff>
    </xdr:from>
    <xdr:to>
      <xdr:col>35</xdr:col>
      <xdr:colOff>279033</xdr:colOff>
      <xdr:row>69</xdr:row>
      <xdr:rowOff>68504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989254-5C22-46EE-B5DB-10BCB264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326005</xdr:colOff>
      <xdr:row>71</xdr:row>
      <xdr:rowOff>3868</xdr:rowOff>
    </xdr:from>
    <xdr:to>
      <xdr:col>35</xdr:col>
      <xdr:colOff>300202</xdr:colOff>
      <xdr:row>93</xdr:row>
      <xdr:rowOff>165062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4FDD50C-9677-4183-807C-DB3FB75DB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355600</xdr:colOff>
      <xdr:row>123</xdr:row>
      <xdr:rowOff>135467</xdr:rowOff>
    </xdr:from>
    <xdr:to>
      <xdr:col>36</xdr:col>
      <xdr:colOff>329798</xdr:colOff>
      <xdr:row>146</xdr:row>
      <xdr:rowOff>127327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CF01DE-D720-5A4D-8442-946FF80E9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338667</xdr:colOff>
      <xdr:row>96</xdr:row>
      <xdr:rowOff>33866</xdr:rowOff>
    </xdr:from>
    <xdr:to>
      <xdr:col>36</xdr:col>
      <xdr:colOff>312864</xdr:colOff>
      <xdr:row>121</xdr:row>
      <xdr:rowOff>102773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3087B9-192D-8E4D-8F3D-81989EE97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141640</xdr:colOff>
      <xdr:row>33</xdr:row>
      <xdr:rowOff>140712</xdr:rowOff>
    </xdr:from>
    <xdr:to>
      <xdr:col>37</xdr:col>
      <xdr:colOff>115838</xdr:colOff>
      <xdr:row>60</xdr:row>
      <xdr:rowOff>14520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6F23E-1AA9-DF49-976C-21C27D79F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304836</xdr:colOff>
      <xdr:row>46</xdr:row>
      <xdr:rowOff>84263</xdr:rowOff>
    </xdr:from>
    <xdr:to>
      <xdr:col>35</xdr:col>
      <xdr:colOff>279033</xdr:colOff>
      <xdr:row>69</xdr:row>
      <xdr:rowOff>68504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7C70A-51BA-6C4F-886E-6D9751FF0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440265</xdr:colOff>
      <xdr:row>46</xdr:row>
      <xdr:rowOff>63096</xdr:rowOff>
    </xdr:from>
    <xdr:to>
      <xdr:col>40</xdr:col>
      <xdr:colOff>537266</xdr:colOff>
      <xdr:row>69</xdr:row>
      <xdr:rowOff>47337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677C3-7882-4F20-8AFF-E05657E58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423333</xdr:colOff>
      <xdr:row>70</xdr:row>
      <xdr:rowOff>105468</xdr:rowOff>
    </xdr:from>
    <xdr:to>
      <xdr:col>40</xdr:col>
      <xdr:colOff>588069</xdr:colOff>
      <xdr:row>93</xdr:row>
      <xdr:rowOff>97329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9A3C2-14D1-46F4-BFD7-0A4817C5E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93170</xdr:colOff>
      <xdr:row>46</xdr:row>
      <xdr:rowOff>126596</xdr:rowOff>
    </xdr:from>
    <xdr:to>
      <xdr:col>35</xdr:col>
      <xdr:colOff>67367</xdr:colOff>
      <xdr:row>69</xdr:row>
      <xdr:rowOff>110837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86F91-1D90-40C0-83B3-80760790E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93172</xdr:colOff>
      <xdr:row>70</xdr:row>
      <xdr:rowOff>67368</xdr:rowOff>
    </xdr:from>
    <xdr:to>
      <xdr:col>35</xdr:col>
      <xdr:colOff>67369</xdr:colOff>
      <xdr:row>93</xdr:row>
      <xdr:rowOff>59229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C0CAA6-6F92-4D4A-B17D-96A48820D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97008</xdr:colOff>
      <xdr:row>44</xdr:row>
      <xdr:rowOff>131818</xdr:rowOff>
    </xdr:from>
    <xdr:to>
      <xdr:col>38</xdr:col>
      <xdr:colOff>71205</xdr:colOff>
      <xdr:row>67</xdr:row>
      <xdr:rowOff>116060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F8C1A-C8B3-114E-9D44-3189F77E8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410672</xdr:colOff>
      <xdr:row>69</xdr:row>
      <xdr:rowOff>41968</xdr:rowOff>
    </xdr:from>
    <xdr:to>
      <xdr:col>36</xdr:col>
      <xdr:colOff>384869</xdr:colOff>
      <xdr:row>92</xdr:row>
      <xdr:rowOff>33828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103007-1244-9347-9903-F72A60964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93170</xdr:colOff>
      <xdr:row>46</xdr:row>
      <xdr:rowOff>126596</xdr:rowOff>
    </xdr:from>
    <xdr:to>
      <xdr:col>35</xdr:col>
      <xdr:colOff>67367</xdr:colOff>
      <xdr:row>69</xdr:row>
      <xdr:rowOff>110837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DDB3-4BC4-2849-A2B9-0FC7F7378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93172</xdr:colOff>
      <xdr:row>70</xdr:row>
      <xdr:rowOff>67368</xdr:rowOff>
    </xdr:from>
    <xdr:to>
      <xdr:col>35</xdr:col>
      <xdr:colOff>67369</xdr:colOff>
      <xdr:row>93</xdr:row>
      <xdr:rowOff>59229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DED36-645F-3D44-85FE-467FB5217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7227-5B5D-4E3C-A171-1AAD4CC821DF}">
  <dimension ref="A1:AQ2538"/>
  <sheetViews>
    <sheetView tabSelected="1" zoomScale="7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baseColWidth="10" defaultColWidth="8.83203125" defaultRowHeight="13" x14ac:dyDescent="0.15"/>
  <cols>
    <col min="1" max="1" width="13.5" customWidth="1"/>
    <col min="2" max="2" width="17.6640625" customWidth="1"/>
    <col min="3" max="3" width="43.5" customWidth="1"/>
    <col min="4" max="5" width="8.83203125" customWidth="1"/>
    <col min="6" max="6" width="15" style="3" customWidth="1"/>
    <col min="7" max="7" width="8.83203125" style="3" customWidth="1"/>
    <col min="8" max="8" width="22.6640625" customWidth="1"/>
    <col min="9" max="9" width="23.1640625" style="3" customWidth="1"/>
    <col min="10" max="11" width="16.83203125" style="3" customWidth="1"/>
    <col min="12" max="12" width="9.6640625" customWidth="1"/>
    <col min="13" max="13" width="10.33203125" customWidth="1"/>
    <col min="14" max="19" width="8.83203125" customWidth="1"/>
    <col min="20" max="20" width="27.83203125" customWidth="1"/>
    <col min="21" max="21" width="53.83203125" customWidth="1"/>
    <col min="22" max="23" width="12.6640625" customWidth="1"/>
    <col min="25" max="25" width="53.83203125" customWidth="1"/>
    <col min="26" max="27" width="12.6640625" customWidth="1"/>
    <col min="29" max="29" width="53.83203125" customWidth="1"/>
    <col min="30" max="31" width="12.6640625" customWidth="1"/>
    <col min="33" max="33" width="53.83203125" customWidth="1"/>
    <col min="34" max="35" width="12.6640625" customWidth="1"/>
    <col min="37" max="37" width="53.83203125" customWidth="1"/>
    <col min="38" max="39" width="12.6640625" customWidth="1"/>
    <col min="41" max="41" width="53.83203125" customWidth="1"/>
    <col min="42" max="43" width="12.6640625" customWidth="1"/>
  </cols>
  <sheetData>
    <row r="1" spans="1:43" s="1" customFormat="1" ht="51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1074</v>
      </c>
      <c r="K1" s="2" t="s">
        <v>1075</v>
      </c>
      <c r="L1" s="1" t="s">
        <v>9</v>
      </c>
      <c r="M1" s="1" t="s">
        <v>10</v>
      </c>
      <c r="N1" s="1" t="s">
        <v>1072</v>
      </c>
      <c r="O1" s="1" t="s">
        <v>11</v>
      </c>
      <c r="P1" t="s">
        <v>1081</v>
      </c>
      <c r="Q1" t="s">
        <v>1082</v>
      </c>
      <c r="R1" t="s">
        <v>1083</v>
      </c>
      <c r="S1" t="s">
        <v>1094</v>
      </c>
    </row>
    <row r="2" spans="1:43" x14ac:dyDescent="0.15">
      <c r="A2">
        <v>1</v>
      </c>
      <c r="B2">
        <v>2020</v>
      </c>
      <c r="C2" t="s">
        <v>12</v>
      </c>
      <c r="D2" t="s">
        <v>13</v>
      </c>
      <c r="F2" s="3" t="s">
        <v>14</v>
      </c>
      <c r="G2" s="3" t="s">
        <v>15</v>
      </c>
      <c r="H2" t="s">
        <v>16</v>
      </c>
      <c r="I2" s="3" t="s">
        <v>17</v>
      </c>
      <c r="J2" s="14"/>
      <c r="L2" t="s">
        <v>18</v>
      </c>
      <c r="M2" t="s">
        <v>19</v>
      </c>
      <c r="N2" t="s">
        <v>20</v>
      </c>
      <c r="O2">
        <v>1</v>
      </c>
      <c r="P2" t="s">
        <v>1073</v>
      </c>
      <c r="Q2" t="s">
        <v>1073</v>
      </c>
      <c r="R2" t="s">
        <v>1073</v>
      </c>
      <c r="S2" t="s">
        <v>1073</v>
      </c>
      <c r="U2" s="1">
        <v>2020</v>
      </c>
      <c r="V2" s="1"/>
      <c r="W2" s="1"/>
      <c r="Y2" s="1">
        <v>2015</v>
      </c>
      <c r="Z2" s="1"/>
      <c r="AA2" s="1"/>
      <c r="AC2" s="1">
        <v>2016</v>
      </c>
      <c r="AD2" s="1"/>
      <c r="AE2" s="1"/>
      <c r="AG2" s="1">
        <v>2018</v>
      </c>
      <c r="AH2" s="1"/>
      <c r="AI2" s="1"/>
      <c r="AK2" s="1">
        <v>2019</v>
      </c>
      <c r="AL2" s="1"/>
      <c r="AM2" s="1"/>
      <c r="AO2" s="1">
        <v>2020</v>
      </c>
      <c r="AP2" s="1"/>
      <c r="AQ2" s="1"/>
    </row>
    <row r="3" spans="1:43" x14ac:dyDescent="0.15">
      <c r="A3">
        <v>2</v>
      </c>
      <c r="B3">
        <v>2020</v>
      </c>
      <c r="C3" t="s">
        <v>21</v>
      </c>
      <c r="D3" t="s">
        <v>22</v>
      </c>
      <c r="F3" s="3" t="s">
        <v>23</v>
      </c>
      <c r="G3" s="3" t="s">
        <v>23</v>
      </c>
      <c r="H3" t="s">
        <v>24</v>
      </c>
      <c r="I3" s="3" t="s">
        <v>25</v>
      </c>
      <c r="J3" s="14"/>
      <c r="L3" t="s">
        <v>18</v>
      </c>
      <c r="M3" t="s">
        <v>19</v>
      </c>
      <c r="N3" t="s">
        <v>20</v>
      </c>
      <c r="O3">
        <v>1</v>
      </c>
      <c r="P3" t="s">
        <v>1081</v>
      </c>
      <c r="Q3" t="s">
        <v>1073</v>
      </c>
      <c r="R3" t="s">
        <v>1073</v>
      </c>
      <c r="S3" t="s">
        <v>1073</v>
      </c>
      <c r="U3" s="31" t="s">
        <v>1069</v>
      </c>
      <c r="V3" s="31"/>
      <c r="W3" s="31"/>
      <c r="Y3" s="31" t="s">
        <v>27</v>
      </c>
      <c r="Z3" s="31"/>
      <c r="AA3" s="31"/>
      <c r="AC3" s="31" t="s">
        <v>28</v>
      </c>
      <c r="AD3" s="31"/>
      <c r="AE3" s="31"/>
      <c r="AG3" s="31" t="s">
        <v>29</v>
      </c>
      <c r="AH3" s="31"/>
      <c r="AI3" s="31"/>
      <c r="AK3" s="31" t="s">
        <v>30</v>
      </c>
      <c r="AL3" s="31"/>
      <c r="AM3" s="31"/>
      <c r="AO3" s="31" t="s">
        <v>26</v>
      </c>
      <c r="AP3" s="31"/>
      <c r="AQ3" s="31"/>
    </row>
    <row r="4" spans="1:43" x14ac:dyDescent="0.15">
      <c r="A4">
        <v>3</v>
      </c>
      <c r="B4">
        <v>2020</v>
      </c>
      <c r="C4" t="s">
        <v>32</v>
      </c>
      <c r="D4" t="s">
        <v>33</v>
      </c>
      <c r="F4" s="3" t="s">
        <v>34</v>
      </c>
      <c r="G4" s="3" t="s">
        <v>35</v>
      </c>
      <c r="H4" t="s">
        <v>16</v>
      </c>
      <c r="I4" s="3" t="s">
        <v>17</v>
      </c>
      <c r="J4" s="14"/>
      <c r="L4" t="s">
        <v>18</v>
      </c>
      <c r="M4" t="s">
        <v>19</v>
      </c>
      <c r="N4" t="s">
        <v>36</v>
      </c>
      <c r="O4">
        <v>1</v>
      </c>
      <c r="P4" t="s">
        <v>1073</v>
      </c>
      <c r="Q4" t="s">
        <v>1073</v>
      </c>
      <c r="R4" t="s">
        <v>1073</v>
      </c>
      <c r="S4" t="s">
        <v>1094</v>
      </c>
      <c r="U4" s="1"/>
      <c r="V4" t="s">
        <v>37</v>
      </c>
      <c r="W4" t="s">
        <v>38</v>
      </c>
      <c r="Y4" s="1"/>
      <c r="Z4" t="s">
        <v>37</v>
      </c>
      <c r="AA4" t="s">
        <v>38</v>
      </c>
      <c r="AC4" s="1"/>
      <c r="AD4" t="s">
        <v>37</v>
      </c>
      <c r="AE4" t="s">
        <v>38</v>
      </c>
      <c r="AG4" s="1"/>
      <c r="AH4" t="s">
        <v>37</v>
      </c>
      <c r="AI4" t="s">
        <v>38</v>
      </c>
      <c r="AK4" s="1"/>
      <c r="AL4" t="s">
        <v>37</v>
      </c>
      <c r="AM4" t="s">
        <v>38</v>
      </c>
      <c r="AO4" s="1"/>
      <c r="AP4" t="s">
        <v>37</v>
      </c>
      <c r="AQ4" t="s">
        <v>38</v>
      </c>
    </row>
    <row r="5" spans="1:43" x14ac:dyDescent="0.15">
      <c r="A5">
        <v>4</v>
      </c>
      <c r="B5">
        <v>2020</v>
      </c>
      <c r="C5" t="s">
        <v>39</v>
      </c>
      <c r="D5" t="s">
        <v>40</v>
      </c>
      <c r="F5" s="3" t="s">
        <v>23</v>
      </c>
      <c r="G5" s="3" t="s">
        <v>23</v>
      </c>
      <c r="H5" t="s">
        <v>24</v>
      </c>
      <c r="I5" s="3" t="s">
        <v>25</v>
      </c>
      <c r="J5" s="14"/>
      <c r="L5" t="s">
        <v>18</v>
      </c>
      <c r="M5" t="s">
        <v>19</v>
      </c>
      <c r="N5" t="s">
        <v>36</v>
      </c>
      <c r="O5">
        <v>1</v>
      </c>
      <c r="P5" t="s">
        <v>1081</v>
      </c>
      <c r="Q5" t="s">
        <v>1073</v>
      </c>
      <c r="R5" t="s">
        <v>1073</v>
      </c>
      <c r="S5" t="s">
        <v>1073</v>
      </c>
      <c r="U5" t="s">
        <v>36</v>
      </c>
      <c r="V5">
        <f>COUNTIFS($N$2:$N$2538,U5,$L$2:$L$2538,"pre",$M$2:$M$2538,"no")</f>
        <v>58</v>
      </c>
      <c r="W5" s="4">
        <f>V5/V$8</f>
        <v>0.65909090909090906</v>
      </c>
      <c r="Y5" t="s">
        <v>36</v>
      </c>
      <c r="Z5">
        <f>COUNTIFS($N$2:$N$2538,Y5,$B$2:$B$2538,Y$2)</f>
        <v>302</v>
      </c>
      <c r="AA5" s="4">
        <f>Z5/Z$8</f>
        <v>0.66228070175438591</v>
      </c>
      <c r="AC5" t="s">
        <v>36</v>
      </c>
      <c r="AD5">
        <f>COUNTIFS($N$2:$N$2538,AC5,$B$2:$B$2538,AC$2)</f>
        <v>251</v>
      </c>
      <c r="AE5" s="4">
        <f>AD5/AD$8</f>
        <v>0.6933701657458563</v>
      </c>
      <c r="AG5" t="s">
        <v>36</v>
      </c>
      <c r="AH5">
        <f>COUNTIFS($N$2:$N$2538,AG5,$B$2:$B$2538,AG$2)</f>
        <v>310</v>
      </c>
      <c r="AI5" s="4">
        <f>AH5/AH$8</f>
        <v>0.72429906542056077</v>
      </c>
      <c r="AK5" t="s">
        <v>36</v>
      </c>
      <c r="AL5">
        <f>COUNTIFS($N$2:$N$2538,AK5,$B$2:$B$2538,AK$2)</f>
        <v>391</v>
      </c>
      <c r="AM5" s="4">
        <f>AL5/AL$8</f>
        <v>0.70705244122965638</v>
      </c>
      <c r="AO5" t="s">
        <v>36</v>
      </c>
      <c r="AP5">
        <f>COUNTIFS($N$2:$N$2538,AO5,$B$2:$B$2538,AO$2,$M$2:$M$2538,"yes")</f>
        <v>423</v>
      </c>
      <c r="AQ5" s="4">
        <f>AP5/AP$8</f>
        <v>0.66614173228346452</v>
      </c>
    </row>
    <row r="6" spans="1:43" x14ac:dyDescent="0.15">
      <c r="A6">
        <v>5</v>
      </c>
      <c r="B6">
        <v>2020</v>
      </c>
      <c r="C6" t="s">
        <v>41</v>
      </c>
      <c r="D6" t="s">
        <v>42</v>
      </c>
      <c r="F6" s="3" t="s">
        <v>301</v>
      </c>
      <c r="G6" s="3" t="s">
        <v>43</v>
      </c>
      <c r="H6" t="s">
        <v>24</v>
      </c>
      <c r="I6" s="3" t="s">
        <v>25</v>
      </c>
      <c r="J6" s="14"/>
      <c r="L6" t="s">
        <v>44</v>
      </c>
      <c r="M6" t="s">
        <v>19</v>
      </c>
      <c r="N6" t="s">
        <v>36</v>
      </c>
      <c r="O6">
        <v>1</v>
      </c>
      <c r="P6" t="s">
        <v>1073</v>
      </c>
      <c r="Q6" t="s">
        <v>1073</v>
      </c>
      <c r="R6" t="s">
        <v>1073</v>
      </c>
      <c r="S6" t="s">
        <v>1073</v>
      </c>
      <c r="U6" t="s">
        <v>20</v>
      </c>
      <c r="V6">
        <f>COUNTIFS($N$2:$N$2538,U6,$L$2:$L$2538,"pre",$M$2:$M$2538,"no")</f>
        <v>25</v>
      </c>
      <c r="W6" s="4">
        <f t="shared" ref="W6:W7" si="0">V6/V$8</f>
        <v>0.28409090909090912</v>
      </c>
      <c r="Y6" t="s">
        <v>20</v>
      </c>
      <c r="Z6">
        <f>COUNTIFS($N$2:$N$2538,Y6,$B$2:$B$2538,Y$2)</f>
        <v>118</v>
      </c>
      <c r="AA6" s="4">
        <f t="shared" ref="AA6:AA7" si="1">Z6/Z$8</f>
        <v>0.25877192982456143</v>
      </c>
      <c r="AC6" t="s">
        <v>20</v>
      </c>
      <c r="AD6">
        <f>COUNTIFS($N$2:$N$2538,AC6,$B$2:$B$2538,AC$2)</f>
        <v>87</v>
      </c>
      <c r="AE6" s="4">
        <f t="shared" ref="AE6:AE7" si="2">AD6/AD$8</f>
        <v>0.24033149171270718</v>
      </c>
      <c r="AG6" t="s">
        <v>20</v>
      </c>
      <c r="AH6">
        <f>COUNTIFS($N$2:$N$2538,AG6,$B$2:$B$2538,AG$2)</f>
        <v>107</v>
      </c>
      <c r="AI6" s="4">
        <f t="shared" ref="AI6:AI7" si="3">AH6/AH$8</f>
        <v>0.25</v>
      </c>
      <c r="AK6" t="s">
        <v>20</v>
      </c>
      <c r="AL6">
        <f>COUNTIFS($N$2:$N$2538,AK6,$B$2:$B$2538,AK$2)</f>
        <v>152</v>
      </c>
      <c r="AM6" s="4">
        <f t="shared" ref="AM6:AM7" si="4">AL6/AL$8</f>
        <v>0.27486437613019893</v>
      </c>
      <c r="AO6" t="s">
        <v>20</v>
      </c>
      <c r="AP6">
        <f>COUNTIFS($N$2:$N$2538,AO6,$B$2:$B$2538,AO$2,$M$2:$M$2538,"yes")</f>
        <v>193</v>
      </c>
      <c r="AQ6" s="4">
        <f t="shared" ref="AQ6:AQ7" si="5">AP6/AP$8</f>
        <v>0.30393700787401573</v>
      </c>
    </row>
    <row r="7" spans="1:43" x14ac:dyDescent="0.15">
      <c r="A7">
        <v>6</v>
      </c>
      <c r="B7">
        <v>2020</v>
      </c>
      <c r="C7" t="s">
        <v>45</v>
      </c>
      <c r="D7" t="s">
        <v>46</v>
      </c>
      <c r="F7" s="3" t="s">
        <v>47</v>
      </c>
      <c r="G7" s="3" t="s">
        <v>48</v>
      </c>
      <c r="H7" t="s">
        <v>49</v>
      </c>
      <c r="I7" s="3" t="s">
        <v>17</v>
      </c>
      <c r="J7" s="14"/>
      <c r="L7" t="s">
        <v>18</v>
      </c>
      <c r="M7" t="s">
        <v>19</v>
      </c>
      <c r="N7" t="s">
        <v>20</v>
      </c>
      <c r="O7">
        <v>1</v>
      </c>
      <c r="P7">
        <v>0</v>
      </c>
      <c r="Q7" t="s">
        <v>1073</v>
      </c>
      <c r="R7" t="s">
        <v>1073</v>
      </c>
      <c r="S7" t="s">
        <v>1094</v>
      </c>
      <c r="U7" t="s">
        <v>50</v>
      </c>
      <c r="V7">
        <f>COUNTIFS($N$2:$N$2538,U7,$L$2:$L$2538,"pre",$M$2:$M$2538,"no")</f>
        <v>5</v>
      </c>
      <c r="W7" s="4">
        <f t="shared" si="0"/>
        <v>5.6818181818181816E-2</v>
      </c>
      <c r="Y7" t="s">
        <v>50</v>
      </c>
      <c r="Z7">
        <f>COUNTIFS($N$2:$N$2538,Y7,$B$2:$B$2538,Y$2)</f>
        <v>36</v>
      </c>
      <c r="AA7" s="4">
        <f t="shared" si="1"/>
        <v>7.8947368421052627E-2</v>
      </c>
      <c r="AC7" t="s">
        <v>50</v>
      </c>
      <c r="AD7">
        <f>COUNTIFS($N$2:$N$2538,AC7,$B$2:$B$2538,AC$2)</f>
        <v>24</v>
      </c>
      <c r="AE7" s="4">
        <f t="shared" si="2"/>
        <v>6.6298342541436461E-2</v>
      </c>
      <c r="AG7" t="s">
        <v>50</v>
      </c>
      <c r="AH7">
        <f>COUNTIFS($N$2:$N$2538,AG7,$B$2:$B$2538,AG$2)</f>
        <v>11</v>
      </c>
      <c r="AI7" s="4">
        <f t="shared" si="3"/>
        <v>2.5700934579439252E-2</v>
      </c>
      <c r="AK7" t="s">
        <v>50</v>
      </c>
      <c r="AL7">
        <f>COUNTIFS($N$2:$N$2538,AK7,$B$2:$B$2538,AK$2)</f>
        <v>10</v>
      </c>
      <c r="AM7" s="4">
        <f t="shared" si="4"/>
        <v>1.8083182640144666E-2</v>
      </c>
      <c r="AO7" t="s">
        <v>50</v>
      </c>
      <c r="AP7">
        <f>COUNTIFS($N$2:$N$2538,AO7,$B$2:$B$2538,AO$2,$M$2:$M$2538,"yes")</f>
        <v>19</v>
      </c>
      <c r="AQ7" s="4">
        <f t="shared" si="5"/>
        <v>2.9921259842519685E-2</v>
      </c>
    </row>
    <row r="8" spans="1:43" x14ac:dyDescent="0.15">
      <c r="A8">
        <v>7</v>
      </c>
      <c r="B8">
        <v>2020</v>
      </c>
      <c r="C8" t="s">
        <v>51</v>
      </c>
      <c r="D8" t="s">
        <v>52</v>
      </c>
      <c r="F8" s="3" t="s">
        <v>53</v>
      </c>
      <c r="G8" s="3" t="s">
        <v>48</v>
      </c>
      <c r="H8" s="7" t="s">
        <v>54</v>
      </c>
      <c r="J8" s="14"/>
      <c r="L8" t="s">
        <v>18</v>
      </c>
      <c r="M8" t="s">
        <v>19</v>
      </c>
      <c r="N8" t="s">
        <v>20</v>
      </c>
      <c r="O8">
        <v>1</v>
      </c>
      <c r="P8" t="s">
        <v>1073</v>
      </c>
      <c r="Q8" t="s">
        <v>1073</v>
      </c>
      <c r="R8" t="s">
        <v>1073</v>
      </c>
      <c r="S8" t="s">
        <v>1094</v>
      </c>
      <c r="U8" t="s">
        <v>55</v>
      </c>
      <c r="V8">
        <f>COUNTIFS($L$2:$L$2538,"pre",$M$2:$M$2538,"no")</f>
        <v>88</v>
      </c>
      <c r="W8" s="4">
        <f>SUM(W5:W7)</f>
        <v>0.99999999999999989</v>
      </c>
      <c r="Y8" t="s">
        <v>55</v>
      </c>
      <c r="Z8">
        <f>COUNTIFS($B$2:$B$2538,Y$2)</f>
        <v>456</v>
      </c>
      <c r="AA8" s="4">
        <f>SUM(AA5:AA7)</f>
        <v>1</v>
      </c>
      <c r="AC8" t="s">
        <v>55</v>
      </c>
      <c r="AD8">
        <f>COUNTIFS($B$2:$B$2538,AC$2)</f>
        <v>362</v>
      </c>
      <c r="AE8" s="4">
        <f>SUM(AE5:AE7)</f>
        <v>1</v>
      </c>
      <c r="AG8" t="s">
        <v>55</v>
      </c>
      <c r="AH8">
        <f>COUNTIFS($B$2:$B$2538,AG$2)</f>
        <v>428</v>
      </c>
      <c r="AI8" s="4">
        <f>SUM(AI5:AI7)</f>
        <v>1</v>
      </c>
      <c r="AK8" t="s">
        <v>55</v>
      </c>
      <c r="AL8">
        <f>COUNTIFS($B$2:$B$2538,AK$2)</f>
        <v>553</v>
      </c>
      <c r="AM8" s="4">
        <f>SUM(AM5:AM7)</f>
        <v>1</v>
      </c>
      <c r="AO8" t="s">
        <v>55</v>
      </c>
      <c r="AP8">
        <f>COUNTIFS($B$2:$B$2538,AO$2,$M$2:$M$2538,"yes")</f>
        <v>635</v>
      </c>
      <c r="AQ8" s="4">
        <f>SUM(AQ5:AQ7)</f>
        <v>0.99999999999999989</v>
      </c>
    </row>
    <row r="9" spans="1:43" x14ac:dyDescent="0.15">
      <c r="A9">
        <v>8</v>
      </c>
      <c r="B9">
        <v>2020</v>
      </c>
      <c r="C9" t="s">
        <v>41</v>
      </c>
      <c r="D9" t="s">
        <v>42</v>
      </c>
      <c r="F9" s="3" t="s">
        <v>301</v>
      </c>
      <c r="G9" s="3" t="s">
        <v>43</v>
      </c>
      <c r="H9" t="s">
        <v>24</v>
      </c>
      <c r="I9" s="3" t="s">
        <v>25</v>
      </c>
      <c r="J9" s="14"/>
      <c r="L9" t="s">
        <v>18</v>
      </c>
      <c r="M9" t="s">
        <v>19</v>
      </c>
      <c r="N9" t="s">
        <v>36</v>
      </c>
      <c r="O9">
        <v>1</v>
      </c>
      <c r="P9" t="s">
        <v>1073</v>
      </c>
      <c r="Q9" t="s">
        <v>1073</v>
      </c>
      <c r="R9" t="s">
        <v>1073</v>
      </c>
      <c r="S9" t="s">
        <v>1073</v>
      </c>
    </row>
    <row r="10" spans="1:43" x14ac:dyDescent="0.15">
      <c r="A10">
        <v>9</v>
      </c>
      <c r="B10">
        <v>2020</v>
      </c>
      <c r="C10" t="s">
        <v>56</v>
      </c>
      <c r="D10" t="s">
        <v>57</v>
      </c>
      <c r="F10" s="3" t="s">
        <v>23</v>
      </c>
      <c r="G10" s="3" t="s">
        <v>23</v>
      </c>
      <c r="H10" t="s">
        <v>24</v>
      </c>
      <c r="I10" s="3" t="s">
        <v>25</v>
      </c>
      <c r="J10" s="14"/>
      <c r="L10" t="s">
        <v>44</v>
      </c>
      <c r="M10" t="s">
        <v>19</v>
      </c>
      <c r="N10" t="s">
        <v>20</v>
      </c>
      <c r="O10">
        <v>1</v>
      </c>
      <c r="P10" t="s">
        <v>1081</v>
      </c>
      <c r="Q10" t="s">
        <v>1073</v>
      </c>
      <c r="R10" t="s">
        <v>1073</v>
      </c>
      <c r="S10" t="s">
        <v>1073</v>
      </c>
      <c r="U10" s="1"/>
      <c r="V10" t="s">
        <v>37</v>
      </c>
      <c r="W10" t="s">
        <v>38</v>
      </c>
      <c r="Y10" s="1"/>
      <c r="Z10" t="s">
        <v>37</v>
      </c>
      <c r="AA10" t="s">
        <v>38</v>
      </c>
      <c r="AC10" s="1"/>
      <c r="AD10" t="s">
        <v>37</v>
      </c>
      <c r="AE10" t="s">
        <v>38</v>
      </c>
      <c r="AG10" s="1"/>
      <c r="AH10" t="s">
        <v>37</v>
      </c>
      <c r="AI10" t="s">
        <v>38</v>
      </c>
      <c r="AK10" s="1"/>
      <c r="AL10" t="s">
        <v>37</v>
      </c>
      <c r="AM10" t="s">
        <v>38</v>
      </c>
      <c r="AO10" s="1"/>
      <c r="AP10" t="s">
        <v>37</v>
      </c>
      <c r="AQ10" t="s">
        <v>38</v>
      </c>
    </row>
    <row r="11" spans="1:43" x14ac:dyDescent="0.15">
      <c r="A11">
        <v>10</v>
      </c>
      <c r="B11">
        <v>2020</v>
      </c>
      <c r="C11" t="s">
        <v>58</v>
      </c>
      <c r="D11" t="s">
        <v>59</v>
      </c>
      <c r="F11" s="3" t="s">
        <v>23</v>
      </c>
      <c r="G11" s="3" t="s">
        <v>23</v>
      </c>
      <c r="H11" t="s">
        <v>16</v>
      </c>
      <c r="I11" s="3" t="s">
        <v>17</v>
      </c>
      <c r="J11" s="14"/>
      <c r="L11" t="s">
        <v>18</v>
      </c>
      <c r="M11" t="s">
        <v>19</v>
      </c>
      <c r="N11" t="s">
        <v>50</v>
      </c>
      <c r="O11">
        <v>1</v>
      </c>
      <c r="P11" t="s">
        <v>1081</v>
      </c>
      <c r="Q11" t="s">
        <v>1073</v>
      </c>
      <c r="R11" t="s">
        <v>1073</v>
      </c>
      <c r="S11" t="s">
        <v>1073</v>
      </c>
      <c r="U11" t="s">
        <v>60</v>
      </c>
      <c r="V11">
        <f t="shared" ref="V11:V18" si="6">COUNTIFS($H$2:$H$2538,U11,$L$2:$L$2538,"pre",$M$2:$M$2538,"no")</f>
        <v>0</v>
      </c>
      <c r="W11" s="4">
        <f>V11/V$19</f>
        <v>0</v>
      </c>
      <c r="Y11" t="s">
        <v>60</v>
      </c>
      <c r="Z11">
        <f>COUNTIFS($H$2:$H$2538,Y11,$B$2:$B$2538,Y$2)</f>
        <v>2</v>
      </c>
      <c r="AA11" s="4">
        <f>Z11/Z$19</f>
        <v>4.3859649122807015E-3</v>
      </c>
      <c r="AC11" t="s">
        <v>60</v>
      </c>
      <c r="AD11">
        <f>COUNTIFS($H$2:$H$2538,AC11,$B$2:$B$2538,AC$2)</f>
        <v>2</v>
      </c>
      <c r="AE11" s="4">
        <f>AD11/AD$19</f>
        <v>5.5248618784530384E-3</v>
      </c>
      <c r="AG11" t="s">
        <v>60</v>
      </c>
      <c r="AH11">
        <f>COUNTIFS($H$2:$H$2538,AG11,$B$2:$B$2538,AG$2)</f>
        <v>1</v>
      </c>
      <c r="AI11" s="4">
        <f>AH11/AH$19</f>
        <v>2.3364485981308409E-3</v>
      </c>
      <c r="AK11" t="s">
        <v>60</v>
      </c>
      <c r="AL11">
        <f>COUNTIFS($H$2:$H$2538,AK11,$B$2:$B$2538,AK$2)</f>
        <v>13</v>
      </c>
      <c r="AM11" s="4">
        <f>AL11/AL$19</f>
        <v>2.3508137432188065E-2</v>
      </c>
      <c r="AO11" t="s">
        <v>60</v>
      </c>
      <c r="AP11">
        <f>COUNTIFS($H$2:$H$2538,AO11,$B$2:$B$2538,AO$2,$M$2:$M$2538,"yes")</f>
        <v>20</v>
      </c>
      <c r="AQ11" s="4">
        <f>AP11/AP$19</f>
        <v>3.1496062992125984E-2</v>
      </c>
    </row>
    <row r="12" spans="1:43" x14ac:dyDescent="0.15">
      <c r="A12">
        <v>11</v>
      </c>
      <c r="B12">
        <v>2020</v>
      </c>
      <c r="C12" t="s">
        <v>61</v>
      </c>
      <c r="D12" t="s">
        <v>62</v>
      </c>
      <c r="F12" s="3" t="s">
        <v>14</v>
      </c>
      <c r="G12" s="3" t="s">
        <v>15</v>
      </c>
      <c r="H12" t="s">
        <v>63</v>
      </c>
      <c r="I12" s="3" t="s">
        <v>17</v>
      </c>
      <c r="J12" s="14"/>
      <c r="L12" t="s">
        <v>18</v>
      </c>
      <c r="M12" t="s">
        <v>19</v>
      </c>
      <c r="N12" t="s">
        <v>36</v>
      </c>
      <c r="O12">
        <v>1</v>
      </c>
      <c r="P12" t="s">
        <v>1073</v>
      </c>
      <c r="Q12" t="s">
        <v>1073</v>
      </c>
      <c r="R12" t="s">
        <v>1073</v>
      </c>
      <c r="S12" t="s">
        <v>1073</v>
      </c>
      <c r="U12" t="s">
        <v>24</v>
      </c>
      <c r="V12">
        <f t="shared" si="6"/>
        <v>28</v>
      </c>
      <c r="W12" s="4">
        <f t="shared" ref="W12:W18" si="7">V12/V$19</f>
        <v>0.31818181818181818</v>
      </c>
      <c r="Y12" t="s">
        <v>24</v>
      </c>
      <c r="Z12">
        <f>COUNTIFS($H$2:$H$2538,Y12,$B$2:$B$2538,Y$2)</f>
        <v>131</v>
      </c>
      <c r="AA12" s="4">
        <f t="shared" ref="AA12:AA18" si="8">Z12/Z$19</f>
        <v>0.28728070175438597</v>
      </c>
      <c r="AC12" t="s">
        <v>24</v>
      </c>
      <c r="AD12">
        <f>COUNTIFS($H$2:$H$2538,AC12,$B$2:$B$2538,AC$2)</f>
        <v>101</v>
      </c>
      <c r="AE12" s="4">
        <f t="shared" ref="AE12:AE18" si="9">AD12/AD$19</f>
        <v>0.27900552486187846</v>
      </c>
      <c r="AG12" t="s">
        <v>24</v>
      </c>
      <c r="AH12">
        <f>COUNTIFS($H$2:$H$2538,AG12,$B$2:$B$2538,AG$2)</f>
        <v>132</v>
      </c>
      <c r="AI12" s="4">
        <f t="shared" ref="AI12:AI18" si="10">AH12/AH$19</f>
        <v>0.30841121495327101</v>
      </c>
      <c r="AK12" t="s">
        <v>24</v>
      </c>
      <c r="AL12">
        <f>COUNTIFS($H$2:$H$2538,AK12,$B$2:$B$2538,AK$2)</f>
        <v>161</v>
      </c>
      <c r="AM12" s="4">
        <f t="shared" ref="AM12:AM18" si="11">AL12/AL$19</f>
        <v>0.29113924050632911</v>
      </c>
      <c r="AO12" t="s">
        <v>24</v>
      </c>
      <c r="AP12">
        <f>COUNTIFS($H$2:$H$2538,AO12,$B$2:$B$2538,AO$2,$M$2:$M$2538,"yes")</f>
        <v>262</v>
      </c>
      <c r="AQ12" s="4">
        <f t="shared" ref="AQ12:AQ18" si="12">AP12/AP$19</f>
        <v>0.41259842519685042</v>
      </c>
    </row>
    <row r="13" spans="1:43" x14ac:dyDescent="0.15">
      <c r="A13">
        <v>12</v>
      </c>
      <c r="B13">
        <v>2020</v>
      </c>
      <c r="C13" t="s">
        <v>64</v>
      </c>
      <c r="D13" t="s">
        <v>65</v>
      </c>
      <c r="F13" s="3" t="s">
        <v>23</v>
      </c>
      <c r="G13" s="3" t="s">
        <v>23</v>
      </c>
      <c r="H13" t="s">
        <v>24</v>
      </c>
      <c r="I13" s="3" t="s">
        <v>25</v>
      </c>
      <c r="J13" s="14"/>
      <c r="L13" t="s">
        <v>18</v>
      </c>
      <c r="M13" t="s">
        <v>19</v>
      </c>
      <c r="N13" t="s">
        <v>36</v>
      </c>
      <c r="O13">
        <v>1</v>
      </c>
      <c r="P13" t="s">
        <v>1084</v>
      </c>
      <c r="Q13" t="s">
        <v>1073</v>
      </c>
      <c r="R13" t="s">
        <v>1073</v>
      </c>
      <c r="S13" t="s">
        <v>1073</v>
      </c>
      <c r="U13" t="s">
        <v>16</v>
      </c>
      <c r="V13">
        <f t="shared" si="6"/>
        <v>19</v>
      </c>
      <c r="W13" s="4">
        <f t="shared" si="7"/>
        <v>0.21590909090909091</v>
      </c>
      <c r="Y13" t="s">
        <v>16</v>
      </c>
      <c r="Z13">
        <f>COUNTIFS($H$2:$H$2538,Y13,$B$2:$B$2538,Y$2)</f>
        <v>99</v>
      </c>
      <c r="AA13" s="4">
        <f t="shared" si="8"/>
        <v>0.21710526315789475</v>
      </c>
      <c r="AC13" t="s">
        <v>16</v>
      </c>
      <c r="AD13">
        <f>COUNTIFS($H$2:$H$2538,AC13,$B$2:$B$2538,AC$2)</f>
        <v>82</v>
      </c>
      <c r="AE13" s="4">
        <f t="shared" si="9"/>
        <v>0.22651933701657459</v>
      </c>
      <c r="AG13" t="s">
        <v>16</v>
      </c>
      <c r="AH13">
        <f>COUNTIFS($H$2:$H$2538,AG13,$B$2:$B$2538,AG$2)</f>
        <v>117</v>
      </c>
      <c r="AI13" s="4">
        <f t="shared" si="10"/>
        <v>0.27336448598130841</v>
      </c>
      <c r="AK13" t="s">
        <v>16</v>
      </c>
      <c r="AL13">
        <f>COUNTIFS($H$2:$H$2538,AK13,$B$2:$B$2538,AK$2)</f>
        <v>125</v>
      </c>
      <c r="AM13" s="4">
        <f t="shared" si="11"/>
        <v>0.22603978300180833</v>
      </c>
      <c r="AO13" t="s">
        <v>16</v>
      </c>
      <c r="AP13">
        <f>COUNTIFS($H$2:$H$2538,AO13,$B$2:$B$2538,AO$2,$M$2:$M$2538,"yes")</f>
        <v>106</v>
      </c>
      <c r="AQ13" s="4">
        <f t="shared" si="12"/>
        <v>0.16692913385826771</v>
      </c>
    </row>
    <row r="14" spans="1:43" x14ac:dyDescent="0.15">
      <c r="A14">
        <v>13</v>
      </c>
      <c r="B14">
        <v>2020</v>
      </c>
      <c r="C14" t="s">
        <v>66</v>
      </c>
      <c r="F14" s="3" t="s">
        <v>23</v>
      </c>
      <c r="G14" s="3" t="s">
        <v>23</v>
      </c>
      <c r="H14" s="7" t="s">
        <v>54</v>
      </c>
      <c r="J14" s="14"/>
      <c r="L14" t="s">
        <v>18</v>
      </c>
      <c r="M14" t="s">
        <v>19</v>
      </c>
      <c r="N14" t="s">
        <v>36</v>
      </c>
      <c r="O14">
        <v>1</v>
      </c>
      <c r="P14" t="s">
        <v>1073</v>
      </c>
      <c r="Q14" t="s">
        <v>1073</v>
      </c>
      <c r="R14" t="s">
        <v>1073</v>
      </c>
      <c r="S14" t="s">
        <v>1073</v>
      </c>
      <c r="U14" t="s">
        <v>67</v>
      </c>
      <c r="V14">
        <f t="shared" si="6"/>
        <v>9</v>
      </c>
      <c r="W14" s="4">
        <f t="shared" si="7"/>
        <v>0.10227272727272728</v>
      </c>
      <c r="Y14" t="s">
        <v>67</v>
      </c>
      <c r="Z14">
        <f>COUNTIFS($H$2:$H$2538,Y14,$B$2:$B$2538,Y$2)</f>
        <v>20</v>
      </c>
      <c r="AA14" s="4">
        <f t="shared" si="8"/>
        <v>4.3859649122807015E-2</v>
      </c>
      <c r="AC14" t="s">
        <v>67</v>
      </c>
      <c r="AD14">
        <f>COUNTIFS($H$2:$H$2538,AC14,$B$2:$B$2538,AC$2)</f>
        <v>11</v>
      </c>
      <c r="AE14" s="4">
        <f t="shared" si="9"/>
        <v>3.0386740331491711E-2</v>
      </c>
      <c r="AG14" t="s">
        <v>67</v>
      </c>
      <c r="AH14">
        <f>COUNTIFS($H$2:$H$2538,AG14,$B$2:$B$2538,AG$2)</f>
        <v>21</v>
      </c>
      <c r="AI14" s="4">
        <f t="shared" si="10"/>
        <v>4.9065420560747662E-2</v>
      </c>
      <c r="AK14" t="s">
        <v>67</v>
      </c>
      <c r="AL14">
        <f>COUNTIFS($H$2:$H$2538,AK14,$B$2:$B$2538,AK$2)</f>
        <v>44</v>
      </c>
      <c r="AM14" s="4">
        <f t="shared" si="11"/>
        <v>7.956600361663653E-2</v>
      </c>
      <c r="AO14" t="s">
        <v>67</v>
      </c>
      <c r="AP14">
        <f>COUNTIFS($H$2:$H$2538,AO14,$B$2:$B$2538,AO$2,$M$2:$M$2538,"yes")</f>
        <v>50</v>
      </c>
      <c r="AQ14" s="4">
        <f t="shared" si="12"/>
        <v>7.874015748031496E-2</v>
      </c>
    </row>
    <row r="15" spans="1:43" x14ac:dyDescent="0.15">
      <c r="A15">
        <v>14</v>
      </c>
      <c r="B15">
        <v>2020</v>
      </c>
      <c r="C15" t="s">
        <v>39</v>
      </c>
      <c r="D15" t="s">
        <v>40</v>
      </c>
      <c r="F15" s="3" t="s">
        <v>23</v>
      </c>
      <c r="G15" s="3" t="s">
        <v>23</v>
      </c>
      <c r="H15" t="s">
        <v>24</v>
      </c>
      <c r="I15" s="3" t="s">
        <v>25</v>
      </c>
      <c r="J15" s="14"/>
      <c r="L15" t="s">
        <v>18</v>
      </c>
      <c r="M15" t="s">
        <v>19</v>
      </c>
      <c r="N15" t="s">
        <v>36</v>
      </c>
      <c r="O15">
        <v>1</v>
      </c>
      <c r="P15" t="s">
        <v>1081</v>
      </c>
      <c r="Q15" t="s">
        <v>1073</v>
      </c>
      <c r="R15" t="s">
        <v>1073</v>
      </c>
      <c r="S15" t="s">
        <v>1073</v>
      </c>
      <c r="U15" t="s">
        <v>49</v>
      </c>
      <c r="V15">
        <f t="shared" si="6"/>
        <v>4</v>
      </c>
      <c r="W15" s="4">
        <f t="shared" si="7"/>
        <v>4.5454545454545456E-2</v>
      </c>
      <c r="Y15" t="s">
        <v>49</v>
      </c>
      <c r="Z15">
        <f>COUNTIFS($H$2:$H$2538,Y15,$B$2:$B$2538,Y$2)</f>
        <v>15</v>
      </c>
      <c r="AA15" s="4">
        <f t="shared" si="8"/>
        <v>3.2894736842105261E-2</v>
      </c>
      <c r="AC15" t="s">
        <v>49</v>
      </c>
      <c r="AD15">
        <f>COUNTIFS($H$2:$H$2538,AC15,$B$2:$B$2538,AC$2)</f>
        <v>21</v>
      </c>
      <c r="AE15" s="4">
        <f t="shared" si="9"/>
        <v>5.8011049723756904E-2</v>
      </c>
      <c r="AG15" t="s">
        <v>49</v>
      </c>
      <c r="AH15">
        <f>COUNTIFS($H$2:$H$2538,AG15,$B$2:$B$2538,AG$2)</f>
        <v>27</v>
      </c>
      <c r="AI15" s="4">
        <f t="shared" si="10"/>
        <v>6.3084112149532703E-2</v>
      </c>
      <c r="AK15" t="s">
        <v>49</v>
      </c>
      <c r="AL15">
        <f>COUNTIFS($H$2:$H$2538,AK15,$B$2:$B$2538,AK$2)</f>
        <v>26</v>
      </c>
      <c r="AM15" s="4">
        <f t="shared" si="11"/>
        <v>4.701627486437613E-2</v>
      </c>
      <c r="AO15" t="s">
        <v>49</v>
      </c>
      <c r="AP15">
        <f>COUNTIFS($H$2:$H$2538,AO15,$B$2:$B$2538,AO$2,$M$2:$M$2538,"yes")</f>
        <v>31</v>
      </c>
      <c r="AQ15" s="4">
        <f t="shared" si="12"/>
        <v>4.8818897637795275E-2</v>
      </c>
    </row>
    <row r="16" spans="1:43" x14ac:dyDescent="0.15">
      <c r="A16">
        <v>15</v>
      </c>
      <c r="B16">
        <v>2020</v>
      </c>
      <c r="C16" t="s">
        <v>68</v>
      </c>
      <c r="D16" t="s">
        <v>69</v>
      </c>
      <c r="F16" s="3" t="s">
        <v>70</v>
      </c>
      <c r="G16" s="3" t="s">
        <v>43</v>
      </c>
      <c r="H16" s="7" t="s">
        <v>54</v>
      </c>
      <c r="J16" s="14"/>
      <c r="L16" t="s">
        <v>18</v>
      </c>
      <c r="M16" t="s">
        <v>19</v>
      </c>
      <c r="N16" t="s">
        <v>50</v>
      </c>
      <c r="O16">
        <v>1</v>
      </c>
      <c r="P16" t="s">
        <v>1073</v>
      </c>
      <c r="Q16" t="s">
        <v>1073</v>
      </c>
      <c r="R16" t="s">
        <v>1073</v>
      </c>
      <c r="S16" t="s">
        <v>1073</v>
      </c>
      <c r="U16" t="s">
        <v>71</v>
      </c>
      <c r="V16">
        <f t="shared" si="6"/>
        <v>8</v>
      </c>
      <c r="W16" s="4">
        <f t="shared" si="7"/>
        <v>9.0909090909090912E-2</v>
      </c>
      <c r="Y16" t="s">
        <v>71</v>
      </c>
      <c r="Z16">
        <f>COUNTIFS($H$2:$H$2538,Y16,$B$2:$B$2538,Y$2)</f>
        <v>164</v>
      </c>
      <c r="AA16" s="4">
        <f t="shared" si="8"/>
        <v>0.35964912280701755</v>
      </c>
      <c r="AC16" t="s">
        <v>71</v>
      </c>
      <c r="AD16">
        <f>COUNTIFS($H$2:$H$2538,AC16,$B$2:$B$2538,AC$2)</f>
        <v>119</v>
      </c>
      <c r="AE16" s="4">
        <f t="shared" si="9"/>
        <v>0.32872928176795579</v>
      </c>
      <c r="AG16" t="s">
        <v>71</v>
      </c>
      <c r="AH16">
        <f>COUNTIFS($H$2:$H$2538,AG16,$B$2:$B$2538,AG$2)</f>
        <v>106</v>
      </c>
      <c r="AI16" s="4">
        <f t="shared" si="10"/>
        <v>0.24766355140186916</v>
      </c>
      <c r="AK16" t="s">
        <v>71</v>
      </c>
      <c r="AL16">
        <f>COUNTIFS($H$2:$H$2538,AK16,$B$2:$B$2538,AK$2)</f>
        <v>151</v>
      </c>
      <c r="AM16" s="4">
        <f t="shared" si="11"/>
        <v>0.27305605786618448</v>
      </c>
      <c r="AO16" t="s">
        <v>71</v>
      </c>
      <c r="AP16">
        <f>COUNTIFS($H$2:$H$2538,AO16,$B$2:$B$2538,AO$2,$M$2:$M$2538,"yes")</f>
        <v>134</v>
      </c>
      <c r="AQ16" s="4">
        <f t="shared" si="12"/>
        <v>0.21102362204724409</v>
      </c>
    </row>
    <row r="17" spans="1:43" x14ac:dyDescent="0.15">
      <c r="A17">
        <v>16</v>
      </c>
      <c r="B17">
        <v>2020</v>
      </c>
      <c r="C17" t="s">
        <v>72</v>
      </c>
      <c r="D17" t="s">
        <v>73</v>
      </c>
      <c r="F17" s="3" t="s">
        <v>74</v>
      </c>
      <c r="G17" s="3" t="s">
        <v>35</v>
      </c>
      <c r="H17" t="s">
        <v>16</v>
      </c>
      <c r="I17" s="3" t="s">
        <v>17</v>
      </c>
      <c r="J17" s="14"/>
      <c r="L17" t="s">
        <v>18</v>
      </c>
      <c r="M17" t="s">
        <v>19</v>
      </c>
      <c r="N17" t="s">
        <v>36</v>
      </c>
      <c r="O17">
        <v>2</v>
      </c>
      <c r="P17" t="s">
        <v>1073</v>
      </c>
      <c r="Q17" t="s">
        <v>1073</v>
      </c>
      <c r="R17" t="s">
        <v>1073</v>
      </c>
      <c r="S17" t="s">
        <v>1073</v>
      </c>
      <c r="U17" t="s">
        <v>63</v>
      </c>
      <c r="V17">
        <f t="shared" si="6"/>
        <v>2</v>
      </c>
      <c r="W17" s="4">
        <f t="shared" si="7"/>
        <v>2.2727272727272728E-2</v>
      </c>
      <c r="Y17" t="s">
        <v>63</v>
      </c>
      <c r="Z17">
        <f>COUNTIFS($H$2:$H$2538,Y17,$B$2:$B$2538,Y$2)</f>
        <v>16</v>
      </c>
      <c r="AA17" s="4">
        <f t="shared" si="8"/>
        <v>3.5087719298245612E-2</v>
      </c>
      <c r="AC17" t="s">
        <v>63</v>
      </c>
      <c r="AD17">
        <f>COUNTIFS($H$2:$H$2538,AC17,$B$2:$B$2538,AC$2)</f>
        <v>13</v>
      </c>
      <c r="AE17" s="4">
        <f t="shared" si="9"/>
        <v>3.591160220994475E-2</v>
      </c>
      <c r="AG17" t="s">
        <v>63</v>
      </c>
      <c r="AH17">
        <f>COUNTIFS($H$2:$H$2538,AG17,$B$2:$B$2538,AG$2)</f>
        <v>12</v>
      </c>
      <c r="AI17" s="4">
        <f t="shared" si="10"/>
        <v>2.8037383177570093E-2</v>
      </c>
      <c r="AK17" t="s">
        <v>63</v>
      </c>
      <c r="AL17">
        <f>COUNTIFS($H$2:$H$2538,AK17,$B$2:$B$2538,AK$2)</f>
        <v>25</v>
      </c>
      <c r="AM17" s="4">
        <f t="shared" si="11"/>
        <v>4.5207956600361664E-2</v>
      </c>
      <c r="AO17" t="s">
        <v>63</v>
      </c>
      <c r="AP17">
        <f>COUNTIFS($H$2:$H$2538,AO17,$B$2:$B$2538,AO$2,$M$2:$M$2538,"yes")</f>
        <v>21</v>
      </c>
      <c r="AQ17" s="4">
        <f t="shared" si="12"/>
        <v>3.3070866141732283E-2</v>
      </c>
    </row>
    <row r="18" spans="1:43" x14ac:dyDescent="0.15">
      <c r="A18">
        <v>17</v>
      </c>
      <c r="B18">
        <v>2020</v>
      </c>
      <c r="C18" t="s">
        <v>75</v>
      </c>
      <c r="D18" t="s">
        <v>76</v>
      </c>
      <c r="F18" s="3" t="s">
        <v>23</v>
      </c>
      <c r="G18" s="3" t="s">
        <v>23</v>
      </c>
      <c r="H18" t="s">
        <v>24</v>
      </c>
      <c r="I18" s="3" t="s">
        <v>25</v>
      </c>
      <c r="J18" s="14"/>
      <c r="L18" t="s">
        <v>18</v>
      </c>
      <c r="M18" t="s">
        <v>19</v>
      </c>
      <c r="N18" t="s">
        <v>36</v>
      </c>
      <c r="O18">
        <v>6</v>
      </c>
      <c r="P18" t="s">
        <v>1081</v>
      </c>
      <c r="Q18" t="s">
        <v>1073</v>
      </c>
      <c r="R18" t="s">
        <v>1073</v>
      </c>
      <c r="S18" t="s">
        <v>1073</v>
      </c>
      <c r="U18" t="s">
        <v>54</v>
      </c>
      <c r="V18">
        <f t="shared" si="6"/>
        <v>18</v>
      </c>
      <c r="W18" s="4">
        <f t="shared" si="7"/>
        <v>0.20454545454545456</v>
      </c>
      <c r="Y18" t="s">
        <v>54</v>
      </c>
      <c r="Z18">
        <f>COUNTIFS($H$2:$H$2538,Y18,$B$2:$B$2538,Y$2)</f>
        <v>9</v>
      </c>
      <c r="AA18" s="4">
        <f t="shared" si="8"/>
        <v>1.9736842105263157E-2</v>
      </c>
      <c r="AC18" t="s">
        <v>54</v>
      </c>
      <c r="AD18">
        <f>COUNTIFS($H$2:$H$2538,AC18,$B$2:$B$2538,AC$2)</f>
        <v>13</v>
      </c>
      <c r="AE18" s="4">
        <f t="shared" si="9"/>
        <v>3.591160220994475E-2</v>
      </c>
      <c r="AG18" t="s">
        <v>54</v>
      </c>
      <c r="AH18">
        <f>COUNTIFS($H$2:$H$2538,AG18,$B$2:$B$2538,AG$2)</f>
        <v>12</v>
      </c>
      <c r="AI18" s="4">
        <f t="shared" si="10"/>
        <v>2.8037383177570093E-2</v>
      </c>
      <c r="AK18" t="s">
        <v>54</v>
      </c>
      <c r="AL18">
        <f>COUNTIFS($H$2:$H$2538,AK18,$B$2:$B$2538,AK$2)</f>
        <v>8</v>
      </c>
      <c r="AM18" s="4">
        <f t="shared" si="11"/>
        <v>1.4466546112115732E-2</v>
      </c>
      <c r="AO18" t="s">
        <v>54</v>
      </c>
      <c r="AP18">
        <f>COUNTIFS($H$2:$H$2538,AO18,$B$2:$B$2538,AO$2,$M$2:$M$2538,"yes")</f>
        <v>11</v>
      </c>
      <c r="AQ18" s="4">
        <f t="shared" si="12"/>
        <v>1.7322834645669291E-2</v>
      </c>
    </row>
    <row r="19" spans="1:43" x14ac:dyDescent="0.15">
      <c r="A19">
        <v>18</v>
      </c>
      <c r="B19">
        <v>2020</v>
      </c>
      <c r="C19" t="s">
        <v>77</v>
      </c>
      <c r="D19" t="s">
        <v>78</v>
      </c>
      <c r="F19" s="3" t="s">
        <v>78</v>
      </c>
      <c r="G19" s="3" t="s">
        <v>35</v>
      </c>
      <c r="H19" t="s">
        <v>24</v>
      </c>
      <c r="I19" s="3" t="s">
        <v>25</v>
      </c>
      <c r="J19" s="14"/>
      <c r="L19" t="s">
        <v>18</v>
      </c>
      <c r="M19" t="s">
        <v>19</v>
      </c>
      <c r="N19" t="s">
        <v>50</v>
      </c>
      <c r="O19">
        <v>1</v>
      </c>
      <c r="P19" t="s">
        <v>1073</v>
      </c>
      <c r="Q19" t="s">
        <v>1073</v>
      </c>
      <c r="R19" t="s">
        <v>1073</v>
      </c>
      <c r="S19" t="s">
        <v>1094</v>
      </c>
      <c r="U19" t="s">
        <v>55</v>
      </c>
      <c r="V19">
        <f>COUNTIFS($L$2:$L$2538,"pre",$M$2:$M$2538,"no")</f>
        <v>88</v>
      </c>
      <c r="W19" s="4">
        <f>SUM(W11:W18)</f>
        <v>1</v>
      </c>
      <c r="Y19" t="s">
        <v>55</v>
      </c>
      <c r="Z19">
        <f>COUNTIFS($B$2:$B$2538,Y$2)</f>
        <v>456</v>
      </c>
      <c r="AA19" s="4">
        <f>SUM(AA11:AA18)</f>
        <v>1</v>
      </c>
      <c r="AC19" t="s">
        <v>55</v>
      </c>
      <c r="AD19">
        <f>COUNTIFS($B$2:$B$2538,AC$2)</f>
        <v>362</v>
      </c>
      <c r="AE19" s="4">
        <f>SUM(AE11:AE18)</f>
        <v>0.99999999999999989</v>
      </c>
      <c r="AG19" t="s">
        <v>55</v>
      </c>
      <c r="AH19">
        <f>COUNTIFS($B$2:$B$2538,AG$2)</f>
        <v>428</v>
      </c>
      <c r="AI19" s="4">
        <f>SUM(AI11:AI18)</f>
        <v>0.99999999999999989</v>
      </c>
      <c r="AK19" t="s">
        <v>55</v>
      </c>
      <c r="AL19">
        <f>COUNTIFS($B$2:$B$2538,AK$2)</f>
        <v>553</v>
      </c>
      <c r="AM19" s="4">
        <f>SUM(AM11:AM18)</f>
        <v>1</v>
      </c>
      <c r="AO19" t="s">
        <v>55</v>
      </c>
      <c r="AP19">
        <f>COUNTIFS($B$2:$B$2538,AO$2,$M$2:$M$2538,"yes")</f>
        <v>635</v>
      </c>
      <c r="AQ19" s="4">
        <f>SUM(AQ11:AQ18)</f>
        <v>1</v>
      </c>
    </row>
    <row r="20" spans="1:43" x14ac:dyDescent="0.15">
      <c r="A20">
        <v>19</v>
      </c>
      <c r="B20">
        <v>2020</v>
      </c>
      <c r="C20" t="s">
        <v>75</v>
      </c>
      <c r="D20" t="s">
        <v>76</v>
      </c>
      <c r="F20" s="3" t="s">
        <v>23</v>
      </c>
      <c r="G20" s="3" t="s">
        <v>23</v>
      </c>
      <c r="H20" t="s">
        <v>24</v>
      </c>
      <c r="I20" s="3" t="s">
        <v>25</v>
      </c>
      <c r="J20" s="14"/>
      <c r="L20" t="s">
        <v>18</v>
      </c>
      <c r="M20" t="s">
        <v>19</v>
      </c>
      <c r="N20" t="s">
        <v>20</v>
      </c>
      <c r="O20">
        <v>2</v>
      </c>
      <c r="P20" t="s">
        <v>1081</v>
      </c>
      <c r="Q20" t="s">
        <v>1073</v>
      </c>
      <c r="R20" t="s">
        <v>1073</v>
      </c>
      <c r="S20" t="s">
        <v>1073</v>
      </c>
    </row>
    <row r="21" spans="1:43" x14ac:dyDescent="0.15">
      <c r="A21">
        <v>20</v>
      </c>
      <c r="B21">
        <v>2020</v>
      </c>
      <c r="C21" t="s">
        <v>79</v>
      </c>
      <c r="D21" t="s">
        <v>78</v>
      </c>
      <c r="F21" s="3" t="s">
        <v>78</v>
      </c>
      <c r="G21" s="3" t="s">
        <v>35</v>
      </c>
      <c r="H21" t="s">
        <v>16</v>
      </c>
      <c r="I21" s="3" t="s">
        <v>17</v>
      </c>
      <c r="J21" s="14"/>
      <c r="L21" t="s">
        <v>18</v>
      </c>
      <c r="M21" t="s">
        <v>19</v>
      </c>
      <c r="N21" t="s">
        <v>20</v>
      </c>
      <c r="O21">
        <v>1</v>
      </c>
      <c r="P21" t="s">
        <v>1073</v>
      </c>
      <c r="Q21" t="s">
        <v>1073</v>
      </c>
      <c r="R21" t="s">
        <v>1073</v>
      </c>
      <c r="S21" t="s">
        <v>1094</v>
      </c>
      <c r="U21" t="s">
        <v>80</v>
      </c>
      <c r="V21" cm="1">
        <f t="array" ref="V21">COUNTIF(C2:C104,"&lt;&gt;")/SUM(1/COUNTIF(C2:C104,C2:C104))</f>
        <v>1.5606060606060599</v>
      </c>
      <c r="Y21" t="s">
        <v>80</v>
      </c>
      <c r="Z21" cm="1">
        <f t="array" ref="Z21">COUNTIF(F2:F104,"&lt;&gt;")/SUM(1/COUNTIF(F2:F104,F2:F104))</f>
        <v>5.7222222222222179</v>
      </c>
      <c r="AC21" t="s">
        <v>80</v>
      </c>
      <c r="AD21" cm="1">
        <f t="array" ref="AD21">COUNTIF(H2:H104,"&lt;&gt;")/SUM(1/COUNTIF(H2:H104,H2:H104))</f>
        <v>12.875000000000007</v>
      </c>
      <c r="AG21" t="s">
        <v>80</v>
      </c>
      <c r="AH21" t="e" cm="1">
        <f t="array" ref="AH21">COUNTIF(#REF!,"&lt;&gt;")/SUM(1/COUNTIF(#REF!,#REF!))</f>
        <v>#REF!</v>
      </c>
      <c r="AK21" t="s">
        <v>80</v>
      </c>
      <c r="AL21" t="e" cm="1">
        <f t="array" ref="AL21">COUNTIF(#REF!,"&lt;&gt;")/SUM(1/COUNTIF(#REF!,#REF!))</f>
        <v>#REF!</v>
      </c>
      <c r="AO21" t="s">
        <v>80</v>
      </c>
      <c r="AP21" cm="1">
        <f t="array" ref="AP21">COUNTIF(O2:O104,"&lt;&gt;")/SUM(1/COUNTIF(O2:O104,O2:O104))</f>
        <v>25.750000000000007</v>
      </c>
    </row>
    <row r="22" spans="1:43" x14ac:dyDescent="0.15">
      <c r="A22">
        <v>21</v>
      </c>
      <c r="B22">
        <v>2020</v>
      </c>
      <c r="C22" t="s">
        <v>81</v>
      </c>
      <c r="D22" t="s">
        <v>82</v>
      </c>
      <c r="F22" s="3" t="s">
        <v>83</v>
      </c>
      <c r="G22" s="3" t="s">
        <v>35</v>
      </c>
      <c r="H22" t="s">
        <v>71</v>
      </c>
      <c r="I22" s="3" t="s">
        <v>17</v>
      </c>
      <c r="J22" s="14"/>
      <c r="L22" t="s">
        <v>18</v>
      </c>
      <c r="M22" t="s">
        <v>19</v>
      </c>
      <c r="N22" t="s">
        <v>36</v>
      </c>
      <c r="O22">
        <v>1</v>
      </c>
      <c r="P22" t="s">
        <v>1073</v>
      </c>
      <c r="Q22" t="s">
        <v>1073</v>
      </c>
      <c r="R22" t="s">
        <v>1073</v>
      </c>
      <c r="S22" t="s">
        <v>1073</v>
      </c>
    </row>
    <row r="23" spans="1:43" x14ac:dyDescent="0.15">
      <c r="A23">
        <v>22</v>
      </c>
      <c r="B23">
        <v>2020</v>
      </c>
      <c r="C23" t="s">
        <v>77</v>
      </c>
      <c r="D23" t="s">
        <v>78</v>
      </c>
      <c r="F23" s="3" t="s">
        <v>78</v>
      </c>
      <c r="G23" s="3" t="s">
        <v>35</v>
      </c>
      <c r="H23" t="s">
        <v>16</v>
      </c>
      <c r="I23" s="3" t="s">
        <v>17</v>
      </c>
      <c r="J23" s="14"/>
      <c r="L23" t="s">
        <v>18</v>
      </c>
      <c r="M23" t="s">
        <v>19</v>
      </c>
      <c r="N23" t="s">
        <v>36</v>
      </c>
      <c r="O23">
        <v>1</v>
      </c>
      <c r="P23" t="s">
        <v>1073</v>
      </c>
      <c r="Q23" t="s">
        <v>1073</v>
      </c>
      <c r="R23" t="s">
        <v>1073</v>
      </c>
      <c r="S23" t="s">
        <v>1094</v>
      </c>
    </row>
    <row r="24" spans="1:43" x14ac:dyDescent="0.15">
      <c r="A24">
        <v>23</v>
      </c>
      <c r="B24">
        <v>2020</v>
      </c>
      <c r="C24" t="s">
        <v>84</v>
      </c>
      <c r="D24" t="s">
        <v>85</v>
      </c>
      <c r="E24" t="s">
        <v>86</v>
      </c>
      <c r="F24" s="3" t="s">
        <v>23</v>
      </c>
      <c r="G24" s="3" t="s">
        <v>23</v>
      </c>
      <c r="H24" t="s">
        <v>24</v>
      </c>
      <c r="I24" s="3" t="s">
        <v>25</v>
      </c>
      <c r="J24" s="14"/>
      <c r="L24" t="s">
        <v>44</v>
      </c>
      <c r="M24" t="s">
        <v>19</v>
      </c>
      <c r="N24" t="s">
        <v>20</v>
      </c>
      <c r="O24">
        <v>1</v>
      </c>
      <c r="P24" t="s">
        <v>1081</v>
      </c>
      <c r="Q24" t="s">
        <v>1073</v>
      </c>
      <c r="R24" t="s">
        <v>1073</v>
      </c>
      <c r="S24" t="s">
        <v>1073</v>
      </c>
    </row>
    <row r="25" spans="1:43" x14ac:dyDescent="0.15">
      <c r="A25">
        <v>24</v>
      </c>
      <c r="B25">
        <v>2020</v>
      </c>
      <c r="C25" t="s">
        <v>58</v>
      </c>
      <c r="D25" t="s">
        <v>59</v>
      </c>
      <c r="F25" s="3" t="s">
        <v>23</v>
      </c>
      <c r="G25" s="3" t="s">
        <v>23</v>
      </c>
      <c r="H25" t="s">
        <v>24</v>
      </c>
      <c r="I25" s="3" t="s">
        <v>25</v>
      </c>
      <c r="J25" s="14"/>
      <c r="L25" t="s">
        <v>18</v>
      </c>
      <c r="M25" t="s">
        <v>19</v>
      </c>
      <c r="N25" t="s">
        <v>20</v>
      </c>
      <c r="O25">
        <v>1</v>
      </c>
      <c r="P25" t="s">
        <v>1081</v>
      </c>
      <c r="Q25" t="s">
        <v>1073</v>
      </c>
      <c r="R25" t="s">
        <v>1073</v>
      </c>
      <c r="S25" t="s">
        <v>1073</v>
      </c>
      <c r="U25" s="1"/>
      <c r="V25" t="s">
        <v>37</v>
      </c>
      <c r="W25" t="s">
        <v>38</v>
      </c>
      <c r="Y25" s="1"/>
      <c r="Z25" t="s">
        <v>37</v>
      </c>
      <c r="AA25" t="s">
        <v>38</v>
      </c>
      <c r="AC25" s="1"/>
      <c r="AD25" t="s">
        <v>37</v>
      </c>
      <c r="AE25" t="s">
        <v>38</v>
      </c>
      <c r="AG25" s="1"/>
      <c r="AH25" t="s">
        <v>37</v>
      </c>
      <c r="AI25" t="s">
        <v>38</v>
      </c>
      <c r="AK25" s="1"/>
      <c r="AL25" t="s">
        <v>37</v>
      </c>
      <c r="AM25" t="s">
        <v>38</v>
      </c>
      <c r="AO25" s="1"/>
      <c r="AP25" t="s">
        <v>37</v>
      </c>
      <c r="AQ25" t="s">
        <v>38</v>
      </c>
    </row>
    <row r="26" spans="1:43" x14ac:dyDescent="0.15">
      <c r="A26">
        <v>25</v>
      </c>
      <c r="B26">
        <v>2020</v>
      </c>
      <c r="C26" t="s">
        <v>87</v>
      </c>
      <c r="D26" t="s">
        <v>88</v>
      </c>
      <c r="F26" s="3" t="s">
        <v>89</v>
      </c>
      <c r="G26" s="3" t="s">
        <v>43</v>
      </c>
      <c r="H26" s="7" t="s">
        <v>54</v>
      </c>
      <c r="J26" s="14"/>
      <c r="L26" t="s">
        <v>44</v>
      </c>
      <c r="M26" t="s">
        <v>19</v>
      </c>
      <c r="N26" t="s">
        <v>36</v>
      </c>
      <c r="O26">
        <v>1</v>
      </c>
      <c r="P26" t="s">
        <v>1073</v>
      </c>
      <c r="Q26" t="s">
        <v>1073</v>
      </c>
      <c r="R26" t="s">
        <v>1073</v>
      </c>
      <c r="S26" t="s">
        <v>1073</v>
      </c>
      <c r="U26" t="s">
        <v>23</v>
      </c>
      <c r="V26">
        <f>COUNTIFS($G$2:$G$2538,U26,$L$2:$L$2538,"pre",$M$2:$M$2538,"no")</f>
        <v>50</v>
      </c>
      <c r="W26" s="4">
        <f>V26/V$36</f>
        <v>0.56818181818181823</v>
      </c>
      <c r="Y26" t="s">
        <v>23</v>
      </c>
      <c r="Z26">
        <f>COUNTIFS($G$2:$G$2538,Y26,$B$2:$B$2538,Y$2)</f>
        <v>345</v>
      </c>
      <c r="AA26" s="4">
        <f>Z26/Z$36</f>
        <v>0.75657894736842102</v>
      </c>
      <c r="AC26" t="s">
        <v>23</v>
      </c>
      <c r="AD26">
        <f>COUNTIFS($G$2:$G$2538,AC26,$B$2:$B$2538,AC$2)</f>
        <v>257</v>
      </c>
      <c r="AE26" s="4">
        <f>AD26/AD$36</f>
        <v>0.70994475138121549</v>
      </c>
      <c r="AG26" t="s">
        <v>23</v>
      </c>
      <c r="AH26">
        <f>COUNTIFS($G$2:$G$2538,AG26,$B$2:$B$2538,AG$2)</f>
        <v>310</v>
      </c>
      <c r="AI26" s="4">
        <f>AH26/AH$36</f>
        <v>0.72429906542056077</v>
      </c>
      <c r="AK26" t="s">
        <v>23</v>
      </c>
      <c r="AL26">
        <f>COUNTIFS($G$2:$G$2538,AK26,$B$2:$B$2538,AK$2)</f>
        <v>394</v>
      </c>
      <c r="AM26" s="4">
        <f>AL26/AL$36</f>
        <v>0.71247739602169979</v>
      </c>
      <c r="AO26" t="s">
        <v>23</v>
      </c>
      <c r="AP26">
        <f>COUNTIFS($G$2:$G$2538,AO26,$B$2:$B$2538,AO$2,$M$2:$M$2538,"yes")</f>
        <v>500</v>
      </c>
      <c r="AQ26" s="4">
        <f>AP26/AP$36</f>
        <v>0.78740157480314965</v>
      </c>
    </row>
    <row r="27" spans="1:43" x14ac:dyDescent="0.15">
      <c r="A27">
        <v>26</v>
      </c>
      <c r="B27">
        <v>2020</v>
      </c>
      <c r="C27" t="s">
        <v>90</v>
      </c>
      <c r="D27" t="s">
        <v>91</v>
      </c>
      <c r="E27" t="s">
        <v>92</v>
      </c>
      <c r="F27" s="3" t="s">
        <v>23</v>
      </c>
      <c r="G27" s="3" t="s">
        <v>23</v>
      </c>
      <c r="H27" t="s">
        <v>24</v>
      </c>
      <c r="I27" s="3" t="s">
        <v>25</v>
      </c>
      <c r="J27" s="14"/>
      <c r="L27" t="s">
        <v>18</v>
      </c>
      <c r="M27" t="s">
        <v>19</v>
      </c>
      <c r="N27" t="s">
        <v>36</v>
      </c>
      <c r="O27">
        <v>1</v>
      </c>
      <c r="P27" t="s">
        <v>1081</v>
      </c>
      <c r="Q27" t="s">
        <v>1073</v>
      </c>
      <c r="R27" t="s">
        <v>1073</v>
      </c>
      <c r="S27" t="s">
        <v>1073</v>
      </c>
      <c r="U27" t="s">
        <v>93</v>
      </c>
      <c r="V27">
        <f>COUNTIFS($G$2:$G$2538,"&lt;&gt;USA",$G$2:$G$2538,"&lt;&gt;Unknown",$G$2:$G$2538,"*",$L$2:$L$2538,"pre",$M$2:$M$2538,"no")</f>
        <v>38</v>
      </c>
      <c r="W27" s="4">
        <f t="shared" ref="W27:W35" si="13">V27/V$36</f>
        <v>0.43181818181818182</v>
      </c>
      <c r="Y27" t="s">
        <v>93</v>
      </c>
      <c r="Z27">
        <f>COUNTIFS($G$2:$G$2538,"&lt;&gt;USA",$G$2:$G$2538,"&lt;&gt;Unknown",$G$2:$G$2538,"*",$B$2:$B$2538,Y$2)</f>
        <v>102</v>
      </c>
      <c r="AA27" s="4">
        <f t="shared" ref="AA27:AA35" si="14">Z27/Z$36</f>
        <v>0.22368421052631579</v>
      </c>
      <c r="AC27" t="s">
        <v>93</v>
      </c>
      <c r="AD27">
        <f>COUNTIFS($G$2:$G$2538,"&lt;&gt;USA",$G$2:$G$2538,"&lt;&gt;Unknown",$G$2:$G$2538,"*",$B$2:$B$2538,AC$2)</f>
        <v>100</v>
      </c>
      <c r="AE27" s="4">
        <f t="shared" ref="AE27:AE35" si="15">AD27/AD$36</f>
        <v>0.27624309392265195</v>
      </c>
      <c r="AG27" t="s">
        <v>93</v>
      </c>
      <c r="AH27">
        <f>COUNTIFS($G$2:$G$2538,"&lt;&gt;USA",$G$2:$G$2538,"&lt;&gt;Unknown",$G$2:$G$2538,"*",$B$2:$B$2538,AG$2)</f>
        <v>105</v>
      </c>
      <c r="AI27" s="4">
        <f t="shared" ref="AI27:AI35" si="16">AH27/AH$36</f>
        <v>0.24532710280373832</v>
      </c>
      <c r="AK27" t="s">
        <v>93</v>
      </c>
      <c r="AL27">
        <f>COUNTIFS($G$2:$G$2538,"&lt;&gt;USA",$G$2:$G$2538,"&lt;&gt;Unknown",$G$2:$G$2538,"*",$B$2:$B$2538,AK$2)</f>
        <v>153</v>
      </c>
      <c r="AM27" s="4">
        <f t="shared" ref="AM27:AM35" si="17">AL27/AL$36</f>
        <v>0.27667269439421338</v>
      </c>
      <c r="AO27" t="s">
        <v>93</v>
      </c>
      <c r="AP27">
        <f>COUNTIFS($G$2:$G$2538,"&lt;&gt;USA",$G$2:$G$2538,"&lt;&gt;Unknown",$G$2:$G$2538,"*",$B$2:$B$2538,AO$2,$M$2:$M$2538,"yes")</f>
        <v>135</v>
      </c>
      <c r="AQ27" s="4">
        <f t="shared" ref="AQ27:AQ28" si="18">AP27/AP$36</f>
        <v>0.2125984251968504</v>
      </c>
    </row>
    <row r="28" spans="1:43" x14ac:dyDescent="0.15">
      <c r="A28">
        <v>27</v>
      </c>
      <c r="B28">
        <v>2020</v>
      </c>
      <c r="C28" t="s">
        <v>94</v>
      </c>
      <c r="D28" t="s">
        <v>95</v>
      </c>
      <c r="F28" s="3" t="s">
        <v>96</v>
      </c>
      <c r="G28" s="3" t="s">
        <v>48</v>
      </c>
      <c r="H28" s="7" t="s">
        <v>54</v>
      </c>
      <c r="J28" s="14"/>
      <c r="L28" t="s">
        <v>44</v>
      </c>
      <c r="M28" t="s">
        <v>19</v>
      </c>
      <c r="N28" t="s">
        <v>36</v>
      </c>
      <c r="O28">
        <v>1</v>
      </c>
      <c r="P28" t="s">
        <v>1073</v>
      </c>
      <c r="Q28" t="s">
        <v>1073</v>
      </c>
      <c r="R28" t="s">
        <v>1073</v>
      </c>
      <c r="S28" t="s">
        <v>1094</v>
      </c>
      <c r="U28" t="s">
        <v>50</v>
      </c>
      <c r="V28">
        <f>COUNTIFS($G$2:$G$2538,U28,$L$2:$L$2538,"pre",$M$2:$M$2538,"no")</f>
        <v>0</v>
      </c>
      <c r="W28" s="4">
        <f t="shared" si="13"/>
        <v>0</v>
      </c>
      <c r="Y28" t="s">
        <v>50</v>
      </c>
      <c r="Z28">
        <f>COUNTIFS($G$2:$G$2538,Y28,$B$2:$B$2538,Y$2)</f>
        <v>9</v>
      </c>
      <c r="AA28" s="4">
        <f t="shared" si="14"/>
        <v>1.9736842105263157E-2</v>
      </c>
      <c r="AC28" t="s">
        <v>50</v>
      </c>
      <c r="AD28">
        <f>COUNTIFS($G$2:$G$2538,AC28,$B$2:$B$2538,AC$2)</f>
        <v>5</v>
      </c>
      <c r="AE28" s="4">
        <f t="shared" si="15"/>
        <v>1.3812154696132596E-2</v>
      </c>
      <c r="AG28" t="s">
        <v>50</v>
      </c>
      <c r="AH28">
        <f>COUNTIFS($G$2:$G$2538,AG28,$B$2:$B$2538,AG$2)</f>
        <v>13</v>
      </c>
      <c r="AI28" s="4">
        <f t="shared" si="16"/>
        <v>3.0373831775700934E-2</v>
      </c>
      <c r="AK28" t="s">
        <v>50</v>
      </c>
      <c r="AL28">
        <f>COUNTIFS($G$2:$G$2538,AK28,$B$2:$B$2538,AK$2)</f>
        <v>6</v>
      </c>
      <c r="AM28" s="4">
        <f t="shared" si="17"/>
        <v>1.0849909584086799E-2</v>
      </c>
      <c r="AO28" t="s">
        <v>50</v>
      </c>
      <c r="AP28">
        <f>COUNTIFS($G$2:$G$2538,AO28,$B$2:$B$2538,AO$2,$M$2:$M$2538,"yes")</f>
        <v>0</v>
      </c>
      <c r="AQ28" s="4">
        <f t="shared" si="18"/>
        <v>0</v>
      </c>
    </row>
    <row r="29" spans="1:43" s="3" customFormat="1" x14ac:dyDescent="0.15">
      <c r="A29">
        <v>28</v>
      </c>
      <c r="B29" s="3">
        <v>2020</v>
      </c>
      <c r="C29" s="3" t="s">
        <v>97</v>
      </c>
      <c r="D29" s="3" t="s">
        <v>98</v>
      </c>
      <c r="F29" s="3" t="s">
        <v>14</v>
      </c>
      <c r="G29" s="3" t="s">
        <v>15</v>
      </c>
      <c r="H29" s="3" t="s">
        <v>16</v>
      </c>
      <c r="I29" s="3" t="s">
        <v>17</v>
      </c>
      <c r="J29" s="14"/>
      <c r="L29" s="3" t="s">
        <v>44</v>
      </c>
      <c r="M29" s="3" t="s">
        <v>19</v>
      </c>
      <c r="N29" t="s">
        <v>36</v>
      </c>
      <c r="O29" s="3">
        <v>1</v>
      </c>
      <c r="P29" t="s">
        <v>1073</v>
      </c>
      <c r="Q29" t="s">
        <v>1073</v>
      </c>
      <c r="R29" t="s">
        <v>1073</v>
      </c>
      <c r="S29" t="s">
        <v>1073</v>
      </c>
      <c r="T29"/>
      <c r="U29"/>
      <c r="V29"/>
      <c r="W29" s="4">
        <f>SUM(W26:W28)</f>
        <v>1</v>
      </c>
      <c r="Y29"/>
      <c r="Z29"/>
      <c r="AA29" s="4">
        <f>SUM(AA26:AA28)</f>
        <v>1</v>
      </c>
      <c r="AC29"/>
      <c r="AD29"/>
      <c r="AE29" s="4">
        <f>SUM(AE26:AE28)</f>
        <v>1</v>
      </c>
      <c r="AG29"/>
      <c r="AH29"/>
      <c r="AI29" s="4">
        <f>SUM(AI26:AI28)</f>
        <v>1</v>
      </c>
      <c r="AK29"/>
      <c r="AL29"/>
      <c r="AM29" s="4">
        <f>SUM(AM26:AM28)</f>
        <v>1</v>
      </c>
      <c r="AO29"/>
      <c r="AP29"/>
      <c r="AQ29" s="4">
        <f>SUM(AQ26:AQ28)</f>
        <v>1</v>
      </c>
    </row>
    <row r="30" spans="1:43" x14ac:dyDescent="0.15">
      <c r="A30">
        <v>29</v>
      </c>
      <c r="B30">
        <v>2020</v>
      </c>
      <c r="C30" t="s">
        <v>99</v>
      </c>
      <c r="D30" t="s">
        <v>78</v>
      </c>
      <c r="F30" s="3" t="s">
        <v>78</v>
      </c>
      <c r="G30" s="3" t="s">
        <v>35</v>
      </c>
      <c r="H30" t="s">
        <v>71</v>
      </c>
      <c r="I30" s="3" t="s">
        <v>17</v>
      </c>
      <c r="J30" s="14"/>
      <c r="L30" t="s">
        <v>18</v>
      </c>
      <c r="M30" t="s">
        <v>19</v>
      </c>
      <c r="N30" t="s">
        <v>36</v>
      </c>
      <c r="O30">
        <v>1</v>
      </c>
      <c r="P30" t="s">
        <v>1073</v>
      </c>
      <c r="Q30" t="s">
        <v>1073</v>
      </c>
      <c r="R30" t="s">
        <v>1073</v>
      </c>
      <c r="S30" t="s">
        <v>1094</v>
      </c>
      <c r="U30" t="s">
        <v>15</v>
      </c>
      <c r="V30">
        <f>COUNTIFS($G$2:$G$2538,U30,$L$2:$L$2538,"pre",$M$2:$M$2538,"no")</f>
        <v>2</v>
      </c>
      <c r="W30" s="4">
        <f t="shared" si="13"/>
        <v>2.2727272727272728E-2</v>
      </c>
      <c r="Y30" t="s">
        <v>15</v>
      </c>
      <c r="Z30">
        <f>COUNTIFS($G$2:$G$2538,Y30,$B$2:$B$2538,Y$2)</f>
        <v>10</v>
      </c>
      <c r="AA30" s="4">
        <f t="shared" si="14"/>
        <v>2.1929824561403508E-2</v>
      </c>
      <c r="AC30" t="s">
        <v>15</v>
      </c>
      <c r="AD30">
        <f>COUNTIFS($G$2:$G$2538,AC30,$B$2:$B$2538,AC$2)</f>
        <v>9</v>
      </c>
      <c r="AE30" s="4">
        <f t="shared" si="15"/>
        <v>2.4861878453038673E-2</v>
      </c>
      <c r="AG30" t="s">
        <v>15</v>
      </c>
      <c r="AH30">
        <f>COUNTIFS($G$2:$G$2538,AG30,$B$2:$B$2538,AG$2)</f>
        <v>16</v>
      </c>
      <c r="AI30" s="4">
        <f t="shared" si="16"/>
        <v>3.7383177570093455E-2</v>
      </c>
      <c r="AK30" t="s">
        <v>15</v>
      </c>
      <c r="AL30">
        <f>COUNTIFS($G$2:$G$2538,AK30,$B$2:$B$2538,AK$2)</f>
        <v>45</v>
      </c>
      <c r="AM30" s="4">
        <f t="shared" si="17"/>
        <v>8.1374321880650996E-2</v>
      </c>
      <c r="AO30" t="s">
        <v>15</v>
      </c>
      <c r="AP30">
        <f>COUNTIFS($G$2:$G$2538,AO30,$B$2:$B$2538,AO$2,$M$2:$M$2538,"yes")</f>
        <v>24</v>
      </c>
      <c r="AQ30" s="4">
        <f t="shared" ref="AQ30:AQ35" si="19">AP30/AP$36</f>
        <v>3.7795275590551181E-2</v>
      </c>
    </row>
    <row r="31" spans="1:43" x14ac:dyDescent="0.15">
      <c r="A31">
        <v>30</v>
      </c>
      <c r="B31">
        <v>2020</v>
      </c>
      <c r="C31" t="s">
        <v>100</v>
      </c>
      <c r="D31" t="s">
        <v>101</v>
      </c>
      <c r="E31" t="s">
        <v>102</v>
      </c>
      <c r="F31" s="3" t="s">
        <v>23</v>
      </c>
      <c r="G31" s="3" t="s">
        <v>23</v>
      </c>
      <c r="H31" s="7" t="s">
        <v>54</v>
      </c>
      <c r="J31" s="14"/>
      <c r="L31" t="s">
        <v>18</v>
      </c>
      <c r="M31" t="s">
        <v>19</v>
      </c>
      <c r="N31" t="s">
        <v>50</v>
      </c>
      <c r="O31">
        <v>1</v>
      </c>
      <c r="P31" t="s">
        <v>1073</v>
      </c>
      <c r="Q31" t="s">
        <v>1073</v>
      </c>
      <c r="R31" t="s">
        <v>1073</v>
      </c>
      <c r="S31" t="s">
        <v>1073</v>
      </c>
      <c r="U31" t="s">
        <v>35</v>
      </c>
      <c r="V31">
        <f>COUNTIFS($G$2:$G$2538,U31,$L$2:$L$2538,"pre",$M$2:$M$2538,"no")</f>
        <v>16</v>
      </c>
      <c r="W31" s="4">
        <f t="shared" si="13"/>
        <v>0.18181818181818182</v>
      </c>
      <c r="Y31" t="s">
        <v>35</v>
      </c>
      <c r="Z31">
        <f>COUNTIFS($G$2:$G$2538,Y31,$B$2:$B$2538,Y$2)</f>
        <v>38</v>
      </c>
      <c r="AA31" s="4">
        <f t="shared" si="14"/>
        <v>8.3333333333333329E-2</v>
      </c>
      <c r="AC31" t="s">
        <v>35</v>
      </c>
      <c r="AD31">
        <f>COUNTIFS($G$2:$G$2538,AC31,$B$2:$B$2538,AC$2)</f>
        <v>49</v>
      </c>
      <c r="AE31" s="4">
        <f t="shared" si="15"/>
        <v>0.13535911602209943</v>
      </c>
      <c r="AG31" t="s">
        <v>35</v>
      </c>
      <c r="AH31">
        <f>COUNTIFS($G$2:$G$2538,AG31,$B$2:$B$2538,AG$2)</f>
        <v>39</v>
      </c>
      <c r="AI31" s="4">
        <f t="shared" si="16"/>
        <v>9.11214953271028E-2</v>
      </c>
      <c r="AK31" t="s">
        <v>35</v>
      </c>
      <c r="AL31">
        <f>COUNTIFS($G$2:$G$2538,AK31,$B$2:$B$2538,AK$2)</f>
        <v>44</v>
      </c>
      <c r="AM31" s="4">
        <f t="shared" si="17"/>
        <v>7.956600361663653E-2</v>
      </c>
      <c r="AO31" t="s">
        <v>35</v>
      </c>
      <c r="AP31">
        <f>COUNTIFS($G$2:$G$2538,AO31,$B$2:$B$2538,AO$2,$M$2:$M$2538,"yes")</f>
        <v>16</v>
      </c>
      <c r="AQ31" s="4">
        <f t="shared" si="19"/>
        <v>2.5196850393700787E-2</v>
      </c>
    </row>
    <row r="32" spans="1:43" x14ac:dyDescent="0.15">
      <c r="A32">
        <v>31</v>
      </c>
      <c r="B32">
        <v>2020</v>
      </c>
      <c r="C32" t="s">
        <v>103</v>
      </c>
      <c r="D32" t="s">
        <v>104</v>
      </c>
      <c r="E32" t="s">
        <v>105</v>
      </c>
      <c r="F32" s="3" t="s">
        <v>23</v>
      </c>
      <c r="G32" s="3" t="s">
        <v>23</v>
      </c>
      <c r="H32" s="7" t="s">
        <v>54</v>
      </c>
      <c r="J32" s="14"/>
      <c r="L32" t="s">
        <v>18</v>
      </c>
      <c r="M32" t="s">
        <v>19</v>
      </c>
      <c r="N32" t="s">
        <v>20</v>
      </c>
      <c r="O32">
        <v>2</v>
      </c>
      <c r="P32" t="s">
        <v>1081</v>
      </c>
      <c r="Q32" t="s">
        <v>1073</v>
      </c>
      <c r="R32" t="s">
        <v>1073</v>
      </c>
      <c r="S32" t="s">
        <v>1073</v>
      </c>
      <c r="U32" t="s">
        <v>43</v>
      </c>
      <c r="V32">
        <f>COUNTIFS($G$2:$G$2538,U32,$L$2:$L$2538,"pre",$M$2:$M$2538,"no")</f>
        <v>11</v>
      </c>
      <c r="W32" s="4">
        <f t="shared" si="13"/>
        <v>0.125</v>
      </c>
      <c r="Y32" t="s">
        <v>43</v>
      </c>
      <c r="Z32">
        <f>COUNTIFS($G$2:$G$2538,Y32,$B$2:$B$2538,Y$2)</f>
        <v>22</v>
      </c>
      <c r="AA32" s="4">
        <f t="shared" si="14"/>
        <v>4.8245614035087717E-2</v>
      </c>
      <c r="AC32" t="s">
        <v>43</v>
      </c>
      <c r="AD32">
        <f>COUNTIFS($G$2:$G$2538,AC32,$B$2:$B$2538,AC$2)</f>
        <v>17</v>
      </c>
      <c r="AE32" s="4">
        <f t="shared" si="15"/>
        <v>4.6961325966850827E-2</v>
      </c>
      <c r="AG32" t="s">
        <v>43</v>
      </c>
      <c r="AH32">
        <f>COUNTIFS($G$2:$G$2538,AG32,$B$2:$B$2538,AG$2)</f>
        <v>26</v>
      </c>
      <c r="AI32" s="4">
        <f t="shared" si="16"/>
        <v>6.0747663551401869E-2</v>
      </c>
      <c r="AK32" t="s">
        <v>43</v>
      </c>
      <c r="AL32">
        <f>COUNTIFS($G$2:$G$2538,AK32,$B$2:$B$2538,AK$2)</f>
        <v>42</v>
      </c>
      <c r="AM32" s="4">
        <f t="shared" si="17"/>
        <v>7.5949367088607597E-2</v>
      </c>
      <c r="AO32" t="s">
        <v>43</v>
      </c>
      <c r="AP32">
        <f>COUNTIFS($G$2:$G$2538,AO32,$B$2:$B$2538,AO$2,$M$2:$M$2538,"yes")</f>
        <v>54</v>
      </c>
      <c r="AQ32" s="4">
        <f t="shared" si="19"/>
        <v>8.5039370078740156E-2</v>
      </c>
    </row>
    <row r="33" spans="1:43" x14ac:dyDescent="0.15">
      <c r="A33">
        <v>32</v>
      </c>
      <c r="B33">
        <v>2020</v>
      </c>
      <c r="C33" t="s">
        <v>106</v>
      </c>
      <c r="D33" t="s">
        <v>107</v>
      </c>
      <c r="E33" t="s">
        <v>108</v>
      </c>
      <c r="F33" s="3" t="s">
        <v>23</v>
      </c>
      <c r="G33" s="3" t="s">
        <v>23</v>
      </c>
      <c r="H33" s="7" t="s">
        <v>54</v>
      </c>
      <c r="J33" s="14"/>
      <c r="L33" t="s">
        <v>18</v>
      </c>
      <c r="M33" t="s">
        <v>19</v>
      </c>
      <c r="N33" t="s">
        <v>20</v>
      </c>
      <c r="O33">
        <v>1</v>
      </c>
      <c r="P33" t="s">
        <v>1084</v>
      </c>
      <c r="Q33" t="s">
        <v>1073</v>
      </c>
      <c r="R33" t="s">
        <v>1073</v>
      </c>
      <c r="S33" t="s">
        <v>1073</v>
      </c>
      <c r="U33" t="s">
        <v>109</v>
      </c>
      <c r="V33">
        <f>COUNTIFS($G$2:$G$2538,U33,$L$2:$L$2538,"pre",$M$2:$M$2538,"no")</f>
        <v>1</v>
      </c>
      <c r="W33" s="4">
        <f t="shared" si="13"/>
        <v>1.1363636363636364E-2</v>
      </c>
      <c r="Y33" t="s">
        <v>109</v>
      </c>
      <c r="Z33">
        <f>COUNTIFS($G$2:$G$2538,Y33,$B$2:$B$2538,Y$2)</f>
        <v>2</v>
      </c>
      <c r="AA33" s="4">
        <f t="shared" si="14"/>
        <v>4.3859649122807015E-3</v>
      </c>
      <c r="AC33" t="s">
        <v>109</v>
      </c>
      <c r="AD33">
        <f>COUNTIFS($G$2:$G$2538,AC33,$B$2:$B$2538,AC$2)</f>
        <v>1</v>
      </c>
      <c r="AE33" s="4">
        <f t="shared" si="15"/>
        <v>2.7624309392265192E-3</v>
      </c>
      <c r="AG33" t="s">
        <v>109</v>
      </c>
      <c r="AH33">
        <f>COUNTIFS($G$2:$G$2538,AG33,$B$2:$B$2538,AG$2)</f>
        <v>0</v>
      </c>
      <c r="AI33" s="4">
        <f t="shared" si="16"/>
        <v>0</v>
      </c>
      <c r="AK33" t="s">
        <v>109</v>
      </c>
      <c r="AL33">
        <f>COUNTIFS($G$2:$G$2538,AK33,$B$2:$B$2538,AK$2)</f>
        <v>2</v>
      </c>
      <c r="AM33" s="4">
        <f t="shared" si="17"/>
        <v>3.616636528028933E-3</v>
      </c>
      <c r="AO33" t="s">
        <v>109</v>
      </c>
      <c r="AP33">
        <f>COUNTIFS($G$2:$G$2538,AO33,$B$2:$B$2538,AO$2,$M$2:$M$2538,"yes")</f>
        <v>0</v>
      </c>
      <c r="AQ33" s="4">
        <f t="shared" si="19"/>
        <v>0</v>
      </c>
    </row>
    <row r="34" spans="1:43" x14ac:dyDescent="0.15">
      <c r="A34">
        <v>33</v>
      </c>
      <c r="B34">
        <v>2020</v>
      </c>
      <c r="C34" t="s">
        <v>110</v>
      </c>
      <c r="D34" t="s">
        <v>111</v>
      </c>
      <c r="E34" t="s">
        <v>105</v>
      </c>
      <c r="F34" s="3" t="s">
        <v>23</v>
      </c>
      <c r="G34" s="3" t="s">
        <v>23</v>
      </c>
      <c r="H34" t="s">
        <v>16</v>
      </c>
      <c r="I34" s="3" t="s">
        <v>17</v>
      </c>
      <c r="J34" s="14"/>
      <c r="L34" t="s">
        <v>18</v>
      </c>
      <c r="M34" t="s">
        <v>19</v>
      </c>
      <c r="N34" t="s">
        <v>36</v>
      </c>
      <c r="O34">
        <v>1</v>
      </c>
      <c r="P34" t="s">
        <v>1081</v>
      </c>
      <c r="Q34" t="s">
        <v>1073</v>
      </c>
      <c r="R34" t="s">
        <v>1073</v>
      </c>
      <c r="S34" t="s">
        <v>1073</v>
      </c>
      <c r="U34" t="s">
        <v>48</v>
      </c>
      <c r="V34">
        <f>COUNTIFS($G$2:$G$2538,U34,$L$2:$L$2538,"pre",$M$2:$M$2538,"no")</f>
        <v>8</v>
      </c>
      <c r="W34" s="4">
        <f t="shared" si="13"/>
        <v>9.0909090909090912E-2</v>
      </c>
      <c r="Y34" t="s">
        <v>48</v>
      </c>
      <c r="Z34">
        <f>COUNTIFS($G$2:$G$2538,Y34,$B$2:$B$2538,Y$2)</f>
        <v>28</v>
      </c>
      <c r="AA34" s="4">
        <f t="shared" si="14"/>
        <v>6.1403508771929821E-2</v>
      </c>
      <c r="AC34" t="s">
        <v>48</v>
      </c>
      <c r="AD34">
        <f>COUNTIFS($G$2:$G$2538,AC34,$B$2:$B$2538,AC$2)</f>
        <v>20</v>
      </c>
      <c r="AE34" s="4">
        <f t="shared" si="15"/>
        <v>5.5248618784530384E-2</v>
      </c>
      <c r="AG34" t="s">
        <v>48</v>
      </c>
      <c r="AH34">
        <f>COUNTIFS($G$2:$G$2538,AG34,$B$2:$B$2538,AG$2)</f>
        <v>21</v>
      </c>
      <c r="AI34" s="4">
        <f t="shared" si="16"/>
        <v>4.9065420560747662E-2</v>
      </c>
      <c r="AK34" t="s">
        <v>48</v>
      </c>
      <c r="AL34">
        <f>COUNTIFS($G$2:$G$2538,AK34,$B$2:$B$2538,AK$2)</f>
        <v>15</v>
      </c>
      <c r="AM34" s="4">
        <f t="shared" si="17"/>
        <v>2.7124773960216998E-2</v>
      </c>
      <c r="AO34" t="s">
        <v>48</v>
      </c>
      <c r="AP34">
        <f>COUNTIFS($G$2:$G$2538,AO34,$B$2:$B$2538,AO$2,$M$2:$M$2538,"yes")</f>
        <v>37</v>
      </c>
      <c r="AQ34" s="4">
        <f t="shared" si="19"/>
        <v>5.826771653543307E-2</v>
      </c>
    </row>
    <row r="35" spans="1:43" x14ac:dyDescent="0.15">
      <c r="A35">
        <v>34</v>
      </c>
      <c r="B35">
        <v>2020</v>
      </c>
      <c r="C35" t="s">
        <v>84</v>
      </c>
      <c r="D35" t="s">
        <v>85</v>
      </c>
      <c r="E35" t="s">
        <v>86</v>
      </c>
      <c r="F35" s="3" t="s">
        <v>23</v>
      </c>
      <c r="G35" s="3" t="s">
        <v>23</v>
      </c>
      <c r="H35" t="s">
        <v>24</v>
      </c>
      <c r="I35" s="3" t="s">
        <v>25</v>
      </c>
      <c r="J35" s="14"/>
      <c r="L35" t="s">
        <v>18</v>
      </c>
      <c r="M35" t="s">
        <v>19</v>
      </c>
      <c r="N35" t="s">
        <v>20</v>
      </c>
      <c r="O35">
        <v>1</v>
      </c>
      <c r="P35" t="s">
        <v>1081</v>
      </c>
      <c r="Q35" t="s">
        <v>1073</v>
      </c>
      <c r="R35" t="s">
        <v>1073</v>
      </c>
      <c r="S35" t="s">
        <v>1073</v>
      </c>
      <c r="U35" t="s">
        <v>1093</v>
      </c>
      <c r="V35">
        <f>COUNTIFS($G$2:$G$2538,U35,$L$2:$L$2538,"pre",$M$2:$M$2538,"no")</f>
        <v>0</v>
      </c>
      <c r="W35" s="4">
        <f t="shared" si="13"/>
        <v>0</v>
      </c>
      <c r="Y35" t="s">
        <v>1093</v>
      </c>
      <c r="Z35">
        <f>COUNTIFS($G$2:$G$2538,Y35,$B$2:$B$2538,Y$2)</f>
        <v>2</v>
      </c>
      <c r="AA35" s="4">
        <f t="shared" si="14"/>
        <v>4.3859649122807015E-3</v>
      </c>
      <c r="AC35" t="s">
        <v>1093</v>
      </c>
      <c r="AD35">
        <f>COUNTIFS($G$2:$G$2538,AC35,$B$2:$B$2538,AC$2)</f>
        <v>4</v>
      </c>
      <c r="AE35" s="4">
        <f t="shared" si="15"/>
        <v>1.1049723756906077E-2</v>
      </c>
      <c r="AG35" t="s">
        <v>1093</v>
      </c>
      <c r="AH35">
        <f>COUNTIFS($G$2:$G$2538,AG35,$B$2:$B$2538,AG$2)</f>
        <v>3</v>
      </c>
      <c r="AI35" s="4">
        <f t="shared" si="16"/>
        <v>7.0093457943925233E-3</v>
      </c>
      <c r="AK35" t="s">
        <v>1093</v>
      </c>
      <c r="AL35">
        <f>COUNTIFS($G$2:$G$2538,AK35,$B$2:$B$2538,AK$2)</f>
        <v>5</v>
      </c>
      <c r="AM35" s="4">
        <f t="shared" si="17"/>
        <v>9.0415913200723331E-3</v>
      </c>
      <c r="AO35" t="s">
        <v>1093</v>
      </c>
      <c r="AP35">
        <f>COUNTIFS($G$2:$G$2538,AO35,$B$2:$B$2538,AO$2,$M$2:$M$2538,"yes")</f>
        <v>4</v>
      </c>
      <c r="AQ35" s="4">
        <f t="shared" si="19"/>
        <v>6.2992125984251968E-3</v>
      </c>
    </row>
    <row r="36" spans="1:43" x14ac:dyDescent="0.15">
      <c r="A36">
        <v>35</v>
      </c>
      <c r="B36">
        <v>2020</v>
      </c>
      <c r="C36" t="s">
        <v>113</v>
      </c>
      <c r="D36" t="s">
        <v>114</v>
      </c>
      <c r="E36" t="s">
        <v>115</v>
      </c>
      <c r="F36" s="3" t="s">
        <v>23</v>
      </c>
      <c r="G36" s="3" t="s">
        <v>23</v>
      </c>
      <c r="H36" t="s">
        <v>16</v>
      </c>
      <c r="I36" s="3" t="s">
        <v>17</v>
      </c>
      <c r="J36" s="14"/>
      <c r="L36" t="s">
        <v>18</v>
      </c>
      <c r="M36" t="s">
        <v>19</v>
      </c>
      <c r="N36" t="s">
        <v>36</v>
      </c>
      <c r="O36">
        <v>2</v>
      </c>
      <c r="P36" t="s">
        <v>1081</v>
      </c>
      <c r="Q36" t="s">
        <v>1073</v>
      </c>
      <c r="R36" t="s">
        <v>1073</v>
      </c>
      <c r="S36" t="s">
        <v>1073</v>
      </c>
      <c r="U36" t="s">
        <v>55</v>
      </c>
      <c r="V36">
        <f>COUNTIFS($L$2:$L$2538,"pre",$M$2:$M$2538,"no")</f>
        <v>88</v>
      </c>
      <c r="W36" s="4">
        <f>SUM(W26,W28,W30:W35)</f>
        <v>1</v>
      </c>
      <c r="Y36" t="s">
        <v>55</v>
      </c>
      <c r="Z36">
        <f>COUNTIFS($B$2:$B$2538,Y$2)</f>
        <v>456</v>
      </c>
      <c r="AA36" s="4">
        <f>SUM(AA26,AA28,AA30:AA35)</f>
        <v>1</v>
      </c>
      <c r="AC36" t="s">
        <v>55</v>
      </c>
      <c r="AD36">
        <f>COUNTIFS($B$2:$B$2538,AC$2)</f>
        <v>362</v>
      </c>
      <c r="AE36" s="4">
        <f>SUM(AE26,AE28,AE30:AE35)</f>
        <v>1</v>
      </c>
      <c r="AG36" t="s">
        <v>55</v>
      </c>
      <c r="AH36">
        <f>COUNTIFS($B$2:$B$2538,AG$2)</f>
        <v>428</v>
      </c>
      <c r="AI36" s="4">
        <f>SUM(AI26,AI28,AI30:AI35)</f>
        <v>1</v>
      </c>
      <c r="AK36" t="s">
        <v>55</v>
      </c>
      <c r="AL36">
        <f>COUNTIFS($B$2:$B$2538,AK$2)</f>
        <v>553</v>
      </c>
      <c r="AM36" s="4">
        <f>SUM(AM26,AM28,AM30:AM35)</f>
        <v>0.99999999999999989</v>
      </c>
      <c r="AO36" t="s">
        <v>55</v>
      </c>
      <c r="AP36">
        <f>COUNTIFS($B$2:$B$2538,AO$2,$M$2:$M$2538,"yes")</f>
        <v>635</v>
      </c>
      <c r="AQ36" s="4">
        <f>SUM(AQ26,AQ28,AQ30:AQ35)</f>
        <v>1</v>
      </c>
    </row>
    <row r="37" spans="1:43" x14ac:dyDescent="0.15">
      <c r="A37">
        <v>36</v>
      </c>
      <c r="B37">
        <v>2020</v>
      </c>
      <c r="C37" t="s">
        <v>116</v>
      </c>
      <c r="D37" t="s">
        <v>117</v>
      </c>
      <c r="E37" t="s">
        <v>118</v>
      </c>
      <c r="F37" s="3" t="s">
        <v>23</v>
      </c>
      <c r="G37" s="3" t="s">
        <v>23</v>
      </c>
      <c r="H37" t="s">
        <v>24</v>
      </c>
      <c r="I37" s="3" t="s">
        <v>25</v>
      </c>
      <c r="J37" s="14"/>
      <c r="L37" t="s">
        <v>18</v>
      </c>
      <c r="M37" t="s">
        <v>19</v>
      </c>
      <c r="N37" t="s">
        <v>36</v>
      </c>
      <c r="O37">
        <v>1</v>
      </c>
      <c r="P37" t="s">
        <v>1081</v>
      </c>
      <c r="Q37" t="s">
        <v>1073</v>
      </c>
      <c r="R37" t="s">
        <v>1073</v>
      </c>
      <c r="S37" t="s">
        <v>1073</v>
      </c>
      <c r="AE37" s="4"/>
      <c r="AI37" s="4"/>
      <c r="AM37" s="4"/>
      <c r="AQ37" s="4"/>
    </row>
    <row r="38" spans="1:43" x14ac:dyDescent="0.15">
      <c r="A38">
        <v>37</v>
      </c>
      <c r="B38">
        <v>2020</v>
      </c>
      <c r="C38" t="s">
        <v>119</v>
      </c>
      <c r="D38" t="s">
        <v>120</v>
      </c>
      <c r="F38" s="3" t="s">
        <v>121</v>
      </c>
      <c r="G38" s="3" t="s">
        <v>43</v>
      </c>
      <c r="H38" t="s">
        <v>49</v>
      </c>
      <c r="I38" s="3" t="s">
        <v>17</v>
      </c>
      <c r="J38" s="14"/>
      <c r="L38" t="s">
        <v>18</v>
      </c>
      <c r="M38" t="s">
        <v>19</v>
      </c>
      <c r="N38" t="s">
        <v>36</v>
      </c>
      <c r="O38">
        <v>1</v>
      </c>
      <c r="P38" t="s">
        <v>1073</v>
      </c>
      <c r="Q38" t="s">
        <v>1073</v>
      </c>
      <c r="R38" t="s">
        <v>1073</v>
      </c>
      <c r="S38" t="s">
        <v>1073</v>
      </c>
      <c r="AE38" s="4"/>
      <c r="AI38" s="4"/>
      <c r="AM38" s="4"/>
      <c r="AQ38" s="4"/>
    </row>
    <row r="39" spans="1:43" x14ac:dyDescent="0.15">
      <c r="A39">
        <v>38</v>
      </c>
      <c r="B39">
        <v>2020</v>
      </c>
      <c r="C39" t="s">
        <v>122</v>
      </c>
      <c r="D39" t="s">
        <v>123</v>
      </c>
      <c r="F39" s="3" t="s">
        <v>124</v>
      </c>
      <c r="G39" s="3" t="s">
        <v>43</v>
      </c>
      <c r="H39" t="s">
        <v>16</v>
      </c>
      <c r="I39" s="3" t="s">
        <v>17</v>
      </c>
      <c r="J39" s="14"/>
      <c r="L39" t="s">
        <v>18</v>
      </c>
      <c r="M39" t="s">
        <v>19</v>
      </c>
      <c r="N39" t="s">
        <v>36</v>
      </c>
      <c r="O39">
        <v>1</v>
      </c>
      <c r="P39" t="s">
        <v>1073</v>
      </c>
      <c r="Q39" t="s">
        <v>1073</v>
      </c>
      <c r="R39" t="s">
        <v>1073</v>
      </c>
      <c r="S39" t="s">
        <v>1094</v>
      </c>
      <c r="U39" t="s">
        <v>1086</v>
      </c>
      <c r="V39" t="s">
        <v>37</v>
      </c>
      <c r="Y39" t="s">
        <v>1086</v>
      </c>
      <c r="Z39" t="s">
        <v>37</v>
      </c>
      <c r="AC39" t="s">
        <v>1086</v>
      </c>
      <c r="AD39" t="s">
        <v>37</v>
      </c>
      <c r="AE39" s="4"/>
      <c r="AG39" t="s">
        <v>1086</v>
      </c>
      <c r="AH39" t="s">
        <v>37</v>
      </c>
      <c r="AI39" s="4"/>
      <c r="AK39" t="s">
        <v>1086</v>
      </c>
      <c r="AL39" t="s">
        <v>37</v>
      </c>
      <c r="AM39" s="4"/>
      <c r="AO39" t="s">
        <v>1086</v>
      </c>
      <c r="AP39" t="s">
        <v>37</v>
      </c>
      <c r="AQ39" s="4"/>
    </row>
    <row r="40" spans="1:43" x14ac:dyDescent="0.15">
      <c r="A40">
        <v>39</v>
      </c>
      <c r="B40">
        <v>2020</v>
      </c>
      <c r="C40" t="s">
        <v>126</v>
      </c>
      <c r="D40" t="s">
        <v>127</v>
      </c>
      <c r="F40" s="3" t="s">
        <v>96</v>
      </c>
      <c r="G40" s="3" t="s">
        <v>48</v>
      </c>
      <c r="H40" s="7" t="s">
        <v>54</v>
      </c>
      <c r="J40" s="14"/>
      <c r="L40" t="s">
        <v>18</v>
      </c>
      <c r="M40" t="s">
        <v>19</v>
      </c>
      <c r="N40" t="s">
        <v>36</v>
      </c>
      <c r="O40">
        <v>1</v>
      </c>
      <c r="P40">
        <v>0</v>
      </c>
      <c r="Q40" t="s">
        <v>1073</v>
      </c>
      <c r="R40" t="s">
        <v>1073</v>
      </c>
      <c r="S40" t="s">
        <v>1094</v>
      </c>
      <c r="U40" t="s">
        <v>1081</v>
      </c>
      <c r="V40">
        <f>COUNTIFS($P$2:$P$2538,U40,$L$2:$L$2538,"pre",$M$2:$M$2538,"no")</f>
        <v>35</v>
      </c>
      <c r="Y40" t="s">
        <v>1081</v>
      </c>
      <c r="Z40">
        <f>COUNTIFS($P$2:$P$2538,Y40,$B$2:$B$2538,Y$2)</f>
        <v>135</v>
      </c>
      <c r="AC40" t="s">
        <v>1081</v>
      </c>
      <c r="AD40">
        <f>COUNTIFS($P$2:$P$2538,AC40,$B$2:$B$2538,AC$2)</f>
        <v>129</v>
      </c>
      <c r="AE40" s="4"/>
      <c r="AG40" t="s">
        <v>1081</v>
      </c>
      <c r="AH40">
        <f>COUNTIFS($P$2:$P$2538,AG40,$B$2:$B$2538,AG$2)</f>
        <v>178</v>
      </c>
      <c r="AI40" s="4"/>
      <c r="AK40" t="s">
        <v>1081</v>
      </c>
      <c r="AL40">
        <f>COUNTIFS($P$2:$P$2538,AK40,$B$2:$B$2538,AK$2)</f>
        <v>217</v>
      </c>
      <c r="AM40" s="4"/>
      <c r="AO40" t="s">
        <v>1081</v>
      </c>
      <c r="AP40">
        <f>COUNTIFS($P$2:$P$2538,AO40,$M$2:$M$2538,"yes",$B$2:$B$2538,AO$2)</f>
        <v>314</v>
      </c>
      <c r="AQ40" s="4"/>
    </row>
    <row r="41" spans="1:43" x14ac:dyDescent="0.15">
      <c r="A41">
        <v>40</v>
      </c>
      <c r="B41">
        <v>2020</v>
      </c>
      <c r="C41" t="s">
        <v>75</v>
      </c>
      <c r="D41" t="s">
        <v>76</v>
      </c>
      <c r="E41" t="s">
        <v>129</v>
      </c>
      <c r="F41" s="3" t="s">
        <v>23</v>
      </c>
      <c r="G41" s="3" t="s">
        <v>23</v>
      </c>
      <c r="H41" t="s">
        <v>67</v>
      </c>
      <c r="I41" s="3" t="s">
        <v>17</v>
      </c>
      <c r="J41" s="14"/>
      <c r="L41" t="s">
        <v>18</v>
      </c>
      <c r="M41" t="s">
        <v>19</v>
      </c>
      <c r="N41" t="s">
        <v>36</v>
      </c>
      <c r="O41">
        <v>4</v>
      </c>
      <c r="P41" t="s">
        <v>1081</v>
      </c>
      <c r="Q41" t="s">
        <v>1073</v>
      </c>
      <c r="R41" t="s">
        <v>1073</v>
      </c>
      <c r="S41" t="s">
        <v>1073</v>
      </c>
      <c r="U41" t="s">
        <v>1084</v>
      </c>
      <c r="V41">
        <f t="shared" ref="V41:V42" si="20">COUNTIFS($P$2:$P$2538,U41,$L$2:$L$2538,"pre",$M$2:$M$2538,"no")</f>
        <v>7</v>
      </c>
      <c r="Y41" t="s">
        <v>1084</v>
      </c>
      <c r="Z41">
        <f>COUNTIFS($P$2:$P$2538,Y41,$B$2:$B$2538,Y$2)</f>
        <v>29</v>
      </c>
      <c r="AC41" t="s">
        <v>1084</v>
      </c>
      <c r="AD41">
        <f>COUNTIFS($P$2:$P$2538,AC41,$B$2:$B$2538,AC$2)</f>
        <v>18</v>
      </c>
      <c r="AE41" s="4"/>
      <c r="AG41" t="s">
        <v>1084</v>
      </c>
      <c r="AH41">
        <f>COUNTIFS($P$2:$P$2538,AG41,$B$2:$B$2538,AG$2)</f>
        <v>21</v>
      </c>
      <c r="AI41" s="4"/>
      <c r="AK41" t="s">
        <v>1084</v>
      </c>
      <c r="AL41">
        <f>COUNTIFS($P$2:$P$2538,AK41,$B$2:$B$2538,AK$2)</f>
        <v>23</v>
      </c>
      <c r="AM41" s="4"/>
      <c r="AO41" t="s">
        <v>1084</v>
      </c>
      <c r="AP41">
        <f>COUNTIFS($P$2:$P$2538,AO41,$M$2:$M$2538,"yes",$B$2:$B$2538,AO$2)</f>
        <v>33</v>
      </c>
      <c r="AQ41" s="4"/>
    </row>
    <row r="42" spans="1:43" x14ac:dyDescent="0.15">
      <c r="A42">
        <v>41</v>
      </c>
      <c r="B42">
        <v>2020</v>
      </c>
      <c r="C42" t="s">
        <v>130</v>
      </c>
      <c r="D42" t="s">
        <v>131</v>
      </c>
      <c r="E42" t="s">
        <v>118</v>
      </c>
      <c r="F42" s="3" t="s">
        <v>23</v>
      </c>
      <c r="G42" s="3" t="s">
        <v>23</v>
      </c>
      <c r="H42" t="s">
        <v>71</v>
      </c>
      <c r="I42" s="3" t="s">
        <v>17</v>
      </c>
      <c r="J42" s="14"/>
      <c r="L42" t="s">
        <v>18</v>
      </c>
      <c r="M42" t="s">
        <v>19</v>
      </c>
      <c r="N42" t="s">
        <v>36</v>
      </c>
      <c r="O42">
        <v>1</v>
      </c>
      <c r="P42" t="s">
        <v>1073</v>
      </c>
      <c r="Q42" t="s">
        <v>1073</v>
      </c>
      <c r="R42" t="s">
        <v>1073</v>
      </c>
      <c r="S42" t="s">
        <v>1073</v>
      </c>
      <c r="U42" t="s">
        <v>1085</v>
      </c>
      <c r="V42">
        <f t="shared" si="20"/>
        <v>0</v>
      </c>
      <c r="Y42" t="s">
        <v>1085</v>
      </c>
      <c r="Z42">
        <f>COUNTIFS($P$2:$P$2538,Y42,$B$2:$B$2538,Y$2)</f>
        <v>4</v>
      </c>
      <c r="AC42" t="s">
        <v>1085</v>
      </c>
      <c r="AD42">
        <f>COUNTIFS($P$2:$P$2538,AC42,$B$2:$B$2538,AC$2)</f>
        <v>5</v>
      </c>
      <c r="AE42" s="4"/>
      <c r="AG42" t="s">
        <v>1085</v>
      </c>
      <c r="AH42">
        <f>COUNTIFS($P$2:$P$2538,AG42,$B$2:$B$2538,AG$2)</f>
        <v>1</v>
      </c>
      <c r="AI42" s="4"/>
      <c r="AK42" t="s">
        <v>1085</v>
      </c>
      <c r="AL42">
        <f>COUNTIFS($P$2:$P$2538,AK42,$B$2:$B$2538,AK$2)</f>
        <v>2</v>
      </c>
      <c r="AM42" s="4"/>
      <c r="AO42" t="s">
        <v>1085</v>
      </c>
      <c r="AP42">
        <f>COUNTIFS($P$2:$P$2538,AO42,$M$2:$M$2538,"yes",$B$2:$B$2538,AO$2)</f>
        <v>7</v>
      </c>
      <c r="AQ42" s="4"/>
    </row>
    <row r="43" spans="1:43" x14ac:dyDescent="0.15">
      <c r="A43">
        <v>42</v>
      </c>
      <c r="B43">
        <v>2020</v>
      </c>
      <c r="C43" t="s">
        <v>21</v>
      </c>
      <c r="D43" t="s">
        <v>22</v>
      </c>
      <c r="F43" s="3" t="s">
        <v>23</v>
      </c>
      <c r="G43" s="3" t="s">
        <v>23</v>
      </c>
      <c r="H43" t="s">
        <v>67</v>
      </c>
      <c r="I43" s="3" t="s">
        <v>17</v>
      </c>
      <c r="J43" s="14"/>
      <c r="L43" t="s">
        <v>18</v>
      </c>
      <c r="M43" t="s">
        <v>19</v>
      </c>
      <c r="N43" t="s">
        <v>36</v>
      </c>
      <c r="O43">
        <v>2</v>
      </c>
      <c r="P43" t="s">
        <v>1081</v>
      </c>
      <c r="Q43" t="s">
        <v>1073</v>
      </c>
      <c r="R43" t="s">
        <v>1073</v>
      </c>
      <c r="S43" t="s">
        <v>1073</v>
      </c>
      <c r="U43" t="s">
        <v>1082</v>
      </c>
      <c r="V43">
        <f>COUNTIFS($Q$2:$Q$2538,U43,$L$2:$L$2538,"pre",$M$2:$M$2538,"no")</f>
        <v>1</v>
      </c>
      <c r="Y43" t="s">
        <v>1082</v>
      </c>
      <c r="Z43">
        <f>COUNTIFS($Q$2:$Q$2538,Y43,$B$2:$B$2538,Y$2)</f>
        <v>4</v>
      </c>
      <c r="AC43" t="s">
        <v>1082</v>
      </c>
      <c r="AD43">
        <f>COUNTIFS($Q$2:$Q$2538,AC43,$B$2:$B$2538,AC$2)</f>
        <v>5</v>
      </c>
      <c r="AE43" s="4"/>
      <c r="AG43" t="s">
        <v>1082</v>
      </c>
      <c r="AH43">
        <f>COUNTIFS($Q$2:$Q$2538,AG43,$B$2:$B$2538,AG$2)</f>
        <v>2</v>
      </c>
      <c r="AI43" s="4"/>
      <c r="AK43" t="s">
        <v>1082</v>
      </c>
      <c r="AL43">
        <f>COUNTIFS($Q$2:$Q$2538,AK43,$B$2:$B$2538,AK$2)</f>
        <v>3</v>
      </c>
      <c r="AM43" s="4"/>
      <c r="AO43" t="s">
        <v>1082</v>
      </c>
      <c r="AP43">
        <f>COUNTIFS($Q$2:$Q$2538,AO43,$M$2:$M$2538,"yes",$B$2:$B$2538,AO$2)</f>
        <v>9</v>
      </c>
      <c r="AQ43" s="4"/>
    </row>
    <row r="44" spans="1:43" x14ac:dyDescent="0.15">
      <c r="A44">
        <v>43</v>
      </c>
      <c r="B44">
        <v>2020</v>
      </c>
      <c r="C44" t="s">
        <v>132</v>
      </c>
      <c r="D44" t="s">
        <v>133</v>
      </c>
      <c r="F44" s="3" t="s">
        <v>23</v>
      </c>
      <c r="G44" s="3" t="s">
        <v>23</v>
      </c>
      <c r="H44" t="s">
        <v>24</v>
      </c>
      <c r="I44" s="3" t="s">
        <v>25</v>
      </c>
      <c r="J44" s="14"/>
      <c r="L44" t="s">
        <v>18</v>
      </c>
      <c r="M44" t="s">
        <v>19</v>
      </c>
      <c r="N44" t="s">
        <v>36</v>
      </c>
      <c r="O44">
        <v>1</v>
      </c>
      <c r="P44" t="s">
        <v>1081</v>
      </c>
      <c r="Q44" t="s">
        <v>1073</v>
      </c>
      <c r="R44" t="s">
        <v>1073</v>
      </c>
      <c r="S44" t="s">
        <v>1073</v>
      </c>
      <c r="U44" t="s">
        <v>1083</v>
      </c>
      <c r="V44">
        <f>COUNTIFS($R$2:$R$2538,U44,$L$2:$L$2538,"pre",$M$2:$M$2538,"no")</f>
        <v>0</v>
      </c>
      <c r="Y44" t="s">
        <v>1083</v>
      </c>
      <c r="Z44">
        <f>COUNTIFS($R$2:$R$2538,Y44,$B$2:$B$2538,Y$2)</f>
        <v>3</v>
      </c>
      <c r="AC44" t="s">
        <v>1083</v>
      </c>
      <c r="AD44">
        <f>COUNTIFS($R$2:$R$2538,AC44,$B$2:$B$2538,AC$2)</f>
        <v>0</v>
      </c>
      <c r="AE44" s="4"/>
      <c r="AG44" t="s">
        <v>1083</v>
      </c>
      <c r="AH44">
        <f>COUNTIFS($R$2:$R$2538,AG44,$B$2:$B$2538,AG$2)</f>
        <v>2</v>
      </c>
      <c r="AI44" s="4"/>
      <c r="AK44" t="s">
        <v>1083</v>
      </c>
      <c r="AL44">
        <f>COUNTIFS($R$2:$R$2538,AK44,$B$2:$B$2538,AK$2)</f>
        <v>4</v>
      </c>
      <c r="AM44" s="4"/>
      <c r="AO44" t="s">
        <v>1083</v>
      </c>
      <c r="AP44">
        <f>COUNTIFS($R$2:$R$2538,AO44,$M$2:$M$2538,"yes",$B$2:$B$2538,AO$2)</f>
        <v>2</v>
      </c>
      <c r="AQ44" s="4"/>
    </row>
    <row r="45" spans="1:43" x14ac:dyDescent="0.15">
      <c r="A45">
        <v>44</v>
      </c>
      <c r="B45">
        <v>2020</v>
      </c>
      <c r="C45" t="s">
        <v>134</v>
      </c>
      <c r="D45" t="s">
        <v>135</v>
      </c>
      <c r="F45" s="3" t="s">
        <v>136</v>
      </c>
      <c r="G45" s="3" t="s">
        <v>43</v>
      </c>
      <c r="H45" t="s">
        <v>24</v>
      </c>
      <c r="I45" s="3" t="s">
        <v>25</v>
      </c>
      <c r="J45" s="14"/>
      <c r="L45" t="s">
        <v>18</v>
      </c>
      <c r="M45" t="s">
        <v>19</v>
      </c>
      <c r="N45" t="s">
        <v>36</v>
      </c>
      <c r="O45">
        <v>1</v>
      </c>
      <c r="P45" t="s">
        <v>1073</v>
      </c>
      <c r="Q45" t="s">
        <v>1073</v>
      </c>
      <c r="R45" t="s">
        <v>1073</v>
      </c>
      <c r="S45" t="s">
        <v>1094</v>
      </c>
      <c r="U45" t="s">
        <v>1094</v>
      </c>
      <c r="V45">
        <f>COUNTIFS($S$2:$S$2538,U45,$L$2:$L$2538,"pre",$M$2:$M$2538,"no")</f>
        <v>22</v>
      </c>
      <c r="Y45" t="s">
        <v>1094</v>
      </c>
      <c r="Z45">
        <f>COUNTIFS($S$2:$S$2538,Y45,$B$2:$B$2538,Y$2)</f>
        <v>53</v>
      </c>
      <c r="AC45" t="s">
        <v>1094</v>
      </c>
      <c r="AD45">
        <f>COUNTIFS($S$2:$S$2538,AC45,$B$2:$B$2538,AC$2)</f>
        <v>41</v>
      </c>
      <c r="AG45" t="s">
        <v>1094</v>
      </c>
      <c r="AH45">
        <f>COUNTIFS($S$2:$S$2538,AG45,$B$2:$B$2538,AG$2)</f>
        <v>48</v>
      </c>
      <c r="AK45" t="s">
        <v>1094</v>
      </c>
      <c r="AL45">
        <f>COUNTIFS($S$2:$S$2538,AK45,$B$2:$B$2538,AK$2)</f>
        <v>60</v>
      </c>
      <c r="AO45" t="s">
        <v>1094</v>
      </c>
      <c r="AP45">
        <f>COUNTIFS($S$2:$S$2538,AO45,$M$2:$M$2538,"yes",$B$2:$B$2538,AO$2)</f>
        <v>65</v>
      </c>
    </row>
    <row r="46" spans="1:43" x14ac:dyDescent="0.15">
      <c r="A46">
        <v>45</v>
      </c>
      <c r="B46">
        <v>2020</v>
      </c>
      <c r="C46" t="s">
        <v>137</v>
      </c>
      <c r="D46" t="s">
        <v>138</v>
      </c>
      <c r="E46" t="s">
        <v>115</v>
      </c>
      <c r="F46" s="3" t="s">
        <v>23</v>
      </c>
      <c r="G46" s="3" t="s">
        <v>23</v>
      </c>
      <c r="H46" t="s">
        <v>24</v>
      </c>
      <c r="I46" s="3" t="s">
        <v>25</v>
      </c>
      <c r="J46" s="14"/>
      <c r="L46" t="s">
        <v>18</v>
      </c>
      <c r="M46" t="s">
        <v>19</v>
      </c>
      <c r="N46" t="s">
        <v>20</v>
      </c>
      <c r="O46">
        <v>1</v>
      </c>
      <c r="P46" t="s">
        <v>1081</v>
      </c>
      <c r="Q46" t="s">
        <v>1073</v>
      </c>
      <c r="R46" t="s">
        <v>1073</v>
      </c>
      <c r="S46" t="s">
        <v>1073</v>
      </c>
    </row>
    <row r="47" spans="1:43" s="3" customFormat="1" x14ac:dyDescent="0.15">
      <c r="A47">
        <v>46</v>
      </c>
      <c r="B47" s="3">
        <v>2020</v>
      </c>
      <c r="C47" s="3" t="s">
        <v>139</v>
      </c>
      <c r="D47" s="3" t="s">
        <v>123</v>
      </c>
      <c r="F47" s="3" t="s">
        <v>124</v>
      </c>
      <c r="G47" s="3" t="s">
        <v>43</v>
      </c>
      <c r="H47" s="3" t="s">
        <v>63</v>
      </c>
      <c r="I47" s="3" t="s">
        <v>17</v>
      </c>
      <c r="J47" s="14"/>
      <c r="L47" s="3" t="s">
        <v>18</v>
      </c>
      <c r="M47" s="3" t="s">
        <v>19</v>
      </c>
      <c r="N47" t="s">
        <v>36</v>
      </c>
      <c r="O47" s="3">
        <v>1</v>
      </c>
      <c r="P47" t="s">
        <v>1073</v>
      </c>
      <c r="Q47" t="s">
        <v>1073</v>
      </c>
      <c r="R47" t="s">
        <v>1073</v>
      </c>
      <c r="S47" t="s">
        <v>1094</v>
      </c>
      <c r="T47"/>
      <c r="U47" t="s">
        <v>125</v>
      </c>
      <c r="V47" s="5">
        <f>AVERAGEIFS($O$2:$O$2538,$L$2:$L$2538,"pre",$M$2:$M$2538,"no")</f>
        <v>1.1818181818181819</v>
      </c>
      <c r="W47"/>
      <c r="Y47" t="s">
        <v>125</v>
      </c>
      <c r="Z47" s="5" t="e">
        <f>AVERAGEIFS($O$2:$O$2538,$B$2:$B$2538,Y$2)</f>
        <v>#DIV/0!</v>
      </c>
      <c r="AA47"/>
      <c r="AC47" t="s">
        <v>125</v>
      </c>
      <c r="AD47" s="5" t="e">
        <f>AVERAGEIFS($O$2:$O$2538,$B$2:$B$2538,AC$2)</f>
        <v>#DIV/0!</v>
      </c>
      <c r="AE47"/>
      <c r="AG47" t="s">
        <v>125</v>
      </c>
      <c r="AH47" s="5" t="e">
        <f>AVERAGEIFS($O$2:$O$2538,$B$2:$B$2538,AG$2)</f>
        <v>#DIV/0!</v>
      </c>
      <c r="AI47"/>
      <c r="AK47" t="s">
        <v>125</v>
      </c>
      <c r="AL47" s="5" t="e">
        <f>AVERAGEIFS($O$2:$O$2538,$B$2:$B$2538,AK$2)</f>
        <v>#DIV/0!</v>
      </c>
      <c r="AM47"/>
      <c r="AO47" t="s">
        <v>125</v>
      </c>
      <c r="AP47" s="5">
        <f>AVERAGEIFS($O$2:$O$2538,$B$2:$B$2538,AO$2,$M$2:$M$2538,"yes")</f>
        <v>0.33070866141732286</v>
      </c>
      <c r="AQ47"/>
    </row>
    <row r="48" spans="1:43" x14ac:dyDescent="0.15">
      <c r="A48">
        <v>47</v>
      </c>
      <c r="B48">
        <v>2020</v>
      </c>
      <c r="C48" t="s">
        <v>140</v>
      </c>
      <c r="D48" t="s">
        <v>141</v>
      </c>
      <c r="F48" s="3" t="s">
        <v>23</v>
      </c>
      <c r="G48" s="3" t="s">
        <v>23</v>
      </c>
      <c r="H48" s="7" t="s">
        <v>54</v>
      </c>
      <c r="J48" s="14"/>
      <c r="L48" t="s">
        <v>44</v>
      </c>
      <c r="M48" t="s">
        <v>19</v>
      </c>
      <c r="N48" t="s">
        <v>50</v>
      </c>
      <c r="O48">
        <v>1</v>
      </c>
      <c r="P48" t="s">
        <v>1081</v>
      </c>
      <c r="Q48" t="s">
        <v>1073</v>
      </c>
      <c r="R48" t="s">
        <v>1073</v>
      </c>
      <c r="S48" t="s">
        <v>1073</v>
      </c>
      <c r="U48" t="s">
        <v>128</v>
      </c>
      <c r="Y48" t="s">
        <v>128</v>
      </c>
      <c r="AC48" t="s">
        <v>128</v>
      </c>
      <c r="AG48" t="s">
        <v>128</v>
      </c>
      <c r="AK48" t="s">
        <v>128</v>
      </c>
      <c r="AO48" t="s">
        <v>128</v>
      </c>
    </row>
    <row r="49" spans="1:43" x14ac:dyDescent="0.15">
      <c r="A49">
        <v>48</v>
      </c>
      <c r="B49">
        <v>2020</v>
      </c>
      <c r="C49" t="s">
        <v>137</v>
      </c>
      <c r="D49" t="s">
        <v>114</v>
      </c>
      <c r="E49" t="s">
        <v>115</v>
      </c>
      <c r="F49" s="3" t="s">
        <v>23</v>
      </c>
      <c r="G49" s="3" t="s">
        <v>23</v>
      </c>
      <c r="H49" t="s">
        <v>67</v>
      </c>
      <c r="I49" s="3" t="s">
        <v>17</v>
      </c>
      <c r="J49" s="14"/>
      <c r="L49" t="s">
        <v>18</v>
      </c>
      <c r="M49" t="s">
        <v>19</v>
      </c>
      <c r="N49" t="s">
        <v>20</v>
      </c>
      <c r="O49">
        <v>1</v>
      </c>
      <c r="P49" t="s">
        <v>1081</v>
      </c>
      <c r="Q49" t="s">
        <v>1073</v>
      </c>
      <c r="R49" t="s">
        <v>1073</v>
      </c>
      <c r="S49" t="s">
        <v>1073</v>
      </c>
    </row>
    <row r="50" spans="1:43" x14ac:dyDescent="0.15">
      <c r="A50">
        <v>49</v>
      </c>
      <c r="B50">
        <v>2020</v>
      </c>
      <c r="C50" t="s">
        <v>142</v>
      </c>
      <c r="D50" t="s">
        <v>143</v>
      </c>
      <c r="E50" t="s">
        <v>144</v>
      </c>
      <c r="F50" s="3" t="s">
        <v>23</v>
      </c>
      <c r="G50" s="3" t="s">
        <v>23</v>
      </c>
      <c r="H50" t="s">
        <v>16</v>
      </c>
      <c r="I50" s="3" t="s">
        <v>17</v>
      </c>
      <c r="J50" s="14"/>
      <c r="L50" t="s">
        <v>18</v>
      </c>
      <c r="M50" t="s">
        <v>19</v>
      </c>
      <c r="N50" t="s">
        <v>20</v>
      </c>
      <c r="O50">
        <v>2</v>
      </c>
      <c r="P50" t="s">
        <v>1081</v>
      </c>
      <c r="Q50" t="s">
        <v>1073</v>
      </c>
      <c r="R50" t="s">
        <v>1073</v>
      </c>
      <c r="S50" t="s">
        <v>1073</v>
      </c>
      <c r="V50" s="5"/>
      <c r="Z50" s="5"/>
      <c r="AD50" s="5"/>
      <c r="AH50" s="5"/>
      <c r="AL50" s="5"/>
      <c r="AP50" s="5"/>
    </row>
    <row r="51" spans="1:43" x14ac:dyDescent="0.15">
      <c r="A51">
        <v>50</v>
      </c>
      <c r="B51">
        <v>2020</v>
      </c>
      <c r="C51" t="s">
        <v>145</v>
      </c>
      <c r="D51" t="s">
        <v>146</v>
      </c>
      <c r="E51" t="s">
        <v>147</v>
      </c>
      <c r="F51" s="3" t="s">
        <v>23</v>
      </c>
      <c r="G51" s="3" t="s">
        <v>23</v>
      </c>
      <c r="H51" s="7" t="s">
        <v>54</v>
      </c>
      <c r="J51" s="14"/>
      <c r="L51" t="s">
        <v>18</v>
      </c>
      <c r="M51" t="s">
        <v>19</v>
      </c>
      <c r="N51" t="s">
        <v>20</v>
      </c>
      <c r="O51">
        <v>1</v>
      </c>
      <c r="P51" t="s">
        <v>1081</v>
      </c>
      <c r="Q51" t="s">
        <v>1073</v>
      </c>
      <c r="R51" t="s">
        <v>1073</v>
      </c>
      <c r="S51" t="s">
        <v>1073</v>
      </c>
    </row>
    <row r="52" spans="1:43" x14ac:dyDescent="0.15">
      <c r="A52">
        <v>51</v>
      </c>
      <c r="B52">
        <v>2020</v>
      </c>
      <c r="C52" t="s">
        <v>148</v>
      </c>
      <c r="D52" t="s">
        <v>149</v>
      </c>
      <c r="F52" s="3" t="s">
        <v>150</v>
      </c>
      <c r="G52" s="3" t="s">
        <v>48</v>
      </c>
      <c r="H52" t="s">
        <v>49</v>
      </c>
      <c r="I52" s="3" t="s">
        <v>17</v>
      </c>
      <c r="J52" s="14"/>
      <c r="L52" t="s">
        <v>18</v>
      </c>
      <c r="M52" t="s">
        <v>19</v>
      </c>
      <c r="N52" t="s">
        <v>36</v>
      </c>
      <c r="O52">
        <v>1</v>
      </c>
      <c r="P52" t="s">
        <v>1073</v>
      </c>
      <c r="Q52" t="s">
        <v>1073</v>
      </c>
      <c r="R52" t="s">
        <v>1073</v>
      </c>
      <c r="S52" t="s">
        <v>1094</v>
      </c>
    </row>
    <row r="53" spans="1:43" x14ac:dyDescent="0.15">
      <c r="A53">
        <v>52</v>
      </c>
      <c r="B53">
        <v>2020</v>
      </c>
      <c r="C53" t="s">
        <v>151</v>
      </c>
      <c r="D53" t="s">
        <v>152</v>
      </c>
      <c r="E53" t="s">
        <v>153</v>
      </c>
      <c r="F53" s="3" t="s">
        <v>23</v>
      </c>
      <c r="G53" s="3" t="s">
        <v>23</v>
      </c>
      <c r="H53" s="7" t="s">
        <v>54</v>
      </c>
      <c r="J53" s="14"/>
      <c r="L53" t="s">
        <v>18</v>
      </c>
      <c r="M53" t="s">
        <v>19</v>
      </c>
      <c r="N53" t="s">
        <v>36</v>
      </c>
      <c r="O53">
        <v>1</v>
      </c>
      <c r="P53" t="s">
        <v>1084</v>
      </c>
      <c r="Q53" t="s">
        <v>1073</v>
      </c>
      <c r="R53" t="s">
        <v>1073</v>
      </c>
      <c r="S53" t="s">
        <v>1073</v>
      </c>
    </row>
    <row r="54" spans="1:43" x14ac:dyDescent="0.15">
      <c r="A54">
        <v>53</v>
      </c>
      <c r="B54">
        <v>2020</v>
      </c>
      <c r="C54" t="s">
        <v>154</v>
      </c>
      <c r="D54" t="s">
        <v>155</v>
      </c>
      <c r="F54" s="3" t="s">
        <v>34</v>
      </c>
      <c r="G54" s="3" t="s">
        <v>35</v>
      </c>
      <c r="H54" t="s">
        <v>24</v>
      </c>
      <c r="I54" s="3" t="s">
        <v>25</v>
      </c>
      <c r="J54" s="14"/>
      <c r="L54" t="s">
        <v>18</v>
      </c>
      <c r="M54" t="s">
        <v>19</v>
      </c>
      <c r="N54" t="s">
        <v>20</v>
      </c>
      <c r="O54">
        <v>1</v>
      </c>
      <c r="P54" t="s">
        <v>1073</v>
      </c>
      <c r="Q54" t="s">
        <v>1073</v>
      </c>
      <c r="R54" t="s">
        <v>1073</v>
      </c>
      <c r="S54" t="s">
        <v>1094</v>
      </c>
      <c r="U54" s="31" t="s">
        <v>1068</v>
      </c>
      <c r="V54" s="31"/>
      <c r="W54" s="31"/>
      <c r="Y54" s="31"/>
      <c r="Z54" s="31"/>
      <c r="AA54" s="31"/>
      <c r="AC54" s="31"/>
      <c r="AD54" s="31"/>
      <c r="AE54" s="31"/>
      <c r="AG54" s="31"/>
      <c r="AH54" s="31"/>
      <c r="AI54" s="31"/>
      <c r="AK54" s="31"/>
      <c r="AL54" s="31"/>
      <c r="AM54" s="31"/>
      <c r="AO54" s="31"/>
      <c r="AP54" s="31"/>
      <c r="AQ54" s="31"/>
    </row>
    <row r="55" spans="1:43" x14ac:dyDescent="0.15">
      <c r="A55">
        <v>54</v>
      </c>
      <c r="B55">
        <v>2020</v>
      </c>
      <c r="C55" t="s">
        <v>45</v>
      </c>
      <c r="D55" t="s">
        <v>46</v>
      </c>
      <c r="F55" s="3" t="s">
        <v>47</v>
      </c>
      <c r="G55" s="3" t="s">
        <v>48</v>
      </c>
      <c r="H55" t="s">
        <v>16</v>
      </c>
      <c r="I55" s="3" t="s">
        <v>17</v>
      </c>
      <c r="J55" s="14"/>
      <c r="L55" t="s">
        <v>18</v>
      </c>
      <c r="M55" t="s">
        <v>19</v>
      </c>
      <c r="N55" t="s">
        <v>36</v>
      </c>
      <c r="O55">
        <v>1</v>
      </c>
      <c r="P55">
        <v>0</v>
      </c>
      <c r="Q55" t="s">
        <v>1073</v>
      </c>
      <c r="R55" t="s">
        <v>1073</v>
      </c>
      <c r="S55" t="s">
        <v>1094</v>
      </c>
      <c r="U55" s="1"/>
      <c r="V55" t="s">
        <v>37</v>
      </c>
      <c r="W55" t="s">
        <v>38</v>
      </c>
      <c r="Y55" s="1"/>
      <c r="AC55" s="1"/>
      <c r="AG55" s="1"/>
      <c r="AK55" s="1"/>
      <c r="AO55" s="1"/>
    </row>
    <row r="56" spans="1:43" x14ac:dyDescent="0.15">
      <c r="A56">
        <v>55</v>
      </c>
      <c r="B56">
        <v>2020</v>
      </c>
      <c r="C56" t="s">
        <v>64</v>
      </c>
      <c r="D56" t="s">
        <v>65</v>
      </c>
      <c r="E56" t="s">
        <v>156</v>
      </c>
      <c r="F56" s="3" t="s">
        <v>23</v>
      </c>
      <c r="G56" s="3" t="s">
        <v>23</v>
      </c>
      <c r="H56" t="s">
        <v>67</v>
      </c>
      <c r="I56" s="3" t="s">
        <v>17</v>
      </c>
      <c r="J56" s="14"/>
      <c r="L56" t="s">
        <v>18</v>
      </c>
      <c r="M56" t="s">
        <v>19</v>
      </c>
      <c r="N56" t="s">
        <v>20</v>
      </c>
      <c r="O56">
        <v>2</v>
      </c>
      <c r="P56" t="s">
        <v>1084</v>
      </c>
      <c r="Q56" t="s">
        <v>1073</v>
      </c>
      <c r="R56" t="s">
        <v>1073</v>
      </c>
      <c r="S56" t="s">
        <v>1073</v>
      </c>
      <c r="U56" t="s">
        <v>36</v>
      </c>
      <c r="V56">
        <f>COUNTIFS($N$2:$N$2538,U56,$L$2:$L$2538,"pre",$M$2:$M$2538,"yes")</f>
        <v>129</v>
      </c>
      <c r="W56" s="4">
        <f>V56/V$59</f>
        <v>0.7371428571428571</v>
      </c>
      <c r="AA56" s="4"/>
      <c r="AE56" s="4"/>
      <c r="AI56" s="4"/>
      <c r="AM56" s="4"/>
      <c r="AQ56" s="4"/>
    </row>
    <row r="57" spans="1:43" x14ac:dyDescent="0.15">
      <c r="A57">
        <v>56</v>
      </c>
      <c r="B57">
        <v>2020</v>
      </c>
      <c r="C57" t="s">
        <v>157</v>
      </c>
      <c r="D57" t="s">
        <v>158</v>
      </c>
      <c r="E57" t="s">
        <v>159</v>
      </c>
      <c r="F57" s="3" t="s">
        <v>23</v>
      </c>
      <c r="G57" s="3" t="s">
        <v>23</v>
      </c>
      <c r="H57" t="s">
        <v>24</v>
      </c>
      <c r="I57" s="3" t="s">
        <v>25</v>
      </c>
      <c r="J57" s="14"/>
      <c r="L57" t="s">
        <v>18</v>
      </c>
      <c r="M57" t="s">
        <v>19</v>
      </c>
      <c r="N57" t="s">
        <v>20</v>
      </c>
      <c r="O57">
        <v>1</v>
      </c>
      <c r="P57" t="s">
        <v>1081</v>
      </c>
      <c r="Q57" t="s">
        <v>1073</v>
      </c>
      <c r="R57" t="s">
        <v>1073</v>
      </c>
      <c r="S57" t="s">
        <v>1073</v>
      </c>
      <c r="U57" t="s">
        <v>20</v>
      </c>
      <c r="V57">
        <f>COUNTIFS($N$2:$N$2538,U57,$L$2:$L$2538,"pre",$M$2:$M$2538,"yes")</f>
        <v>43</v>
      </c>
      <c r="W57" s="4">
        <f>V57/V$59</f>
        <v>0.24571428571428572</v>
      </c>
      <c r="AA57" s="4"/>
      <c r="AE57" s="4"/>
      <c r="AI57" s="4"/>
      <c r="AM57" s="4"/>
      <c r="AQ57" s="4"/>
    </row>
    <row r="58" spans="1:43" x14ac:dyDescent="0.15">
      <c r="A58">
        <v>57</v>
      </c>
      <c r="B58">
        <v>2020</v>
      </c>
      <c r="C58" t="s">
        <v>45</v>
      </c>
      <c r="D58" t="s">
        <v>46</v>
      </c>
      <c r="F58" s="3" t="s">
        <v>47</v>
      </c>
      <c r="G58" s="3" t="s">
        <v>48</v>
      </c>
      <c r="H58" t="s">
        <v>67</v>
      </c>
      <c r="I58" s="3" t="s">
        <v>17</v>
      </c>
      <c r="J58" s="14"/>
      <c r="L58" t="s">
        <v>18</v>
      </c>
      <c r="M58" t="s">
        <v>19</v>
      </c>
      <c r="N58" t="s">
        <v>36</v>
      </c>
      <c r="O58">
        <v>1</v>
      </c>
      <c r="P58">
        <v>0</v>
      </c>
      <c r="Q58" t="s">
        <v>1073</v>
      </c>
      <c r="R58" t="s">
        <v>1073</v>
      </c>
      <c r="S58" t="s">
        <v>1094</v>
      </c>
      <c r="U58" t="s">
        <v>50</v>
      </c>
      <c r="V58">
        <f>COUNTIFS($N$2:$N$2538,U58,$L$2:$L$2538,"pre",$M$2:$M$2538,"yes")</f>
        <v>3</v>
      </c>
      <c r="W58" s="4">
        <f>V58/V$59</f>
        <v>1.7142857142857144E-2</v>
      </c>
      <c r="AA58" s="4"/>
      <c r="AE58" s="4"/>
      <c r="AI58" s="4"/>
      <c r="AM58" s="4"/>
      <c r="AQ58" s="4"/>
    </row>
    <row r="59" spans="1:43" x14ac:dyDescent="0.15">
      <c r="A59">
        <v>58</v>
      </c>
      <c r="B59">
        <v>2020</v>
      </c>
      <c r="C59" t="s">
        <v>160</v>
      </c>
      <c r="D59" t="s">
        <v>161</v>
      </c>
      <c r="E59" t="s">
        <v>162</v>
      </c>
      <c r="F59" s="3" t="s">
        <v>23</v>
      </c>
      <c r="G59" s="3" t="s">
        <v>23</v>
      </c>
      <c r="H59" t="s">
        <v>16</v>
      </c>
      <c r="I59" s="3" t="s">
        <v>17</v>
      </c>
      <c r="J59" s="14"/>
      <c r="L59" t="s">
        <v>18</v>
      </c>
      <c r="M59" t="s">
        <v>19</v>
      </c>
      <c r="N59" t="s">
        <v>20</v>
      </c>
      <c r="O59">
        <v>1</v>
      </c>
      <c r="P59" t="s">
        <v>1084</v>
      </c>
      <c r="Q59" t="s">
        <v>1073</v>
      </c>
      <c r="R59" t="s">
        <v>1073</v>
      </c>
      <c r="S59" t="s">
        <v>1073</v>
      </c>
      <c r="U59" t="s">
        <v>55</v>
      </c>
      <c r="V59">
        <f>COUNTIFS($L$2:$L$2538,"pre",$M$2:$M$2538,"yes")</f>
        <v>175</v>
      </c>
      <c r="W59" s="4">
        <f>SUM(W56:W58)</f>
        <v>1</v>
      </c>
      <c r="AA59" s="4"/>
      <c r="AE59" s="4"/>
      <c r="AI59" s="4"/>
      <c r="AM59" s="4"/>
      <c r="AQ59" s="4"/>
    </row>
    <row r="60" spans="1:43" x14ac:dyDescent="0.15">
      <c r="A60">
        <v>59</v>
      </c>
      <c r="B60">
        <v>2020</v>
      </c>
      <c r="C60" t="s">
        <v>163</v>
      </c>
      <c r="D60" t="s">
        <v>164</v>
      </c>
      <c r="E60" t="s">
        <v>159</v>
      </c>
      <c r="F60" s="3" t="s">
        <v>23</v>
      </c>
      <c r="G60" s="3" t="s">
        <v>23</v>
      </c>
      <c r="H60" t="s">
        <v>24</v>
      </c>
      <c r="I60" s="3" t="s">
        <v>25</v>
      </c>
      <c r="J60" s="14"/>
      <c r="L60" t="s">
        <v>18</v>
      </c>
      <c r="M60" t="s">
        <v>19</v>
      </c>
      <c r="N60" t="s">
        <v>20</v>
      </c>
      <c r="O60">
        <v>1</v>
      </c>
      <c r="P60" t="s">
        <v>1081</v>
      </c>
      <c r="Q60" t="s">
        <v>1073</v>
      </c>
      <c r="R60" t="s">
        <v>1073</v>
      </c>
      <c r="S60" t="s">
        <v>1073</v>
      </c>
    </row>
    <row r="61" spans="1:43" x14ac:dyDescent="0.15">
      <c r="A61">
        <v>60</v>
      </c>
      <c r="B61">
        <v>2020</v>
      </c>
      <c r="C61" t="s">
        <v>165</v>
      </c>
      <c r="D61" t="s">
        <v>166</v>
      </c>
      <c r="F61" s="3" t="s">
        <v>83</v>
      </c>
      <c r="G61" s="3" t="s">
        <v>35</v>
      </c>
      <c r="H61" s="7" t="s">
        <v>54</v>
      </c>
      <c r="J61" s="14"/>
      <c r="L61" t="s">
        <v>18</v>
      </c>
      <c r="M61" t="s">
        <v>19</v>
      </c>
      <c r="N61" t="s">
        <v>36</v>
      </c>
      <c r="O61">
        <v>1</v>
      </c>
      <c r="P61" t="s">
        <v>1073</v>
      </c>
      <c r="Q61" t="s">
        <v>1073</v>
      </c>
      <c r="R61" t="s">
        <v>1073</v>
      </c>
      <c r="S61" t="s">
        <v>1073</v>
      </c>
      <c r="U61" s="1"/>
      <c r="V61" t="s">
        <v>37</v>
      </c>
      <c r="W61" t="s">
        <v>38</v>
      </c>
      <c r="Y61" s="1"/>
      <c r="AC61" s="1"/>
      <c r="AG61" s="1"/>
      <c r="AK61" s="1"/>
      <c r="AO61" s="1"/>
    </row>
    <row r="62" spans="1:43" x14ac:dyDescent="0.15">
      <c r="A62">
        <v>61</v>
      </c>
      <c r="B62">
        <v>2020</v>
      </c>
      <c r="C62" t="s">
        <v>167</v>
      </c>
      <c r="D62" t="s">
        <v>168</v>
      </c>
      <c r="E62" t="s">
        <v>169</v>
      </c>
      <c r="F62" s="3" t="s">
        <v>23</v>
      </c>
      <c r="G62" s="3" t="s">
        <v>23</v>
      </c>
      <c r="H62" t="s">
        <v>24</v>
      </c>
      <c r="I62" s="3" t="s">
        <v>25</v>
      </c>
      <c r="J62" s="14"/>
      <c r="L62" t="s">
        <v>44</v>
      </c>
      <c r="M62" t="s">
        <v>19</v>
      </c>
      <c r="N62" t="s">
        <v>36</v>
      </c>
      <c r="O62">
        <v>1</v>
      </c>
      <c r="P62" t="s">
        <v>1081</v>
      </c>
      <c r="Q62" t="s">
        <v>1073</v>
      </c>
      <c r="R62" t="s">
        <v>1073</v>
      </c>
      <c r="S62" t="s">
        <v>1073</v>
      </c>
      <c r="U62" t="s">
        <v>60</v>
      </c>
      <c r="V62">
        <f t="shared" ref="V62:V69" si="21">COUNTIFS($H$2:$H$2538,U62,$L$2:$L$2538,"pre",$M$2:$M$2538,"yes")</f>
        <v>2</v>
      </c>
      <c r="W62" s="4">
        <f t="shared" ref="W62:W69" si="22">V62/V$70</f>
        <v>1.1428571428571429E-2</v>
      </c>
      <c r="AA62" s="4"/>
      <c r="AE62" s="4"/>
      <c r="AI62" s="4"/>
      <c r="AM62" s="4"/>
      <c r="AQ62" s="4"/>
    </row>
    <row r="63" spans="1:43" x14ac:dyDescent="0.15">
      <c r="A63">
        <v>62</v>
      </c>
      <c r="B63">
        <v>2020</v>
      </c>
      <c r="C63" t="s">
        <v>170</v>
      </c>
      <c r="D63" t="s">
        <v>171</v>
      </c>
      <c r="E63" t="s">
        <v>172</v>
      </c>
      <c r="F63" s="3" t="s">
        <v>23</v>
      </c>
      <c r="G63" s="3" t="s">
        <v>23</v>
      </c>
      <c r="H63" t="s">
        <v>16</v>
      </c>
      <c r="I63" s="3" t="s">
        <v>17</v>
      </c>
      <c r="J63" s="14"/>
      <c r="L63" t="s">
        <v>18</v>
      </c>
      <c r="M63" t="s">
        <v>19</v>
      </c>
      <c r="N63" t="s">
        <v>36</v>
      </c>
      <c r="O63">
        <v>1</v>
      </c>
      <c r="P63" t="s">
        <v>1081</v>
      </c>
      <c r="Q63" t="s">
        <v>1073</v>
      </c>
      <c r="R63" t="s">
        <v>1073</v>
      </c>
      <c r="S63" t="s">
        <v>1073</v>
      </c>
      <c r="U63" t="s">
        <v>24</v>
      </c>
      <c r="V63">
        <f t="shared" si="21"/>
        <v>85</v>
      </c>
      <c r="W63" s="4">
        <f t="shared" si="22"/>
        <v>0.48571428571428571</v>
      </c>
      <c r="AA63" s="4"/>
      <c r="AE63" s="4"/>
      <c r="AI63" s="4"/>
      <c r="AM63" s="4"/>
      <c r="AQ63" s="4"/>
    </row>
    <row r="64" spans="1:43" x14ac:dyDescent="0.15">
      <c r="A64">
        <v>63</v>
      </c>
      <c r="B64">
        <v>2020</v>
      </c>
      <c r="C64" t="s">
        <v>173</v>
      </c>
      <c r="D64" t="s">
        <v>174</v>
      </c>
      <c r="F64" s="3" t="s">
        <v>83</v>
      </c>
      <c r="G64" s="3" t="s">
        <v>35</v>
      </c>
      <c r="H64" s="7" t="s">
        <v>54</v>
      </c>
      <c r="J64" s="14"/>
      <c r="L64" t="s">
        <v>18</v>
      </c>
      <c r="M64" t="s">
        <v>19</v>
      </c>
      <c r="N64" t="s">
        <v>36</v>
      </c>
      <c r="O64">
        <v>1</v>
      </c>
      <c r="P64" t="s">
        <v>1073</v>
      </c>
      <c r="Q64" t="s">
        <v>1073</v>
      </c>
      <c r="R64" t="s">
        <v>1073</v>
      </c>
      <c r="S64" t="s">
        <v>1073</v>
      </c>
      <c r="U64" t="s">
        <v>16</v>
      </c>
      <c r="V64">
        <f t="shared" si="21"/>
        <v>49</v>
      </c>
      <c r="W64" s="4">
        <f t="shared" si="22"/>
        <v>0.28000000000000003</v>
      </c>
      <c r="AA64" s="4"/>
      <c r="AE64" s="4"/>
      <c r="AI64" s="4"/>
      <c r="AM64" s="4"/>
      <c r="AQ64" s="4"/>
    </row>
    <row r="65" spans="1:43" x14ac:dyDescent="0.15">
      <c r="A65">
        <v>64</v>
      </c>
      <c r="B65">
        <v>2020</v>
      </c>
      <c r="C65" t="s">
        <v>167</v>
      </c>
      <c r="D65" t="s">
        <v>168</v>
      </c>
      <c r="E65" t="s">
        <v>169</v>
      </c>
      <c r="F65" s="3" t="s">
        <v>23</v>
      </c>
      <c r="G65" s="3" t="s">
        <v>23</v>
      </c>
      <c r="H65" t="s">
        <v>24</v>
      </c>
      <c r="I65" s="3" t="s">
        <v>25</v>
      </c>
      <c r="J65" s="14"/>
      <c r="L65" t="s">
        <v>44</v>
      </c>
      <c r="M65" t="s">
        <v>19</v>
      </c>
      <c r="N65" t="s">
        <v>36</v>
      </c>
      <c r="O65">
        <v>1</v>
      </c>
      <c r="P65" t="s">
        <v>1081</v>
      </c>
      <c r="Q65" t="s">
        <v>1073</v>
      </c>
      <c r="R65" t="s">
        <v>1073</v>
      </c>
      <c r="S65" t="s">
        <v>1073</v>
      </c>
      <c r="U65" t="s">
        <v>67</v>
      </c>
      <c r="V65">
        <f t="shared" si="21"/>
        <v>14</v>
      </c>
      <c r="W65" s="4">
        <f t="shared" si="22"/>
        <v>0.08</v>
      </c>
      <c r="AA65" s="4"/>
      <c r="AE65" s="4"/>
      <c r="AI65" s="4"/>
      <c r="AM65" s="4"/>
      <c r="AQ65" s="4"/>
    </row>
    <row r="66" spans="1:43" x14ac:dyDescent="0.15">
      <c r="A66">
        <v>65</v>
      </c>
      <c r="B66">
        <v>2020</v>
      </c>
      <c r="C66" t="s">
        <v>175</v>
      </c>
      <c r="D66" t="s">
        <v>176</v>
      </c>
      <c r="E66" t="s">
        <v>177</v>
      </c>
      <c r="F66" s="3" t="s">
        <v>23</v>
      </c>
      <c r="G66" s="3" t="s">
        <v>23</v>
      </c>
      <c r="H66" t="s">
        <v>71</v>
      </c>
      <c r="I66" s="3" t="s">
        <v>17</v>
      </c>
      <c r="J66" s="14"/>
      <c r="L66" t="s">
        <v>18</v>
      </c>
      <c r="M66" t="s">
        <v>19</v>
      </c>
      <c r="N66" t="s">
        <v>36</v>
      </c>
      <c r="O66">
        <v>1</v>
      </c>
      <c r="P66" t="s">
        <v>1073</v>
      </c>
      <c r="Q66" t="s">
        <v>1073</v>
      </c>
      <c r="R66" t="s">
        <v>1073</v>
      </c>
      <c r="S66" t="s">
        <v>1073</v>
      </c>
      <c r="U66" t="s">
        <v>49</v>
      </c>
      <c r="V66">
        <f t="shared" si="21"/>
        <v>6</v>
      </c>
      <c r="W66" s="4">
        <f t="shared" si="22"/>
        <v>3.4285714285714287E-2</v>
      </c>
      <c r="AA66" s="4"/>
      <c r="AE66" s="4"/>
      <c r="AI66" s="4"/>
      <c r="AM66" s="4"/>
      <c r="AQ66" s="4"/>
    </row>
    <row r="67" spans="1:43" x14ac:dyDescent="0.15">
      <c r="A67">
        <v>66</v>
      </c>
      <c r="B67">
        <v>2020</v>
      </c>
      <c r="C67" t="s">
        <v>178</v>
      </c>
      <c r="D67" t="s">
        <v>179</v>
      </c>
      <c r="F67" s="3" t="s">
        <v>83</v>
      </c>
      <c r="G67" s="3" t="s">
        <v>35</v>
      </c>
      <c r="H67" t="s">
        <v>24</v>
      </c>
      <c r="I67" s="3" t="s">
        <v>25</v>
      </c>
      <c r="J67" s="14"/>
      <c r="L67" t="s">
        <v>18</v>
      </c>
      <c r="M67" t="s">
        <v>19</v>
      </c>
      <c r="N67" t="s">
        <v>36</v>
      </c>
      <c r="O67">
        <v>1</v>
      </c>
      <c r="P67">
        <v>0</v>
      </c>
      <c r="Q67" t="s">
        <v>1073</v>
      </c>
      <c r="R67" t="s">
        <v>1073</v>
      </c>
      <c r="S67" t="s">
        <v>1073</v>
      </c>
      <c r="U67" t="s">
        <v>71</v>
      </c>
      <c r="V67">
        <f t="shared" si="21"/>
        <v>9</v>
      </c>
      <c r="W67" s="4">
        <f t="shared" si="22"/>
        <v>5.1428571428571428E-2</v>
      </c>
      <c r="AA67" s="4"/>
      <c r="AE67" s="4"/>
      <c r="AI67" s="4"/>
      <c r="AM67" s="4"/>
      <c r="AQ67" s="4"/>
    </row>
    <row r="68" spans="1:43" x14ac:dyDescent="0.15">
      <c r="A68">
        <v>67</v>
      </c>
      <c r="B68">
        <v>2020</v>
      </c>
      <c r="C68" t="s">
        <v>180</v>
      </c>
      <c r="D68" t="s">
        <v>181</v>
      </c>
      <c r="E68" t="s">
        <v>182</v>
      </c>
      <c r="F68" s="3" t="s">
        <v>23</v>
      </c>
      <c r="G68" s="3" t="s">
        <v>23</v>
      </c>
      <c r="H68" t="s">
        <v>16</v>
      </c>
      <c r="I68" s="3" t="s">
        <v>17</v>
      </c>
      <c r="J68" s="14"/>
      <c r="L68" t="s">
        <v>18</v>
      </c>
      <c r="M68" t="s">
        <v>19</v>
      </c>
      <c r="N68" t="s">
        <v>36</v>
      </c>
      <c r="O68">
        <v>1</v>
      </c>
      <c r="P68" t="s">
        <v>1081</v>
      </c>
      <c r="Q68" t="s">
        <v>1073</v>
      </c>
      <c r="R68" t="s">
        <v>1073</v>
      </c>
      <c r="S68" t="s">
        <v>1073</v>
      </c>
      <c r="U68" t="s">
        <v>63</v>
      </c>
      <c r="V68">
        <f t="shared" si="21"/>
        <v>8</v>
      </c>
      <c r="W68" s="4">
        <f t="shared" si="22"/>
        <v>4.5714285714285714E-2</v>
      </c>
      <c r="AA68" s="4"/>
      <c r="AE68" s="4"/>
      <c r="AI68" s="4"/>
      <c r="AM68" s="4"/>
      <c r="AQ68" s="4"/>
    </row>
    <row r="69" spans="1:43" x14ac:dyDescent="0.15">
      <c r="A69">
        <v>68</v>
      </c>
      <c r="B69">
        <v>2020</v>
      </c>
      <c r="C69" t="s">
        <v>41</v>
      </c>
      <c r="D69" t="s">
        <v>42</v>
      </c>
      <c r="F69" s="3" t="s">
        <v>301</v>
      </c>
      <c r="G69" s="3" t="s">
        <v>43</v>
      </c>
      <c r="H69" t="s">
        <v>24</v>
      </c>
      <c r="I69" s="3" t="s">
        <v>25</v>
      </c>
      <c r="J69" s="14"/>
      <c r="L69" t="s">
        <v>44</v>
      </c>
      <c r="M69" t="s">
        <v>19</v>
      </c>
      <c r="N69" t="s">
        <v>36</v>
      </c>
      <c r="O69">
        <v>1</v>
      </c>
      <c r="P69" t="s">
        <v>1073</v>
      </c>
      <c r="Q69" t="s">
        <v>1073</v>
      </c>
      <c r="R69" t="s">
        <v>1073</v>
      </c>
      <c r="S69" t="s">
        <v>1073</v>
      </c>
      <c r="U69" t="s">
        <v>54</v>
      </c>
      <c r="V69">
        <f t="shared" si="21"/>
        <v>2</v>
      </c>
      <c r="W69" s="4">
        <f t="shared" si="22"/>
        <v>1.1428571428571429E-2</v>
      </c>
      <c r="AA69" s="4"/>
      <c r="AE69" s="4"/>
      <c r="AI69" s="4"/>
      <c r="AM69" s="4"/>
      <c r="AQ69" s="4"/>
    </row>
    <row r="70" spans="1:43" x14ac:dyDescent="0.15">
      <c r="A70">
        <v>69</v>
      </c>
      <c r="B70">
        <v>2020</v>
      </c>
      <c r="C70" t="s">
        <v>113</v>
      </c>
      <c r="D70" t="s">
        <v>114</v>
      </c>
      <c r="E70" t="s">
        <v>115</v>
      </c>
      <c r="F70" s="3" t="s">
        <v>23</v>
      </c>
      <c r="G70" s="3" t="s">
        <v>23</v>
      </c>
      <c r="H70" t="s">
        <v>24</v>
      </c>
      <c r="I70" s="3" t="s">
        <v>25</v>
      </c>
      <c r="J70" s="14"/>
      <c r="L70" t="s">
        <v>44</v>
      </c>
      <c r="M70" t="s">
        <v>19</v>
      </c>
      <c r="N70" t="s">
        <v>36</v>
      </c>
      <c r="O70">
        <v>1</v>
      </c>
      <c r="P70" t="s">
        <v>1081</v>
      </c>
      <c r="Q70" t="s">
        <v>1073</v>
      </c>
      <c r="R70" t="s">
        <v>1073</v>
      </c>
      <c r="S70" t="s">
        <v>1073</v>
      </c>
      <c r="U70" t="s">
        <v>55</v>
      </c>
      <c r="V70">
        <f>COUNTIFS($L$2:$L$2538,"pre",$M$2:$M$2538,"yes")</f>
        <v>175</v>
      </c>
      <c r="W70" s="4">
        <f>SUM(W62:W69)</f>
        <v>0.99999999999999989</v>
      </c>
      <c r="AA70" s="4"/>
      <c r="AE70" s="4"/>
      <c r="AI70" s="4"/>
      <c r="AM70" s="4"/>
      <c r="AQ70" s="4"/>
    </row>
    <row r="71" spans="1:43" x14ac:dyDescent="0.15">
      <c r="A71">
        <v>70</v>
      </c>
      <c r="B71">
        <v>2020</v>
      </c>
      <c r="C71" t="s">
        <v>183</v>
      </c>
      <c r="D71" t="s">
        <v>78</v>
      </c>
      <c r="F71" s="3" t="s">
        <v>78</v>
      </c>
      <c r="G71" s="3" t="s">
        <v>35</v>
      </c>
      <c r="H71" t="s">
        <v>71</v>
      </c>
      <c r="I71" s="3" t="s">
        <v>17</v>
      </c>
      <c r="J71" s="14"/>
      <c r="L71" t="s">
        <v>18</v>
      </c>
      <c r="M71" t="s">
        <v>19</v>
      </c>
      <c r="N71" t="s">
        <v>36</v>
      </c>
      <c r="O71">
        <v>1</v>
      </c>
      <c r="P71" t="s">
        <v>1073</v>
      </c>
      <c r="Q71" t="s">
        <v>1073</v>
      </c>
      <c r="R71" t="s">
        <v>1073</v>
      </c>
      <c r="S71" t="s">
        <v>1094</v>
      </c>
    </row>
    <row r="72" spans="1:43" x14ac:dyDescent="0.15">
      <c r="A72">
        <v>71</v>
      </c>
      <c r="B72">
        <v>2020</v>
      </c>
      <c r="C72" t="s">
        <v>184</v>
      </c>
      <c r="D72" t="s">
        <v>185</v>
      </c>
      <c r="E72" t="s">
        <v>144</v>
      </c>
      <c r="F72" s="3" t="s">
        <v>23</v>
      </c>
      <c r="G72" s="3" t="s">
        <v>23</v>
      </c>
      <c r="H72" t="s">
        <v>71</v>
      </c>
      <c r="I72" s="3" t="s">
        <v>17</v>
      </c>
      <c r="J72" s="14"/>
      <c r="L72" t="s">
        <v>18</v>
      </c>
      <c r="M72" t="s">
        <v>19</v>
      </c>
      <c r="N72" t="s">
        <v>36</v>
      </c>
      <c r="O72">
        <v>1</v>
      </c>
      <c r="P72" t="s">
        <v>1073</v>
      </c>
      <c r="Q72" t="s">
        <v>1073</v>
      </c>
      <c r="R72" t="s">
        <v>1073</v>
      </c>
      <c r="S72" t="s">
        <v>1073</v>
      </c>
      <c r="U72" t="s">
        <v>80</v>
      </c>
      <c r="V72" cm="1">
        <f t="array" ref="V72">COUNTIF(C49:C151,"&lt;&gt;")/SUM(1/COUNTIF(C49:C151,C49:C151))</f>
        <v>1.5373134328358202</v>
      </c>
    </row>
    <row r="73" spans="1:43" x14ac:dyDescent="0.15">
      <c r="A73">
        <v>72</v>
      </c>
      <c r="B73">
        <v>2020</v>
      </c>
      <c r="C73" t="s">
        <v>186</v>
      </c>
      <c r="D73" t="s">
        <v>187</v>
      </c>
      <c r="F73" s="3" t="s">
        <v>188</v>
      </c>
      <c r="G73" s="3" t="s">
        <v>109</v>
      </c>
      <c r="H73" t="s">
        <v>49</v>
      </c>
      <c r="I73" s="3" t="s">
        <v>17</v>
      </c>
      <c r="J73" s="14"/>
      <c r="L73" t="s">
        <v>18</v>
      </c>
      <c r="M73" t="s">
        <v>19</v>
      </c>
      <c r="N73" t="s">
        <v>36</v>
      </c>
      <c r="O73">
        <v>1</v>
      </c>
      <c r="P73" t="s">
        <v>1073</v>
      </c>
      <c r="Q73" t="s">
        <v>1073</v>
      </c>
      <c r="R73" t="s">
        <v>1073</v>
      </c>
      <c r="S73" t="s">
        <v>1094</v>
      </c>
    </row>
    <row r="74" spans="1:43" x14ac:dyDescent="0.15">
      <c r="A74">
        <v>73</v>
      </c>
      <c r="B74">
        <v>2020</v>
      </c>
      <c r="C74" t="s">
        <v>113</v>
      </c>
      <c r="D74" t="s">
        <v>114</v>
      </c>
      <c r="E74" t="s">
        <v>115</v>
      </c>
      <c r="F74" s="3" t="s">
        <v>23</v>
      </c>
      <c r="G74" s="3" t="s">
        <v>23</v>
      </c>
      <c r="H74" t="s">
        <v>16</v>
      </c>
      <c r="I74" s="3" t="s">
        <v>17</v>
      </c>
      <c r="J74" s="14"/>
      <c r="L74" t="s">
        <v>18</v>
      </c>
      <c r="M74" t="s">
        <v>19</v>
      </c>
      <c r="N74" t="s">
        <v>36</v>
      </c>
      <c r="O74">
        <v>1</v>
      </c>
      <c r="P74" t="s">
        <v>1081</v>
      </c>
      <c r="Q74" t="s">
        <v>1073</v>
      </c>
      <c r="R74" t="s">
        <v>1073</v>
      </c>
      <c r="S74" t="s">
        <v>1073</v>
      </c>
    </row>
    <row r="75" spans="1:43" x14ac:dyDescent="0.15">
      <c r="A75">
        <v>74</v>
      </c>
      <c r="B75">
        <v>2020</v>
      </c>
      <c r="C75" t="s">
        <v>189</v>
      </c>
      <c r="D75" t="s">
        <v>190</v>
      </c>
      <c r="E75" t="s">
        <v>169</v>
      </c>
      <c r="F75" s="3" t="s">
        <v>23</v>
      </c>
      <c r="G75" s="3" t="s">
        <v>23</v>
      </c>
      <c r="H75" s="7" t="s">
        <v>54</v>
      </c>
      <c r="J75" s="14"/>
      <c r="L75" t="s">
        <v>18</v>
      </c>
      <c r="M75" t="s">
        <v>19</v>
      </c>
      <c r="N75" t="s">
        <v>36</v>
      </c>
      <c r="O75">
        <v>1</v>
      </c>
      <c r="P75" t="s">
        <v>1084</v>
      </c>
      <c r="Q75" t="s">
        <v>1082</v>
      </c>
      <c r="R75" t="s">
        <v>1073</v>
      </c>
      <c r="S75" t="s">
        <v>1073</v>
      </c>
    </row>
    <row r="76" spans="1:43" x14ac:dyDescent="0.15">
      <c r="A76">
        <v>75</v>
      </c>
      <c r="B76">
        <v>2020</v>
      </c>
      <c r="C76" t="s">
        <v>100</v>
      </c>
      <c r="D76" t="s">
        <v>101</v>
      </c>
      <c r="E76" t="s">
        <v>102</v>
      </c>
      <c r="F76" s="3" t="s">
        <v>23</v>
      </c>
      <c r="G76" s="3" t="s">
        <v>23</v>
      </c>
      <c r="H76" s="7" t="s">
        <v>54</v>
      </c>
      <c r="J76" s="14"/>
      <c r="L76" t="s">
        <v>18</v>
      </c>
      <c r="M76" t="s">
        <v>19</v>
      </c>
      <c r="N76" t="s">
        <v>36</v>
      </c>
      <c r="O76">
        <v>1</v>
      </c>
      <c r="P76" t="s">
        <v>1073</v>
      </c>
      <c r="Q76" t="s">
        <v>1073</v>
      </c>
      <c r="R76" t="s">
        <v>1073</v>
      </c>
      <c r="S76" t="s">
        <v>1073</v>
      </c>
      <c r="U76" s="1"/>
      <c r="V76" t="s">
        <v>37</v>
      </c>
      <c r="W76" t="s">
        <v>38</v>
      </c>
      <c r="Y76" s="1"/>
      <c r="AC76" s="1"/>
      <c r="AG76" s="1"/>
      <c r="AK76" s="1"/>
      <c r="AO76" s="1"/>
    </row>
    <row r="77" spans="1:43" x14ac:dyDescent="0.15">
      <c r="A77">
        <v>76</v>
      </c>
      <c r="B77">
        <v>2020</v>
      </c>
      <c r="C77" t="s">
        <v>75</v>
      </c>
      <c r="D77" t="s">
        <v>76</v>
      </c>
      <c r="E77" t="s">
        <v>129</v>
      </c>
      <c r="F77" s="3" t="s">
        <v>23</v>
      </c>
      <c r="G77" s="3" t="s">
        <v>23</v>
      </c>
      <c r="H77" t="s">
        <v>67</v>
      </c>
      <c r="I77" s="3" t="s">
        <v>17</v>
      </c>
      <c r="J77" s="14"/>
      <c r="L77" t="s">
        <v>18</v>
      </c>
      <c r="M77" t="s">
        <v>19</v>
      </c>
      <c r="N77" t="s">
        <v>36</v>
      </c>
      <c r="O77">
        <v>2</v>
      </c>
      <c r="P77" t="s">
        <v>1081</v>
      </c>
      <c r="Q77" t="s">
        <v>1073</v>
      </c>
      <c r="R77" t="s">
        <v>1073</v>
      </c>
      <c r="S77" t="s">
        <v>1073</v>
      </c>
      <c r="U77" t="s">
        <v>23</v>
      </c>
      <c r="V77">
        <f>COUNTIFS($G$2:$G$2538,U77,$L$2:$L$2538,"pre",$M$2:$M$2538,"yes")</f>
        <v>141</v>
      </c>
      <c r="W77" s="4">
        <f>V77/V$87</f>
        <v>0.80571428571428572</v>
      </c>
      <c r="AA77" s="4"/>
      <c r="AE77" s="4"/>
      <c r="AI77" s="4"/>
      <c r="AM77" s="4"/>
      <c r="AQ77" s="4"/>
    </row>
    <row r="78" spans="1:43" x14ac:dyDescent="0.15">
      <c r="A78">
        <v>77</v>
      </c>
      <c r="B78">
        <v>2020</v>
      </c>
      <c r="C78" t="s">
        <v>84</v>
      </c>
      <c r="D78" t="s">
        <v>85</v>
      </c>
      <c r="E78" t="s">
        <v>86</v>
      </c>
      <c r="F78" s="3" t="s">
        <v>23</v>
      </c>
      <c r="G78" s="3" t="s">
        <v>23</v>
      </c>
      <c r="H78" t="s">
        <v>60</v>
      </c>
      <c r="I78" s="3" t="s">
        <v>25</v>
      </c>
      <c r="J78" s="14"/>
      <c r="L78" t="s">
        <v>44</v>
      </c>
      <c r="M78" t="s">
        <v>19</v>
      </c>
      <c r="N78" t="s">
        <v>36</v>
      </c>
      <c r="O78">
        <v>1</v>
      </c>
      <c r="P78" t="s">
        <v>1081</v>
      </c>
      <c r="Q78" t="s">
        <v>1073</v>
      </c>
      <c r="R78" t="s">
        <v>1073</v>
      </c>
      <c r="S78" t="s">
        <v>1073</v>
      </c>
      <c r="U78" t="s">
        <v>93</v>
      </c>
      <c r="V78">
        <f>COUNTIFS($G$2:$G$2538,"&lt;&gt;USA",$G$2:$G$2538,"&lt;&gt;Unknown",$G$2:$G$2538,"*",$L$2:$L$2538,"pre",$M$2:$M$2538,"yes")</f>
        <v>34</v>
      </c>
      <c r="W78" s="4">
        <f>V78/V$87</f>
        <v>0.19428571428571428</v>
      </c>
      <c r="AA78" s="4"/>
      <c r="AE78" s="4"/>
      <c r="AI78" s="4"/>
      <c r="AM78" s="4"/>
      <c r="AQ78" s="4"/>
    </row>
    <row r="79" spans="1:43" x14ac:dyDescent="0.15">
      <c r="A79">
        <v>78</v>
      </c>
      <c r="B79">
        <v>2020</v>
      </c>
      <c r="C79" t="s">
        <v>126</v>
      </c>
      <c r="D79" t="s">
        <v>127</v>
      </c>
      <c r="F79" s="3" t="s">
        <v>96</v>
      </c>
      <c r="G79" s="3" t="s">
        <v>48</v>
      </c>
      <c r="H79" s="7" t="s">
        <v>54</v>
      </c>
      <c r="J79" s="14"/>
      <c r="L79" t="s">
        <v>18</v>
      </c>
      <c r="M79" t="s">
        <v>19</v>
      </c>
      <c r="N79" t="s">
        <v>50</v>
      </c>
      <c r="O79">
        <v>1</v>
      </c>
      <c r="P79">
        <v>0</v>
      </c>
      <c r="Q79" t="s">
        <v>1073</v>
      </c>
      <c r="R79" t="s">
        <v>1073</v>
      </c>
      <c r="S79" t="s">
        <v>1094</v>
      </c>
      <c r="U79" t="s">
        <v>50</v>
      </c>
      <c r="V79">
        <f>COUNTIFS($G$2:$G$2538,U79,$L$2:$L$2538,"pre",$M$2:$M$2538,"yes")</f>
        <v>0</v>
      </c>
      <c r="W79" s="4">
        <f>V79/V$87</f>
        <v>0</v>
      </c>
      <c r="AA79" s="4"/>
      <c r="AE79" s="4"/>
      <c r="AI79" s="4"/>
      <c r="AM79" s="4"/>
      <c r="AQ79" s="4"/>
    </row>
    <row r="80" spans="1:43" x14ac:dyDescent="0.15">
      <c r="A80">
        <v>79</v>
      </c>
      <c r="B80">
        <v>2020</v>
      </c>
      <c r="C80" t="s">
        <v>191</v>
      </c>
      <c r="D80" t="s">
        <v>192</v>
      </c>
      <c r="E80" t="s">
        <v>147</v>
      </c>
      <c r="F80" s="3" t="s">
        <v>23</v>
      </c>
      <c r="G80" s="3" t="s">
        <v>23</v>
      </c>
      <c r="H80" t="s">
        <v>71</v>
      </c>
      <c r="I80" s="3" t="s">
        <v>17</v>
      </c>
      <c r="J80" s="14"/>
      <c r="L80" t="s">
        <v>18</v>
      </c>
      <c r="M80" t="s">
        <v>19</v>
      </c>
      <c r="N80" t="s">
        <v>36</v>
      </c>
      <c r="O80">
        <v>1</v>
      </c>
      <c r="P80" t="s">
        <v>1073</v>
      </c>
      <c r="Q80" t="s">
        <v>1073</v>
      </c>
      <c r="R80" t="s">
        <v>1073</v>
      </c>
      <c r="S80" t="s">
        <v>1073</v>
      </c>
      <c r="W80" s="4">
        <f>SUM(W77:W79)</f>
        <v>1</v>
      </c>
      <c r="AA80" s="4"/>
      <c r="AE80" s="4"/>
      <c r="AI80" s="4"/>
      <c r="AM80" s="4"/>
      <c r="AQ80" s="4"/>
    </row>
    <row r="81" spans="1:43" x14ac:dyDescent="0.15">
      <c r="A81">
        <v>80</v>
      </c>
      <c r="B81">
        <v>2020</v>
      </c>
      <c r="C81" t="s">
        <v>110</v>
      </c>
      <c r="D81" t="s">
        <v>111</v>
      </c>
      <c r="E81" t="s">
        <v>105</v>
      </c>
      <c r="F81" s="3" t="s">
        <v>23</v>
      </c>
      <c r="G81" s="3" t="s">
        <v>23</v>
      </c>
      <c r="H81" t="s">
        <v>16</v>
      </c>
      <c r="I81" s="3" t="s">
        <v>17</v>
      </c>
      <c r="J81" s="14"/>
      <c r="L81" t="s">
        <v>18</v>
      </c>
      <c r="M81" t="s">
        <v>19</v>
      </c>
      <c r="N81" t="s">
        <v>36</v>
      </c>
      <c r="O81">
        <v>1</v>
      </c>
      <c r="P81" t="s">
        <v>1081</v>
      </c>
      <c r="Q81" t="s">
        <v>1073</v>
      </c>
      <c r="R81" t="s">
        <v>1073</v>
      </c>
      <c r="S81" t="s">
        <v>1073</v>
      </c>
      <c r="U81" t="s">
        <v>15</v>
      </c>
      <c r="V81">
        <f>COUNTIFS($G$2:$G$2538,U81,$L$2:$L$2538,"pre",$M$2:$M$2538,"yes")</f>
        <v>9</v>
      </c>
      <c r="W81" s="4">
        <f t="shared" ref="W81:W86" si="23">V81/V$87</f>
        <v>5.1428571428571428E-2</v>
      </c>
      <c r="AA81" s="4"/>
      <c r="AE81" s="4"/>
      <c r="AI81" s="4"/>
      <c r="AM81" s="4"/>
      <c r="AQ81" s="4"/>
    </row>
    <row r="82" spans="1:43" x14ac:dyDescent="0.15">
      <c r="A82">
        <v>81</v>
      </c>
      <c r="B82">
        <v>2020</v>
      </c>
      <c r="C82" t="s">
        <v>193</v>
      </c>
      <c r="D82" t="s">
        <v>194</v>
      </c>
      <c r="F82" s="3" t="s">
        <v>301</v>
      </c>
      <c r="G82" s="3" t="s">
        <v>43</v>
      </c>
      <c r="H82" t="s">
        <v>71</v>
      </c>
      <c r="I82" s="3" t="s">
        <v>17</v>
      </c>
      <c r="J82" s="14"/>
      <c r="L82" t="s">
        <v>44</v>
      </c>
      <c r="M82" t="s">
        <v>19</v>
      </c>
      <c r="N82" t="s">
        <v>36</v>
      </c>
      <c r="O82">
        <v>1</v>
      </c>
      <c r="P82" t="s">
        <v>1073</v>
      </c>
      <c r="Q82" t="s">
        <v>1073</v>
      </c>
      <c r="R82" t="s">
        <v>1073</v>
      </c>
      <c r="S82" t="s">
        <v>1073</v>
      </c>
      <c r="U82" t="s">
        <v>35</v>
      </c>
      <c r="V82">
        <f>COUNTIFS($G$2:$G$2538,U82,$L$2:$L$2538,"pre",$M$2:$M$2538,"yes")</f>
        <v>5</v>
      </c>
      <c r="W82" s="4">
        <f t="shared" si="23"/>
        <v>2.8571428571428571E-2</v>
      </c>
      <c r="AA82" s="4"/>
      <c r="AE82" s="4"/>
      <c r="AI82" s="4"/>
      <c r="AM82" s="4"/>
      <c r="AQ82" s="4"/>
    </row>
    <row r="83" spans="1:43" x14ac:dyDescent="0.15">
      <c r="A83">
        <v>82</v>
      </c>
      <c r="B83">
        <v>2020</v>
      </c>
      <c r="C83" t="s">
        <v>56</v>
      </c>
      <c r="D83" t="s">
        <v>57</v>
      </c>
      <c r="E83" t="s">
        <v>195</v>
      </c>
      <c r="F83" s="3" t="s">
        <v>23</v>
      </c>
      <c r="G83" s="3" t="s">
        <v>23</v>
      </c>
      <c r="H83" t="s">
        <v>24</v>
      </c>
      <c r="I83" s="3" t="s">
        <v>25</v>
      </c>
      <c r="J83" s="14"/>
      <c r="L83" t="s">
        <v>18</v>
      </c>
      <c r="M83" t="s">
        <v>19</v>
      </c>
      <c r="N83" t="s">
        <v>20</v>
      </c>
      <c r="O83">
        <v>1</v>
      </c>
      <c r="P83" t="s">
        <v>1081</v>
      </c>
      <c r="Q83" t="s">
        <v>1073</v>
      </c>
      <c r="R83" t="s">
        <v>1073</v>
      </c>
      <c r="S83" t="s">
        <v>1073</v>
      </c>
      <c r="U83" t="s">
        <v>43</v>
      </c>
      <c r="V83">
        <f>COUNTIFS($G$2:$G$2538,U83,$L$2:$L$2538,"pre",$M$2:$M$2538,"yes")</f>
        <v>9</v>
      </c>
      <c r="W83" s="4">
        <f t="shared" si="23"/>
        <v>5.1428571428571428E-2</v>
      </c>
      <c r="AA83" s="4"/>
      <c r="AE83" s="4"/>
      <c r="AI83" s="4"/>
      <c r="AM83" s="4"/>
      <c r="AQ83" s="4"/>
    </row>
    <row r="84" spans="1:43" x14ac:dyDescent="0.15">
      <c r="A84">
        <v>83</v>
      </c>
      <c r="B84">
        <v>2020</v>
      </c>
      <c r="C84" t="s">
        <v>196</v>
      </c>
      <c r="D84" t="s">
        <v>197</v>
      </c>
      <c r="F84" s="3" t="s">
        <v>301</v>
      </c>
      <c r="G84" s="3" t="s">
        <v>43</v>
      </c>
      <c r="H84" t="s">
        <v>24</v>
      </c>
      <c r="I84" s="3" t="s">
        <v>25</v>
      </c>
      <c r="J84" s="14"/>
      <c r="L84" t="s">
        <v>18</v>
      </c>
      <c r="M84" t="s">
        <v>19</v>
      </c>
      <c r="N84" t="s">
        <v>36</v>
      </c>
      <c r="O84">
        <v>1</v>
      </c>
      <c r="P84" t="s">
        <v>1073</v>
      </c>
      <c r="Q84" t="s">
        <v>1073</v>
      </c>
      <c r="R84" t="s">
        <v>1073</v>
      </c>
      <c r="S84" t="s">
        <v>1073</v>
      </c>
      <c r="U84" t="s">
        <v>109</v>
      </c>
      <c r="V84">
        <f>COUNTIFS($G$2:$G$2538,U84,$L$2:$L$2538,"pre",$M$2:$M$2538,"yes")</f>
        <v>0</v>
      </c>
      <c r="W84" s="4">
        <f t="shared" si="23"/>
        <v>0</v>
      </c>
      <c r="AA84" s="4"/>
      <c r="AE84" s="4"/>
      <c r="AI84" s="4"/>
      <c r="AM84" s="4"/>
      <c r="AQ84" s="4"/>
    </row>
    <row r="85" spans="1:43" x14ac:dyDescent="0.15">
      <c r="A85">
        <v>84</v>
      </c>
      <c r="B85">
        <v>2020</v>
      </c>
      <c r="C85" t="s">
        <v>157</v>
      </c>
      <c r="D85" t="s">
        <v>158</v>
      </c>
      <c r="E85" t="s">
        <v>159</v>
      </c>
      <c r="F85" s="3" t="s">
        <v>23</v>
      </c>
      <c r="G85" s="3" t="s">
        <v>23</v>
      </c>
      <c r="H85" t="s">
        <v>24</v>
      </c>
      <c r="I85" s="3" t="s">
        <v>25</v>
      </c>
      <c r="J85" s="14"/>
      <c r="L85" t="s">
        <v>18</v>
      </c>
      <c r="M85" t="s">
        <v>19</v>
      </c>
      <c r="N85" t="s">
        <v>36</v>
      </c>
      <c r="O85">
        <v>1</v>
      </c>
      <c r="P85" t="s">
        <v>1081</v>
      </c>
      <c r="Q85" t="s">
        <v>1073</v>
      </c>
      <c r="R85" t="s">
        <v>1073</v>
      </c>
      <c r="S85" t="s">
        <v>1073</v>
      </c>
      <c r="U85" t="s">
        <v>48</v>
      </c>
      <c r="V85">
        <f>COUNTIFS($G$2:$G$2538,U85,$L$2:$L$2538,"pre",$M$2:$M$2538,"yes")</f>
        <v>11</v>
      </c>
      <c r="W85" s="4">
        <f t="shared" si="23"/>
        <v>6.2857142857142861E-2</v>
      </c>
      <c r="AA85" s="4"/>
      <c r="AE85" s="4"/>
      <c r="AI85" s="4"/>
      <c r="AM85" s="4"/>
      <c r="AQ85" s="4"/>
    </row>
    <row r="86" spans="1:43" x14ac:dyDescent="0.15">
      <c r="A86">
        <v>85</v>
      </c>
      <c r="B86">
        <v>2020</v>
      </c>
      <c r="C86" t="s">
        <v>198</v>
      </c>
      <c r="D86" t="s">
        <v>185</v>
      </c>
      <c r="E86" t="s">
        <v>144</v>
      </c>
      <c r="F86" s="3" t="s">
        <v>23</v>
      </c>
      <c r="G86" s="3" t="s">
        <v>23</v>
      </c>
      <c r="H86" t="s">
        <v>67</v>
      </c>
      <c r="I86" s="3" t="s">
        <v>17</v>
      </c>
      <c r="J86" s="14"/>
      <c r="L86" t="s">
        <v>18</v>
      </c>
      <c r="M86" t="s">
        <v>19</v>
      </c>
      <c r="N86" t="s">
        <v>36</v>
      </c>
      <c r="O86">
        <v>1</v>
      </c>
      <c r="P86" t="s">
        <v>1081</v>
      </c>
      <c r="Q86" t="s">
        <v>1073</v>
      </c>
      <c r="R86" t="s">
        <v>1073</v>
      </c>
      <c r="S86" t="s">
        <v>1073</v>
      </c>
      <c r="U86" t="s">
        <v>1093</v>
      </c>
      <c r="V86">
        <f>COUNTIFS($G$2:$G$2538,U86,$L$2:$L$2538,"pre",$M$2:$M$2538,"yes")</f>
        <v>0</v>
      </c>
      <c r="W86" s="4">
        <f t="shared" si="23"/>
        <v>0</v>
      </c>
      <c r="AA86" s="4"/>
      <c r="AE86" s="4"/>
      <c r="AI86" s="4"/>
      <c r="AM86" s="4"/>
      <c r="AQ86" s="4"/>
    </row>
    <row r="87" spans="1:43" x14ac:dyDescent="0.15">
      <c r="A87">
        <v>86</v>
      </c>
      <c r="B87">
        <v>2020</v>
      </c>
      <c r="C87" t="s">
        <v>137</v>
      </c>
      <c r="D87" t="s">
        <v>114</v>
      </c>
      <c r="E87" t="s">
        <v>115</v>
      </c>
      <c r="F87" s="3" t="s">
        <v>23</v>
      </c>
      <c r="G87" s="3" t="s">
        <v>23</v>
      </c>
      <c r="H87" t="s">
        <v>67</v>
      </c>
      <c r="I87" s="3" t="s">
        <v>17</v>
      </c>
      <c r="J87" s="14"/>
      <c r="L87" t="s">
        <v>18</v>
      </c>
      <c r="M87" t="s">
        <v>19</v>
      </c>
      <c r="N87" t="s">
        <v>20</v>
      </c>
      <c r="O87">
        <v>1</v>
      </c>
      <c r="P87" t="s">
        <v>1081</v>
      </c>
      <c r="Q87" t="s">
        <v>1073</v>
      </c>
      <c r="R87" t="s">
        <v>1073</v>
      </c>
      <c r="S87" t="s">
        <v>1073</v>
      </c>
      <c r="U87" t="s">
        <v>55</v>
      </c>
      <c r="V87">
        <f>COUNTIFS($L$2:$L$2538,"pre",$M$2:$M$2538,"yes")</f>
        <v>175</v>
      </c>
      <c r="W87" s="4">
        <f>SUM(W77,W79,W81:W86)</f>
        <v>0.99999999999999989</v>
      </c>
      <c r="AA87" s="4"/>
      <c r="AE87" s="4"/>
      <c r="AI87" s="4"/>
      <c r="AM87" s="4"/>
      <c r="AQ87" s="4"/>
    </row>
    <row r="88" spans="1:43" x14ac:dyDescent="0.15">
      <c r="A88">
        <v>87</v>
      </c>
      <c r="B88">
        <v>2020</v>
      </c>
      <c r="C88" t="s">
        <v>199</v>
      </c>
      <c r="D88" t="s">
        <v>82</v>
      </c>
      <c r="F88" s="3" t="s">
        <v>83</v>
      </c>
      <c r="G88" s="3" t="s">
        <v>35</v>
      </c>
      <c r="H88" s="7" t="s">
        <v>54</v>
      </c>
      <c r="J88" s="14"/>
      <c r="L88" t="s">
        <v>18</v>
      </c>
      <c r="M88" t="s">
        <v>19</v>
      </c>
      <c r="N88" t="s">
        <v>36</v>
      </c>
      <c r="O88">
        <v>1</v>
      </c>
      <c r="P88" t="s">
        <v>1073</v>
      </c>
      <c r="Q88" t="s">
        <v>1073</v>
      </c>
      <c r="R88" t="s">
        <v>1073</v>
      </c>
      <c r="S88" t="s">
        <v>1073</v>
      </c>
      <c r="W88" s="4"/>
    </row>
    <row r="89" spans="1:43" x14ac:dyDescent="0.15">
      <c r="A89">
        <v>88</v>
      </c>
      <c r="B89">
        <v>2020</v>
      </c>
      <c r="C89" t="s">
        <v>126</v>
      </c>
      <c r="D89" t="s">
        <v>127</v>
      </c>
      <c r="F89" s="3" t="s">
        <v>96</v>
      </c>
      <c r="G89" s="3" t="s">
        <v>48</v>
      </c>
      <c r="H89" t="s">
        <v>67</v>
      </c>
      <c r="I89" s="3" t="s">
        <v>17</v>
      </c>
      <c r="J89" s="14"/>
      <c r="L89" t="s">
        <v>18</v>
      </c>
      <c r="M89" t="s">
        <v>19</v>
      </c>
      <c r="N89" t="s">
        <v>20</v>
      </c>
      <c r="O89">
        <v>1</v>
      </c>
      <c r="P89">
        <v>0</v>
      </c>
      <c r="Q89" t="s">
        <v>1073</v>
      </c>
      <c r="R89" t="s">
        <v>1073</v>
      </c>
      <c r="S89" t="s">
        <v>1094</v>
      </c>
      <c r="W89" s="4"/>
    </row>
    <row r="90" spans="1:43" x14ac:dyDescent="0.15">
      <c r="A90">
        <v>89</v>
      </c>
      <c r="B90">
        <v>2020</v>
      </c>
      <c r="C90" t="s">
        <v>201</v>
      </c>
      <c r="D90" t="s">
        <v>202</v>
      </c>
      <c r="F90" s="3" t="s">
        <v>203</v>
      </c>
      <c r="G90" s="3" t="s">
        <v>43</v>
      </c>
      <c r="H90" t="s">
        <v>24</v>
      </c>
      <c r="I90" s="3" t="s">
        <v>25</v>
      </c>
      <c r="J90" s="14"/>
      <c r="L90" t="s">
        <v>18</v>
      </c>
      <c r="M90" t="s">
        <v>19</v>
      </c>
      <c r="N90" t="s">
        <v>20</v>
      </c>
      <c r="O90">
        <v>1</v>
      </c>
      <c r="P90" t="s">
        <v>1073</v>
      </c>
      <c r="Q90" t="s">
        <v>1073</v>
      </c>
      <c r="R90" t="s">
        <v>1073</v>
      </c>
      <c r="S90" t="s">
        <v>1094</v>
      </c>
      <c r="U90" t="s">
        <v>1086</v>
      </c>
      <c r="V90" t="s">
        <v>37</v>
      </c>
      <c r="W90" s="4"/>
      <c r="Z90" s="5"/>
      <c r="AD90" s="5"/>
      <c r="AH90" s="5"/>
      <c r="AL90" s="5"/>
      <c r="AP90" s="5"/>
    </row>
    <row r="91" spans="1:43" x14ac:dyDescent="0.15">
      <c r="A91">
        <v>90</v>
      </c>
      <c r="B91">
        <v>2020</v>
      </c>
      <c r="C91" t="s">
        <v>134</v>
      </c>
      <c r="D91" t="s">
        <v>135</v>
      </c>
      <c r="F91" s="3" t="s">
        <v>136</v>
      </c>
      <c r="G91" s="3" t="s">
        <v>43</v>
      </c>
      <c r="H91" t="s">
        <v>24</v>
      </c>
      <c r="I91" s="3" t="s">
        <v>25</v>
      </c>
      <c r="J91" s="14"/>
      <c r="L91" t="s">
        <v>18</v>
      </c>
      <c r="M91" t="s">
        <v>19</v>
      </c>
      <c r="N91" t="s">
        <v>36</v>
      </c>
      <c r="O91">
        <v>1</v>
      </c>
      <c r="P91" t="s">
        <v>1073</v>
      </c>
      <c r="Q91" t="s">
        <v>1073</v>
      </c>
      <c r="R91" t="s">
        <v>1073</v>
      </c>
      <c r="S91" t="s">
        <v>1094</v>
      </c>
      <c r="U91" t="s">
        <v>1081</v>
      </c>
      <c r="V91">
        <f>COUNTIFS($P$2:$P$2538,U91,$L$2:$L$2538,"pre",$M$2:$M$2538,"yes")</f>
        <v>116</v>
      </c>
      <c r="W91" s="4"/>
    </row>
    <row r="92" spans="1:43" x14ac:dyDescent="0.15">
      <c r="A92">
        <v>91</v>
      </c>
      <c r="B92">
        <v>2020</v>
      </c>
      <c r="C92" t="s">
        <v>201</v>
      </c>
      <c r="D92" t="s">
        <v>202</v>
      </c>
      <c r="F92" s="3" t="s">
        <v>203</v>
      </c>
      <c r="G92" s="3" t="s">
        <v>43</v>
      </c>
      <c r="H92" t="s">
        <v>24</v>
      </c>
      <c r="I92" s="3" t="s">
        <v>25</v>
      </c>
      <c r="J92" s="14"/>
      <c r="L92" t="s">
        <v>18</v>
      </c>
      <c r="M92" t="s">
        <v>19</v>
      </c>
      <c r="N92" t="s">
        <v>20</v>
      </c>
      <c r="O92">
        <v>1</v>
      </c>
      <c r="P92" t="s">
        <v>1073</v>
      </c>
      <c r="Q92" t="s">
        <v>1073</v>
      </c>
      <c r="R92" t="s">
        <v>1073</v>
      </c>
      <c r="S92" t="s">
        <v>1094</v>
      </c>
      <c r="U92" t="s">
        <v>1084</v>
      </c>
      <c r="V92">
        <f>COUNTIFS($P$2:$P$2538,U92,$L$2:$L$2538,"pre",$M$2:$M$2538,"yes")</f>
        <v>8</v>
      </c>
      <c r="W92" s="4"/>
    </row>
    <row r="93" spans="1:43" x14ac:dyDescent="0.15">
      <c r="A93">
        <v>92</v>
      </c>
      <c r="B93">
        <v>2020</v>
      </c>
      <c r="C93" t="s">
        <v>178</v>
      </c>
      <c r="D93" t="s">
        <v>179</v>
      </c>
      <c r="F93" s="3" t="s">
        <v>83</v>
      </c>
      <c r="G93" s="3" t="s">
        <v>35</v>
      </c>
      <c r="H93" t="s">
        <v>16</v>
      </c>
      <c r="I93" s="3" t="s">
        <v>17</v>
      </c>
      <c r="J93" s="14"/>
      <c r="L93" t="s">
        <v>18</v>
      </c>
      <c r="M93" t="s">
        <v>19</v>
      </c>
      <c r="N93" t="s">
        <v>36</v>
      </c>
      <c r="O93">
        <v>1</v>
      </c>
      <c r="P93">
        <v>0</v>
      </c>
      <c r="Q93" t="s">
        <v>1073</v>
      </c>
      <c r="R93" t="s">
        <v>1073</v>
      </c>
      <c r="S93" t="s">
        <v>1073</v>
      </c>
      <c r="U93" t="s">
        <v>1085</v>
      </c>
      <c r="V93">
        <f>COUNTIFS($P$2:$P$2538,U93,$L$2:$L$2538,"pre",$M$2:$M$2538,"yes")</f>
        <v>1</v>
      </c>
      <c r="W93" s="4"/>
      <c r="Z93" s="5"/>
      <c r="AD93" s="5"/>
      <c r="AH93" s="5"/>
      <c r="AL93" s="5"/>
      <c r="AP93" s="5"/>
    </row>
    <row r="94" spans="1:43" x14ac:dyDescent="0.15">
      <c r="A94">
        <v>93</v>
      </c>
      <c r="B94">
        <v>2020</v>
      </c>
      <c r="C94" t="s">
        <v>178</v>
      </c>
      <c r="D94" t="s">
        <v>179</v>
      </c>
      <c r="F94" s="3" t="s">
        <v>83</v>
      </c>
      <c r="G94" s="3" t="s">
        <v>35</v>
      </c>
      <c r="H94" t="s">
        <v>16</v>
      </c>
      <c r="I94" s="3" t="s">
        <v>17</v>
      </c>
      <c r="J94" s="14"/>
      <c r="L94" t="s">
        <v>18</v>
      </c>
      <c r="M94" t="s">
        <v>19</v>
      </c>
      <c r="N94" t="s">
        <v>36</v>
      </c>
      <c r="O94">
        <v>1</v>
      </c>
      <c r="P94">
        <v>0</v>
      </c>
      <c r="Q94" t="s">
        <v>1073</v>
      </c>
      <c r="R94" t="s">
        <v>1073</v>
      </c>
      <c r="S94" t="s">
        <v>1073</v>
      </c>
      <c r="U94" t="s">
        <v>1082</v>
      </c>
      <c r="V94">
        <f>COUNTIFS($Q$2:$Q$2538,U94,$L$2:$L$2538,"pre",$M$2:$M$2538,"yes")</f>
        <v>2</v>
      </c>
      <c r="W94" s="4"/>
    </row>
    <row r="95" spans="1:43" x14ac:dyDescent="0.15">
      <c r="A95">
        <v>94</v>
      </c>
      <c r="B95" s="3">
        <v>2020</v>
      </c>
      <c r="C95" s="3" t="s">
        <v>204</v>
      </c>
      <c r="D95" s="3" t="s">
        <v>205</v>
      </c>
      <c r="E95" s="3" t="s">
        <v>147</v>
      </c>
      <c r="F95" s="3" t="s">
        <v>23</v>
      </c>
      <c r="G95" s="3" t="s">
        <v>23</v>
      </c>
      <c r="H95" s="3" t="s">
        <v>16</v>
      </c>
      <c r="I95" s="3" t="s">
        <v>17</v>
      </c>
      <c r="J95" s="14"/>
      <c r="L95" s="3" t="s">
        <v>18</v>
      </c>
      <c r="M95" s="3" t="s">
        <v>19</v>
      </c>
      <c r="N95" t="s">
        <v>36</v>
      </c>
      <c r="O95" s="3">
        <v>1</v>
      </c>
      <c r="P95" t="s">
        <v>1081</v>
      </c>
      <c r="Q95" t="s">
        <v>1073</v>
      </c>
      <c r="R95" t="s">
        <v>1073</v>
      </c>
      <c r="S95" t="s">
        <v>1073</v>
      </c>
      <c r="U95" t="s">
        <v>1083</v>
      </c>
      <c r="V95">
        <f>COUNTIFS($R$2:$R$2538,U95,$L$2:$L$2538,"pre",$M$2:$M$2538,"yes")</f>
        <v>1</v>
      </c>
      <c r="W95" s="4"/>
    </row>
    <row r="96" spans="1:43" s="3" customFormat="1" x14ac:dyDescent="0.15">
      <c r="A96">
        <v>95</v>
      </c>
      <c r="B96">
        <v>2020</v>
      </c>
      <c r="C96" t="s">
        <v>206</v>
      </c>
      <c r="D96" t="s">
        <v>158</v>
      </c>
      <c r="E96" t="s">
        <v>159</v>
      </c>
      <c r="F96" s="3" t="s">
        <v>23</v>
      </c>
      <c r="G96" s="3" t="s">
        <v>23</v>
      </c>
      <c r="H96" t="s">
        <v>24</v>
      </c>
      <c r="I96" s="3" t="s">
        <v>25</v>
      </c>
      <c r="J96" s="14"/>
      <c r="L96" t="s">
        <v>18</v>
      </c>
      <c r="M96" t="s">
        <v>19</v>
      </c>
      <c r="N96" t="s">
        <v>36</v>
      </c>
      <c r="O96">
        <v>1</v>
      </c>
      <c r="P96" t="s">
        <v>1081</v>
      </c>
      <c r="Q96" t="s">
        <v>1073</v>
      </c>
      <c r="R96" t="s">
        <v>1073</v>
      </c>
      <c r="S96" t="s">
        <v>1073</v>
      </c>
      <c r="T96"/>
      <c r="U96" t="s">
        <v>1094</v>
      </c>
      <c r="V96">
        <f>COUNTIFS($S$2:$S$2538,U96,$L$2:$L$2538,"pre",$M$2:$M$2538,"yes")</f>
        <v>16</v>
      </c>
      <c r="W96"/>
      <c r="Y96"/>
      <c r="Z96"/>
      <c r="AA96"/>
      <c r="AC96"/>
      <c r="AD96"/>
      <c r="AE96"/>
      <c r="AG96"/>
      <c r="AH96"/>
      <c r="AI96"/>
      <c r="AK96"/>
      <c r="AL96"/>
      <c r="AM96"/>
      <c r="AO96"/>
      <c r="AP96"/>
      <c r="AQ96"/>
    </row>
    <row r="97" spans="1:43" x14ac:dyDescent="0.15">
      <c r="A97">
        <v>96</v>
      </c>
      <c r="B97">
        <v>2020</v>
      </c>
      <c r="C97" t="s">
        <v>167</v>
      </c>
      <c r="D97" t="s">
        <v>168</v>
      </c>
      <c r="E97" t="s">
        <v>169</v>
      </c>
      <c r="F97" s="3" t="s">
        <v>23</v>
      </c>
      <c r="G97" s="3" t="s">
        <v>23</v>
      </c>
      <c r="H97" t="s">
        <v>24</v>
      </c>
      <c r="I97" s="3" t="s">
        <v>25</v>
      </c>
      <c r="J97" s="14"/>
      <c r="L97" t="s">
        <v>44</v>
      </c>
      <c r="M97" t="s">
        <v>19</v>
      </c>
      <c r="N97" t="s">
        <v>20</v>
      </c>
      <c r="O97">
        <v>1</v>
      </c>
      <c r="P97" t="s">
        <v>1081</v>
      </c>
      <c r="Q97" t="s">
        <v>1073</v>
      </c>
      <c r="R97" t="s">
        <v>1073</v>
      </c>
      <c r="S97" t="s">
        <v>1073</v>
      </c>
      <c r="Y97" s="31"/>
      <c r="Z97" s="31"/>
      <c r="AA97" s="31"/>
      <c r="AC97" s="31"/>
      <c r="AD97" s="31"/>
      <c r="AE97" s="31"/>
      <c r="AG97" s="31"/>
      <c r="AH97" s="31"/>
      <c r="AI97" s="31"/>
      <c r="AK97" s="31"/>
      <c r="AL97" s="31"/>
      <c r="AM97" s="31"/>
      <c r="AO97" s="31"/>
      <c r="AP97" s="31"/>
      <c r="AQ97" s="31"/>
    </row>
    <row r="98" spans="1:43" x14ac:dyDescent="0.15">
      <c r="A98">
        <v>97</v>
      </c>
      <c r="B98">
        <v>2020</v>
      </c>
      <c r="C98" t="s">
        <v>130</v>
      </c>
      <c r="D98" t="s">
        <v>185</v>
      </c>
      <c r="E98" t="s">
        <v>144</v>
      </c>
      <c r="F98" s="3" t="s">
        <v>23</v>
      </c>
      <c r="G98" s="3" t="s">
        <v>23</v>
      </c>
      <c r="H98" t="s">
        <v>71</v>
      </c>
      <c r="I98" s="3" t="s">
        <v>17</v>
      </c>
      <c r="J98" s="14"/>
      <c r="L98" t="s">
        <v>18</v>
      </c>
      <c r="M98" t="s">
        <v>19</v>
      </c>
      <c r="N98" t="s">
        <v>36</v>
      </c>
      <c r="O98">
        <v>1</v>
      </c>
      <c r="P98" t="s">
        <v>1073</v>
      </c>
      <c r="Q98" t="s">
        <v>1073</v>
      </c>
      <c r="R98" t="s">
        <v>1073</v>
      </c>
      <c r="S98" t="s">
        <v>1073</v>
      </c>
      <c r="U98" t="s">
        <v>125</v>
      </c>
      <c r="V98" s="5">
        <f>AVERAGEIFS($O$2:$O$2538,$L$2:$L$2538,"pre",$M$2:$M$2538,"yes")</f>
        <v>0.97714285714285709</v>
      </c>
      <c r="Y98" s="1"/>
      <c r="AC98" s="1"/>
      <c r="AG98" s="1"/>
      <c r="AK98" s="1"/>
      <c r="AO98" s="1"/>
    </row>
    <row r="99" spans="1:43" x14ac:dyDescent="0.15">
      <c r="A99">
        <v>98</v>
      </c>
      <c r="B99">
        <v>2020</v>
      </c>
      <c r="C99" t="s">
        <v>84</v>
      </c>
      <c r="D99" t="s">
        <v>85</v>
      </c>
      <c r="E99" t="s">
        <v>86</v>
      </c>
      <c r="F99" s="3" t="s">
        <v>23</v>
      </c>
      <c r="G99" s="3" t="s">
        <v>23</v>
      </c>
      <c r="H99" t="s">
        <v>24</v>
      </c>
      <c r="I99" s="3" t="s">
        <v>25</v>
      </c>
      <c r="J99" s="14"/>
      <c r="L99" t="s">
        <v>18</v>
      </c>
      <c r="M99" t="s">
        <v>19</v>
      </c>
      <c r="N99" t="s">
        <v>36</v>
      </c>
      <c r="O99">
        <v>1</v>
      </c>
      <c r="P99" t="s">
        <v>1081</v>
      </c>
      <c r="Q99" t="s">
        <v>1073</v>
      </c>
      <c r="R99" t="s">
        <v>1073</v>
      </c>
      <c r="S99" t="s">
        <v>1073</v>
      </c>
      <c r="U99" t="s">
        <v>128</v>
      </c>
      <c r="AA99" s="4"/>
      <c r="AE99" s="4"/>
      <c r="AI99" s="4"/>
      <c r="AM99" s="4"/>
      <c r="AQ99" s="4"/>
    </row>
    <row r="100" spans="1:43" x14ac:dyDescent="0.15">
      <c r="A100">
        <v>99</v>
      </c>
      <c r="B100">
        <v>2020</v>
      </c>
      <c r="C100" t="s">
        <v>94</v>
      </c>
      <c r="D100" t="s">
        <v>95</v>
      </c>
      <c r="F100" s="3" t="s">
        <v>96</v>
      </c>
      <c r="G100" s="3" t="s">
        <v>48</v>
      </c>
      <c r="H100" t="s">
        <v>24</v>
      </c>
      <c r="I100" s="3" t="s">
        <v>25</v>
      </c>
      <c r="J100" s="14"/>
      <c r="L100" t="s">
        <v>44</v>
      </c>
      <c r="M100" t="s">
        <v>19</v>
      </c>
      <c r="N100" t="s">
        <v>36</v>
      </c>
      <c r="O100">
        <v>1</v>
      </c>
      <c r="P100" t="s">
        <v>1073</v>
      </c>
      <c r="Q100" t="s">
        <v>1073</v>
      </c>
      <c r="R100" t="s">
        <v>1073</v>
      </c>
      <c r="S100" t="s">
        <v>1094</v>
      </c>
      <c r="AA100" s="4"/>
      <c r="AE100" s="4"/>
      <c r="AI100" s="4"/>
      <c r="AM100" s="4"/>
      <c r="AQ100" s="4"/>
    </row>
    <row r="101" spans="1:43" x14ac:dyDescent="0.15">
      <c r="A101">
        <v>100</v>
      </c>
      <c r="B101">
        <v>2020</v>
      </c>
      <c r="C101" t="s">
        <v>178</v>
      </c>
      <c r="D101" t="s">
        <v>179</v>
      </c>
      <c r="F101" s="3" t="s">
        <v>83</v>
      </c>
      <c r="G101" s="3" t="s">
        <v>35</v>
      </c>
      <c r="H101" s="7" t="s">
        <v>54</v>
      </c>
      <c r="J101" s="14"/>
      <c r="L101" t="s">
        <v>18</v>
      </c>
      <c r="M101" t="s">
        <v>19</v>
      </c>
      <c r="N101" t="s">
        <v>36</v>
      </c>
      <c r="O101">
        <v>1</v>
      </c>
      <c r="P101">
        <v>0</v>
      </c>
      <c r="Q101" t="s">
        <v>1073</v>
      </c>
      <c r="R101" t="s">
        <v>1073</v>
      </c>
      <c r="S101" t="s">
        <v>1073</v>
      </c>
      <c r="V101" s="5"/>
      <c r="AA101" s="4"/>
      <c r="AE101" s="4"/>
      <c r="AI101" s="4"/>
      <c r="AM101" s="4"/>
      <c r="AQ101" s="4"/>
    </row>
    <row r="102" spans="1:43" x14ac:dyDescent="0.15">
      <c r="A102">
        <v>101</v>
      </c>
      <c r="B102">
        <v>2020</v>
      </c>
      <c r="C102" t="s">
        <v>119</v>
      </c>
      <c r="D102" t="s">
        <v>120</v>
      </c>
      <c r="F102" s="3" t="s">
        <v>121</v>
      </c>
      <c r="G102" s="3" t="s">
        <v>43</v>
      </c>
      <c r="H102" s="7" t="s">
        <v>54</v>
      </c>
      <c r="J102" s="14"/>
      <c r="L102" t="s">
        <v>18</v>
      </c>
      <c r="M102" t="s">
        <v>19</v>
      </c>
      <c r="N102" t="s">
        <v>20</v>
      </c>
      <c r="O102">
        <v>1</v>
      </c>
      <c r="P102" t="s">
        <v>1073</v>
      </c>
      <c r="Q102" t="s">
        <v>1073</v>
      </c>
      <c r="R102" t="s">
        <v>1073</v>
      </c>
      <c r="S102" t="s">
        <v>1073</v>
      </c>
    </row>
    <row r="103" spans="1:43" x14ac:dyDescent="0.15">
      <c r="A103">
        <v>102</v>
      </c>
      <c r="B103">
        <v>2020</v>
      </c>
      <c r="C103" t="s">
        <v>75</v>
      </c>
      <c r="D103" t="s">
        <v>76</v>
      </c>
      <c r="E103" t="s">
        <v>129</v>
      </c>
      <c r="F103" s="3" t="s">
        <v>23</v>
      </c>
      <c r="G103" s="3" t="s">
        <v>23</v>
      </c>
      <c r="H103" s="7" t="s">
        <v>54</v>
      </c>
      <c r="J103" s="14"/>
      <c r="L103" t="s">
        <v>18</v>
      </c>
      <c r="M103" t="s">
        <v>19</v>
      </c>
      <c r="N103" t="s">
        <v>36</v>
      </c>
      <c r="O103">
        <v>1</v>
      </c>
      <c r="P103" t="s">
        <v>1081</v>
      </c>
      <c r="Q103" t="s">
        <v>1073</v>
      </c>
      <c r="R103" t="s">
        <v>1073</v>
      </c>
      <c r="S103" t="s">
        <v>1073</v>
      </c>
      <c r="Y103" s="1"/>
      <c r="AC103" s="1"/>
      <c r="AG103" s="1"/>
      <c r="AK103" s="1"/>
      <c r="AO103" s="1"/>
    </row>
    <row r="104" spans="1:43" x14ac:dyDescent="0.15">
      <c r="A104">
        <v>103</v>
      </c>
      <c r="B104">
        <v>2020</v>
      </c>
      <c r="C104" t="s">
        <v>64</v>
      </c>
      <c r="D104" t="s">
        <v>65</v>
      </c>
      <c r="E104" t="s">
        <v>156</v>
      </c>
      <c r="F104" s="3" t="s">
        <v>23</v>
      </c>
      <c r="G104" s="3" t="s">
        <v>23</v>
      </c>
      <c r="H104" t="s">
        <v>24</v>
      </c>
      <c r="I104" s="3" t="s">
        <v>25</v>
      </c>
      <c r="J104" s="14"/>
      <c r="L104" t="s">
        <v>18</v>
      </c>
      <c r="M104" t="s">
        <v>19</v>
      </c>
      <c r="N104" t="s">
        <v>36</v>
      </c>
      <c r="O104">
        <v>1</v>
      </c>
      <c r="P104" t="s">
        <v>1084</v>
      </c>
      <c r="Q104" t="s">
        <v>1073</v>
      </c>
      <c r="R104" t="s">
        <v>1073</v>
      </c>
      <c r="S104" t="s">
        <v>1073</v>
      </c>
      <c r="AA104" s="4"/>
      <c r="AE104" s="4"/>
      <c r="AI104" s="4"/>
      <c r="AM104" s="4"/>
      <c r="AQ104" s="4"/>
    </row>
    <row r="105" spans="1:43" ht="14.5" customHeight="1" x14ac:dyDescent="0.15">
      <c r="A105">
        <v>104</v>
      </c>
      <c r="B105">
        <v>2020</v>
      </c>
      <c r="C105" t="s">
        <v>207</v>
      </c>
      <c r="D105" t="s">
        <v>208</v>
      </c>
      <c r="F105" s="3" t="s">
        <v>23</v>
      </c>
      <c r="G105" s="3" t="s">
        <v>23</v>
      </c>
      <c r="H105" t="s">
        <v>24</v>
      </c>
      <c r="I105" s="3" t="s">
        <v>25</v>
      </c>
      <c r="J105" s="14"/>
      <c r="K105" s="3">
        <v>0</v>
      </c>
      <c r="L105" t="s">
        <v>18</v>
      </c>
      <c r="M105" t="s">
        <v>209</v>
      </c>
      <c r="N105" t="s">
        <v>36</v>
      </c>
      <c r="O105">
        <v>2</v>
      </c>
      <c r="P105" t="s">
        <v>1081</v>
      </c>
      <c r="Q105" t="s">
        <v>1073</v>
      </c>
      <c r="R105" t="s">
        <v>1073</v>
      </c>
      <c r="S105" t="s">
        <v>1073</v>
      </c>
      <c r="U105" s="31" t="s">
        <v>1071</v>
      </c>
      <c r="V105" s="31"/>
      <c r="W105" s="31"/>
      <c r="AA105" s="4"/>
      <c r="AE105" s="4"/>
      <c r="AI105" s="4"/>
      <c r="AM105" s="4"/>
      <c r="AQ105" s="4"/>
    </row>
    <row r="106" spans="1:43" x14ac:dyDescent="0.15">
      <c r="A106">
        <v>105</v>
      </c>
      <c r="B106">
        <v>2020</v>
      </c>
      <c r="C106" t="s">
        <v>210</v>
      </c>
      <c r="D106" t="s">
        <v>211</v>
      </c>
      <c r="F106" s="3" t="s">
        <v>23</v>
      </c>
      <c r="G106" s="3" t="s">
        <v>23</v>
      </c>
      <c r="H106" t="s">
        <v>49</v>
      </c>
      <c r="I106" s="3" t="s">
        <v>25</v>
      </c>
      <c r="J106" s="14"/>
      <c r="K106" s="3">
        <v>0</v>
      </c>
      <c r="L106" t="s">
        <v>18</v>
      </c>
      <c r="M106" t="s">
        <v>209</v>
      </c>
      <c r="N106" t="s">
        <v>20</v>
      </c>
      <c r="O106">
        <v>1</v>
      </c>
      <c r="P106" t="s">
        <v>1081</v>
      </c>
      <c r="Q106" t="s">
        <v>1073</v>
      </c>
      <c r="R106" t="s">
        <v>1073</v>
      </c>
      <c r="S106" t="s">
        <v>1073</v>
      </c>
      <c r="U106" s="1"/>
      <c r="V106" t="s">
        <v>37</v>
      </c>
      <c r="W106" t="s">
        <v>38</v>
      </c>
      <c r="AA106" s="4"/>
      <c r="AE106" s="4"/>
      <c r="AI106" s="4"/>
      <c r="AM106" s="4"/>
      <c r="AQ106" s="4"/>
    </row>
    <row r="107" spans="1:43" x14ac:dyDescent="0.15">
      <c r="A107">
        <v>106</v>
      </c>
      <c r="B107">
        <v>2020</v>
      </c>
      <c r="C107" t="s">
        <v>64</v>
      </c>
      <c r="D107" t="s">
        <v>65</v>
      </c>
      <c r="F107" s="3" t="s">
        <v>23</v>
      </c>
      <c r="G107" s="3" t="s">
        <v>23</v>
      </c>
      <c r="H107" t="s">
        <v>49</v>
      </c>
      <c r="I107" s="3" t="s">
        <v>25</v>
      </c>
      <c r="J107" s="14"/>
      <c r="K107" s="3">
        <v>0</v>
      </c>
      <c r="L107" t="s">
        <v>212</v>
      </c>
      <c r="M107" t="s">
        <v>209</v>
      </c>
      <c r="N107" t="s">
        <v>20</v>
      </c>
      <c r="O107">
        <v>0</v>
      </c>
      <c r="P107" t="s">
        <v>1084</v>
      </c>
      <c r="Q107" t="s">
        <v>1073</v>
      </c>
      <c r="R107" t="s">
        <v>1073</v>
      </c>
      <c r="S107" t="s">
        <v>1073</v>
      </c>
      <c r="U107" t="s">
        <v>36</v>
      </c>
      <c r="V107">
        <f>COUNTIFS($N$2:$N$2538,U107,$L$2:$L$2538,"pre")</f>
        <v>187</v>
      </c>
      <c r="W107" s="4">
        <f>V107/V$110</f>
        <v>0.71102661596958172</v>
      </c>
      <c r="AA107" s="4"/>
      <c r="AE107" s="4"/>
      <c r="AI107" s="4"/>
      <c r="AM107" s="4"/>
      <c r="AQ107" s="4"/>
    </row>
    <row r="108" spans="1:43" x14ac:dyDescent="0.15">
      <c r="A108">
        <v>107</v>
      </c>
      <c r="B108">
        <v>2020</v>
      </c>
      <c r="C108" t="s">
        <v>137</v>
      </c>
      <c r="D108" t="s">
        <v>213</v>
      </c>
      <c r="F108" s="3" t="s">
        <v>23</v>
      </c>
      <c r="G108" s="3" t="s">
        <v>23</v>
      </c>
      <c r="H108" t="s">
        <v>16</v>
      </c>
      <c r="I108" s="3" t="s">
        <v>17</v>
      </c>
      <c r="J108" s="14"/>
      <c r="K108" s="3">
        <v>100</v>
      </c>
      <c r="L108" t="s">
        <v>212</v>
      </c>
      <c r="M108" t="s">
        <v>209</v>
      </c>
      <c r="N108" t="s">
        <v>36</v>
      </c>
      <c r="O108">
        <v>0</v>
      </c>
      <c r="P108" t="s">
        <v>1081</v>
      </c>
      <c r="Q108" t="s">
        <v>1073</v>
      </c>
      <c r="R108" t="s">
        <v>1073</v>
      </c>
      <c r="S108" t="s">
        <v>1073</v>
      </c>
      <c r="U108" t="s">
        <v>20</v>
      </c>
      <c r="V108">
        <f t="shared" ref="V108:V109" si="24">COUNTIFS($N$2:$N$2538,U108,$L$2:$L$2538,"pre")</f>
        <v>68</v>
      </c>
      <c r="W108" s="4">
        <f>V108/V$110</f>
        <v>0.2585551330798479</v>
      </c>
      <c r="AA108" s="4"/>
      <c r="AE108" s="4"/>
      <c r="AI108" s="4"/>
      <c r="AM108" s="4"/>
      <c r="AQ108" s="4"/>
    </row>
    <row r="109" spans="1:43" x14ac:dyDescent="0.15">
      <c r="A109">
        <v>108</v>
      </c>
      <c r="B109">
        <v>2020</v>
      </c>
      <c r="C109" t="s">
        <v>214</v>
      </c>
      <c r="D109" t="s">
        <v>215</v>
      </c>
      <c r="F109" s="3" t="s">
        <v>23</v>
      </c>
      <c r="G109" s="3" t="s">
        <v>23</v>
      </c>
      <c r="H109" t="s">
        <v>67</v>
      </c>
      <c r="I109" s="3" t="s">
        <v>17</v>
      </c>
      <c r="J109" s="14"/>
      <c r="K109" s="3">
        <v>100</v>
      </c>
      <c r="L109" t="s">
        <v>212</v>
      </c>
      <c r="M109" t="s">
        <v>209</v>
      </c>
      <c r="N109" t="s">
        <v>20</v>
      </c>
      <c r="O109">
        <v>0</v>
      </c>
      <c r="P109" t="s">
        <v>1081</v>
      </c>
      <c r="Q109" t="s">
        <v>1073</v>
      </c>
      <c r="R109" t="s">
        <v>1073</v>
      </c>
      <c r="S109" t="s">
        <v>1073</v>
      </c>
      <c r="U109" t="s">
        <v>50</v>
      </c>
      <c r="V109">
        <f t="shared" si="24"/>
        <v>8</v>
      </c>
      <c r="W109" s="4">
        <f>V109/V$110</f>
        <v>3.0418250950570342E-2</v>
      </c>
      <c r="AA109" s="4"/>
      <c r="AE109" s="4"/>
      <c r="AI109" s="4"/>
      <c r="AM109" s="4"/>
      <c r="AQ109" s="4"/>
    </row>
    <row r="110" spans="1:43" ht="15.5" customHeight="1" x14ac:dyDescent="0.15">
      <c r="A110">
        <v>109</v>
      </c>
      <c r="B110">
        <v>2020</v>
      </c>
      <c r="C110" t="s">
        <v>216</v>
      </c>
      <c r="D110" t="s">
        <v>217</v>
      </c>
      <c r="F110" s="3" t="s">
        <v>23</v>
      </c>
      <c r="G110" s="3" t="s">
        <v>23</v>
      </c>
      <c r="H110" t="s">
        <v>71</v>
      </c>
      <c r="I110" s="3" t="s">
        <v>17</v>
      </c>
      <c r="J110" s="14"/>
      <c r="K110" s="3">
        <v>100</v>
      </c>
      <c r="L110" t="s">
        <v>212</v>
      </c>
      <c r="M110" t="s">
        <v>209</v>
      </c>
      <c r="N110" t="s">
        <v>36</v>
      </c>
      <c r="O110">
        <v>0</v>
      </c>
      <c r="P110" t="s">
        <v>1073</v>
      </c>
      <c r="Q110" t="s">
        <v>1073</v>
      </c>
      <c r="R110" t="s">
        <v>1073</v>
      </c>
      <c r="S110" t="s">
        <v>1073</v>
      </c>
      <c r="U110" t="s">
        <v>55</v>
      </c>
      <c r="V110">
        <f>COUNTIFS($L$2:$L$2538,"pre")</f>
        <v>263</v>
      </c>
      <c r="W110" s="4">
        <f>SUM(W107:W109)</f>
        <v>1</v>
      </c>
      <c r="AA110" s="4"/>
      <c r="AE110" s="4"/>
      <c r="AI110" s="4"/>
      <c r="AM110" s="4"/>
      <c r="AQ110" s="4"/>
    </row>
    <row r="111" spans="1:43" x14ac:dyDescent="0.15">
      <c r="A111">
        <v>110</v>
      </c>
      <c r="B111">
        <v>2020</v>
      </c>
      <c r="C111" t="s">
        <v>218</v>
      </c>
      <c r="D111" t="s">
        <v>219</v>
      </c>
      <c r="F111" s="3" t="s">
        <v>23</v>
      </c>
      <c r="G111" s="3" t="s">
        <v>23</v>
      </c>
      <c r="H111" t="s">
        <v>67</v>
      </c>
      <c r="I111" s="3" t="s">
        <v>25</v>
      </c>
      <c r="J111" s="14"/>
      <c r="K111" s="3">
        <v>0</v>
      </c>
      <c r="L111" t="s">
        <v>212</v>
      </c>
      <c r="M111" t="s">
        <v>209</v>
      </c>
      <c r="N111" t="s">
        <v>36</v>
      </c>
      <c r="O111">
        <v>0</v>
      </c>
      <c r="P111" t="s">
        <v>1081</v>
      </c>
      <c r="Q111" t="s">
        <v>1073</v>
      </c>
      <c r="R111" t="s">
        <v>1073</v>
      </c>
      <c r="S111" t="s">
        <v>1073</v>
      </c>
      <c r="AA111" s="4"/>
      <c r="AE111" s="4"/>
      <c r="AI111" s="4"/>
      <c r="AM111" s="4"/>
      <c r="AQ111" s="4"/>
    </row>
    <row r="112" spans="1:43" x14ac:dyDescent="0.15">
      <c r="A112">
        <v>111</v>
      </c>
      <c r="B112">
        <v>2020</v>
      </c>
      <c r="C112" t="s">
        <v>87</v>
      </c>
      <c r="D112" t="s">
        <v>220</v>
      </c>
      <c r="F112" s="3" t="s">
        <v>89</v>
      </c>
      <c r="G112" s="3" t="s">
        <v>43</v>
      </c>
      <c r="H112" t="s">
        <v>16</v>
      </c>
      <c r="I112" s="3" t="s">
        <v>17</v>
      </c>
      <c r="J112" s="14"/>
      <c r="K112" s="3">
        <v>100</v>
      </c>
      <c r="L112" t="s">
        <v>18</v>
      </c>
      <c r="M112" t="s">
        <v>209</v>
      </c>
      <c r="N112" t="s">
        <v>36</v>
      </c>
      <c r="O112">
        <v>3</v>
      </c>
      <c r="P112" t="s">
        <v>1073</v>
      </c>
      <c r="Q112" t="s">
        <v>1073</v>
      </c>
      <c r="R112" t="s">
        <v>1073</v>
      </c>
      <c r="S112" t="s">
        <v>1073</v>
      </c>
      <c r="U112" s="1"/>
      <c r="V112" t="s">
        <v>37</v>
      </c>
      <c r="W112" t="s">
        <v>38</v>
      </c>
      <c r="AA112" s="4"/>
      <c r="AE112" s="4"/>
      <c r="AI112" s="4"/>
      <c r="AM112" s="4"/>
      <c r="AQ112" s="4"/>
    </row>
    <row r="113" spans="1:43" x14ac:dyDescent="0.15">
      <c r="A113">
        <v>112</v>
      </c>
      <c r="B113">
        <v>2020</v>
      </c>
      <c r="C113" t="s">
        <v>45</v>
      </c>
      <c r="D113" t="s">
        <v>46</v>
      </c>
      <c r="F113" s="3" t="s">
        <v>47</v>
      </c>
      <c r="G113" s="3" t="s">
        <v>48</v>
      </c>
      <c r="H113" t="s">
        <v>67</v>
      </c>
      <c r="I113" s="3" t="s">
        <v>17</v>
      </c>
      <c r="J113" s="14"/>
      <c r="K113" s="3">
        <v>100</v>
      </c>
      <c r="L113" t="s">
        <v>44</v>
      </c>
      <c r="M113" t="s">
        <v>209</v>
      </c>
      <c r="N113" t="s">
        <v>36</v>
      </c>
      <c r="O113">
        <v>0</v>
      </c>
      <c r="P113">
        <v>0</v>
      </c>
      <c r="Q113" t="s">
        <v>1073</v>
      </c>
      <c r="R113" t="s">
        <v>1073</v>
      </c>
      <c r="S113" t="s">
        <v>1094</v>
      </c>
      <c r="U113" t="s">
        <v>60</v>
      </c>
      <c r="V113">
        <f>COUNTIFS($H$2:$H$2538,U113,$L$2:$L$2538,"pre")</f>
        <v>2</v>
      </c>
      <c r="W113" s="4">
        <f>V113/V$121</f>
        <v>7.6045627376425855E-3</v>
      </c>
    </row>
    <row r="114" spans="1:43" x14ac:dyDescent="0.15">
      <c r="A114">
        <v>113</v>
      </c>
      <c r="B114">
        <v>2020</v>
      </c>
      <c r="C114" t="s">
        <v>45</v>
      </c>
      <c r="D114" t="s">
        <v>46</v>
      </c>
      <c r="F114" s="3" t="s">
        <v>47</v>
      </c>
      <c r="G114" s="3" t="s">
        <v>48</v>
      </c>
      <c r="H114" t="s">
        <v>24</v>
      </c>
      <c r="I114" s="3" t="s">
        <v>25</v>
      </c>
      <c r="J114" s="14"/>
      <c r="K114" s="3">
        <v>50</v>
      </c>
      <c r="L114" t="s">
        <v>212</v>
      </c>
      <c r="M114" t="s">
        <v>209</v>
      </c>
      <c r="N114" t="s">
        <v>20</v>
      </c>
      <c r="O114">
        <v>0</v>
      </c>
      <c r="P114">
        <v>0</v>
      </c>
      <c r="Q114" t="s">
        <v>1073</v>
      </c>
      <c r="R114" t="s">
        <v>1073</v>
      </c>
      <c r="S114" t="s">
        <v>1094</v>
      </c>
      <c r="U114" t="s">
        <v>24</v>
      </c>
      <c r="V114">
        <f t="shared" ref="V114:V120" si="25">COUNTIFS($H$2:$H$2538,U114,$L$2:$L$2538,"pre")</f>
        <v>113</v>
      </c>
      <c r="W114" s="4">
        <f t="shared" ref="W114:W120" si="26">V114/V$121</f>
        <v>0.42965779467680609</v>
      </c>
    </row>
    <row r="115" spans="1:43" x14ac:dyDescent="0.15">
      <c r="A115">
        <v>114</v>
      </c>
      <c r="B115">
        <v>2020</v>
      </c>
      <c r="C115" t="s">
        <v>221</v>
      </c>
      <c r="D115" t="s">
        <v>222</v>
      </c>
      <c r="F115" s="3" t="s">
        <v>14</v>
      </c>
      <c r="G115" s="3" t="s">
        <v>15</v>
      </c>
      <c r="H115" t="s">
        <v>24</v>
      </c>
      <c r="I115" s="3" t="s">
        <v>25</v>
      </c>
      <c r="J115" s="14"/>
      <c r="K115" s="3">
        <v>0</v>
      </c>
      <c r="L115" t="s">
        <v>18</v>
      </c>
      <c r="M115" t="s">
        <v>209</v>
      </c>
      <c r="N115" t="s">
        <v>20</v>
      </c>
      <c r="O115">
        <v>1</v>
      </c>
      <c r="P115" t="s">
        <v>1073</v>
      </c>
      <c r="Q115" t="s">
        <v>1073</v>
      </c>
      <c r="R115" t="s">
        <v>1073</v>
      </c>
      <c r="S115" t="s">
        <v>1073</v>
      </c>
      <c r="U115" t="s">
        <v>16</v>
      </c>
      <c r="V115">
        <f t="shared" si="25"/>
        <v>68</v>
      </c>
      <c r="W115" s="4">
        <f t="shared" si="26"/>
        <v>0.2585551330798479</v>
      </c>
    </row>
    <row r="116" spans="1:43" x14ac:dyDescent="0.15">
      <c r="A116">
        <v>115</v>
      </c>
      <c r="B116">
        <v>2020</v>
      </c>
      <c r="C116" t="s">
        <v>206</v>
      </c>
      <c r="D116" t="s">
        <v>223</v>
      </c>
      <c r="F116" s="3" t="s">
        <v>23</v>
      </c>
      <c r="G116" s="3" t="s">
        <v>23</v>
      </c>
      <c r="H116" t="s">
        <v>24</v>
      </c>
      <c r="I116" s="3" t="s">
        <v>25</v>
      </c>
      <c r="J116" s="14"/>
      <c r="K116" s="3">
        <v>0</v>
      </c>
      <c r="L116" t="s">
        <v>18</v>
      </c>
      <c r="M116" t="s">
        <v>209</v>
      </c>
      <c r="N116" t="s">
        <v>20</v>
      </c>
      <c r="O116">
        <v>2</v>
      </c>
      <c r="P116" t="s">
        <v>1081</v>
      </c>
      <c r="Q116" t="s">
        <v>1073</v>
      </c>
      <c r="R116" t="s">
        <v>1073</v>
      </c>
      <c r="S116" t="s">
        <v>1073</v>
      </c>
      <c r="U116" t="s">
        <v>67</v>
      </c>
      <c r="V116">
        <f t="shared" si="25"/>
        <v>23</v>
      </c>
      <c r="W116" s="4">
        <f t="shared" si="26"/>
        <v>8.7452471482889732E-2</v>
      </c>
    </row>
    <row r="117" spans="1:43" x14ac:dyDescent="0.15">
      <c r="A117">
        <v>116</v>
      </c>
      <c r="B117">
        <v>2020</v>
      </c>
      <c r="C117" t="s">
        <v>45</v>
      </c>
      <c r="D117" t="s">
        <v>46</v>
      </c>
      <c r="F117" s="3" t="s">
        <v>47</v>
      </c>
      <c r="G117" s="3" t="s">
        <v>48</v>
      </c>
      <c r="H117" t="s">
        <v>24</v>
      </c>
      <c r="I117" s="3" t="s">
        <v>25</v>
      </c>
      <c r="J117" s="14"/>
      <c r="K117" s="3">
        <v>50</v>
      </c>
      <c r="L117" t="s">
        <v>212</v>
      </c>
      <c r="M117" t="s">
        <v>209</v>
      </c>
      <c r="N117" t="s">
        <v>20</v>
      </c>
      <c r="O117">
        <v>0</v>
      </c>
      <c r="P117">
        <v>0</v>
      </c>
      <c r="Q117" t="s">
        <v>1073</v>
      </c>
      <c r="R117" t="s">
        <v>1073</v>
      </c>
      <c r="S117" t="s">
        <v>1094</v>
      </c>
      <c r="U117" t="s">
        <v>49</v>
      </c>
      <c r="V117">
        <f t="shared" si="25"/>
        <v>10</v>
      </c>
      <c r="W117" s="4">
        <f t="shared" si="26"/>
        <v>3.8022813688212927E-2</v>
      </c>
    </row>
    <row r="118" spans="1:43" x14ac:dyDescent="0.15">
      <c r="A118">
        <v>117</v>
      </c>
      <c r="B118">
        <v>2020</v>
      </c>
      <c r="C118" t="s">
        <v>45</v>
      </c>
      <c r="D118" t="s">
        <v>46</v>
      </c>
      <c r="F118" s="3" t="s">
        <v>47</v>
      </c>
      <c r="G118" s="3" t="s">
        <v>48</v>
      </c>
      <c r="H118" t="s">
        <v>67</v>
      </c>
      <c r="I118" s="3" t="s">
        <v>17</v>
      </c>
      <c r="J118" s="14"/>
      <c r="K118" s="3">
        <v>100</v>
      </c>
      <c r="L118" t="s">
        <v>212</v>
      </c>
      <c r="M118" t="s">
        <v>209</v>
      </c>
      <c r="N118" t="s">
        <v>36</v>
      </c>
      <c r="O118">
        <v>0</v>
      </c>
      <c r="P118">
        <v>0</v>
      </c>
      <c r="Q118" t="s">
        <v>1073</v>
      </c>
      <c r="R118" t="s">
        <v>1073</v>
      </c>
      <c r="S118" t="s">
        <v>1094</v>
      </c>
      <c r="U118" t="s">
        <v>71</v>
      </c>
      <c r="V118">
        <f t="shared" si="25"/>
        <v>17</v>
      </c>
      <c r="W118" s="4">
        <f t="shared" si="26"/>
        <v>6.4638783269961975E-2</v>
      </c>
      <c r="AC118" s="1"/>
      <c r="AG118" s="1"/>
      <c r="AK118" s="1"/>
      <c r="AO118" s="1"/>
    </row>
    <row r="119" spans="1:43" x14ac:dyDescent="0.15">
      <c r="A119">
        <v>118</v>
      </c>
      <c r="B119">
        <v>2020</v>
      </c>
      <c r="C119" t="s">
        <v>84</v>
      </c>
      <c r="D119" t="s">
        <v>85</v>
      </c>
      <c r="F119" s="3" t="s">
        <v>23</v>
      </c>
      <c r="G119" s="3" t="s">
        <v>23</v>
      </c>
      <c r="H119" t="s">
        <v>24</v>
      </c>
      <c r="I119" s="3" t="s">
        <v>25</v>
      </c>
      <c r="J119" s="14"/>
      <c r="K119" s="3">
        <v>0</v>
      </c>
      <c r="L119" t="s">
        <v>212</v>
      </c>
      <c r="M119" t="s">
        <v>209</v>
      </c>
      <c r="N119" t="s">
        <v>20</v>
      </c>
      <c r="O119">
        <v>0</v>
      </c>
      <c r="P119" t="s">
        <v>1081</v>
      </c>
      <c r="Q119" t="s">
        <v>1073</v>
      </c>
      <c r="R119" t="s">
        <v>1073</v>
      </c>
      <c r="S119" t="s">
        <v>1073</v>
      </c>
      <c r="U119" t="s">
        <v>63</v>
      </c>
      <c r="V119">
        <f t="shared" si="25"/>
        <v>10</v>
      </c>
      <c r="W119" s="4">
        <f t="shared" si="26"/>
        <v>3.8022813688212927E-2</v>
      </c>
      <c r="AA119" s="4"/>
      <c r="AE119" s="4"/>
      <c r="AI119" s="4"/>
      <c r="AM119" s="4"/>
      <c r="AQ119" s="4"/>
    </row>
    <row r="120" spans="1:43" x14ac:dyDescent="0.15">
      <c r="A120">
        <v>119</v>
      </c>
      <c r="B120">
        <v>2020</v>
      </c>
      <c r="C120" t="s">
        <v>224</v>
      </c>
      <c r="D120" t="s">
        <v>225</v>
      </c>
      <c r="F120" s="3" t="s">
        <v>23</v>
      </c>
      <c r="G120" s="3" t="s">
        <v>23</v>
      </c>
      <c r="H120" t="s">
        <v>71</v>
      </c>
      <c r="I120" s="3" t="s">
        <v>17</v>
      </c>
      <c r="J120" s="14"/>
      <c r="K120" s="3">
        <v>100</v>
      </c>
      <c r="L120" t="s">
        <v>212</v>
      </c>
      <c r="M120" t="s">
        <v>209</v>
      </c>
      <c r="N120" t="s">
        <v>36</v>
      </c>
      <c r="O120">
        <v>0</v>
      </c>
      <c r="P120" t="s">
        <v>1073</v>
      </c>
      <c r="Q120" t="s">
        <v>1073</v>
      </c>
      <c r="R120" t="s">
        <v>1073</v>
      </c>
      <c r="S120" t="s">
        <v>1073</v>
      </c>
      <c r="U120" t="s">
        <v>54</v>
      </c>
      <c r="V120">
        <f t="shared" si="25"/>
        <v>20</v>
      </c>
      <c r="W120" s="4">
        <f t="shared" si="26"/>
        <v>7.6045627376425853E-2</v>
      </c>
      <c r="AA120" s="4"/>
      <c r="AE120" s="4"/>
      <c r="AI120" s="4"/>
      <c r="AM120" s="4"/>
      <c r="AQ120" s="4"/>
    </row>
    <row r="121" spans="1:43" x14ac:dyDescent="0.15">
      <c r="A121">
        <v>120</v>
      </c>
      <c r="B121">
        <v>2020</v>
      </c>
      <c r="C121" t="s">
        <v>145</v>
      </c>
      <c r="D121" t="s">
        <v>146</v>
      </c>
      <c r="F121" s="3" t="s">
        <v>23</v>
      </c>
      <c r="G121" s="3" t="s">
        <v>23</v>
      </c>
      <c r="H121" t="s">
        <v>24</v>
      </c>
      <c r="I121" s="3" t="s">
        <v>25</v>
      </c>
      <c r="J121" s="14"/>
      <c r="K121" s="3">
        <v>0</v>
      </c>
      <c r="L121" t="s">
        <v>18</v>
      </c>
      <c r="M121" t="s">
        <v>209</v>
      </c>
      <c r="N121" t="s">
        <v>20</v>
      </c>
      <c r="O121">
        <v>1</v>
      </c>
      <c r="P121" t="s">
        <v>1081</v>
      </c>
      <c r="Q121" t="s">
        <v>1073</v>
      </c>
      <c r="R121" t="s">
        <v>1073</v>
      </c>
      <c r="S121" t="s">
        <v>1073</v>
      </c>
      <c r="U121" t="s">
        <v>55</v>
      </c>
      <c r="V121">
        <f>COUNTIFS($L$2:$L$2538,"pre")</f>
        <v>263</v>
      </c>
      <c r="W121" s="4">
        <f>SUM(W113:W120)</f>
        <v>1</v>
      </c>
      <c r="AA121" s="4"/>
      <c r="AE121" s="4"/>
      <c r="AI121" s="4"/>
      <c r="AM121" s="4"/>
      <c r="AQ121" s="4"/>
    </row>
    <row r="122" spans="1:43" x14ac:dyDescent="0.15">
      <c r="A122">
        <v>121</v>
      </c>
      <c r="B122">
        <v>2020</v>
      </c>
      <c r="C122" t="s">
        <v>227</v>
      </c>
      <c r="D122" t="s">
        <v>228</v>
      </c>
      <c r="F122" s="3" t="s">
        <v>23</v>
      </c>
      <c r="G122" s="3" t="s">
        <v>23</v>
      </c>
      <c r="H122" t="s">
        <v>24</v>
      </c>
      <c r="I122" s="3" t="s">
        <v>25</v>
      </c>
      <c r="J122" s="14"/>
      <c r="K122" s="3">
        <v>0</v>
      </c>
      <c r="L122" t="s">
        <v>18</v>
      </c>
      <c r="M122" t="s">
        <v>209</v>
      </c>
      <c r="N122" t="s">
        <v>20</v>
      </c>
      <c r="O122">
        <v>2</v>
      </c>
      <c r="P122" t="s">
        <v>1081</v>
      </c>
      <c r="Q122" t="s">
        <v>1073</v>
      </c>
      <c r="R122" t="s">
        <v>1073</v>
      </c>
      <c r="S122" t="s">
        <v>1073</v>
      </c>
      <c r="AA122" s="4"/>
      <c r="AE122" s="4"/>
      <c r="AI122" s="4"/>
      <c r="AM122" s="4"/>
      <c r="AQ122" s="4"/>
    </row>
    <row r="123" spans="1:43" x14ac:dyDescent="0.15">
      <c r="A123">
        <v>122</v>
      </c>
      <c r="B123">
        <v>2020</v>
      </c>
      <c r="C123" t="s">
        <v>229</v>
      </c>
      <c r="D123" t="s">
        <v>230</v>
      </c>
      <c r="F123" s="3" t="s">
        <v>23</v>
      </c>
      <c r="G123" s="3" t="s">
        <v>23</v>
      </c>
      <c r="H123" t="s">
        <v>16</v>
      </c>
      <c r="I123" s="3" t="s">
        <v>17</v>
      </c>
      <c r="J123" s="14"/>
      <c r="K123" s="3">
        <v>100</v>
      </c>
      <c r="L123" t="s">
        <v>212</v>
      </c>
      <c r="M123" t="s">
        <v>209</v>
      </c>
      <c r="N123" t="s">
        <v>36</v>
      </c>
      <c r="O123">
        <v>0</v>
      </c>
      <c r="P123" t="s">
        <v>1081</v>
      </c>
      <c r="Q123" t="s">
        <v>1073</v>
      </c>
      <c r="R123" t="s">
        <v>1073</v>
      </c>
      <c r="S123" t="s">
        <v>1073</v>
      </c>
      <c r="U123" t="s">
        <v>80</v>
      </c>
      <c r="V123" cm="1">
        <f t="array" ref="V123">COUNTIF(C92:C194,"&lt;&gt;")/SUM(1/COUNTIF(C92:C194,C92:C194))</f>
        <v>1.6612903225806441</v>
      </c>
      <c r="AA123" s="4"/>
      <c r="AE123" s="4"/>
      <c r="AI123" s="4"/>
      <c r="AM123" s="4"/>
      <c r="AQ123" s="4"/>
    </row>
    <row r="124" spans="1:43" x14ac:dyDescent="0.15">
      <c r="A124">
        <v>123</v>
      </c>
      <c r="B124">
        <v>2020</v>
      </c>
      <c r="C124" t="s">
        <v>45</v>
      </c>
      <c r="D124" t="s">
        <v>46</v>
      </c>
      <c r="F124" s="3" t="s">
        <v>47</v>
      </c>
      <c r="G124" s="3" t="s">
        <v>48</v>
      </c>
      <c r="H124" t="s">
        <v>24</v>
      </c>
      <c r="I124" s="3" t="s">
        <v>25</v>
      </c>
      <c r="J124" s="14"/>
      <c r="K124" s="3">
        <v>50</v>
      </c>
      <c r="L124" t="s">
        <v>18</v>
      </c>
      <c r="M124" t="s">
        <v>209</v>
      </c>
      <c r="N124" t="s">
        <v>36</v>
      </c>
      <c r="O124">
        <v>0</v>
      </c>
      <c r="P124">
        <v>0</v>
      </c>
      <c r="Q124" t="s">
        <v>1073</v>
      </c>
      <c r="R124" t="s">
        <v>1073</v>
      </c>
      <c r="S124" t="s">
        <v>1094</v>
      </c>
      <c r="AA124" s="4"/>
      <c r="AE124" s="4"/>
      <c r="AI124" s="4"/>
      <c r="AM124" s="4"/>
      <c r="AQ124" s="4"/>
    </row>
    <row r="125" spans="1:43" x14ac:dyDescent="0.15">
      <c r="A125">
        <v>124</v>
      </c>
      <c r="B125">
        <v>2020</v>
      </c>
      <c r="C125" t="s">
        <v>231</v>
      </c>
      <c r="D125" t="s">
        <v>232</v>
      </c>
      <c r="F125" s="3" t="s">
        <v>23</v>
      </c>
      <c r="G125" s="3" t="s">
        <v>23</v>
      </c>
      <c r="H125" t="s">
        <v>24</v>
      </c>
      <c r="I125" s="3" t="s">
        <v>25</v>
      </c>
      <c r="J125" s="14"/>
      <c r="K125" s="3">
        <v>0</v>
      </c>
      <c r="L125" t="s">
        <v>18</v>
      </c>
      <c r="M125" t="s">
        <v>209</v>
      </c>
      <c r="N125" t="s">
        <v>20</v>
      </c>
      <c r="O125">
        <v>0</v>
      </c>
      <c r="P125" t="s">
        <v>1081</v>
      </c>
      <c r="Q125" t="s">
        <v>1073</v>
      </c>
      <c r="R125" t="s">
        <v>1073</v>
      </c>
      <c r="S125" t="s">
        <v>1073</v>
      </c>
      <c r="AA125" s="4"/>
      <c r="AE125" s="4"/>
      <c r="AI125" s="4"/>
      <c r="AM125" s="4"/>
      <c r="AQ125" s="4"/>
    </row>
    <row r="126" spans="1:43" x14ac:dyDescent="0.15">
      <c r="A126">
        <v>125</v>
      </c>
      <c r="B126">
        <v>2020</v>
      </c>
      <c r="C126" t="s">
        <v>126</v>
      </c>
      <c r="D126" t="s">
        <v>233</v>
      </c>
      <c r="F126" s="3" t="s">
        <v>96</v>
      </c>
      <c r="G126" s="3" t="s">
        <v>48</v>
      </c>
      <c r="H126" t="s">
        <v>16</v>
      </c>
      <c r="I126" s="3" t="s">
        <v>17</v>
      </c>
      <c r="J126" s="14"/>
      <c r="K126" s="3">
        <v>100</v>
      </c>
      <c r="L126" t="s">
        <v>18</v>
      </c>
      <c r="M126" t="s">
        <v>209</v>
      </c>
      <c r="N126" t="s">
        <v>36</v>
      </c>
      <c r="O126">
        <v>0</v>
      </c>
      <c r="P126">
        <v>0</v>
      </c>
      <c r="Q126" t="s">
        <v>1073</v>
      </c>
      <c r="R126" t="s">
        <v>1073</v>
      </c>
      <c r="S126" t="s">
        <v>1094</v>
      </c>
      <c r="AA126" s="4"/>
      <c r="AE126" s="4"/>
      <c r="AI126" s="4"/>
      <c r="AM126" s="4"/>
      <c r="AQ126" s="4"/>
    </row>
    <row r="127" spans="1:43" x14ac:dyDescent="0.15">
      <c r="A127">
        <v>126</v>
      </c>
      <c r="B127">
        <v>2020</v>
      </c>
      <c r="C127" t="s">
        <v>234</v>
      </c>
      <c r="D127" t="s">
        <v>235</v>
      </c>
      <c r="F127" s="3" t="s">
        <v>23</v>
      </c>
      <c r="G127" s="3" t="s">
        <v>23</v>
      </c>
      <c r="H127" t="s">
        <v>16</v>
      </c>
      <c r="I127" s="3" t="s">
        <v>17</v>
      </c>
      <c r="J127" s="14"/>
      <c r="K127" s="3">
        <v>100</v>
      </c>
      <c r="L127" t="s">
        <v>212</v>
      </c>
      <c r="M127" t="s">
        <v>209</v>
      </c>
      <c r="N127" t="s">
        <v>20</v>
      </c>
      <c r="O127">
        <v>0</v>
      </c>
      <c r="P127" t="s">
        <v>1081</v>
      </c>
      <c r="Q127" t="s">
        <v>1073</v>
      </c>
      <c r="R127" t="s">
        <v>1073</v>
      </c>
      <c r="S127" t="s">
        <v>1073</v>
      </c>
      <c r="U127" s="1"/>
      <c r="V127" t="s">
        <v>37</v>
      </c>
      <c r="W127" t="s">
        <v>38</v>
      </c>
      <c r="AA127" s="4"/>
      <c r="AE127" s="4"/>
      <c r="AI127" s="4"/>
      <c r="AM127" s="4"/>
      <c r="AQ127" s="4"/>
    </row>
    <row r="128" spans="1:43" x14ac:dyDescent="0.15">
      <c r="A128">
        <v>127</v>
      </c>
      <c r="B128">
        <v>2020</v>
      </c>
      <c r="C128" t="s">
        <v>236</v>
      </c>
      <c r="D128" t="s">
        <v>237</v>
      </c>
      <c r="F128" s="3" t="s">
        <v>23</v>
      </c>
      <c r="G128" s="3" t="s">
        <v>23</v>
      </c>
      <c r="H128" t="s">
        <v>24</v>
      </c>
      <c r="I128" s="3" t="s">
        <v>25</v>
      </c>
      <c r="J128" s="14"/>
      <c r="K128" s="3">
        <v>0</v>
      </c>
      <c r="L128" t="s">
        <v>212</v>
      </c>
      <c r="M128" t="s">
        <v>209</v>
      </c>
      <c r="N128" t="s">
        <v>36</v>
      </c>
      <c r="O128">
        <v>0</v>
      </c>
      <c r="P128" t="s">
        <v>1081</v>
      </c>
      <c r="Q128" t="s">
        <v>1073</v>
      </c>
      <c r="R128" t="s">
        <v>1073</v>
      </c>
      <c r="S128" t="s">
        <v>1073</v>
      </c>
      <c r="U128" t="s">
        <v>23</v>
      </c>
      <c r="V128">
        <f>COUNTIFS($G$2:$G$2538,U128,$L$2:$L$2538,"pre")</f>
        <v>191</v>
      </c>
      <c r="W128" s="4">
        <f>V128/V$138</f>
        <v>0.72623574144486691</v>
      </c>
      <c r="AA128" s="4"/>
      <c r="AE128" s="4"/>
      <c r="AI128" s="4"/>
      <c r="AM128" s="4"/>
      <c r="AQ128" s="4"/>
    </row>
    <row r="129" spans="1:43" x14ac:dyDescent="0.15">
      <c r="A129">
        <v>128</v>
      </c>
      <c r="B129">
        <v>2020</v>
      </c>
      <c r="C129" t="s">
        <v>218</v>
      </c>
      <c r="D129" t="s">
        <v>219</v>
      </c>
      <c r="F129" s="3" t="s">
        <v>23</v>
      </c>
      <c r="G129" s="3" t="s">
        <v>23</v>
      </c>
      <c r="H129" s="7" t="s">
        <v>54</v>
      </c>
      <c r="I129" s="3" t="s">
        <v>25</v>
      </c>
      <c r="J129" s="14"/>
      <c r="K129" s="3">
        <v>0</v>
      </c>
      <c r="L129" t="s">
        <v>212</v>
      </c>
      <c r="M129" t="s">
        <v>209</v>
      </c>
      <c r="N129" t="s">
        <v>36</v>
      </c>
      <c r="O129">
        <v>0</v>
      </c>
      <c r="P129" t="s">
        <v>1081</v>
      </c>
      <c r="Q129" t="s">
        <v>1073</v>
      </c>
      <c r="R129" t="s">
        <v>1073</v>
      </c>
      <c r="S129" t="s">
        <v>1073</v>
      </c>
      <c r="U129" t="s">
        <v>93</v>
      </c>
      <c r="V129">
        <f>COUNTIFS($G$2:$G$2538,"&lt;&gt;USA",$G$2:$G$2538,"&lt;&gt;Unknown",$G$2:$G$2538,"*",$L$2:$L$2538,"pre")</f>
        <v>72</v>
      </c>
      <c r="W129" s="4">
        <f t="shared" ref="W129:W130" si="27">V129/V$138</f>
        <v>0.27376425855513309</v>
      </c>
      <c r="AA129" s="4"/>
      <c r="AE129" s="4"/>
      <c r="AI129" s="4"/>
      <c r="AM129" s="4"/>
      <c r="AQ129" s="4"/>
    </row>
    <row r="130" spans="1:43" x14ac:dyDescent="0.15">
      <c r="A130">
        <v>129</v>
      </c>
      <c r="B130">
        <v>2020</v>
      </c>
      <c r="C130" t="s">
        <v>87</v>
      </c>
      <c r="D130" t="s">
        <v>220</v>
      </c>
      <c r="F130" s="3" t="s">
        <v>89</v>
      </c>
      <c r="G130" s="3" t="s">
        <v>43</v>
      </c>
      <c r="H130" t="s">
        <v>49</v>
      </c>
      <c r="I130" s="3" t="s">
        <v>17</v>
      </c>
      <c r="J130" s="14"/>
      <c r="K130" s="3">
        <v>100</v>
      </c>
      <c r="L130" t="s">
        <v>44</v>
      </c>
      <c r="M130" t="s">
        <v>209</v>
      </c>
      <c r="N130" t="s">
        <v>36</v>
      </c>
      <c r="O130">
        <v>0</v>
      </c>
      <c r="P130" t="s">
        <v>1073</v>
      </c>
      <c r="Q130" t="s">
        <v>1073</v>
      </c>
      <c r="R130" t="s">
        <v>1073</v>
      </c>
      <c r="S130" t="s">
        <v>1073</v>
      </c>
      <c r="U130" t="s">
        <v>50</v>
      </c>
      <c r="V130">
        <f>COUNTIFS($G$2:$G$2538,U130,$L$2:$L$2538,"pre")</f>
        <v>0</v>
      </c>
      <c r="W130" s="4">
        <f t="shared" si="27"/>
        <v>0</v>
      </c>
    </row>
    <row r="131" spans="1:43" x14ac:dyDescent="0.15">
      <c r="A131">
        <v>130</v>
      </c>
      <c r="B131">
        <v>2020</v>
      </c>
      <c r="C131" t="s">
        <v>238</v>
      </c>
      <c r="D131" t="s">
        <v>192</v>
      </c>
      <c r="F131" s="3" t="s">
        <v>23</v>
      </c>
      <c r="G131" s="3" t="s">
        <v>23</v>
      </c>
      <c r="H131" t="s">
        <v>71</v>
      </c>
      <c r="I131" s="3" t="s">
        <v>17</v>
      </c>
      <c r="J131" s="14"/>
      <c r="K131" s="3">
        <v>100</v>
      </c>
      <c r="L131" t="s">
        <v>212</v>
      </c>
      <c r="M131" t="s">
        <v>209</v>
      </c>
      <c r="N131" t="s">
        <v>36</v>
      </c>
      <c r="O131">
        <v>0</v>
      </c>
      <c r="P131" t="s">
        <v>1073</v>
      </c>
      <c r="Q131" t="s">
        <v>1073</v>
      </c>
      <c r="R131" t="s">
        <v>1073</v>
      </c>
      <c r="S131" t="s">
        <v>1073</v>
      </c>
      <c r="W131" s="4">
        <f>SUM(W128:W130)</f>
        <v>1</v>
      </c>
    </row>
    <row r="132" spans="1:43" x14ac:dyDescent="0.15">
      <c r="A132">
        <v>131</v>
      </c>
      <c r="B132">
        <v>2020</v>
      </c>
      <c r="C132" t="s">
        <v>239</v>
      </c>
      <c r="D132" t="s">
        <v>240</v>
      </c>
      <c r="F132" s="3" t="s">
        <v>23</v>
      </c>
      <c r="G132" s="3" t="s">
        <v>23</v>
      </c>
      <c r="H132" t="s">
        <v>16</v>
      </c>
      <c r="I132" s="3" t="s">
        <v>17</v>
      </c>
      <c r="J132" s="14"/>
      <c r="K132" s="3">
        <v>100</v>
      </c>
      <c r="L132" t="s">
        <v>212</v>
      </c>
      <c r="M132" t="s">
        <v>209</v>
      </c>
      <c r="N132" t="s">
        <v>36</v>
      </c>
      <c r="O132">
        <v>0</v>
      </c>
      <c r="P132" t="s">
        <v>1081</v>
      </c>
      <c r="Q132" t="s">
        <v>1073</v>
      </c>
      <c r="R132" t="s">
        <v>1073</v>
      </c>
      <c r="S132" t="s">
        <v>1073</v>
      </c>
      <c r="U132" t="s">
        <v>15</v>
      </c>
      <c r="V132">
        <f>COUNTIFS($G$2:$G$2538,U132,$L$2:$L$2538,"pre")</f>
        <v>11</v>
      </c>
      <c r="W132" s="4">
        <f>V132/V$138</f>
        <v>4.1825095057034217E-2</v>
      </c>
      <c r="Z132" s="5"/>
      <c r="AD132" s="5"/>
      <c r="AH132" s="5"/>
      <c r="AL132" s="5"/>
      <c r="AP132" s="5"/>
    </row>
    <row r="133" spans="1:43" x14ac:dyDescent="0.15">
      <c r="A133">
        <v>132</v>
      </c>
      <c r="B133">
        <v>2020</v>
      </c>
      <c r="C133" t="s">
        <v>241</v>
      </c>
      <c r="D133" t="s">
        <v>242</v>
      </c>
      <c r="F133" s="3" t="s">
        <v>74</v>
      </c>
      <c r="G133" s="3" t="s">
        <v>35</v>
      </c>
      <c r="H133" t="s">
        <v>16</v>
      </c>
      <c r="I133" s="3" t="s">
        <v>17</v>
      </c>
      <c r="J133" s="14"/>
      <c r="K133" s="3">
        <v>100</v>
      </c>
      <c r="L133" t="s">
        <v>212</v>
      </c>
      <c r="M133" t="s">
        <v>209</v>
      </c>
      <c r="N133" t="s">
        <v>36</v>
      </c>
      <c r="O133">
        <v>0</v>
      </c>
      <c r="P133" t="s">
        <v>1073</v>
      </c>
      <c r="Q133" t="s">
        <v>1073</v>
      </c>
      <c r="R133" t="s">
        <v>1073</v>
      </c>
      <c r="S133" t="s">
        <v>1073</v>
      </c>
      <c r="U133" t="s">
        <v>35</v>
      </c>
      <c r="V133">
        <f>COUNTIFS($G$2:$G$2538,U133,$L$2:$L$2538,"pre")</f>
        <v>21</v>
      </c>
      <c r="W133" s="4">
        <f t="shared" ref="W133:W137" si="28">V133/V$138</f>
        <v>7.9847908745247151E-2</v>
      </c>
    </row>
    <row r="134" spans="1:43" x14ac:dyDescent="0.15">
      <c r="A134">
        <v>133</v>
      </c>
      <c r="B134">
        <v>2020</v>
      </c>
      <c r="C134" t="s">
        <v>142</v>
      </c>
      <c r="D134" t="s">
        <v>143</v>
      </c>
      <c r="F134" s="3" t="s">
        <v>23</v>
      </c>
      <c r="G134" s="3" t="s">
        <v>23</v>
      </c>
      <c r="H134" t="s">
        <v>24</v>
      </c>
      <c r="I134" s="3" t="s">
        <v>25</v>
      </c>
      <c r="J134" s="14"/>
      <c r="K134" s="3">
        <v>0</v>
      </c>
      <c r="L134" t="s">
        <v>18</v>
      </c>
      <c r="M134" t="s">
        <v>209</v>
      </c>
      <c r="N134" t="s">
        <v>36</v>
      </c>
      <c r="O134">
        <v>1</v>
      </c>
      <c r="P134" t="s">
        <v>1081</v>
      </c>
      <c r="Q134" t="s">
        <v>1073</v>
      </c>
      <c r="R134" t="s">
        <v>1073</v>
      </c>
      <c r="S134" t="s">
        <v>1073</v>
      </c>
      <c r="U134" t="s">
        <v>43</v>
      </c>
      <c r="V134">
        <f>COUNTIFS($G$2:$G$2538,U134,$L$2:$L$2538,"pre")</f>
        <v>20</v>
      </c>
      <c r="W134" s="4">
        <f t="shared" si="28"/>
        <v>7.6045627376425853E-2</v>
      </c>
    </row>
    <row r="135" spans="1:43" x14ac:dyDescent="0.15">
      <c r="A135">
        <v>134</v>
      </c>
      <c r="B135">
        <v>2020</v>
      </c>
      <c r="C135" t="s">
        <v>243</v>
      </c>
      <c r="D135" t="s">
        <v>244</v>
      </c>
      <c r="F135" s="3" t="s">
        <v>136</v>
      </c>
      <c r="G135" s="3" t="s">
        <v>43</v>
      </c>
      <c r="H135" t="s">
        <v>24</v>
      </c>
      <c r="I135" s="3" t="s">
        <v>25</v>
      </c>
      <c r="J135" s="14"/>
      <c r="K135" s="3">
        <v>50</v>
      </c>
      <c r="L135" t="s">
        <v>18</v>
      </c>
      <c r="M135" t="s">
        <v>209</v>
      </c>
      <c r="N135" t="s">
        <v>36</v>
      </c>
      <c r="O135">
        <v>0</v>
      </c>
      <c r="P135">
        <v>0</v>
      </c>
      <c r="Q135" t="s">
        <v>1073</v>
      </c>
      <c r="R135" t="s">
        <v>1073</v>
      </c>
      <c r="S135" t="s">
        <v>1094</v>
      </c>
      <c r="U135" t="s">
        <v>109</v>
      </c>
      <c r="V135">
        <f>COUNTIFS($G$2:$G$2538,U135,$L$2:$L$2538,"pre")</f>
        <v>1</v>
      </c>
      <c r="W135" s="4">
        <f t="shared" si="28"/>
        <v>3.8022813688212928E-3</v>
      </c>
      <c r="Z135" s="5"/>
      <c r="AD135" s="5"/>
      <c r="AH135" s="5"/>
      <c r="AL135" s="5"/>
      <c r="AP135" s="5"/>
    </row>
    <row r="136" spans="1:43" x14ac:dyDescent="0.15">
      <c r="A136">
        <v>135</v>
      </c>
      <c r="B136">
        <v>2020</v>
      </c>
      <c r="C136" t="s">
        <v>103</v>
      </c>
      <c r="D136" t="s">
        <v>103</v>
      </c>
      <c r="F136" s="3" t="s">
        <v>23</v>
      </c>
      <c r="G136" s="3" t="s">
        <v>23</v>
      </c>
      <c r="H136" t="s">
        <v>60</v>
      </c>
      <c r="I136" s="3" t="s">
        <v>25</v>
      </c>
      <c r="J136" s="14"/>
      <c r="K136" s="3">
        <v>0</v>
      </c>
      <c r="L136" t="s">
        <v>212</v>
      </c>
      <c r="M136" t="s">
        <v>209</v>
      </c>
      <c r="N136" t="s">
        <v>20</v>
      </c>
      <c r="O136">
        <v>0</v>
      </c>
      <c r="P136" t="s">
        <v>1081</v>
      </c>
      <c r="Q136" t="s">
        <v>1073</v>
      </c>
      <c r="R136" t="s">
        <v>1073</v>
      </c>
      <c r="S136" t="s">
        <v>1073</v>
      </c>
      <c r="U136" t="s">
        <v>48</v>
      </c>
      <c r="V136">
        <f>COUNTIFS($G$2:$G$2538,U136,$L$2:$L$2538,"pre")</f>
        <v>19</v>
      </c>
      <c r="W136" s="4">
        <f t="shared" si="28"/>
        <v>7.2243346007604556E-2</v>
      </c>
    </row>
    <row r="137" spans="1:43" x14ac:dyDescent="0.15">
      <c r="A137">
        <v>136</v>
      </c>
      <c r="B137">
        <v>2020</v>
      </c>
      <c r="C137" t="s">
        <v>245</v>
      </c>
      <c r="D137" t="s">
        <v>246</v>
      </c>
      <c r="F137" s="3" t="s">
        <v>23</v>
      </c>
      <c r="G137" s="3" t="s">
        <v>23</v>
      </c>
      <c r="H137" t="s">
        <v>67</v>
      </c>
      <c r="I137" s="3" t="s">
        <v>17</v>
      </c>
      <c r="J137" s="14"/>
      <c r="K137" s="3">
        <v>100</v>
      </c>
      <c r="L137" t="s">
        <v>212</v>
      </c>
      <c r="M137" t="s">
        <v>209</v>
      </c>
      <c r="N137" t="s">
        <v>36</v>
      </c>
      <c r="O137">
        <v>0</v>
      </c>
      <c r="P137">
        <v>0</v>
      </c>
      <c r="Q137" t="s">
        <v>1073</v>
      </c>
      <c r="R137" t="s">
        <v>1073</v>
      </c>
      <c r="S137" t="s">
        <v>1073</v>
      </c>
      <c r="U137" t="s">
        <v>1093</v>
      </c>
      <c r="V137">
        <f>COUNTIFS($G$2:$G$2538,U137,$L$2:$L$2538,"pre")</f>
        <v>0</v>
      </c>
      <c r="W137" s="4">
        <f t="shared" si="28"/>
        <v>0</v>
      </c>
    </row>
    <row r="138" spans="1:43" x14ac:dyDescent="0.15">
      <c r="A138">
        <v>137</v>
      </c>
      <c r="B138">
        <v>2020</v>
      </c>
      <c r="C138" t="s">
        <v>247</v>
      </c>
      <c r="D138" t="s">
        <v>248</v>
      </c>
      <c r="F138" s="3" t="s">
        <v>23</v>
      </c>
      <c r="G138" s="3" t="s">
        <v>23</v>
      </c>
      <c r="H138" t="s">
        <v>24</v>
      </c>
      <c r="I138" s="3" t="s">
        <v>25</v>
      </c>
      <c r="J138" s="14"/>
      <c r="K138" s="3">
        <v>0</v>
      </c>
      <c r="L138" t="s">
        <v>212</v>
      </c>
      <c r="M138" t="s">
        <v>209</v>
      </c>
      <c r="N138" t="s">
        <v>36</v>
      </c>
      <c r="O138">
        <v>0</v>
      </c>
      <c r="P138" t="s">
        <v>1081</v>
      </c>
      <c r="Q138" t="s">
        <v>1073</v>
      </c>
      <c r="R138" t="s">
        <v>1073</v>
      </c>
      <c r="S138" t="s">
        <v>1073</v>
      </c>
      <c r="U138" t="s">
        <v>55</v>
      </c>
      <c r="V138">
        <f>COUNTIFS($L$2:$L$2538,"pre")</f>
        <v>263</v>
      </c>
      <c r="W138" s="4">
        <f>SUM(W128,W130,W132:W137)</f>
        <v>1</v>
      </c>
    </row>
    <row r="139" spans="1:43" x14ac:dyDescent="0.15">
      <c r="A139">
        <v>138</v>
      </c>
      <c r="B139">
        <v>2020</v>
      </c>
      <c r="C139" t="s">
        <v>113</v>
      </c>
      <c r="D139" t="s">
        <v>114</v>
      </c>
      <c r="F139" s="3" t="s">
        <v>23</v>
      </c>
      <c r="G139" s="3" t="s">
        <v>23</v>
      </c>
      <c r="H139" s="7" t="s">
        <v>54</v>
      </c>
      <c r="I139" s="3" t="s">
        <v>25</v>
      </c>
      <c r="J139" s="14"/>
      <c r="K139" s="3">
        <v>0</v>
      </c>
      <c r="L139" t="s">
        <v>212</v>
      </c>
      <c r="M139" t="s">
        <v>209</v>
      </c>
      <c r="N139" t="s">
        <v>20</v>
      </c>
      <c r="O139">
        <v>0</v>
      </c>
      <c r="P139" t="s">
        <v>1081</v>
      </c>
      <c r="Q139" t="s">
        <v>1073</v>
      </c>
      <c r="R139" t="s">
        <v>1073</v>
      </c>
      <c r="S139" t="s">
        <v>1073</v>
      </c>
      <c r="W139" s="4"/>
    </row>
    <row r="140" spans="1:43" x14ac:dyDescent="0.15">
      <c r="A140">
        <v>139</v>
      </c>
      <c r="B140">
        <v>2020</v>
      </c>
      <c r="C140" t="s">
        <v>110</v>
      </c>
      <c r="D140" t="s">
        <v>111</v>
      </c>
      <c r="F140" s="3" t="s">
        <v>23</v>
      </c>
      <c r="G140" s="3" t="s">
        <v>23</v>
      </c>
      <c r="H140" t="s">
        <v>16</v>
      </c>
      <c r="I140" s="3" t="s">
        <v>17</v>
      </c>
      <c r="J140" s="14"/>
      <c r="K140" s="3">
        <v>100</v>
      </c>
      <c r="L140" t="s">
        <v>212</v>
      </c>
      <c r="M140" t="s">
        <v>209</v>
      </c>
      <c r="N140" t="s">
        <v>36</v>
      </c>
      <c r="O140">
        <v>0</v>
      </c>
      <c r="P140" t="s">
        <v>1081</v>
      </c>
      <c r="Q140" t="s">
        <v>1073</v>
      </c>
      <c r="R140" t="s">
        <v>1073</v>
      </c>
      <c r="S140" t="s">
        <v>1073</v>
      </c>
      <c r="W140" s="4"/>
    </row>
    <row r="141" spans="1:43" x14ac:dyDescent="0.15">
      <c r="A141">
        <v>140</v>
      </c>
      <c r="B141">
        <v>2020</v>
      </c>
      <c r="C141" t="s">
        <v>249</v>
      </c>
      <c r="D141" t="s">
        <v>250</v>
      </c>
      <c r="F141" s="3" t="s">
        <v>70</v>
      </c>
      <c r="G141" s="3" t="s">
        <v>43</v>
      </c>
      <c r="H141" t="s">
        <v>49</v>
      </c>
      <c r="I141" s="3" t="s">
        <v>17</v>
      </c>
      <c r="J141" s="14"/>
      <c r="K141" s="3">
        <v>100</v>
      </c>
      <c r="L141" t="s">
        <v>18</v>
      </c>
      <c r="M141" t="s">
        <v>209</v>
      </c>
      <c r="N141" t="s">
        <v>36</v>
      </c>
      <c r="O141">
        <v>1</v>
      </c>
      <c r="P141" t="s">
        <v>1073</v>
      </c>
      <c r="Q141" t="s">
        <v>1073</v>
      </c>
      <c r="R141" t="s">
        <v>1073</v>
      </c>
      <c r="S141" t="s">
        <v>1073</v>
      </c>
      <c r="U141" t="s">
        <v>1086</v>
      </c>
      <c r="V141" t="s">
        <v>37</v>
      </c>
      <c r="W141" s="4"/>
    </row>
    <row r="142" spans="1:43" x14ac:dyDescent="0.15">
      <c r="A142">
        <v>141</v>
      </c>
      <c r="B142">
        <v>2020</v>
      </c>
      <c r="C142" t="s">
        <v>245</v>
      </c>
      <c r="D142" t="s">
        <v>246</v>
      </c>
      <c r="F142" s="3" t="s">
        <v>23</v>
      </c>
      <c r="G142" s="3" t="s">
        <v>23</v>
      </c>
      <c r="H142" t="s">
        <v>63</v>
      </c>
      <c r="I142" s="3" t="s">
        <v>17</v>
      </c>
      <c r="J142" s="14"/>
      <c r="K142" s="3">
        <v>100</v>
      </c>
      <c r="L142" t="s">
        <v>18</v>
      </c>
      <c r="M142" t="s">
        <v>209</v>
      </c>
      <c r="N142" t="s">
        <v>36</v>
      </c>
      <c r="O142">
        <v>0</v>
      </c>
      <c r="P142">
        <v>0</v>
      </c>
      <c r="Q142" t="s">
        <v>1073</v>
      </c>
      <c r="R142" t="s">
        <v>1073</v>
      </c>
      <c r="S142" t="s">
        <v>1073</v>
      </c>
      <c r="U142" t="s">
        <v>1081</v>
      </c>
      <c r="V142">
        <f>COUNTIFS($P$2:$P$2538,U142,$L$2:$L$2538,"pre")</f>
        <v>151</v>
      </c>
      <c r="W142" s="4"/>
    </row>
    <row r="143" spans="1:43" x14ac:dyDescent="0.15">
      <c r="A143">
        <v>142</v>
      </c>
      <c r="B143">
        <v>2020</v>
      </c>
      <c r="C143" t="s">
        <v>251</v>
      </c>
      <c r="D143" t="s">
        <v>252</v>
      </c>
      <c r="F143" s="3" t="s">
        <v>23</v>
      </c>
      <c r="G143" s="3" t="s">
        <v>23</v>
      </c>
      <c r="H143" t="s">
        <v>24</v>
      </c>
      <c r="I143" s="3" t="s">
        <v>25</v>
      </c>
      <c r="J143" s="14"/>
      <c r="K143" s="3">
        <v>0</v>
      </c>
      <c r="L143" t="s">
        <v>18</v>
      </c>
      <c r="M143" t="s">
        <v>209</v>
      </c>
      <c r="N143" t="s">
        <v>36</v>
      </c>
      <c r="O143">
        <v>0</v>
      </c>
      <c r="P143" t="s">
        <v>1085</v>
      </c>
      <c r="Q143" t="s">
        <v>1082</v>
      </c>
      <c r="R143" t="s">
        <v>1073</v>
      </c>
      <c r="S143" t="s">
        <v>1073</v>
      </c>
      <c r="U143" t="s">
        <v>1084</v>
      </c>
      <c r="V143">
        <f t="shared" ref="V143:V144" si="29">COUNTIFS($P$2:$P$2538,U143,$L$2:$L$2538,"pre")</f>
        <v>15</v>
      </c>
      <c r="W143" s="4"/>
    </row>
    <row r="144" spans="1:43" x14ac:dyDescent="0.15">
      <c r="A144">
        <v>143</v>
      </c>
      <c r="B144">
        <v>2020</v>
      </c>
      <c r="C144" t="s">
        <v>103</v>
      </c>
      <c r="D144" t="s">
        <v>104</v>
      </c>
      <c r="F144" s="3" t="s">
        <v>23</v>
      </c>
      <c r="G144" s="3" t="s">
        <v>23</v>
      </c>
      <c r="H144" t="s">
        <v>16</v>
      </c>
      <c r="I144" s="3" t="s">
        <v>17</v>
      </c>
      <c r="J144" s="14"/>
      <c r="K144" s="3">
        <v>100</v>
      </c>
      <c r="L144" t="s">
        <v>212</v>
      </c>
      <c r="M144" t="s">
        <v>209</v>
      </c>
      <c r="N144" t="s">
        <v>36</v>
      </c>
      <c r="O144">
        <v>0</v>
      </c>
      <c r="P144" t="s">
        <v>1081</v>
      </c>
      <c r="Q144" t="s">
        <v>1073</v>
      </c>
      <c r="R144" t="s">
        <v>1073</v>
      </c>
      <c r="S144" t="s">
        <v>1073</v>
      </c>
      <c r="U144" t="s">
        <v>1085</v>
      </c>
      <c r="V144">
        <f t="shared" si="29"/>
        <v>1</v>
      </c>
      <c r="W144" s="4"/>
    </row>
    <row r="145" spans="1:23" x14ac:dyDescent="0.15">
      <c r="A145">
        <v>144</v>
      </c>
      <c r="B145">
        <v>2020</v>
      </c>
      <c r="C145" t="s">
        <v>253</v>
      </c>
      <c r="D145" t="s">
        <v>254</v>
      </c>
      <c r="F145" s="3" t="s">
        <v>23</v>
      </c>
      <c r="G145" s="3" t="s">
        <v>23</v>
      </c>
      <c r="H145" t="s">
        <v>71</v>
      </c>
      <c r="I145" s="3" t="s">
        <v>17</v>
      </c>
      <c r="J145" s="14"/>
      <c r="K145" s="3">
        <v>100</v>
      </c>
      <c r="L145" t="s">
        <v>212</v>
      </c>
      <c r="M145" t="s">
        <v>209</v>
      </c>
      <c r="N145" t="s">
        <v>20</v>
      </c>
      <c r="O145">
        <v>0</v>
      </c>
      <c r="P145" t="s">
        <v>1073</v>
      </c>
      <c r="Q145" t="s">
        <v>1073</v>
      </c>
      <c r="R145" t="s">
        <v>1073</v>
      </c>
      <c r="S145" t="s">
        <v>1073</v>
      </c>
      <c r="U145" t="s">
        <v>1082</v>
      </c>
      <c r="V145">
        <f>COUNTIFS($Q$2:$Q$2538,U145,$L$2:$L$2538,"pre")</f>
        <v>3</v>
      </c>
      <c r="W145" s="4"/>
    </row>
    <row r="146" spans="1:23" x14ac:dyDescent="0.15">
      <c r="A146">
        <v>145</v>
      </c>
      <c r="B146">
        <v>2020</v>
      </c>
      <c r="C146" t="s">
        <v>255</v>
      </c>
      <c r="D146" t="s">
        <v>256</v>
      </c>
      <c r="F146" s="3" t="s">
        <v>23</v>
      </c>
      <c r="G146" s="3" t="s">
        <v>23</v>
      </c>
      <c r="H146" t="s">
        <v>60</v>
      </c>
      <c r="I146" s="3" t="s">
        <v>25</v>
      </c>
      <c r="J146" s="14"/>
      <c r="K146" s="3">
        <v>0</v>
      </c>
      <c r="L146" t="s">
        <v>212</v>
      </c>
      <c r="M146" t="s">
        <v>209</v>
      </c>
      <c r="N146" t="s">
        <v>36</v>
      </c>
      <c r="O146">
        <v>0</v>
      </c>
      <c r="P146" t="s">
        <v>1081</v>
      </c>
      <c r="Q146" t="s">
        <v>1073</v>
      </c>
      <c r="R146" t="s">
        <v>1073</v>
      </c>
      <c r="S146" t="s">
        <v>1073</v>
      </c>
      <c r="U146" t="s">
        <v>1083</v>
      </c>
      <c r="V146">
        <f>COUNTIFS($R$2:$R$2538,U146,$L$2:$L$2538,"pre")</f>
        <v>1</v>
      </c>
      <c r="W146" s="4"/>
    </row>
    <row r="147" spans="1:23" x14ac:dyDescent="0.15">
      <c r="A147">
        <v>146</v>
      </c>
      <c r="B147">
        <v>2020</v>
      </c>
      <c r="C147" t="s">
        <v>214</v>
      </c>
      <c r="D147" t="s">
        <v>215</v>
      </c>
      <c r="F147" s="3" t="s">
        <v>23</v>
      </c>
      <c r="G147" s="3" t="s">
        <v>23</v>
      </c>
      <c r="H147" t="s">
        <v>67</v>
      </c>
      <c r="I147" s="3" t="s">
        <v>17</v>
      </c>
      <c r="J147" s="14"/>
      <c r="K147" s="3">
        <v>100</v>
      </c>
      <c r="L147" t="s">
        <v>18</v>
      </c>
      <c r="M147" t="s">
        <v>209</v>
      </c>
      <c r="N147" t="s">
        <v>36</v>
      </c>
      <c r="O147">
        <v>2</v>
      </c>
      <c r="P147" t="s">
        <v>1081</v>
      </c>
      <c r="Q147" t="s">
        <v>1073</v>
      </c>
      <c r="R147" t="s">
        <v>1073</v>
      </c>
      <c r="S147" t="s">
        <v>1073</v>
      </c>
      <c r="U147" t="s">
        <v>1094</v>
      </c>
      <c r="V147">
        <f>COUNTIFS($S$2:$S$2538,U147,$L$2:$L$2538,"pre")</f>
        <v>38</v>
      </c>
    </row>
    <row r="148" spans="1:23" x14ac:dyDescent="0.15">
      <c r="A148">
        <v>147</v>
      </c>
      <c r="B148">
        <v>2020</v>
      </c>
      <c r="C148" t="s">
        <v>214</v>
      </c>
      <c r="D148" t="s">
        <v>215</v>
      </c>
      <c r="F148" s="3" t="s">
        <v>23</v>
      </c>
      <c r="G148" s="3" t="s">
        <v>23</v>
      </c>
      <c r="H148" t="s">
        <v>67</v>
      </c>
      <c r="I148" s="3" t="s">
        <v>17</v>
      </c>
      <c r="J148" s="14"/>
      <c r="K148" s="3">
        <v>100</v>
      </c>
      <c r="L148" t="s">
        <v>44</v>
      </c>
      <c r="M148" t="s">
        <v>209</v>
      </c>
      <c r="N148" t="s">
        <v>36</v>
      </c>
      <c r="O148">
        <v>0</v>
      </c>
      <c r="P148" t="s">
        <v>1081</v>
      </c>
      <c r="Q148" t="s">
        <v>1073</v>
      </c>
      <c r="R148" t="s">
        <v>1073</v>
      </c>
      <c r="S148" t="s">
        <v>1073</v>
      </c>
    </row>
    <row r="149" spans="1:23" x14ac:dyDescent="0.15">
      <c r="A149">
        <v>148</v>
      </c>
      <c r="B149">
        <v>2020</v>
      </c>
      <c r="C149" t="s">
        <v>126</v>
      </c>
      <c r="D149" t="s">
        <v>257</v>
      </c>
      <c r="F149" s="3" t="s">
        <v>96</v>
      </c>
      <c r="G149" s="3" t="s">
        <v>48</v>
      </c>
      <c r="H149" t="s">
        <v>49</v>
      </c>
      <c r="I149" s="3" t="s">
        <v>17</v>
      </c>
      <c r="J149" s="14"/>
      <c r="K149" s="3">
        <v>100</v>
      </c>
      <c r="L149" t="s">
        <v>212</v>
      </c>
      <c r="M149" t="s">
        <v>209</v>
      </c>
      <c r="N149" t="s">
        <v>36</v>
      </c>
      <c r="O149">
        <v>0</v>
      </c>
      <c r="P149">
        <v>0</v>
      </c>
      <c r="Q149" t="s">
        <v>1073</v>
      </c>
      <c r="R149" t="s">
        <v>1073</v>
      </c>
      <c r="S149" t="s">
        <v>1094</v>
      </c>
      <c r="U149" t="s">
        <v>125</v>
      </c>
      <c r="V149" s="5">
        <f>AVERAGEIFS($O$2:$O$2538,$L$2:$L$2538,"pre")</f>
        <v>1.0456273764258555</v>
      </c>
    </row>
    <row r="150" spans="1:23" x14ac:dyDescent="0.15">
      <c r="A150">
        <v>149</v>
      </c>
      <c r="B150">
        <v>2020</v>
      </c>
      <c r="C150" t="s">
        <v>216</v>
      </c>
      <c r="D150" t="s">
        <v>217</v>
      </c>
      <c r="F150" s="3" t="s">
        <v>23</v>
      </c>
      <c r="G150" s="3" t="s">
        <v>23</v>
      </c>
      <c r="H150" t="s">
        <v>71</v>
      </c>
      <c r="I150" s="3" t="s">
        <v>17</v>
      </c>
      <c r="J150" s="14"/>
      <c r="K150" s="3">
        <v>100</v>
      </c>
      <c r="L150" t="s">
        <v>18</v>
      </c>
      <c r="M150" t="s">
        <v>209</v>
      </c>
      <c r="N150" t="s">
        <v>36</v>
      </c>
      <c r="O150">
        <v>1</v>
      </c>
      <c r="P150" t="s">
        <v>1073</v>
      </c>
      <c r="Q150" t="s">
        <v>1073</v>
      </c>
      <c r="R150" t="s">
        <v>1073</v>
      </c>
      <c r="S150" t="s">
        <v>1073</v>
      </c>
      <c r="U150" t="s">
        <v>128</v>
      </c>
    </row>
    <row r="151" spans="1:23" x14ac:dyDescent="0.15">
      <c r="A151">
        <v>150</v>
      </c>
      <c r="B151">
        <v>2020</v>
      </c>
      <c r="C151" t="s">
        <v>258</v>
      </c>
      <c r="D151" t="s">
        <v>259</v>
      </c>
      <c r="F151" s="3" t="s">
        <v>23</v>
      </c>
      <c r="G151" s="3" t="s">
        <v>23</v>
      </c>
      <c r="H151" t="s">
        <v>16</v>
      </c>
      <c r="I151" s="3" t="s">
        <v>17</v>
      </c>
      <c r="J151" s="14"/>
      <c r="K151" s="3">
        <v>100</v>
      </c>
      <c r="L151" t="s">
        <v>18</v>
      </c>
      <c r="M151" t="s">
        <v>209</v>
      </c>
      <c r="N151" t="s">
        <v>36</v>
      </c>
      <c r="O151">
        <v>1</v>
      </c>
      <c r="P151" t="s">
        <v>1081</v>
      </c>
      <c r="Q151" t="s">
        <v>1073</v>
      </c>
      <c r="R151" t="s">
        <v>1073</v>
      </c>
      <c r="S151" t="s">
        <v>1073</v>
      </c>
    </row>
    <row r="152" spans="1:23" x14ac:dyDescent="0.15">
      <c r="A152">
        <v>151</v>
      </c>
      <c r="B152">
        <v>2020</v>
      </c>
      <c r="C152" t="s">
        <v>260</v>
      </c>
      <c r="D152" t="s">
        <v>261</v>
      </c>
      <c r="F152" s="3" t="s">
        <v>23</v>
      </c>
      <c r="G152" s="3" t="s">
        <v>23</v>
      </c>
      <c r="H152" t="s">
        <v>24</v>
      </c>
      <c r="I152" s="3" t="s">
        <v>25</v>
      </c>
      <c r="J152" s="14"/>
      <c r="K152" s="3">
        <v>0</v>
      </c>
      <c r="L152" t="s">
        <v>212</v>
      </c>
      <c r="M152" t="s">
        <v>209</v>
      </c>
      <c r="N152" t="s">
        <v>36</v>
      </c>
      <c r="O152">
        <v>0</v>
      </c>
      <c r="P152" t="s">
        <v>1084</v>
      </c>
      <c r="Q152" t="s">
        <v>1073</v>
      </c>
      <c r="R152" t="s">
        <v>1073</v>
      </c>
      <c r="S152" t="s">
        <v>1073</v>
      </c>
      <c r="V152" s="5"/>
    </row>
    <row r="153" spans="1:23" x14ac:dyDescent="0.15">
      <c r="A153">
        <v>152</v>
      </c>
      <c r="B153">
        <v>2020</v>
      </c>
      <c r="C153" t="s">
        <v>262</v>
      </c>
      <c r="D153" t="s">
        <v>263</v>
      </c>
      <c r="F153" s="3" t="s">
        <v>23</v>
      </c>
      <c r="G153" s="3" t="s">
        <v>23</v>
      </c>
      <c r="H153" t="s">
        <v>71</v>
      </c>
      <c r="I153" s="3" t="s">
        <v>17</v>
      </c>
      <c r="J153" s="14"/>
      <c r="K153" s="3">
        <v>100</v>
      </c>
      <c r="L153" t="s">
        <v>212</v>
      </c>
      <c r="M153" t="s">
        <v>209</v>
      </c>
      <c r="N153" t="s">
        <v>36</v>
      </c>
      <c r="O153">
        <v>0</v>
      </c>
      <c r="P153" t="s">
        <v>1073</v>
      </c>
      <c r="Q153" t="s">
        <v>1073</v>
      </c>
      <c r="R153" t="s">
        <v>1073</v>
      </c>
      <c r="S153" t="s">
        <v>1073</v>
      </c>
    </row>
    <row r="154" spans="1:23" x14ac:dyDescent="0.15">
      <c r="A154">
        <v>153</v>
      </c>
      <c r="B154">
        <v>2020</v>
      </c>
      <c r="C154" t="s">
        <v>264</v>
      </c>
      <c r="D154" t="s">
        <v>265</v>
      </c>
      <c r="F154" s="3" t="s">
        <v>23</v>
      </c>
      <c r="G154" s="3" t="s">
        <v>23</v>
      </c>
      <c r="H154" t="s">
        <v>71</v>
      </c>
      <c r="I154" s="3" t="s">
        <v>17</v>
      </c>
      <c r="J154" s="14"/>
      <c r="K154" s="3">
        <v>100</v>
      </c>
      <c r="L154" t="s">
        <v>212</v>
      </c>
      <c r="M154" t="s">
        <v>209</v>
      </c>
      <c r="N154" t="s">
        <v>36</v>
      </c>
      <c r="O154">
        <v>0</v>
      </c>
      <c r="P154" t="s">
        <v>1073</v>
      </c>
      <c r="Q154" t="s">
        <v>1073</v>
      </c>
      <c r="R154" t="s">
        <v>1073</v>
      </c>
      <c r="S154" t="s">
        <v>1073</v>
      </c>
    </row>
    <row r="155" spans="1:23" x14ac:dyDescent="0.15">
      <c r="A155">
        <v>154</v>
      </c>
      <c r="B155">
        <v>2020</v>
      </c>
      <c r="C155" t="s">
        <v>236</v>
      </c>
      <c r="D155" t="s">
        <v>237</v>
      </c>
      <c r="F155" s="3" t="s">
        <v>23</v>
      </c>
      <c r="G155" s="3" t="s">
        <v>23</v>
      </c>
      <c r="H155" t="s">
        <v>24</v>
      </c>
      <c r="I155" s="3" t="s">
        <v>25</v>
      </c>
      <c r="J155" s="14"/>
      <c r="K155" s="3">
        <v>0</v>
      </c>
      <c r="L155" t="s">
        <v>212</v>
      </c>
      <c r="M155" t="s">
        <v>209</v>
      </c>
      <c r="N155" t="s">
        <v>36</v>
      </c>
      <c r="O155">
        <v>0</v>
      </c>
      <c r="P155" t="s">
        <v>1081</v>
      </c>
      <c r="Q155" t="s">
        <v>1073</v>
      </c>
      <c r="R155" t="s">
        <v>1073</v>
      </c>
      <c r="S155" t="s">
        <v>1073</v>
      </c>
    </row>
    <row r="156" spans="1:23" x14ac:dyDescent="0.15">
      <c r="A156">
        <v>155</v>
      </c>
      <c r="B156">
        <v>2020</v>
      </c>
      <c r="C156" t="s">
        <v>266</v>
      </c>
      <c r="D156" t="s">
        <v>267</v>
      </c>
      <c r="F156" s="3" t="s">
        <v>23</v>
      </c>
      <c r="G156" s="3" t="s">
        <v>23</v>
      </c>
      <c r="H156" t="s">
        <v>24</v>
      </c>
      <c r="I156" s="3" t="s">
        <v>25</v>
      </c>
      <c r="J156" s="14"/>
      <c r="K156" s="3">
        <v>0</v>
      </c>
      <c r="L156" t="s">
        <v>212</v>
      </c>
      <c r="M156" t="s">
        <v>209</v>
      </c>
      <c r="N156" t="s">
        <v>36</v>
      </c>
      <c r="O156">
        <v>0</v>
      </c>
      <c r="P156" t="s">
        <v>1081</v>
      </c>
      <c r="Q156" t="s">
        <v>1073</v>
      </c>
      <c r="R156" t="s">
        <v>1073</v>
      </c>
      <c r="S156" t="s">
        <v>1073</v>
      </c>
      <c r="U156" s="31" t="s">
        <v>1070</v>
      </c>
      <c r="V156" s="31"/>
      <c r="W156" s="31"/>
    </row>
    <row r="157" spans="1:23" x14ac:dyDescent="0.15">
      <c r="A157">
        <v>156</v>
      </c>
      <c r="B157">
        <v>2020</v>
      </c>
      <c r="C157" t="s">
        <v>137</v>
      </c>
      <c r="D157" t="s">
        <v>213</v>
      </c>
      <c r="F157" s="3" t="s">
        <v>23</v>
      </c>
      <c r="G157" s="3" t="s">
        <v>23</v>
      </c>
      <c r="H157" t="s">
        <v>24</v>
      </c>
      <c r="I157" s="3" t="s">
        <v>25</v>
      </c>
      <c r="J157" s="14"/>
      <c r="K157" s="3">
        <v>0</v>
      </c>
      <c r="L157" t="s">
        <v>18</v>
      </c>
      <c r="M157" t="s">
        <v>209</v>
      </c>
      <c r="N157" t="s">
        <v>36</v>
      </c>
      <c r="O157">
        <v>2</v>
      </c>
      <c r="P157" t="s">
        <v>1081</v>
      </c>
      <c r="Q157" t="s">
        <v>1073</v>
      </c>
      <c r="R157" t="s">
        <v>1073</v>
      </c>
      <c r="S157" t="s">
        <v>1073</v>
      </c>
      <c r="U157" s="1"/>
      <c r="V157" t="s">
        <v>37</v>
      </c>
      <c r="W157" t="s">
        <v>38</v>
      </c>
    </row>
    <row r="158" spans="1:23" ht="14" x14ac:dyDescent="0.15">
      <c r="A158">
        <v>157</v>
      </c>
      <c r="B158">
        <v>2020</v>
      </c>
      <c r="C158" t="s">
        <v>251</v>
      </c>
      <c r="D158" t="s">
        <v>252</v>
      </c>
      <c r="F158" s="3" t="s">
        <v>23</v>
      </c>
      <c r="G158" s="3" t="s">
        <v>23</v>
      </c>
      <c r="H158" t="s">
        <v>60</v>
      </c>
      <c r="I158" s="3" t="s">
        <v>25</v>
      </c>
      <c r="J158" s="14"/>
      <c r="K158" s="3">
        <v>0</v>
      </c>
      <c r="L158" t="s">
        <v>212</v>
      </c>
      <c r="M158" t="s">
        <v>209</v>
      </c>
      <c r="N158" t="s">
        <v>20</v>
      </c>
      <c r="O158">
        <v>0</v>
      </c>
      <c r="P158" t="s">
        <v>1085</v>
      </c>
      <c r="Q158" t="s">
        <v>1082</v>
      </c>
      <c r="R158" t="s">
        <v>1073</v>
      </c>
      <c r="S158" t="s">
        <v>1073</v>
      </c>
      <c r="U158" s="1" t="s">
        <v>36</v>
      </c>
      <c r="V158">
        <f>COUNTIFS($N$2:$N$2538,U158,$L$2:$L$2538,"post",$M$2:$M$2538,"yes")</f>
        <v>30</v>
      </c>
      <c r="W158" s="4">
        <f>V158/V$161</f>
        <v>0.56603773584905659</v>
      </c>
    </row>
    <row r="159" spans="1:23" x14ac:dyDescent="0.15">
      <c r="A159">
        <v>158</v>
      </c>
      <c r="B159">
        <v>2020</v>
      </c>
      <c r="C159" t="s">
        <v>268</v>
      </c>
      <c r="D159" t="s">
        <v>269</v>
      </c>
      <c r="F159" s="3" t="s">
        <v>23</v>
      </c>
      <c r="G159" s="3" t="s">
        <v>23</v>
      </c>
      <c r="H159" t="s">
        <v>49</v>
      </c>
      <c r="I159" s="3" t="s">
        <v>17</v>
      </c>
      <c r="J159" s="14"/>
      <c r="K159" s="3">
        <v>100</v>
      </c>
      <c r="L159" t="s">
        <v>212</v>
      </c>
      <c r="M159" t="s">
        <v>209</v>
      </c>
      <c r="N159" t="s">
        <v>20</v>
      </c>
      <c r="O159">
        <v>0</v>
      </c>
      <c r="P159">
        <v>0</v>
      </c>
      <c r="Q159" t="s">
        <v>1073</v>
      </c>
      <c r="R159" t="s">
        <v>1073</v>
      </c>
      <c r="S159" t="s">
        <v>1073</v>
      </c>
      <c r="U159" t="s">
        <v>20</v>
      </c>
      <c r="V159">
        <f>COUNTIFS($N$2:$N$2538,U159,$L$2:$L$2538,"post",$M$2:$M$2538,"yes")</f>
        <v>22</v>
      </c>
      <c r="W159" s="4">
        <f>V159/V$161</f>
        <v>0.41509433962264153</v>
      </c>
    </row>
    <row r="160" spans="1:23" x14ac:dyDescent="0.15">
      <c r="A160">
        <v>159</v>
      </c>
      <c r="B160">
        <v>2020</v>
      </c>
      <c r="C160" t="s">
        <v>106</v>
      </c>
      <c r="D160" t="s">
        <v>107</v>
      </c>
      <c r="F160" s="3" t="s">
        <v>23</v>
      </c>
      <c r="G160" s="3" t="s">
        <v>23</v>
      </c>
      <c r="H160" t="s">
        <v>16</v>
      </c>
      <c r="I160" s="3" t="s">
        <v>17</v>
      </c>
      <c r="J160" s="14"/>
      <c r="K160" s="3">
        <v>100</v>
      </c>
      <c r="L160" t="s">
        <v>212</v>
      </c>
      <c r="M160" t="s">
        <v>209</v>
      </c>
      <c r="N160" t="s">
        <v>36</v>
      </c>
      <c r="O160">
        <v>0</v>
      </c>
      <c r="P160" t="s">
        <v>1084</v>
      </c>
      <c r="Q160" t="s">
        <v>1073</v>
      </c>
      <c r="R160" t="s">
        <v>1073</v>
      </c>
      <c r="S160" t="s">
        <v>1073</v>
      </c>
      <c r="U160" t="s">
        <v>50</v>
      </c>
      <c r="V160">
        <f>COUNTIFS($N$2:$N$2538,U160,$L$2:$L$2538,"post",$M$2:$M$2538,"yes")</f>
        <v>1</v>
      </c>
      <c r="W160" s="4">
        <f>V160/V$161</f>
        <v>1.8867924528301886E-2</v>
      </c>
    </row>
    <row r="161" spans="1:23" x14ac:dyDescent="0.15">
      <c r="A161">
        <v>160</v>
      </c>
      <c r="B161">
        <v>2020</v>
      </c>
      <c r="C161" t="s">
        <v>270</v>
      </c>
      <c r="D161" t="s">
        <v>271</v>
      </c>
      <c r="F161" s="3" t="s">
        <v>23</v>
      </c>
      <c r="G161" s="3" t="s">
        <v>23</v>
      </c>
      <c r="H161" t="s">
        <v>71</v>
      </c>
      <c r="I161" s="3" t="s">
        <v>17</v>
      </c>
      <c r="J161" s="14"/>
      <c r="K161" s="3">
        <v>100</v>
      </c>
      <c r="L161" t="s">
        <v>212</v>
      </c>
      <c r="M161" t="s">
        <v>209</v>
      </c>
      <c r="N161" t="s">
        <v>36</v>
      </c>
      <c r="O161">
        <v>0</v>
      </c>
      <c r="P161" t="s">
        <v>1073</v>
      </c>
      <c r="Q161" t="s">
        <v>1073</v>
      </c>
      <c r="R161" t="s">
        <v>1073</v>
      </c>
      <c r="S161" t="s">
        <v>1073</v>
      </c>
      <c r="U161" t="s">
        <v>55</v>
      </c>
      <c r="V161">
        <f>COUNTIFS($L$2:$L$2538,"post",$M$2:$M$2538,"yes")</f>
        <v>53</v>
      </c>
      <c r="W161" s="4">
        <f>SUM(W158:W160)</f>
        <v>1</v>
      </c>
    </row>
    <row r="162" spans="1:23" x14ac:dyDescent="0.15">
      <c r="A162">
        <v>161</v>
      </c>
      <c r="B162">
        <v>2020</v>
      </c>
      <c r="C162" t="s">
        <v>272</v>
      </c>
      <c r="D162" t="s">
        <v>273</v>
      </c>
      <c r="F162" s="3" t="s">
        <v>23</v>
      </c>
      <c r="G162" s="3" t="s">
        <v>23</v>
      </c>
      <c r="H162" t="s">
        <v>24</v>
      </c>
      <c r="I162" s="3" t="s">
        <v>25</v>
      </c>
      <c r="J162" s="14"/>
      <c r="K162" s="3">
        <v>0</v>
      </c>
      <c r="L162" t="s">
        <v>18</v>
      </c>
      <c r="M162" t="s">
        <v>209</v>
      </c>
      <c r="N162" t="s">
        <v>20</v>
      </c>
      <c r="O162">
        <v>0</v>
      </c>
      <c r="P162" t="s">
        <v>1081</v>
      </c>
      <c r="Q162" t="s">
        <v>1073</v>
      </c>
      <c r="R162" t="s">
        <v>1073</v>
      </c>
      <c r="S162" t="s">
        <v>1073</v>
      </c>
    </row>
    <row r="163" spans="1:23" x14ac:dyDescent="0.15">
      <c r="A163">
        <v>162</v>
      </c>
      <c r="B163">
        <v>2020</v>
      </c>
      <c r="C163" t="s">
        <v>142</v>
      </c>
      <c r="D163" t="s">
        <v>143</v>
      </c>
      <c r="F163" s="3" t="s">
        <v>23</v>
      </c>
      <c r="G163" s="3" t="s">
        <v>23</v>
      </c>
      <c r="H163" t="s">
        <v>24</v>
      </c>
      <c r="I163" s="3" t="s">
        <v>25</v>
      </c>
      <c r="J163" s="14"/>
      <c r="K163" s="3">
        <v>0</v>
      </c>
      <c r="L163" t="s">
        <v>18</v>
      </c>
      <c r="M163" t="s">
        <v>209</v>
      </c>
      <c r="N163" t="s">
        <v>36</v>
      </c>
      <c r="O163">
        <v>2</v>
      </c>
      <c r="P163" t="s">
        <v>1081</v>
      </c>
      <c r="Q163" t="s">
        <v>1073</v>
      </c>
      <c r="R163" t="s">
        <v>1073</v>
      </c>
      <c r="S163" t="s">
        <v>1073</v>
      </c>
      <c r="U163" s="1"/>
      <c r="V163" t="s">
        <v>37</v>
      </c>
      <c r="W163" t="s">
        <v>38</v>
      </c>
    </row>
    <row r="164" spans="1:23" x14ac:dyDescent="0.15">
      <c r="A164">
        <v>163</v>
      </c>
      <c r="B164">
        <v>2020</v>
      </c>
      <c r="C164" t="s">
        <v>84</v>
      </c>
      <c r="D164" t="s">
        <v>274</v>
      </c>
      <c r="F164" s="3" t="s">
        <v>23</v>
      </c>
      <c r="G164" s="3" t="s">
        <v>23</v>
      </c>
      <c r="H164" t="s">
        <v>60</v>
      </c>
      <c r="I164" s="3" t="s">
        <v>275</v>
      </c>
      <c r="J164" s="14"/>
      <c r="K164" s="3">
        <v>0</v>
      </c>
      <c r="L164" t="s">
        <v>212</v>
      </c>
      <c r="M164" t="s">
        <v>209</v>
      </c>
      <c r="N164" t="s">
        <v>20</v>
      </c>
      <c r="O164">
        <v>0</v>
      </c>
      <c r="P164" t="s">
        <v>1081</v>
      </c>
      <c r="Q164" t="s">
        <v>1073</v>
      </c>
      <c r="R164" t="s">
        <v>1073</v>
      </c>
      <c r="S164" t="s">
        <v>1073</v>
      </c>
      <c r="U164" t="s">
        <v>60</v>
      </c>
      <c r="V164">
        <f>COUNTIFS($H$2:$H$2538,U164,$L$2:$L$2538,"post",$M$2:$M$2538,"yes")</f>
        <v>2</v>
      </c>
      <c r="W164" s="4">
        <f t="shared" ref="W164:W171" si="30">V164/V$172</f>
        <v>3.7735849056603772E-2</v>
      </c>
    </row>
    <row r="165" spans="1:23" x14ac:dyDescent="0.15">
      <c r="A165">
        <v>164</v>
      </c>
      <c r="B165">
        <v>2020</v>
      </c>
      <c r="C165" t="s">
        <v>218</v>
      </c>
      <c r="D165" t="s">
        <v>219</v>
      </c>
      <c r="F165" s="3" t="s">
        <v>23</v>
      </c>
      <c r="G165" s="3" t="s">
        <v>23</v>
      </c>
      <c r="H165" t="s">
        <v>24</v>
      </c>
      <c r="I165" s="3" t="s">
        <v>25</v>
      </c>
      <c r="J165" s="14"/>
      <c r="K165" s="3">
        <v>0</v>
      </c>
      <c r="L165" t="s">
        <v>212</v>
      </c>
      <c r="M165" t="s">
        <v>209</v>
      </c>
      <c r="N165" t="s">
        <v>36</v>
      </c>
      <c r="O165">
        <v>0</v>
      </c>
      <c r="P165" t="s">
        <v>1081</v>
      </c>
      <c r="Q165" t="s">
        <v>1073</v>
      </c>
      <c r="R165" t="s">
        <v>1073</v>
      </c>
      <c r="S165" t="s">
        <v>1073</v>
      </c>
      <c r="U165" t="s">
        <v>24</v>
      </c>
      <c r="V165">
        <f t="shared" ref="V165:V171" si="31">COUNTIFS($H$2:$H$2538,U165,$L$2:$L$2538,"post",$M$2:$M$2538,"yes")</f>
        <v>28</v>
      </c>
      <c r="W165" s="4">
        <f t="shared" si="30"/>
        <v>0.52830188679245282</v>
      </c>
    </row>
    <row r="166" spans="1:23" x14ac:dyDescent="0.15">
      <c r="A166">
        <v>165</v>
      </c>
      <c r="B166">
        <v>2020</v>
      </c>
      <c r="C166" t="s">
        <v>276</v>
      </c>
      <c r="D166" t="s">
        <v>277</v>
      </c>
      <c r="F166" s="3" t="s">
        <v>23</v>
      </c>
      <c r="G166" s="3" t="s">
        <v>23</v>
      </c>
      <c r="H166" t="s">
        <v>63</v>
      </c>
      <c r="I166" s="3" t="s">
        <v>17</v>
      </c>
      <c r="J166" s="14"/>
      <c r="K166" s="3">
        <v>100</v>
      </c>
      <c r="L166" t="s">
        <v>18</v>
      </c>
      <c r="M166" t="s">
        <v>209</v>
      </c>
      <c r="N166" t="s">
        <v>36</v>
      </c>
      <c r="O166">
        <v>0</v>
      </c>
      <c r="P166">
        <v>0</v>
      </c>
      <c r="Q166" t="s">
        <v>1073</v>
      </c>
      <c r="R166" t="s">
        <v>1073</v>
      </c>
      <c r="S166" t="s">
        <v>1073</v>
      </c>
      <c r="U166" t="s">
        <v>16</v>
      </c>
      <c r="V166">
        <f t="shared" si="31"/>
        <v>4</v>
      </c>
      <c r="W166" s="4">
        <f t="shared" si="30"/>
        <v>7.5471698113207544E-2</v>
      </c>
    </row>
    <row r="167" spans="1:23" x14ac:dyDescent="0.15">
      <c r="A167">
        <v>166</v>
      </c>
      <c r="B167">
        <v>2020</v>
      </c>
      <c r="C167" t="s">
        <v>251</v>
      </c>
      <c r="D167" t="s">
        <v>252</v>
      </c>
      <c r="F167" s="3" t="s">
        <v>23</v>
      </c>
      <c r="G167" s="3" t="s">
        <v>23</v>
      </c>
      <c r="H167" t="s">
        <v>60</v>
      </c>
      <c r="I167" s="3" t="s">
        <v>25</v>
      </c>
      <c r="J167" s="14"/>
      <c r="K167" s="3">
        <v>0</v>
      </c>
      <c r="L167" t="s">
        <v>212</v>
      </c>
      <c r="M167" t="s">
        <v>209</v>
      </c>
      <c r="N167" t="s">
        <v>36</v>
      </c>
      <c r="O167">
        <v>0</v>
      </c>
      <c r="P167" t="s">
        <v>1085</v>
      </c>
      <c r="Q167" t="s">
        <v>1082</v>
      </c>
      <c r="R167" t="s">
        <v>1073</v>
      </c>
      <c r="S167" t="s">
        <v>1073</v>
      </c>
      <c r="U167" t="s">
        <v>67</v>
      </c>
      <c r="V167">
        <f t="shared" si="31"/>
        <v>7</v>
      </c>
      <c r="W167" s="4">
        <f t="shared" si="30"/>
        <v>0.13207547169811321</v>
      </c>
    </row>
    <row r="168" spans="1:23" x14ac:dyDescent="0.15">
      <c r="A168">
        <v>167</v>
      </c>
      <c r="B168">
        <v>2020</v>
      </c>
      <c r="C168" t="s">
        <v>278</v>
      </c>
      <c r="D168" t="s">
        <v>279</v>
      </c>
      <c r="F168" s="3" t="s">
        <v>23</v>
      </c>
      <c r="G168" s="3" t="s">
        <v>23</v>
      </c>
      <c r="H168" t="s">
        <v>24</v>
      </c>
      <c r="I168" s="3" t="s">
        <v>275</v>
      </c>
      <c r="J168" s="14"/>
      <c r="K168" s="3">
        <v>0</v>
      </c>
      <c r="L168" t="s">
        <v>212</v>
      </c>
      <c r="M168" t="s">
        <v>209</v>
      </c>
      <c r="N168" t="s">
        <v>20</v>
      </c>
      <c r="O168">
        <v>0</v>
      </c>
      <c r="P168" t="s">
        <v>1081</v>
      </c>
      <c r="Q168" t="s">
        <v>1073</v>
      </c>
      <c r="R168" t="s">
        <v>1073</v>
      </c>
      <c r="S168" t="s">
        <v>1073</v>
      </c>
      <c r="U168" t="s">
        <v>49</v>
      </c>
      <c r="V168">
        <f t="shared" si="31"/>
        <v>6</v>
      </c>
      <c r="W168" s="4">
        <f t="shared" si="30"/>
        <v>0.11320754716981132</v>
      </c>
    </row>
    <row r="169" spans="1:23" x14ac:dyDescent="0.15">
      <c r="A169">
        <v>168</v>
      </c>
      <c r="B169">
        <v>2020</v>
      </c>
      <c r="C169" t="s">
        <v>21</v>
      </c>
      <c r="D169" t="s">
        <v>22</v>
      </c>
      <c r="F169" s="3" t="s">
        <v>23</v>
      </c>
      <c r="G169" s="3" t="s">
        <v>23</v>
      </c>
      <c r="H169" t="s">
        <v>24</v>
      </c>
      <c r="I169" s="3" t="s">
        <v>25</v>
      </c>
      <c r="J169" s="14"/>
      <c r="K169" s="3">
        <v>0</v>
      </c>
      <c r="L169" t="s">
        <v>212</v>
      </c>
      <c r="M169" t="s">
        <v>209</v>
      </c>
      <c r="N169" t="s">
        <v>36</v>
      </c>
      <c r="O169">
        <v>0</v>
      </c>
      <c r="P169" t="s">
        <v>1081</v>
      </c>
      <c r="Q169" t="s">
        <v>1073</v>
      </c>
      <c r="R169" t="s">
        <v>1073</v>
      </c>
      <c r="S169" t="s">
        <v>1073</v>
      </c>
      <c r="U169" t="s">
        <v>71</v>
      </c>
      <c r="V169">
        <f t="shared" si="31"/>
        <v>6</v>
      </c>
      <c r="W169" s="4">
        <f t="shared" si="30"/>
        <v>0.11320754716981132</v>
      </c>
    </row>
    <row r="170" spans="1:23" x14ac:dyDescent="0.15">
      <c r="A170">
        <v>169</v>
      </c>
      <c r="B170">
        <v>2020</v>
      </c>
      <c r="C170" t="s">
        <v>280</v>
      </c>
      <c r="D170" t="s">
        <v>281</v>
      </c>
      <c r="F170" s="3" t="s">
        <v>23</v>
      </c>
      <c r="G170" s="3" t="s">
        <v>23</v>
      </c>
      <c r="H170" t="s">
        <v>16</v>
      </c>
      <c r="I170" s="3" t="s">
        <v>17</v>
      </c>
      <c r="J170" s="14"/>
      <c r="K170" s="3">
        <v>100</v>
      </c>
      <c r="L170" t="s">
        <v>18</v>
      </c>
      <c r="M170" t="s">
        <v>209</v>
      </c>
      <c r="N170" t="s">
        <v>20</v>
      </c>
      <c r="O170">
        <v>0</v>
      </c>
      <c r="P170" t="s">
        <v>1084</v>
      </c>
      <c r="Q170" t="s">
        <v>1082</v>
      </c>
      <c r="R170" t="s">
        <v>1083</v>
      </c>
      <c r="S170" t="s">
        <v>1073</v>
      </c>
      <c r="U170" t="s">
        <v>63</v>
      </c>
      <c r="V170">
        <f t="shared" si="31"/>
        <v>0</v>
      </c>
      <c r="W170" s="4">
        <f t="shared" si="30"/>
        <v>0</v>
      </c>
    </row>
    <row r="171" spans="1:23" x14ac:dyDescent="0.15">
      <c r="A171">
        <v>170</v>
      </c>
      <c r="B171">
        <v>2020</v>
      </c>
      <c r="C171" t="s">
        <v>282</v>
      </c>
      <c r="D171" t="s">
        <v>283</v>
      </c>
      <c r="F171" s="3" t="s">
        <v>23</v>
      </c>
      <c r="G171" s="3" t="s">
        <v>23</v>
      </c>
      <c r="H171" t="s">
        <v>24</v>
      </c>
      <c r="I171" s="3" t="s">
        <v>25</v>
      </c>
      <c r="J171" s="14"/>
      <c r="K171" s="3">
        <v>0</v>
      </c>
      <c r="L171" t="s">
        <v>212</v>
      </c>
      <c r="M171" t="s">
        <v>209</v>
      </c>
      <c r="N171" t="s">
        <v>36</v>
      </c>
      <c r="O171">
        <v>0</v>
      </c>
      <c r="P171" t="s">
        <v>1081</v>
      </c>
      <c r="Q171" t="s">
        <v>1073</v>
      </c>
      <c r="R171" t="s">
        <v>1073</v>
      </c>
      <c r="S171" t="s">
        <v>1073</v>
      </c>
      <c r="U171" t="s">
        <v>54</v>
      </c>
      <c r="V171">
        <f t="shared" si="31"/>
        <v>0</v>
      </c>
      <c r="W171" s="4">
        <f t="shared" si="30"/>
        <v>0</v>
      </c>
    </row>
    <row r="172" spans="1:23" x14ac:dyDescent="0.15">
      <c r="A172">
        <v>171</v>
      </c>
      <c r="B172">
        <v>2020</v>
      </c>
      <c r="C172" t="s">
        <v>270</v>
      </c>
      <c r="D172" t="s">
        <v>284</v>
      </c>
      <c r="F172" s="3" t="s">
        <v>23</v>
      </c>
      <c r="G172" s="3" t="s">
        <v>23</v>
      </c>
      <c r="H172" t="s">
        <v>71</v>
      </c>
      <c r="I172" s="3" t="s">
        <v>17</v>
      </c>
      <c r="J172" s="14"/>
      <c r="K172" s="3">
        <v>100</v>
      </c>
      <c r="L172" t="s">
        <v>212</v>
      </c>
      <c r="M172" t="s">
        <v>209</v>
      </c>
      <c r="N172" t="s">
        <v>20</v>
      </c>
      <c r="O172">
        <v>0</v>
      </c>
      <c r="P172" t="s">
        <v>1073</v>
      </c>
      <c r="Q172" t="s">
        <v>1073</v>
      </c>
      <c r="R172" t="s">
        <v>1073</v>
      </c>
      <c r="S172" t="s">
        <v>1073</v>
      </c>
      <c r="U172" t="s">
        <v>55</v>
      </c>
      <c r="V172">
        <f>COUNTIFS($L$2:$L$2538,"post",$M$2:$M$2538,"yes")</f>
        <v>53</v>
      </c>
      <c r="W172" s="4">
        <f>SUM(W164:W171)</f>
        <v>0.99999999999999989</v>
      </c>
    </row>
    <row r="173" spans="1:23" x14ac:dyDescent="0.15">
      <c r="A173">
        <v>172</v>
      </c>
      <c r="B173">
        <v>2020</v>
      </c>
      <c r="C173" t="s">
        <v>270</v>
      </c>
      <c r="D173" t="s">
        <v>284</v>
      </c>
      <c r="F173" s="3" t="s">
        <v>23</v>
      </c>
      <c r="G173" s="3" t="s">
        <v>23</v>
      </c>
      <c r="H173" t="s">
        <v>71</v>
      </c>
      <c r="I173" s="3" t="s">
        <v>17</v>
      </c>
      <c r="J173" s="14"/>
      <c r="K173" s="3">
        <v>100</v>
      </c>
      <c r="L173" t="s">
        <v>212</v>
      </c>
      <c r="M173" t="s">
        <v>209</v>
      </c>
      <c r="N173" t="s">
        <v>36</v>
      </c>
      <c r="O173">
        <v>0</v>
      </c>
      <c r="P173" t="s">
        <v>1073</v>
      </c>
      <c r="Q173" t="s">
        <v>1073</v>
      </c>
      <c r="R173" t="s">
        <v>1073</v>
      </c>
      <c r="S173" t="s">
        <v>1073</v>
      </c>
    </row>
    <row r="174" spans="1:23" x14ac:dyDescent="0.15">
      <c r="A174">
        <v>173</v>
      </c>
      <c r="B174">
        <v>2020</v>
      </c>
      <c r="C174" t="s">
        <v>270</v>
      </c>
      <c r="D174" t="s">
        <v>284</v>
      </c>
      <c r="F174" s="3" t="s">
        <v>23</v>
      </c>
      <c r="G174" s="3" t="s">
        <v>23</v>
      </c>
      <c r="H174" t="s">
        <v>71</v>
      </c>
      <c r="I174" s="3" t="s">
        <v>17</v>
      </c>
      <c r="J174" s="14"/>
      <c r="K174" s="3">
        <v>100</v>
      </c>
      <c r="L174" t="s">
        <v>212</v>
      </c>
      <c r="M174" t="s">
        <v>209</v>
      </c>
      <c r="N174" t="s">
        <v>36</v>
      </c>
      <c r="O174">
        <v>0</v>
      </c>
      <c r="P174" t="s">
        <v>1073</v>
      </c>
      <c r="Q174" t="s">
        <v>1073</v>
      </c>
      <c r="R174" t="s">
        <v>1073</v>
      </c>
      <c r="S174" t="s">
        <v>1073</v>
      </c>
      <c r="U174" t="s">
        <v>80</v>
      </c>
      <c r="V174" cm="1">
        <f t="array" ref="V174">COUNTIF(C134:C237,"&lt;&gt;")/SUM(1/COUNTIF(C134:C237,C134:C237))</f>
        <v>1.7049180327868851</v>
      </c>
    </row>
    <row r="175" spans="1:23" x14ac:dyDescent="0.15">
      <c r="A175">
        <v>174</v>
      </c>
      <c r="B175">
        <v>2020</v>
      </c>
      <c r="C175" t="s">
        <v>285</v>
      </c>
      <c r="D175" t="s">
        <v>286</v>
      </c>
      <c r="F175" s="3" t="s">
        <v>23</v>
      </c>
      <c r="G175" s="3" t="s">
        <v>23</v>
      </c>
      <c r="H175" t="s">
        <v>16</v>
      </c>
      <c r="I175" s="3" t="s">
        <v>17</v>
      </c>
      <c r="J175" s="14"/>
      <c r="K175" s="3">
        <v>100</v>
      </c>
      <c r="L175" t="s">
        <v>212</v>
      </c>
      <c r="M175" t="s">
        <v>209</v>
      </c>
      <c r="N175" t="s">
        <v>36</v>
      </c>
      <c r="O175">
        <v>0</v>
      </c>
      <c r="P175" t="s">
        <v>1081</v>
      </c>
      <c r="Q175" t="s">
        <v>1073</v>
      </c>
      <c r="R175" t="s">
        <v>1073</v>
      </c>
      <c r="S175" t="s">
        <v>1073</v>
      </c>
    </row>
    <row r="176" spans="1:23" x14ac:dyDescent="0.15">
      <c r="A176">
        <v>175</v>
      </c>
      <c r="B176">
        <v>2020</v>
      </c>
      <c r="C176" t="s">
        <v>287</v>
      </c>
      <c r="D176" t="s">
        <v>288</v>
      </c>
      <c r="F176" s="3" t="s">
        <v>23</v>
      </c>
      <c r="G176" s="3" t="s">
        <v>23</v>
      </c>
      <c r="H176" t="s">
        <v>71</v>
      </c>
      <c r="I176" s="3" t="s">
        <v>17</v>
      </c>
      <c r="J176" s="14"/>
      <c r="K176" s="3">
        <v>100</v>
      </c>
      <c r="L176" t="s">
        <v>212</v>
      </c>
      <c r="M176" t="s">
        <v>209</v>
      </c>
      <c r="N176" t="s">
        <v>36</v>
      </c>
      <c r="O176">
        <v>0</v>
      </c>
      <c r="P176" t="s">
        <v>1073</v>
      </c>
      <c r="Q176" t="s">
        <v>1073</v>
      </c>
      <c r="R176" t="s">
        <v>1073</v>
      </c>
      <c r="S176" t="s">
        <v>1073</v>
      </c>
    </row>
    <row r="177" spans="1:23" x14ac:dyDescent="0.15">
      <c r="A177">
        <v>176</v>
      </c>
      <c r="B177">
        <v>2020</v>
      </c>
      <c r="C177" t="s">
        <v>270</v>
      </c>
      <c r="D177" t="s">
        <v>289</v>
      </c>
      <c r="F177" s="3" t="s">
        <v>23</v>
      </c>
      <c r="G177" s="3" t="s">
        <v>23</v>
      </c>
      <c r="H177" t="s">
        <v>71</v>
      </c>
      <c r="I177" s="3" t="s">
        <v>17</v>
      </c>
      <c r="J177" s="14"/>
      <c r="K177" s="3">
        <v>100</v>
      </c>
      <c r="L177" t="s">
        <v>212</v>
      </c>
      <c r="M177" t="s">
        <v>209</v>
      </c>
      <c r="N177" t="s">
        <v>36</v>
      </c>
      <c r="O177">
        <v>0</v>
      </c>
      <c r="P177" t="s">
        <v>1073</v>
      </c>
      <c r="Q177" t="s">
        <v>1073</v>
      </c>
      <c r="R177" t="s">
        <v>1073</v>
      </c>
      <c r="S177" t="s">
        <v>1073</v>
      </c>
    </row>
    <row r="178" spans="1:23" x14ac:dyDescent="0.15">
      <c r="A178">
        <v>177</v>
      </c>
      <c r="B178">
        <v>2020</v>
      </c>
      <c r="C178" t="s">
        <v>137</v>
      </c>
      <c r="D178" t="s">
        <v>213</v>
      </c>
      <c r="F178" s="3" t="s">
        <v>23</v>
      </c>
      <c r="G178" s="3" t="s">
        <v>23</v>
      </c>
      <c r="H178" t="s">
        <v>67</v>
      </c>
      <c r="I178" s="3" t="s">
        <v>25</v>
      </c>
      <c r="J178" s="14"/>
      <c r="K178" s="3">
        <v>0</v>
      </c>
      <c r="L178" t="s">
        <v>212</v>
      </c>
      <c r="M178" t="s">
        <v>209</v>
      </c>
      <c r="N178" t="s">
        <v>20</v>
      </c>
      <c r="O178">
        <v>0</v>
      </c>
      <c r="P178" t="s">
        <v>1081</v>
      </c>
      <c r="Q178" t="s">
        <v>1073</v>
      </c>
      <c r="R178" t="s">
        <v>1073</v>
      </c>
      <c r="S178" t="s">
        <v>1073</v>
      </c>
      <c r="U178" s="1"/>
      <c r="V178" t="s">
        <v>37</v>
      </c>
      <c r="W178" t="s">
        <v>38</v>
      </c>
    </row>
    <row r="179" spans="1:23" x14ac:dyDescent="0.15">
      <c r="A179">
        <v>178</v>
      </c>
      <c r="B179">
        <v>2020</v>
      </c>
      <c r="C179" t="s">
        <v>262</v>
      </c>
      <c r="D179" t="s">
        <v>185</v>
      </c>
      <c r="F179" s="3" t="s">
        <v>23</v>
      </c>
      <c r="G179" s="3" t="s">
        <v>23</v>
      </c>
      <c r="H179" t="s">
        <v>71</v>
      </c>
      <c r="I179" s="3" t="s">
        <v>17</v>
      </c>
      <c r="J179" s="14"/>
      <c r="K179" s="3">
        <v>100</v>
      </c>
      <c r="L179" t="s">
        <v>18</v>
      </c>
      <c r="M179" t="s">
        <v>209</v>
      </c>
      <c r="N179" t="s">
        <v>36</v>
      </c>
      <c r="O179">
        <v>1</v>
      </c>
      <c r="P179" t="s">
        <v>1073</v>
      </c>
      <c r="Q179" t="s">
        <v>1073</v>
      </c>
      <c r="R179" t="s">
        <v>1073</v>
      </c>
      <c r="S179" t="s">
        <v>1073</v>
      </c>
      <c r="U179" t="s">
        <v>23</v>
      </c>
      <c r="V179">
        <f>COUNTIFS($G$2:$G$2538,U179,$L$2:$L$2538,"post",$M$2:$M$2538,"yes")</f>
        <v>24</v>
      </c>
      <c r="W179" s="4">
        <f>V179/V$189</f>
        <v>0.45283018867924529</v>
      </c>
    </row>
    <row r="180" spans="1:23" x14ac:dyDescent="0.15">
      <c r="A180">
        <v>179</v>
      </c>
      <c r="B180">
        <v>2020</v>
      </c>
      <c r="C180" t="s">
        <v>236</v>
      </c>
      <c r="D180" t="s">
        <v>237</v>
      </c>
      <c r="F180" s="3" t="s">
        <v>23</v>
      </c>
      <c r="G180" s="3" t="s">
        <v>23</v>
      </c>
      <c r="H180" t="s">
        <v>24</v>
      </c>
      <c r="I180" s="3" t="s">
        <v>25</v>
      </c>
      <c r="J180" s="14"/>
      <c r="K180" s="3">
        <v>0</v>
      </c>
      <c r="L180" t="s">
        <v>18</v>
      </c>
      <c r="M180" t="s">
        <v>209</v>
      </c>
      <c r="N180" t="s">
        <v>36</v>
      </c>
      <c r="O180">
        <v>2</v>
      </c>
      <c r="P180" t="s">
        <v>1081</v>
      </c>
      <c r="Q180" t="s">
        <v>1073</v>
      </c>
      <c r="R180" t="s">
        <v>1073</v>
      </c>
      <c r="S180" t="s">
        <v>1073</v>
      </c>
      <c r="U180" t="s">
        <v>93</v>
      </c>
      <c r="V180">
        <f>COUNTIFS($G$2:$G$2538,"&lt;&gt;USA",$G$2:$G$2538,"&lt;&gt;Unknown",$G$2:$G$2538,"*",$L$2:$L$2538,"post",$M$2:$M$2538,"yes")</f>
        <v>29</v>
      </c>
      <c r="W180" s="4">
        <f>V180/V$189</f>
        <v>0.54716981132075471</v>
      </c>
    </row>
    <row r="181" spans="1:23" x14ac:dyDescent="0.15">
      <c r="A181">
        <v>180</v>
      </c>
      <c r="B181">
        <v>2020</v>
      </c>
      <c r="C181" t="s">
        <v>206</v>
      </c>
      <c r="D181" t="s">
        <v>223</v>
      </c>
      <c r="F181" s="3" t="s">
        <v>23</v>
      </c>
      <c r="G181" s="3" t="s">
        <v>23</v>
      </c>
      <c r="H181" t="s">
        <v>24</v>
      </c>
      <c r="I181" s="3" t="s">
        <v>25</v>
      </c>
      <c r="J181" s="14"/>
      <c r="K181" s="3">
        <v>0</v>
      </c>
      <c r="L181" t="s">
        <v>18</v>
      </c>
      <c r="M181" t="s">
        <v>209</v>
      </c>
      <c r="N181" t="s">
        <v>20</v>
      </c>
      <c r="O181">
        <v>2</v>
      </c>
      <c r="P181" t="s">
        <v>1081</v>
      </c>
      <c r="Q181" t="s">
        <v>1073</v>
      </c>
      <c r="R181" t="s">
        <v>1073</v>
      </c>
      <c r="S181" t="s">
        <v>1073</v>
      </c>
      <c r="U181" t="s">
        <v>50</v>
      </c>
      <c r="V181">
        <f>COUNTIFS($G$2:$G$2538,U181,$L$2:$L$2538,"post",$M$2:$M$2538,"yes")</f>
        <v>0</v>
      </c>
      <c r="W181" s="4">
        <f>V181/V$189</f>
        <v>0</v>
      </c>
    </row>
    <row r="182" spans="1:23" x14ac:dyDescent="0.15">
      <c r="A182">
        <v>181</v>
      </c>
      <c r="B182">
        <v>2020</v>
      </c>
      <c r="C182" t="s">
        <v>145</v>
      </c>
      <c r="D182" t="s">
        <v>146</v>
      </c>
      <c r="F182" s="3" t="s">
        <v>23</v>
      </c>
      <c r="G182" s="3" t="s">
        <v>23</v>
      </c>
      <c r="H182" t="s">
        <v>24</v>
      </c>
      <c r="I182" s="3" t="s">
        <v>25</v>
      </c>
      <c r="J182" s="14"/>
      <c r="K182" s="3">
        <v>0</v>
      </c>
      <c r="L182" t="s">
        <v>18</v>
      </c>
      <c r="M182" t="s">
        <v>209</v>
      </c>
      <c r="N182" t="s">
        <v>20</v>
      </c>
      <c r="O182">
        <v>2</v>
      </c>
      <c r="P182" t="s">
        <v>1081</v>
      </c>
      <c r="Q182" t="s">
        <v>1073</v>
      </c>
      <c r="R182" t="s">
        <v>1073</v>
      </c>
      <c r="S182" t="s">
        <v>1073</v>
      </c>
      <c r="W182" s="4">
        <f>SUM(W179:W181)</f>
        <v>1</v>
      </c>
    </row>
    <row r="183" spans="1:23" x14ac:dyDescent="0.15">
      <c r="A183">
        <v>182</v>
      </c>
      <c r="B183">
        <v>2020</v>
      </c>
      <c r="C183" t="s">
        <v>183</v>
      </c>
      <c r="D183" t="s">
        <v>291</v>
      </c>
      <c r="F183" s="3" t="s">
        <v>23</v>
      </c>
      <c r="G183" s="3" t="s">
        <v>23</v>
      </c>
      <c r="H183" t="s">
        <v>71</v>
      </c>
      <c r="I183" s="3" t="s">
        <v>17</v>
      </c>
      <c r="J183" s="14"/>
      <c r="K183" s="3">
        <v>100</v>
      </c>
      <c r="L183" t="s">
        <v>212</v>
      </c>
      <c r="M183" t="s">
        <v>209</v>
      </c>
      <c r="N183" t="s">
        <v>36</v>
      </c>
      <c r="O183">
        <v>0</v>
      </c>
      <c r="P183" t="s">
        <v>1073</v>
      </c>
      <c r="Q183" t="s">
        <v>1073</v>
      </c>
      <c r="R183" t="s">
        <v>1073</v>
      </c>
      <c r="S183" t="s">
        <v>1073</v>
      </c>
      <c r="U183" t="s">
        <v>15</v>
      </c>
      <c r="V183">
        <f>COUNTIFS($G$2:$G$2538,U183,$L$2:$L$2538,"post",$M$2:$M$2538,"yes")</f>
        <v>2</v>
      </c>
      <c r="W183" s="4">
        <f t="shared" ref="W183:W188" si="32">V183/V$189</f>
        <v>3.7735849056603772E-2</v>
      </c>
    </row>
    <row r="184" spans="1:23" x14ac:dyDescent="0.15">
      <c r="A184">
        <v>183</v>
      </c>
      <c r="B184">
        <v>2020</v>
      </c>
      <c r="C184" t="s">
        <v>142</v>
      </c>
      <c r="D184" t="s">
        <v>143</v>
      </c>
      <c r="F184" s="3" t="s">
        <v>23</v>
      </c>
      <c r="G184" s="3" t="s">
        <v>23</v>
      </c>
      <c r="H184" t="s">
        <v>24</v>
      </c>
      <c r="I184" s="3" t="s">
        <v>25</v>
      </c>
      <c r="J184" s="14"/>
      <c r="K184" s="3">
        <v>0</v>
      </c>
      <c r="L184" t="s">
        <v>212</v>
      </c>
      <c r="M184" t="s">
        <v>209</v>
      </c>
      <c r="N184" t="s">
        <v>36</v>
      </c>
      <c r="O184">
        <v>0</v>
      </c>
      <c r="P184" t="s">
        <v>1081</v>
      </c>
      <c r="Q184" t="s">
        <v>1073</v>
      </c>
      <c r="R184" t="s">
        <v>1073</v>
      </c>
      <c r="S184" t="s">
        <v>1073</v>
      </c>
      <c r="U184" t="s">
        <v>35</v>
      </c>
      <c r="V184">
        <f>COUNTIFS($G$2:$G$2538,U184,$L$2:$L$2538,"post",$M$2:$M$2538,"yes")</f>
        <v>3</v>
      </c>
      <c r="W184" s="4">
        <f t="shared" si="32"/>
        <v>5.6603773584905662E-2</v>
      </c>
    </row>
    <row r="185" spans="1:23" x14ac:dyDescent="0.15">
      <c r="A185">
        <v>184</v>
      </c>
      <c r="B185">
        <v>2020</v>
      </c>
      <c r="C185" t="s">
        <v>292</v>
      </c>
      <c r="D185" t="s">
        <v>293</v>
      </c>
      <c r="F185" s="3" t="s">
        <v>23</v>
      </c>
      <c r="G185" s="3" t="s">
        <v>23</v>
      </c>
      <c r="H185" t="s">
        <v>71</v>
      </c>
      <c r="I185" s="3" t="s">
        <v>17</v>
      </c>
      <c r="J185" s="14"/>
      <c r="K185" s="3">
        <v>100</v>
      </c>
      <c r="L185" t="s">
        <v>212</v>
      </c>
      <c r="M185" t="s">
        <v>209</v>
      </c>
      <c r="N185" t="s">
        <v>36</v>
      </c>
      <c r="O185">
        <v>0</v>
      </c>
      <c r="P185" t="s">
        <v>1073</v>
      </c>
      <c r="Q185" t="s">
        <v>1073</v>
      </c>
      <c r="R185" t="s">
        <v>1073</v>
      </c>
      <c r="S185" t="s">
        <v>1073</v>
      </c>
      <c r="U185" t="s">
        <v>43</v>
      </c>
      <c r="V185">
        <f>COUNTIFS($G$2:$G$2538,U185,$L$2:$L$2538,"post",$M$2:$M$2538,"yes")</f>
        <v>17</v>
      </c>
      <c r="W185" s="4">
        <f t="shared" si="32"/>
        <v>0.32075471698113206</v>
      </c>
    </row>
    <row r="186" spans="1:23" x14ac:dyDescent="0.15">
      <c r="A186">
        <v>185</v>
      </c>
      <c r="B186">
        <v>2020</v>
      </c>
      <c r="C186" t="s">
        <v>260</v>
      </c>
      <c r="D186" t="s">
        <v>261</v>
      </c>
      <c r="F186" s="3" t="s">
        <v>23</v>
      </c>
      <c r="G186" s="3" t="s">
        <v>23</v>
      </c>
      <c r="H186" t="s">
        <v>24</v>
      </c>
      <c r="I186" s="3" t="s">
        <v>25</v>
      </c>
      <c r="J186" s="14"/>
      <c r="K186" s="3">
        <v>0</v>
      </c>
      <c r="L186" t="s">
        <v>212</v>
      </c>
      <c r="M186" t="s">
        <v>209</v>
      </c>
      <c r="N186" t="s">
        <v>20</v>
      </c>
      <c r="O186">
        <v>0</v>
      </c>
      <c r="P186" t="s">
        <v>1084</v>
      </c>
      <c r="Q186" t="s">
        <v>1073</v>
      </c>
      <c r="R186" t="s">
        <v>1073</v>
      </c>
      <c r="S186" t="s">
        <v>1073</v>
      </c>
      <c r="U186" t="s">
        <v>109</v>
      </c>
      <c r="V186">
        <f>COUNTIFS($G$2:$G$2538,U186,$L$2:$L$2538,"post",$M$2:$M$2538,"yes")</f>
        <v>0</v>
      </c>
      <c r="W186" s="4">
        <f t="shared" si="32"/>
        <v>0</v>
      </c>
    </row>
    <row r="187" spans="1:23" x14ac:dyDescent="0.15">
      <c r="A187">
        <v>186</v>
      </c>
      <c r="B187">
        <v>2020</v>
      </c>
      <c r="C187" t="s">
        <v>294</v>
      </c>
      <c r="D187" t="s">
        <v>295</v>
      </c>
      <c r="F187" s="3" t="s">
        <v>23</v>
      </c>
      <c r="G187" s="3" t="s">
        <v>23</v>
      </c>
      <c r="H187" t="s">
        <v>71</v>
      </c>
      <c r="I187" s="3" t="s">
        <v>17</v>
      </c>
      <c r="J187" s="14"/>
      <c r="K187" s="3">
        <v>100</v>
      </c>
      <c r="L187" t="s">
        <v>44</v>
      </c>
      <c r="M187" t="s">
        <v>209</v>
      </c>
      <c r="N187" t="s">
        <v>20</v>
      </c>
      <c r="O187">
        <v>1</v>
      </c>
      <c r="P187" t="s">
        <v>1073</v>
      </c>
      <c r="Q187" t="s">
        <v>1073</v>
      </c>
      <c r="R187" t="s">
        <v>1073</v>
      </c>
      <c r="S187" t="s">
        <v>1073</v>
      </c>
      <c r="U187" t="s">
        <v>48</v>
      </c>
      <c r="V187">
        <f>COUNTIFS($G$2:$G$2538,U187,$L$2:$L$2538,"post",$M$2:$M$2538,"yes")</f>
        <v>7</v>
      </c>
      <c r="W187" s="4">
        <f t="shared" si="32"/>
        <v>0.13207547169811321</v>
      </c>
    </row>
    <row r="188" spans="1:23" x14ac:dyDescent="0.15">
      <c r="A188">
        <v>187</v>
      </c>
      <c r="B188">
        <v>2020</v>
      </c>
      <c r="C188" t="s">
        <v>45</v>
      </c>
      <c r="D188" t="s">
        <v>46</v>
      </c>
      <c r="F188" s="3" t="s">
        <v>47</v>
      </c>
      <c r="G188" s="3" t="s">
        <v>48</v>
      </c>
      <c r="H188" t="s">
        <v>49</v>
      </c>
      <c r="I188" s="3" t="s">
        <v>17</v>
      </c>
      <c r="J188" s="14"/>
      <c r="K188" s="3">
        <v>100</v>
      </c>
      <c r="L188" t="s">
        <v>44</v>
      </c>
      <c r="M188" t="s">
        <v>209</v>
      </c>
      <c r="N188" t="s">
        <v>36</v>
      </c>
      <c r="O188">
        <v>1</v>
      </c>
      <c r="P188">
        <v>0</v>
      </c>
      <c r="Q188" t="s">
        <v>1073</v>
      </c>
      <c r="R188" t="s">
        <v>1073</v>
      </c>
      <c r="S188" t="s">
        <v>1094</v>
      </c>
      <c r="U188" t="s">
        <v>1093</v>
      </c>
      <c r="V188">
        <f>COUNTIFS($G$2:$G$2538,U188,$L$2:$L$2538,"post",$M$2:$M$2538,"yes")</f>
        <v>0</v>
      </c>
      <c r="W188" s="4">
        <f t="shared" si="32"/>
        <v>0</v>
      </c>
    </row>
    <row r="189" spans="1:23" x14ac:dyDescent="0.15">
      <c r="A189">
        <v>188</v>
      </c>
      <c r="B189">
        <v>2020</v>
      </c>
      <c r="C189" t="s">
        <v>272</v>
      </c>
      <c r="D189" t="s">
        <v>296</v>
      </c>
      <c r="F189" s="3" t="s">
        <v>23</v>
      </c>
      <c r="G189" s="3" t="s">
        <v>23</v>
      </c>
      <c r="H189" t="s">
        <v>24</v>
      </c>
      <c r="I189" s="3" t="s">
        <v>25</v>
      </c>
      <c r="J189" s="14"/>
      <c r="K189" s="3">
        <v>0</v>
      </c>
      <c r="L189" t="s">
        <v>212</v>
      </c>
      <c r="M189" t="s">
        <v>209</v>
      </c>
      <c r="N189" t="s">
        <v>36</v>
      </c>
      <c r="O189">
        <v>0</v>
      </c>
      <c r="P189" t="s">
        <v>1081</v>
      </c>
      <c r="Q189" t="s">
        <v>1073</v>
      </c>
      <c r="R189" t="s">
        <v>1073</v>
      </c>
      <c r="S189" t="s">
        <v>1073</v>
      </c>
      <c r="U189" t="s">
        <v>55</v>
      </c>
      <c r="V189">
        <f>COUNTIFS($L$2:$L$2538,"post",$M$2:$M$2538,"yes")</f>
        <v>53</v>
      </c>
      <c r="W189" s="4">
        <f>SUM(W179,W181,W183:W188)</f>
        <v>1</v>
      </c>
    </row>
    <row r="190" spans="1:23" x14ac:dyDescent="0.15">
      <c r="A190">
        <v>189</v>
      </c>
      <c r="B190">
        <v>2020</v>
      </c>
      <c r="C190" t="s">
        <v>142</v>
      </c>
      <c r="D190" t="s">
        <v>143</v>
      </c>
      <c r="F190" s="3" t="s">
        <v>23</v>
      </c>
      <c r="G190" s="3" t="s">
        <v>23</v>
      </c>
      <c r="H190" t="s">
        <v>60</v>
      </c>
      <c r="I190" s="3" t="s">
        <v>275</v>
      </c>
      <c r="J190" s="14"/>
      <c r="K190" s="3">
        <v>0</v>
      </c>
      <c r="L190" t="s">
        <v>212</v>
      </c>
      <c r="M190" t="s">
        <v>209</v>
      </c>
      <c r="N190" t="s">
        <v>20</v>
      </c>
      <c r="O190">
        <v>0</v>
      </c>
      <c r="P190" t="s">
        <v>1081</v>
      </c>
      <c r="Q190" t="s">
        <v>1073</v>
      </c>
      <c r="R190" t="s">
        <v>1073</v>
      </c>
      <c r="S190" t="s">
        <v>1073</v>
      </c>
      <c r="W190" s="4"/>
    </row>
    <row r="191" spans="1:23" x14ac:dyDescent="0.15">
      <c r="A191">
        <v>190</v>
      </c>
      <c r="B191">
        <v>2020</v>
      </c>
      <c r="C191" t="s">
        <v>204</v>
      </c>
      <c r="D191" t="s">
        <v>297</v>
      </c>
      <c r="F191" s="3" t="s">
        <v>23</v>
      </c>
      <c r="G191" s="3" t="s">
        <v>23</v>
      </c>
      <c r="H191" t="s">
        <v>24</v>
      </c>
      <c r="I191" s="3" t="s">
        <v>25</v>
      </c>
      <c r="J191" s="14"/>
      <c r="K191" s="3">
        <v>0</v>
      </c>
      <c r="L191" t="s">
        <v>212</v>
      </c>
      <c r="M191" t="s">
        <v>209</v>
      </c>
      <c r="N191" t="s">
        <v>36</v>
      </c>
      <c r="O191">
        <v>0</v>
      </c>
      <c r="P191" t="s">
        <v>1081</v>
      </c>
      <c r="Q191" t="s">
        <v>1073</v>
      </c>
      <c r="R191" t="s">
        <v>1073</v>
      </c>
      <c r="S191" t="s">
        <v>1073</v>
      </c>
      <c r="W191" s="4"/>
    </row>
    <row r="192" spans="1:23" x14ac:dyDescent="0.15">
      <c r="A192">
        <v>191</v>
      </c>
      <c r="B192">
        <v>2020</v>
      </c>
      <c r="C192" t="s">
        <v>145</v>
      </c>
      <c r="D192" t="s">
        <v>146</v>
      </c>
      <c r="F192" s="3" t="s">
        <v>23</v>
      </c>
      <c r="G192" s="3" t="s">
        <v>23</v>
      </c>
      <c r="H192" t="s">
        <v>16</v>
      </c>
      <c r="I192" s="3" t="s">
        <v>17</v>
      </c>
      <c r="J192" s="14"/>
      <c r="K192" s="3">
        <v>100</v>
      </c>
      <c r="L192" t="s">
        <v>212</v>
      </c>
      <c r="M192" t="s">
        <v>209</v>
      </c>
      <c r="N192" t="s">
        <v>36</v>
      </c>
      <c r="O192">
        <v>0</v>
      </c>
      <c r="P192" t="s">
        <v>1081</v>
      </c>
      <c r="Q192" t="s">
        <v>1073</v>
      </c>
      <c r="R192" t="s">
        <v>1073</v>
      </c>
      <c r="S192" t="s">
        <v>1073</v>
      </c>
      <c r="U192" t="s">
        <v>1086</v>
      </c>
      <c r="V192" t="s">
        <v>37</v>
      </c>
      <c r="W192" s="4"/>
    </row>
    <row r="193" spans="1:23" x14ac:dyDescent="0.15">
      <c r="A193">
        <v>192</v>
      </c>
      <c r="B193">
        <v>2020</v>
      </c>
      <c r="C193" t="s">
        <v>264</v>
      </c>
      <c r="D193" t="s">
        <v>168</v>
      </c>
      <c r="F193" s="3" t="s">
        <v>23</v>
      </c>
      <c r="G193" s="3" t="s">
        <v>23</v>
      </c>
      <c r="H193" t="s">
        <v>71</v>
      </c>
      <c r="I193" s="3" t="s">
        <v>17</v>
      </c>
      <c r="J193" s="14"/>
      <c r="K193" s="3">
        <v>100</v>
      </c>
      <c r="L193" t="s">
        <v>212</v>
      </c>
      <c r="M193" t="s">
        <v>209</v>
      </c>
      <c r="N193" t="s">
        <v>20</v>
      </c>
      <c r="O193">
        <v>0</v>
      </c>
      <c r="P193" t="s">
        <v>1073</v>
      </c>
      <c r="Q193" t="s">
        <v>1073</v>
      </c>
      <c r="R193" t="s">
        <v>1073</v>
      </c>
      <c r="S193" t="s">
        <v>1073</v>
      </c>
      <c r="U193" t="s">
        <v>1081</v>
      </c>
      <c r="V193">
        <f>COUNTIFS($P$2:$P$2538,U193,$L$2:$L$2538,"post",$M$2:$M$2538,"yes")</f>
        <v>18</v>
      </c>
      <c r="W193" s="4"/>
    </row>
    <row r="194" spans="1:23" x14ac:dyDescent="0.15">
      <c r="A194">
        <v>193</v>
      </c>
      <c r="B194">
        <v>2020</v>
      </c>
      <c r="C194" t="s">
        <v>140</v>
      </c>
      <c r="D194" t="s">
        <v>298</v>
      </c>
      <c r="F194" s="3" t="s">
        <v>23</v>
      </c>
      <c r="G194" s="3" t="s">
        <v>23</v>
      </c>
      <c r="H194" t="s">
        <v>24</v>
      </c>
      <c r="I194" s="3" t="s">
        <v>25</v>
      </c>
      <c r="J194" s="14"/>
      <c r="K194" s="3">
        <v>50</v>
      </c>
      <c r="L194" t="s">
        <v>212</v>
      </c>
      <c r="M194" t="s">
        <v>209</v>
      </c>
      <c r="N194" t="s">
        <v>20</v>
      </c>
      <c r="O194">
        <v>0</v>
      </c>
      <c r="P194" t="s">
        <v>1081</v>
      </c>
      <c r="Q194" t="s">
        <v>1073</v>
      </c>
      <c r="R194" t="s">
        <v>1073</v>
      </c>
      <c r="S194" t="s">
        <v>1073</v>
      </c>
      <c r="U194" t="s">
        <v>1084</v>
      </c>
      <c r="V194">
        <f t="shared" ref="V194:V195" si="33">COUNTIFS($P$2:$P$2538,U194,$L$2:$L$2538,"post",$M$2:$M$2538,"yes")</f>
        <v>2</v>
      </c>
      <c r="W194" s="4"/>
    </row>
    <row r="195" spans="1:23" x14ac:dyDescent="0.15">
      <c r="A195">
        <v>194</v>
      </c>
      <c r="B195">
        <v>2020</v>
      </c>
      <c r="C195" t="s">
        <v>231</v>
      </c>
      <c r="D195" t="s">
        <v>232</v>
      </c>
      <c r="F195" s="3" t="s">
        <v>23</v>
      </c>
      <c r="G195" s="3" t="s">
        <v>23</v>
      </c>
      <c r="H195" t="s">
        <v>16</v>
      </c>
      <c r="I195" s="3" t="s">
        <v>17</v>
      </c>
      <c r="J195" s="14"/>
      <c r="K195" s="3">
        <v>100</v>
      </c>
      <c r="L195" t="s">
        <v>212</v>
      </c>
      <c r="M195" t="s">
        <v>209</v>
      </c>
      <c r="N195" t="s">
        <v>36</v>
      </c>
      <c r="O195">
        <v>0</v>
      </c>
      <c r="P195" t="s">
        <v>1081</v>
      </c>
      <c r="Q195" t="s">
        <v>1073</v>
      </c>
      <c r="R195" t="s">
        <v>1073</v>
      </c>
      <c r="S195" t="s">
        <v>1073</v>
      </c>
      <c r="U195" t="s">
        <v>1085</v>
      </c>
      <c r="V195">
        <f t="shared" si="33"/>
        <v>0</v>
      </c>
      <c r="W195" s="4"/>
    </row>
    <row r="196" spans="1:23" x14ac:dyDescent="0.15">
      <c r="A196">
        <v>195</v>
      </c>
      <c r="B196">
        <v>2020</v>
      </c>
      <c r="C196" t="s">
        <v>299</v>
      </c>
      <c r="D196" t="s">
        <v>300</v>
      </c>
      <c r="F196" s="3" t="s">
        <v>23</v>
      </c>
      <c r="G196" s="3" t="s">
        <v>23</v>
      </c>
      <c r="H196" t="s">
        <v>71</v>
      </c>
      <c r="I196" s="3" t="s">
        <v>17</v>
      </c>
      <c r="J196" s="14"/>
      <c r="K196" s="3">
        <v>100</v>
      </c>
      <c r="L196" t="s">
        <v>212</v>
      </c>
      <c r="M196" t="s">
        <v>209</v>
      </c>
      <c r="N196" t="s">
        <v>20</v>
      </c>
      <c r="O196">
        <v>0</v>
      </c>
      <c r="P196" t="s">
        <v>1073</v>
      </c>
      <c r="Q196" t="s">
        <v>1073</v>
      </c>
      <c r="R196" t="s">
        <v>1073</v>
      </c>
      <c r="S196" t="s">
        <v>1073</v>
      </c>
      <c r="U196" t="s">
        <v>1082</v>
      </c>
      <c r="V196">
        <f>COUNTIFS($Q$2:$Q$2538,U196,$L$2:$L$2538,"post",$M$2:$M$2538,"yes")</f>
        <v>0</v>
      </c>
      <c r="W196" s="4"/>
    </row>
    <row r="197" spans="1:23" x14ac:dyDescent="0.15">
      <c r="A197">
        <v>196</v>
      </c>
      <c r="B197">
        <v>2020</v>
      </c>
      <c r="C197" t="s">
        <v>41</v>
      </c>
      <c r="D197" t="s">
        <v>42</v>
      </c>
      <c r="F197" s="3" t="s">
        <v>301</v>
      </c>
      <c r="G197" s="3" t="s">
        <v>43</v>
      </c>
      <c r="H197" t="s">
        <v>24</v>
      </c>
      <c r="I197" s="3" t="s">
        <v>25</v>
      </c>
      <c r="J197" s="14"/>
      <c r="K197" s="3">
        <v>50</v>
      </c>
      <c r="L197" t="s">
        <v>44</v>
      </c>
      <c r="M197" t="s">
        <v>209</v>
      </c>
      <c r="N197" t="s">
        <v>36</v>
      </c>
      <c r="O197">
        <v>1</v>
      </c>
      <c r="P197" t="s">
        <v>1073</v>
      </c>
      <c r="Q197" t="s">
        <v>1073</v>
      </c>
      <c r="R197" t="s">
        <v>1073</v>
      </c>
      <c r="S197" t="s">
        <v>1073</v>
      </c>
      <c r="U197" t="s">
        <v>1083</v>
      </c>
      <c r="V197">
        <f>COUNTIFS($R$2:$R$2538,U197,$L$2:$L$2538,"post",$M$2:$M$2538,"yes")</f>
        <v>0</v>
      </c>
      <c r="W197" s="4"/>
    </row>
    <row r="198" spans="1:23" x14ac:dyDescent="0.15">
      <c r="A198">
        <v>197</v>
      </c>
      <c r="B198">
        <v>2020</v>
      </c>
      <c r="C198" t="s">
        <v>270</v>
      </c>
      <c r="D198" t="s">
        <v>284</v>
      </c>
      <c r="F198" s="3" t="s">
        <v>23</v>
      </c>
      <c r="G198" s="3" t="s">
        <v>23</v>
      </c>
      <c r="H198" t="s">
        <v>71</v>
      </c>
      <c r="I198" s="3" t="s">
        <v>17</v>
      </c>
      <c r="J198" s="14"/>
      <c r="K198" s="3">
        <v>100</v>
      </c>
      <c r="L198" t="s">
        <v>212</v>
      </c>
      <c r="M198" t="s">
        <v>209</v>
      </c>
      <c r="N198" t="s">
        <v>36</v>
      </c>
      <c r="O198">
        <v>0</v>
      </c>
      <c r="P198" t="s">
        <v>1073</v>
      </c>
      <c r="Q198" t="s">
        <v>1073</v>
      </c>
      <c r="R198" t="s">
        <v>1073</v>
      </c>
      <c r="S198" t="s">
        <v>1073</v>
      </c>
      <c r="U198" t="s">
        <v>1094</v>
      </c>
      <c r="V198">
        <f>COUNTIFS($S$2:$S$2538,U198,$L$2:$L$2538,"post",$M$2:$M$2538,"yes")</f>
        <v>11</v>
      </c>
    </row>
    <row r="199" spans="1:23" x14ac:dyDescent="0.15">
      <c r="A199">
        <v>198</v>
      </c>
      <c r="B199">
        <v>2020</v>
      </c>
      <c r="C199" t="s">
        <v>302</v>
      </c>
      <c r="D199" t="s">
        <v>303</v>
      </c>
      <c r="F199" s="3" t="s">
        <v>136</v>
      </c>
      <c r="G199" s="3" t="s">
        <v>43</v>
      </c>
      <c r="H199" t="s">
        <v>71</v>
      </c>
      <c r="I199" s="3" t="s">
        <v>17</v>
      </c>
      <c r="J199" s="14"/>
      <c r="K199" s="3">
        <v>100</v>
      </c>
      <c r="L199" t="s">
        <v>18</v>
      </c>
      <c r="M199" t="s">
        <v>209</v>
      </c>
      <c r="N199" t="s">
        <v>36</v>
      </c>
      <c r="O199">
        <v>1</v>
      </c>
      <c r="P199" t="s">
        <v>1073</v>
      </c>
      <c r="Q199" t="s">
        <v>1073</v>
      </c>
      <c r="R199" t="s">
        <v>1073</v>
      </c>
      <c r="S199" t="s">
        <v>1094</v>
      </c>
    </row>
    <row r="200" spans="1:23" x14ac:dyDescent="0.15">
      <c r="A200">
        <v>199</v>
      </c>
      <c r="B200">
        <v>2020</v>
      </c>
      <c r="C200" t="s">
        <v>304</v>
      </c>
      <c r="D200" t="s">
        <v>305</v>
      </c>
      <c r="F200" s="3" t="s">
        <v>23</v>
      </c>
      <c r="G200" s="3" t="s">
        <v>23</v>
      </c>
      <c r="H200" t="s">
        <v>24</v>
      </c>
      <c r="I200" s="3" t="s">
        <v>25</v>
      </c>
      <c r="J200" s="14"/>
      <c r="K200" s="3">
        <v>0</v>
      </c>
      <c r="L200" t="s">
        <v>212</v>
      </c>
      <c r="M200" t="s">
        <v>209</v>
      </c>
      <c r="N200" t="s">
        <v>36</v>
      </c>
      <c r="O200">
        <v>0</v>
      </c>
      <c r="P200" t="s">
        <v>1084</v>
      </c>
      <c r="Q200" t="s">
        <v>1073</v>
      </c>
      <c r="R200" t="s">
        <v>1073</v>
      </c>
      <c r="S200" t="s">
        <v>1073</v>
      </c>
      <c r="U200" t="s">
        <v>125</v>
      </c>
      <c r="V200" s="5">
        <f>AVERAGEIFS($O$2:$O$2538,$L$2:$L$2538,"post",$M$2:$M$2538,"yes")</f>
        <v>0.73584905660377353</v>
      </c>
    </row>
    <row r="201" spans="1:23" x14ac:dyDescent="0.15">
      <c r="A201">
        <v>200</v>
      </c>
      <c r="B201">
        <v>2020</v>
      </c>
      <c r="C201" t="s">
        <v>306</v>
      </c>
      <c r="D201" t="s">
        <v>307</v>
      </c>
      <c r="F201" s="3" t="s">
        <v>121</v>
      </c>
      <c r="G201" s="3" t="s">
        <v>43</v>
      </c>
      <c r="H201" t="s">
        <v>16</v>
      </c>
      <c r="I201" s="3" t="s">
        <v>25</v>
      </c>
      <c r="J201" s="14"/>
      <c r="K201" s="3">
        <v>50</v>
      </c>
      <c r="L201" t="s">
        <v>212</v>
      </c>
      <c r="M201" t="s">
        <v>209</v>
      </c>
      <c r="N201" t="s">
        <v>36</v>
      </c>
      <c r="O201">
        <v>0</v>
      </c>
      <c r="P201" t="s">
        <v>1073</v>
      </c>
      <c r="Q201" t="s">
        <v>1073</v>
      </c>
      <c r="R201" t="s">
        <v>1073</v>
      </c>
      <c r="S201" t="s">
        <v>1073</v>
      </c>
      <c r="U201" t="s">
        <v>128</v>
      </c>
    </row>
    <row r="202" spans="1:23" x14ac:dyDescent="0.15">
      <c r="A202">
        <v>201</v>
      </c>
      <c r="B202">
        <v>2020</v>
      </c>
      <c r="C202" t="s">
        <v>56</v>
      </c>
      <c r="D202" t="s">
        <v>57</v>
      </c>
      <c r="F202" s="3" t="s">
        <v>23</v>
      </c>
      <c r="G202" s="3" t="s">
        <v>23</v>
      </c>
      <c r="H202" t="s">
        <v>24</v>
      </c>
      <c r="I202" s="3" t="s">
        <v>25</v>
      </c>
      <c r="J202" s="14"/>
      <c r="K202" s="3">
        <v>0</v>
      </c>
      <c r="L202" t="s">
        <v>44</v>
      </c>
      <c r="M202" t="s">
        <v>209</v>
      </c>
      <c r="N202" t="s">
        <v>20</v>
      </c>
      <c r="O202">
        <v>1</v>
      </c>
      <c r="P202" t="s">
        <v>1081</v>
      </c>
      <c r="Q202" t="s">
        <v>1073</v>
      </c>
      <c r="R202" t="s">
        <v>1073</v>
      </c>
      <c r="S202" t="s">
        <v>1073</v>
      </c>
    </row>
    <row r="203" spans="1:23" x14ac:dyDescent="0.15">
      <c r="A203">
        <v>202</v>
      </c>
      <c r="B203">
        <v>2020</v>
      </c>
      <c r="C203" t="s">
        <v>266</v>
      </c>
      <c r="D203" t="s">
        <v>308</v>
      </c>
      <c r="F203" s="3" t="s">
        <v>23</v>
      </c>
      <c r="G203" s="3" t="s">
        <v>23</v>
      </c>
      <c r="H203" t="s">
        <v>24</v>
      </c>
      <c r="I203" s="3" t="s">
        <v>25</v>
      </c>
      <c r="J203" s="14"/>
      <c r="K203" s="3">
        <v>0</v>
      </c>
      <c r="L203" t="s">
        <v>18</v>
      </c>
      <c r="M203" t="s">
        <v>209</v>
      </c>
      <c r="N203" t="s">
        <v>36</v>
      </c>
      <c r="O203">
        <v>0</v>
      </c>
      <c r="P203" t="s">
        <v>1081</v>
      </c>
      <c r="Q203" t="s">
        <v>1073</v>
      </c>
      <c r="R203" t="s">
        <v>1073</v>
      </c>
      <c r="S203" t="s">
        <v>1073</v>
      </c>
      <c r="V203" s="5"/>
    </row>
    <row r="204" spans="1:23" x14ac:dyDescent="0.15">
      <c r="A204">
        <v>203</v>
      </c>
      <c r="B204">
        <v>2020</v>
      </c>
      <c r="C204" t="s">
        <v>84</v>
      </c>
      <c r="D204" t="s">
        <v>85</v>
      </c>
      <c r="F204" s="3" t="s">
        <v>23</v>
      </c>
      <c r="G204" s="3" t="s">
        <v>23</v>
      </c>
      <c r="H204" t="s">
        <v>24</v>
      </c>
      <c r="I204" s="3" t="s">
        <v>25</v>
      </c>
      <c r="J204" s="14"/>
      <c r="K204" s="3">
        <v>0</v>
      </c>
      <c r="L204" t="s">
        <v>18</v>
      </c>
      <c r="M204" t="s">
        <v>209</v>
      </c>
      <c r="N204" t="s">
        <v>36</v>
      </c>
      <c r="O204">
        <v>1</v>
      </c>
      <c r="P204" t="s">
        <v>1081</v>
      </c>
      <c r="Q204" t="s">
        <v>1073</v>
      </c>
      <c r="R204" t="s">
        <v>1073</v>
      </c>
      <c r="S204" t="s">
        <v>1073</v>
      </c>
    </row>
    <row r="205" spans="1:23" x14ac:dyDescent="0.15">
      <c r="A205">
        <v>204</v>
      </c>
      <c r="B205">
        <v>2020</v>
      </c>
      <c r="C205" t="s">
        <v>142</v>
      </c>
      <c r="D205" t="s">
        <v>143</v>
      </c>
      <c r="F205" s="3" t="s">
        <v>23</v>
      </c>
      <c r="G205" s="3" t="s">
        <v>23</v>
      </c>
      <c r="H205" t="s">
        <v>24</v>
      </c>
      <c r="I205" s="3" t="s">
        <v>25</v>
      </c>
      <c r="J205" s="14"/>
      <c r="K205" s="3">
        <v>0</v>
      </c>
      <c r="L205" t="s">
        <v>212</v>
      </c>
      <c r="M205" t="s">
        <v>209</v>
      </c>
      <c r="N205" t="s">
        <v>36</v>
      </c>
      <c r="O205">
        <v>0</v>
      </c>
      <c r="P205" t="s">
        <v>1081</v>
      </c>
      <c r="Q205" t="s">
        <v>1073</v>
      </c>
      <c r="R205" t="s">
        <v>1073</v>
      </c>
      <c r="S205" t="s">
        <v>1073</v>
      </c>
    </row>
    <row r="206" spans="1:23" x14ac:dyDescent="0.15">
      <c r="A206">
        <v>205</v>
      </c>
      <c r="B206">
        <v>2020</v>
      </c>
      <c r="C206" t="s">
        <v>142</v>
      </c>
      <c r="D206" t="s">
        <v>143</v>
      </c>
      <c r="F206" s="3" t="s">
        <v>23</v>
      </c>
      <c r="G206" s="3" t="s">
        <v>23</v>
      </c>
      <c r="H206" t="s">
        <v>24</v>
      </c>
      <c r="I206" s="3" t="s">
        <v>25</v>
      </c>
      <c r="J206" s="14"/>
      <c r="K206" s="3">
        <v>0</v>
      </c>
      <c r="L206" t="s">
        <v>212</v>
      </c>
      <c r="M206" t="s">
        <v>209</v>
      </c>
      <c r="N206" t="s">
        <v>36</v>
      </c>
      <c r="O206">
        <v>0</v>
      </c>
      <c r="P206" t="s">
        <v>1081</v>
      </c>
      <c r="Q206" t="s">
        <v>1073</v>
      </c>
      <c r="R206" t="s">
        <v>1073</v>
      </c>
      <c r="S206" t="s">
        <v>1073</v>
      </c>
    </row>
    <row r="207" spans="1:23" x14ac:dyDescent="0.15">
      <c r="A207">
        <v>206</v>
      </c>
      <c r="B207">
        <v>2020</v>
      </c>
      <c r="C207" t="s">
        <v>310</v>
      </c>
      <c r="D207" t="s">
        <v>78</v>
      </c>
      <c r="F207" s="3" t="s">
        <v>78</v>
      </c>
      <c r="G207" s="3" t="s">
        <v>35</v>
      </c>
      <c r="H207" t="s">
        <v>71</v>
      </c>
      <c r="I207" s="3" t="s">
        <v>17</v>
      </c>
      <c r="J207" s="14"/>
      <c r="K207" s="3">
        <v>100</v>
      </c>
      <c r="L207" t="s">
        <v>212</v>
      </c>
      <c r="M207" t="s">
        <v>209</v>
      </c>
      <c r="N207" t="s">
        <v>36</v>
      </c>
      <c r="O207">
        <v>0</v>
      </c>
      <c r="P207" t="s">
        <v>1073</v>
      </c>
      <c r="Q207" t="s">
        <v>1073</v>
      </c>
      <c r="R207" t="s">
        <v>1073</v>
      </c>
      <c r="S207" t="s">
        <v>1094</v>
      </c>
      <c r="U207" s="31" t="s">
        <v>200</v>
      </c>
      <c r="V207" s="31"/>
      <c r="W207" s="31"/>
    </row>
    <row r="208" spans="1:23" x14ac:dyDescent="0.15">
      <c r="A208">
        <v>207</v>
      </c>
      <c r="B208">
        <v>2020</v>
      </c>
      <c r="C208" t="s">
        <v>142</v>
      </c>
      <c r="D208" t="s">
        <v>143</v>
      </c>
      <c r="F208" s="3" t="s">
        <v>23</v>
      </c>
      <c r="G208" s="3" t="s">
        <v>23</v>
      </c>
      <c r="H208" t="s">
        <v>49</v>
      </c>
      <c r="I208" s="3" t="s">
        <v>17</v>
      </c>
      <c r="J208" s="14"/>
      <c r="K208" s="3">
        <v>100</v>
      </c>
      <c r="L208" t="s">
        <v>212</v>
      </c>
      <c r="M208" t="s">
        <v>209</v>
      </c>
      <c r="N208" t="s">
        <v>20</v>
      </c>
      <c r="O208">
        <v>0</v>
      </c>
      <c r="P208" t="s">
        <v>1081</v>
      </c>
      <c r="Q208" t="s">
        <v>1073</v>
      </c>
      <c r="R208" t="s">
        <v>1073</v>
      </c>
      <c r="S208" t="s">
        <v>1073</v>
      </c>
      <c r="U208" s="1"/>
      <c r="V208" t="s">
        <v>37</v>
      </c>
      <c r="W208" t="s">
        <v>38</v>
      </c>
    </row>
    <row r="209" spans="1:23" ht="14" x14ac:dyDescent="0.15">
      <c r="A209">
        <v>208</v>
      </c>
      <c r="B209">
        <v>2020</v>
      </c>
      <c r="C209" t="s">
        <v>142</v>
      </c>
      <c r="D209" t="s">
        <v>143</v>
      </c>
      <c r="F209" s="3" t="s">
        <v>23</v>
      </c>
      <c r="G209" s="3" t="s">
        <v>23</v>
      </c>
      <c r="H209" t="s">
        <v>24</v>
      </c>
      <c r="I209" s="3" t="s">
        <v>25</v>
      </c>
      <c r="J209" s="14"/>
      <c r="K209" s="3">
        <v>0</v>
      </c>
      <c r="L209" t="s">
        <v>212</v>
      </c>
      <c r="M209" t="s">
        <v>209</v>
      </c>
      <c r="N209" t="s">
        <v>20</v>
      </c>
      <c r="O209">
        <v>0</v>
      </c>
      <c r="P209" t="s">
        <v>1081</v>
      </c>
      <c r="Q209" t="s">
        <v>1073</v>
      </c>
      <c r="R209" t="s">
        <v>1073</v>
      </c>
      <c r="S209" t="s">
        <v>1073</v>
      </c>
      <c r="U209" s="1" t="s">
        <v>36</v>
      </c>
      <c r="V209">
        <f>COUNTIFS($N$2:$N$2538,U209,$L$2:$L$2538,"none",$M$2:$M$2538,"yes")</f>
        <v>264</v>
      </c>
      <c r="W209" s="4">
        <f t="shared" ref="W209" si="34">V209/V$212</f>
        <v>0.64864864864864868</v>
      </c>
    </row>
    <row r="210" spans="1:23" x14ac:dyDescent="0.15">
      <c r="A210">
        <v>209</v>
      </c>
      <c r="B210">
        <v>2020</v>
      </c>
      <c r="C210" t="s">
        <v>311</v>
      </c>
      <c r="D210" t="s">
        <v>309</v>
      </c>
      <c r="F210" s="3" t="s">
        <v>23</v>
      </c>
      <c r="G210" s="3" t="s">
        <v>23</v>
      </c>
      <c r="H210" t="s">
        <v>71</v>
      </c>
      <c r="I210" s="3" t="s">
        <v>17</v>
      </c>
      <c r="J210" s="14"/>
      <c r="K210" s="3">
        <v>100</v>
      </c>
      <c r="L210" t="s">
        <v>212</v>
      </c>
      <c r="M210" t="s">
        <v>209</v>
      </c>
      <c r="N210" t="s">
        <v>36</v>
      </c>
      <c r="O210">
        <v>0</v>
      </c>
      <c r="P210" t="s">
        <v>1073</v>
      </c>
      <c r="Q210" t="s">
        <v>1073</v>
      </c>
      <c r="R210" t="s">
        <v>1073</v>
      </c>
      <c r="S210" t="s">
        <v>1073</v>
      </c>
      <c r="U210" t="s">
        <v>20</v>
      </c>
      <c r="V210">
        <f>COUNTIFS($N$2:$N$2538,U210,$L$2:$L$2538,"none",$M$2:$M$2538,"yes")</f>
        <v>128</v>
      </c>
      <c r="W210" s="4">
        <f t="shared" ref="W210:W211" si="35">V210/V$212</f>
        <v>0.31449631449631449</v>
      </c>
    </row>
    <row r="211" spans="1:23" x14ac:dyDescent="0.15">
      <c r="A211">
        <v>210</v>
      </c>
      <c r="B211">
        <v>2020</v>
      </c>
      <c r="C211" t="s">
        <v>206</v>
      </c>
      <c r="D211" t="s">
        <v>223</v>
      </c>
      <c r="F211" s="3" t="s">
        <v>23</v>
      </c>
      <c r="G211" s="3" t="s">
        <v>23</v>
      </c>
      <c r="H211" t="s">
        <v>24</v>
      </c>
      <c r="I211" s="3" t="s">
        <v>25</v>
      </c>
      <c r="J211" s="14"/>
      <c r="K211" s="3">
        <v>0</v>
      </c>
      <c r="L211" t="s">
        <v>212</v>
      </c>
      <c r="M211" t="s">
        <v>209</v>
      </c>
      <c r="N211" t="s">
        <v>36</v>
      </c>
      <c r="O211">
        <v>0</v>
      </c>
      <c r="P211" t="s">
        <v>1081</v>
      </c>
      <c r="Q211" t="s">
        <v>1073</v>
      </c>
      <c r="R211" t="s">
        <v>1073</v>
      </c>
      <c r="S211" t="s">
        <v>1073</v>
      </c>
      <c r="U211" t="s">
        <v>50</v>
      </c>
      <c r="V211">
        <f>COUNTIFS($N$2:$N$2538,U211,$L$2:$L$2538,"none",$M$2:$M$2538,"yes")</f>
        <v>15</v>
      </c>
      <c r="W211" s="4">
        <f t="shared" si="35"/>
        <v>3.6855036855036855E-2</v>
      </c>
    </row>
    <row r="212" spans="1:23" x14ac:dyDescent="0.15">
      <c r="A212">
        <v>211</v>
      </c>
      <c r="B212">
        <v>2020</v>
      </c>
      <c r="C212" t="s">
        <v>312</v>
      </c>
      <c r="D212" t="s">
        <v>313</v>
      </c>
      <c r="F212" s="3" t="s">
        <v>314</v>
      </c>
      <c r="G212" s="3" t="s">
        <v>43</v>
      </c>
      <c r="H212" t="s">
        <v>16</v>
      </c>
      <c r="I212" s="3" t="s">
        <v>17</v>
      </c>
      <c r="J212" s="14"/>
      <c r="K212" s="3">
        <v>100</v>
      </c>
      <c r="L212" t="s">
        <v>212</v>
      </c>
      <c r="M212" t="s">
        <v>209</v>
      </c>
      <c r="N212" t="s">
        <v>20</v>
      </c>
      <c r="O212">
        <v>0</v>
      </c>
      <c r="P212" t="s">
        <v>1073</v>
      </c>
      <c r="Q212" t="s">
        <v>1073</v>
      </c>
      <c r="R212" t="s">
        <v>1073</v>
      </c>
      <c r="S212" t="s">
        <v>1094</v>
      </c>
      <c r="U212" t="s">
        <v>55</v>
      </c>
      <c r="V212">
        <f>COUNTIFS($L$2:$L$2538,"none",$M$2:$M$2538,"yes")</f>
        <v>407</v>
      </c>
      <c r="W212" s="4">
        <f>SUM(W209:W211)</f>
        <v>1</v>
      </c>
    </row>
    <row r="213" spans="1:23" x14ac:dyDescent="0.15">
      <c r="A213">
        <v>212</v>
      </c>
      <c r="B213">
        <v>2020</v>
      </c>
      <c r="C213" t="s">
        <v>110</v>
      </c>
      <c r="D213" t="s">
        <v>111</v>
      </c>
      <c r="F213" s="3" t="s">
        <v>23</v>
      </c>
      <c r="G213" s="3" t="s">
        <v>23</v>
      </c>
      <c r="H213" t="s">
        <v>24</v>
      </c>
      <c r="I213" s="3" t="s">
        <v>25</v>
      </c>
      <c r="J213" s="14"/>
      <c r="K213" s="3">
        <v>50</v>
      </c>
      <c r="L213" t="s">
        <v>44</v>
      </c>
      <c r="M213" t="s">
        <v>209</v>
      </c>
      <c r="N213" t="s">
        <v>36</v>
      </c>
      <c r="O213">
        <v>0</v>
      </c>
      <c r="P213" t="s">
        <v>1081</v>
      </c>
      <c r="Q213" t="s">
        <v>1073</v>
      </c>
      <c r="R213" t="s">
        <v>1073</v>
      </c>
      <c r="S213" t="s">
        <v>1073</v>
      </c>
    </row>
    <row r="214" spans="1:23" x14ac:dyDescent="0.15">
      <c r="A214">
        <v>213</v>
      </c>
      <c r="B214">
        <v>2020</v>
      </c>
      <c r="C214" t="s">
        <v>258</v>
      </c>
      <c r="D214" t="s">
        <v>101</v>
      </c>
      <c r="F214" s="3" t="s">
        <v>23</v>
      </c>
      <c r="G214" s="3" t="s">
        <v>23</v>
      </c>
      <c r="H214" t="s">
        <v>24</v>
      </c>
      <c r="I214" s="3" t="s">
        <v>25</v>
      </c>
      <c r="J214" s="14"/>
      <c r="K214" s="3">
        <v>0</v>
      </c>
      <c r="L214" t="s">
        <v>212</v>
      </c>
      <c r="M214" t="s">
        <v>209</v>
      </c>
      <c r="N214" t="s">
        <v>36</v>
      </c>
      <c r="O214">
        <v>0</v>
      </c>
      <c r="P214" t="s">
        <v>1081</v>
      </c>
      <c r="Q214" t="s">
        <v>1073</v>
      </c>
      <c r="R214" t="s">
        <v>1073</v>
      </c>
      <c r="S214" t="s">
        <v>1073</v>
      </c>
      <c r="U214" s="1"/>
      <c r="V214" t="s">
        <v>37</v>
      </c>
      <c r="W214" t="s">
        <v>38</v>
      </c>
    </row>
    <row r="215" spans="1:23" x14ac:dyDescent="0.15">
      <c r="A215">
        <v>214</v>
      </c>
      <c r="B215">
        <v>2020</v>
      </c>
      <c r="C215" t="s">
        <v>315</v>
      </c>
      <c r="D215" t="s">
        <v>316</v>
      </c>
      <c r="F215" s="3" t="s">
        <v>14</v>
      </c>
      <c r="G215" s="3" t="s">
        <v>15</v>
      </c>
      <c r="H215" t="s">
        <v>49</v>
      </c>
      <c r="I215" s="3" t="s">
        <v>25</v>
      </c>
      <c r="J215" s="14"/>
      <c r="K215" s="3">
        <v>0</v>
      </c>
      <c r="L215" t="s">
        <v>18</v>
      </c>
      <c r="M215" t="s">
        <v>209</v>
      </c>
      <c r="N215" t="s">
        <v>36</v>
      </c>
      <c r="O215">
        <v>1</v>
      </c>
      <c r="P215" t="s">
        <v>1073</v>
      </c>
      <c r="Q215" t="s">
        <v>1073</v>
      </c>
      <c r="R215" t="s">
        <v>1073</v>
      </c>
      <c r="S215" t="s">
        <v>1073</v>
      </c>
      <c r="U215" t="s">
        <v>60</v>
      </c>
      <c r="V215">
        <f t="shared" ref="V215:V222" si="36">COUNTIFS($H$2:$H$2538,U215,$L$2:$L$2538,"none",$M$2:$M$2538,"yes")</f>
        <v>16</v>
      </c>
      <c r="W215" s="4">
        <f>V215/V$223</f>
        <v>3.9312039312039311E-2</v>
      </c>
    </row>
    <row r="216" spans="1:23" x14ac:dyDescent="0.15">
      <c r="A216">
        <v>215</v>
      </c>
      <c r="B216">
        <v>2020</v>
      </c>
      <c r="C216" t="s">
        <v>218</v>
      </c>
      <c r="D216" t="s">
        <v>219</v>
      </c>
      <c r="F216" s="3" t="s">
        <v>23</v>
      </c>
      <c r="G216" s="3" t="s">
        <v>23</v>
      </c>
      <c r="H216" t="s">
        <v>16</v>
      </c>
      <c r="I216" s="3" t="s">
        <v>17</v>
      </c>
      <c r="J216" s="14"/>
      <c r="K216" s="3">
        <v>100</v>
      </c>
      <c r="L216" t="s">
        <v>18</v>
      </c>
      <c r="M216" t="s">
        <v>209</v>
      </c>
      <c r="N216" t="s">
        <v>36</v>
      </c>
      <c r="O216">
        <v>1</v>
      </c>
      <c r="P216" t="s">
        <v>1081</v>
      </c>
      <c r="Q216" t="s">
        <v>1073</v>
      </c>
      <c r="R216" t="s">
        <v>1073</v>
      </c>
      <c r="S216" t="s">
        <v>1073</v>
      </c>
      <c r="U216" t="s">
        <v>24</v>
      </c>
      <c r="V216">
        <f t="shared" si="36"/>
        <v>149</v>
      </c>
      <c r="W216" s="4">
        <f t="shared" ref="W216:W222" si="37">V216/V$223</f>
        <v>0.36609336609336607</v>
      </c>
    </row>
    <row r="217" spans="1:23" x14ac:dyDescent="0.15">
      <c r="A217">
        <v>216</v>
      </c>
      <c r="B217">
        <v>2020</v>
      </c>
      <c r="C217" t="s">
        <v>317</v>
      </c>
      <c r="D217" t="s">
        <v>298</v>
      </c>
      <c r="F217" s="3" t="s">
        <v>23</v>
      </c>
      <c r="G217" s="3" t="s">
        <v>23</v>
      </c>
      <c r="H217" t="s">
        <v>67</v>
      </c>
      <c r="I217" s="3" t="s">
        <v>17</v>
      </c>
      <c r="J217" s="14"/>
      <c r="K217" s="3">
        <v>100</v>
      </c>
      <c r="L217" t="s">
        <v>18</v>
      </c>
      <c r="M217" t="s">
        <v>209</v>
      </c>
      <c r="N217" t="s">
        <v>20</v>
      </c>
      <c r="O217">
        <v>0</v>
      </c>
      <c r="P217">
        <v>0</v>
      </c>
      <c r="Q217" t="s">
        <v>1073</v>
      </c>
      <c r="R217" t="s">
        <v>1073</v>
      </c>
      <c r="S217" t="s">
        <v>1073</v>
      </c>
      <c r="U217" t="s">
        <v>16</v>
      </c>
      <c r="V217">
        <f t="shared" si="36"/>
        <v>53</v>
      </c>
      <c r="W217" s="4">
        <f t="shared" si="37"/>
        <v>0.13022113022113022</v>
      </c>
    </row>
    <row r="218" spans="1:23" x14ac:dyDescent="0.15">
      <c r="A218">
        <v>217</v>
      </c>
      <c r="B218">
        <v>2020</v>
      </c>
      <c r="C218" t="s">
        <v>318</v>
      </c>
      <c r="D218" t="s">
        <v>319</v>
      </c>
      <c r="E218" t="s">
        <v>320</v>
      </c>
      <c r="F218" s="3" t="s">
        <v>23</v>
      </c>
      <c r="G218" s="3" t="s">
        <v>23</v>
      </c>
      <c r="H218" t="s">
        <v>16</v>
      </c>
      <c r="I218" s="3" t="s">
        <v>17</v>
      </c>
      <c r="J218" s="14"/>
      <c r="K218" s="3">
        <v>100</v>
      </c>
      <c r="L218" t="s">
        <v>18</v>
      </c>
      <c r="M218" t="s">
        <v>209</v>
      </c>
      <c r="N218" t="s">
        <v>20</v>
      </c>
      <c r="O218">
        <v>0</v>
      </c>
      <c r="P218" t="s">
        <v>1081</v>
      </c>
      <c r="Q218" t="s">
        <v>1073</v>
      </c>
      <c r="R218" t="s">
        <v>1073</v>
      </c>
      <c r="S218" t="s">
        <v>1073</v>
      </c>
      <c r="U218" t="s">
        <v>67</v>
      </c>
      <c r="V218">
        <f t="shared" si="36"/>
        <v>29</v>
      </c>
      <c r="W218" s="4">
        <f t="shared" si="37"/>
        <v>7.125307125307126E-2</v>
      </c>
    </row>
    <row r="219" spans="1:23" x14ac:dyDescent="0.15">
      <c r="A219">
        <v>218</v>
      </c>
      <c r="B219">
        <v>2020</v>
      </c>
      <c r="C219" t="s">
        <v>258</v>
      </c>
      <c r="D219" t="s">
        <v>101</v>
      </c>
      <c r="E219" t="s">
        <v>102</v>
      </c>
      <c r="F219" s="3" t="s">
        <v>23</v>
      </c>
      <c r="G219" s="3" t="s">
        <v>23</v>
      </c>
      <c r="H219" t="s">
        <v>24</v>
      </c>
      <c r="I219" s="3" t="s">
        <v>25</v>
      </c>
      <c r="J219" s="14"/>
      <c r="K219" s="3">
        <v>0</v>
      </c>
      <c r="L219" t="s">
        <v>18</v>
      </c>
      <c r="M219" t="s">
        <v>209</v>
      </c>
      <c r="N219" t="s">
        <v>36</v>
      </c>
      <c r="O219">
        <v>2</v>
      </c>
      <c r="P219" t="s">
        <v>1081</v>
      </c>
      <c r="Q219" t="s">
        <v>1073</v>
      </c>
      <c r="R219" t="s">
        <v>1073</v>
      </c>
      <c r="S219" t="s">
        <v>1073</v>
      </c>
      <c r="U219" t="s">
        <v>49</v>
      </c>
      <c r="V219">
        <f t="shared" si="36"/>
        <v>19</v>
      </c>
      <c r="W219" s="4">
        <f t="shared" si="37"/>
        <v>4.6683046683046681E-2</v>
      </c>
    </row>
    <row r="220" spans="1:23" x14ac:dyDescent="0.15">
      <c r="A220">
        <v>219</v>
      </c>
      <c r="B220">
        <v>2020</v>
      </c>
      <c r="C220" t="s">
        <v>282</v>
      </c>
      <c r="D220" t="s">
        <v>283</v>
      </c>
      <c r="E220" t="s">
        <v>118</v>
      </c>
      <c r="F220" s="3" t="s">
        <v>23</v>
      </c>
      <c r="G220" s="3" t="s">
        <v>23</v>
      </c>
      <c r="H220" t="s">
        <v>24</v>
      </c>
      <c r="I220" s="3" t="s">
        <v>25</v>
      </c>
      <c r="J220" s="14"/>
      <c r="K220" s="3">
        <v>0</v>
      </c>
      <c r="L220" t="s">
        <v>212</v>
      </c>
      <c r="M220" t="s">
        <v>209</v>
      </c>
      <c r="N220" t="s">
        <v>36</v>
      </c>
      <c r="O220">
        <v>0</v>
      </c>
      <c r="P220" t="s">
        <v>1081</v>
      </c>
      <c r="Q220" t="s">
        <v>1073</v>
      </c>
      <c r="R220" t="s">
        <v>1073</v>
      </c>
      <c r="S220" t="s">
        <v>1073</v>
      </c>
      <c r="U220" t="s">
        <v>71</v>
      </c>
      <c r="V220">
        <f t="shared" si="36"/>
        <v>119</v>
      </c>
      <c r="W220" s="4">
        <f t="shared" si="37"/>
        <v>0.29238329238329236</v>
      </c>
    </row>
    <row r="221" spans="1:23" x14ac:dyDescent="0.15">
      <c r="A221">
        <v>220</v>
      </c>
      <c r="B221">
        <v>2020</v>
      </c>
      <c r="C221" t="s">
        <v>282</v>
      </c>
      <c r="D221" t="s">
        <v>283</v>
      </c>
      <c r="E221" t="s">
        <v>118</v>
      </c>
      <c r="F221" s="3" t="s">
        <v>23</v>
      </c>
      <c r="G221" s="3" t="s">
        <v>23</v>
      </c>
      <c r="H221" t="s">
        <v>24</v>
      </c>
      <c r="I221" s="3" t="s">
        <v>25</v>
      </c>
      <c r="J221" s="14"/>
      <c r="K221" s="3">
        <v>0</v>
      </c>
      <c r="L221" t="s">
        <v>18</v>
      </c>
      <c r="M221" t="s">
        <v>209</v>
      </c>
      <c r="N221" t="s">
        <v>36</v>
      </c>
      <c r="O221">
        <v>1</v>
      </c>
      <c r="P221" t="s">
        <v>1081</v>
      </c>
      <c r="Q221" t="s">
        <v>1073</v>
      </c>
      <c r="R221" t="s">
        <v>1073</v>
      </c>
      <c r="S221" t="s">
        <v>1073</v>
      </c>
      <c r="U221" t="s">
        <v>63</v>
      </c>
      <c r="V221">
        <f t="shared" si="36"/>
        <v>13</v>
      </c>
      <c r="W221" s="4">
        <f t="shared" si="37"/>
        <v>3.1941031941031942E-2</v>
      </c>
    </row>
    <row r="222" spans="1:23" x14ac:dyDescent="0.15">
      <c r="A222">
        <v>221</v>
      </c>
      <c r="B222">
        <v>2020</v>
      </c>
      <c r="C222" t="s">
        <v>268</v>
      </c>
      <c r="D222" t="s">
        <v>269</v>
      </c>
      <c r="E222" t="s">
        <v>147</v>
      </c>
      <c r="F222" s="3" t="s">
        <v>23</v>
      </c>
      <c r="G222" s="3" t="s">
        <v>23</v>
      </c>
      <c r="H222" t="s">
        <v>67</v>
      </c>
      <c r="I222" s="3" t="s">
        <v>17</v>
      </c>
      <c r="J222" s="14"/>
      <c r="K222" s="3">
        <v>100</v>
      </c>
      <c r="L222" t="s">
        <v>18</v>
      </c>
      <c r="M222" t="s">
        <v>209</v>
      </c>
      <c r="N222" t="s">
        <v>36</v>
      </c>
      <c r="O222">
        <v>0</v>
      </c>
      <c r="P222">
        <v>0</v>
      </c>
      <c r="Q222" t="s">
        <v>1073</v>
      </c>
      <c r="R222" t="s">
        <v>1073</v>
      </c>
      <c r="S222" t="s">
        <v>1073</v>
      </c>
      <c r="U222" t="s">
        <v>54</v>
      </c>
      <c r="V222">
        <f t="shared" si="36"/>
        <v>9</v>
      </c>
      <c r="W222" s="4">
        <f t="shared" si="37"/>
        <v>2.2113022113022112E-2</v>
      </c>
    </row>
    <row r="223" spans="1:23" x14ac:dyDescent="0.15">
      <c r="A223">
        <v>222</v>
      </c>
      <c r="B223">
        <v>2020</v>
      </c>
      <c r="C223" t="s">
        <v>321</v>
      </c>
      <c r="D223" t="s">
        <v>277</v>
      </c>
      <c r="E223" t="s">
        <v>322</v>
      </c>
      <c r="F223" s="3" t="s">
        <v>23</v>
      </c>
      <c r="G223" s="3" t="s">
        <v>23</v>
      </c>
      <c r="H223" t="s">
        <v>24</v>
      </c>
      <c r="I223" s="3" t="s">
        <v>25</v>
      </c>
      <c r="J223" s="14"/>
      <c r="K223" s="3">
        <v>0</v>
      </c>
      <c r="L223" t="s">
        <v>18</v>
      </c>
      <c r="M223" t="s">
        <v>209</v>
      </c>
      <c r="N223" t="s">
        <v>36</v>
      </c>
      <c r="O223">
        <v>0</v>
      </c>
      <c r="P223" t="s">
        <v>1084</v>
      </c>
      <c r="Q223" t="s">
        <v>1073</v>
      </c>
      <c r="R223" t="s">
        <v>1073</v>
      </c>
      <c r="S223" t="s">
        <v>1073</v>
      </c>
      <c r="U223" t="s">
        <v>55</v>
      </c>
      <c r="V223">
        <f>COUNTIFS($L$2:$L$2538,"none",$M$2:$M$2538,"yes")</f>
        <v>407</v>
      </c>
      <c r="W223" s="4">
        <f>SUM(W215:W222)</f>
        <v>0.99999999999999989</v>
      </c>
    </row>
    <row r="224" spans="1:23" x14ac:dyDescent="0.15">
      <c r="A224">
        <v>223</v>
      </c>
      <c r="B224">
        <v>2020</v>
      </c>
      <c r="C224" t="s">
        <v>39</v>
      </c>
      <c r="D224" t="s">
        <v>40</v>
      </c>
      <c r="E224" t="s">
        <v>86</v>
      </c>
      <c r="F224" s="3" t="s">
        <v>23</v>
      </c>
      <c r="G224" s="3" t="s">
        <v>23</v>
      </c>
      <c r="H224" t="s">
        <v>24</v>
      </c>
      <c r="I224" s="3" t="s">
        <v>25</v>
      </c>
      <c r="J224" s="14"/>
      <c r="K224" s="3">
        <v>0</v>
      </c>
      <c r="L224" t="s">
        <v>18</v>
      </c>
      <c r="M224" t="s">
        <v>209</v>
      </c>
      <c r="N224" t="s">
        <v>36</v>
      </c>
      <c r="O224">
        <v>1</v>
      </c>
      <c r="P224" t="s">
        <v>1081</v>
      </c>
      <c r="Q224" t="s">
        <v>1073</v>
      </c>
      <c r="R224" t="s">
        <v>1073</v>
      </c>
      <c r="S224" t="s">
        <v>1073</v>
      </c>
    </row>
    <row r="225" spans="1:23" x14ac:dyDescent="0.15">
      <c r="A225">
        <v>224</v>
      </c>
      <c r="B225">
        <v>2020</v>
      </c>
      <c r="C225" t="s">
        <v>243</v>
      </c>
      <c r="D225" t="s">
        <v>244</v>
      </c>
      <c r="F225" s="3" t="s">
        <v>136</v>
      </c>
      <c r="G225" s="3" t="s">
        <v>43</v>
      </c>
      <c r="H225" t="s">
        <v>24</v>
      </c>
      <c r="I225" s="3" t="s">
        <v>25</v>
      </c>
      <c r="J225" s="14"/>
      <c r="K225" s="3">
        <v>50</v>
      </c>
      <c r="L225" t="s">
        <v>18</v>
      </c>
      <c r="M225" t="s">
        <v>209</v>
      </c>
      <c r="N225" t="s">
        <v>20</v>
      </c>
      <c r="O225">
        <v>1</v>
      </c>
      <c r="P225">
        <v>0</v>
      </c>
      <c r="Q225" t="s">
        <v>1073</v>
      </c>
      <c r="R225" t="s">
        <v>1073</v>
      </c>
      <c r="S225" t="s">
        <v>1094</v>
      </c>
      <c r="U225" t="s">
        <v>80</v>
      </c>
      <c r="V225" cm="1">
        <f t="array" ref="V225">COUNTIF(C91:C194,"&lt;&gt;")/SUM(1/COUNTIF(C91:C194,C91:C194))</f>
        <v>1.6507936507936496</v>
      </c>
    </row>
    <row r="226" spans="1:23" x14ac:dyDescent="0.15">
      <c r="A226">
        <v>225</v>
      </c>
      <c r="B226">
        <v>2020</v>
      </c>
      <c r="C226" t="s">
        <v>323</v>
      </c>
      <c r="D226" t="s">
        <v>324</v>
      </c>
      <c r="F226" s="3" t="s">
        <v>325</v>
      </c>
      <c r="G226" s="3" t="s">
        <v>43</v>
      </c>
      <c r="H226" t="s">
        <v>71</v>
      </c>
      <c r="I226" s="3" t="s">
        <v>17</v>
      </c>
      <c r="J226" s="14"/>
      <c r="K226" s="3">
        <v>100</v>
      </c>
      <c r="L226" t="s">
        <v>212</v>
      </c>
      <c r="M226" t="s">
        <v>209</v>
      </c>
      <c r="N226" t="s">
        <v>20</v>
      </c>
      <c r="O226">
        <v>0</v>
      </c>
      <c r="P226" t="s">
        <v>1073</v>
      </c>
      <c r="Q226" t="s">
        <v>1073</v>
      </c>
      <c r="R226" t="s">
        <v>1073</v>
      </c>
      <c r="S226" t="s">
        <v>1094</v>
      </c>
    </row>
    <row r="227" spans="1:23" x14ac:dyDescent="0.15">
      <c r="A227">
        <v>226</v>
      </c>
      <c r="B227">
        <v>2020</v>
      </c>
      <c r="C227" t="s">
        <v>326</v>
      </c>
      <c r="D227" t="s">
        <v>327</v>
      </c>
      <c r="F227" s="3" t="s">
        <v>14</v>
      </c>
      <c r="G227" s="3" t="s">
        <v>15</v>
      </c>
      <c r="H227" t="s">
        <v>24</v>
      </c>
      <c r="I227" s="3" t="s">
        <v>25</v>
      </c>
      <c r="J227" s="14"/>
      <c r="K227" s="3">
        <v>0</v>
      </c>
      <c r="L227" t="s">
        <v>18</v>
      </c>
      <c r="M227" t="s">
        <v>209</v>
      </c>
      <c r="N227" t="s">
        <v>36</v>
      </c>
      <c r="O227">
        <v>1</v>
      </c>
      <c r="P227" t="s">
        <v>1073</v>
      </c>
      <c r="Q227" t="s">
        <v>1073</v>
      </c>
      <c r="R227" t="s">
        <v>1073</v>
      </c>
      <c r="S227" t="s">
        <v>1073</v>
      </c>
    </row>
    <row r="228" spans="1:23" x14ac:dyDescent="0.15">
      <c r="A228">
        <v>227</v>
      </c>
      <c r="B228">
        <v>2020</v>
      </c>
      <c r="C228" t="s">
        <v>326</v>
      </c>
      <c r="D228" t="s">
        <v>327</v>
      </c>
      <c r="F228" s="3" t="s">
        <v>14</v>
      </c>
      <c r="G228" s="3" t="s">
        <v>15</v>
      </c>
      <c r="H228" t="s">
        <v>24</v>
      </c>
      <c r="I228" s="3" t="s">
        <v>25</v>
      </c>
      <c r="J228" s="14"/>
      <c r="K228" s="3">
        <v>0</v>
      </c>
      <c r="L228" t="s">
        <v>212</v>
      </c>
      <c r="M228" t="s">
        <v>209</v>
      </c>
      <c r="N228" t="s">
        <v>36</v>
      </c>
      <c r="O228">
        <v>0</v>
      </c>
      <c r="P228" t="s">
        <v>1073</v>
      </c>
      <c r="Q228" t="s">
        <v>1073</v>
      </c>
      <c r="R228" t="s">
        <v>1073</v>
      </c>
      <c r="S228" t="s">
        <v>1073</v>
      </c>
    </row>
    <row r="229" spans="1:23" x14ac:dyDescent="0.15">
      <c r="A229">
        <v>228</v>
      </c>
      <c r="B229">
        <v>2020</v>
      </c>
      <c r="C229" t="s">
        <v>328</v>
      </c>
      <c r="D229" t="s">
        <v>329</v>
      </c>
      <c r="E229" t="s">
        <v>129</v>
      </c>
      <c r="F229" s="3" t="s">
        <v>23</v>
      </c>
      <c r="G229" s="3" t="s">
        <v>23</v>
      </c>
      <c r="H229" t="s">
        <v>16</v>
      </c>
      <c r="I229" s="3" t="s">
        <v>17</v>
      </c>
      <c r="J229" s="14"/>
      <c r="K229" s="3">
        <v>100</v>
      </c>
      <c r="L229" t="s">
        <v>18</v>
      </c>
      <c r="M229" t="s">
        <v>209</v>
      </c>
      <c r="N229" t="s">
        <v>20</v>
      </c>
      <c r="O229">
        <v>0</v>
      </c>
      <c r="P229" t="s">
        <v>1081</v>
      </c>
      <c r="Q229" t="s">
        <v>1073</v>
      </c>
      <c r="R229" t="s">
        <v>1073</v>
      </c>
      <c r="S229" t="s">
        <v>1073</v>
      </c>
      <c r="U229" s="1"/>
      <c r="V229" t="s">
        <v>37</v>
      </c>
      <c r="W229" t="s">
        <v>38</v>
      </c>
    </row>
    <row r="230" spans="1:23" x14ac:dyDescent="0.15">
      <c r="A230">
        <v>229</v>
      </c>
      <c r="B230">
        <v>2020</v>
      </c>
      <c r="C230" t="s">
        <v>39</v>
      </c>
      <c r="D230" t="s">
        <v>40</v>
      </c>
      <c r="E230" t="s">
        <v>86</v>
      </c>
      <c r="F230" s="3" t="s">
        <v>23</v>
      </c>
      <c r="G230" s="3" t="s">
        <v>23</v>
      </c>
      <c r="H230" t="s">
        <v>24</v>
      </c>
      <c r="I230" s="3" t="s">
        <v>25</v>
      </c>
      <c r="J230" s="14"/>
      <c r="K230" s="3">
        <v>0</v>
      </c>
      <c r="L230" t="s">
        <v>18</v>
      </c>
      <c r="M230" t="s">
        <v>209</v>
      </c>
      <c r="N230" t="s">
        <v>36</v>
      </c>
      <c r="O230">
        <v>1</v>
      </c>
      <c r="P230" t="s">
        <v>1081</v>
      </c>
      <c r="Q230" t="s">
        <v>1073</v>
      </c>
      <c r="R230" t="s">
        <v>1073</v>
      </c>
      <c r="S230" t="s">
        <v>1073</v>
      </c>
      <c r="U230" t="s">
        <v>23</v>
      </c>
      <c r="V230">
        <f>COUNTIFS($G$2:$G$2538,U230,$L$2:$L$2538,"none",$M$2:$M$2538,"yes")</f>
        <v>335</v>
      </c>
      <c r="W230" s="4">
        <f>V230/V$240</f>
        <v>0.82309582309582308</v>
      </c>
    </row>
    <row r="231" spans="1:23" x14ac:dyDescent="0.15">
      <c r="A231">
        <v>230</v>
      </c>
      <c r="B231">
        <v>2020</v>
      </c>
      <c r="C231" t="s">
        <v>258</v>
      </c>
      <c r="D231" t="s">
        <v>101</v>
      </c>
      <c r="E231" t="s">
        <v>102</v>
      </c>
      <c r="F231" s="3" t="s">
        <v>23</v>
      </c>
      <c r="G231" s="3" t="s">
        <v>23</v>
      </c>
      <c r="H231" t="s">
        <v>24</v>
      </c>
      <c r="I231" s="3" t="s">
        <v>25</v>
      </c>
      <c r="J231" s="14"/>
      <c r="K231" s="3">
        <v>0</v>
      </c>
      <c r="L231" t="s">
        <v>18</v>
      </c>
      <c r="M231" t="s">
        <v>209</v>
      </c>
      <c r="N231" t="s">
        <v>20</v>
      </c>
      <c r="O231">
        <v>1</v>
      </c>
      <c r="P231" t="s">
        <v>1081</v>
      </c>
      <c r="Q231" t="s">
        <v>1073</v>
      </c>
      <c r="R231" t="s">
        <v>1073</v>
      </c>
      <c r="S231" t="s">
        <v>1073</v>
      </c>
      <c r="U231" t="s">
        <v>93</v>
      </c>
      <c r="V231">
        <f>COUNTIFS($G$2:$G$2538,"&lt;&gt;USA",$G$2:$G$2538,"&lt;&gt;Unknown",$G$2:$G$2538,"*",$L$2:$L$2538,"none",$M$2:$M$2538,"yes")</f>
        <v>72</v>
      </c>
      <c r="W231" s="4">
        <f t="shared" ref="W231:W239" si="38">V231/V$240</f>
        <v>0.1769041769041769</v>
      </c>
    </row>
    <row r="232" spans="1:23" x14ac:dyDescent="0.15">
      <c r="A232">
        <v>231</v>
      </c>
      <c r="B232">
        <v>2020</v>
      </c>
      <c r="C232" t="s">
        <v>270</v>
      </c>
      <c r="D232" t="s">
        <v>284</v>
      </c>
      <c r="E232" t="s">
        <v>162</v>
      </c>
      <c r="F232" s="3" t="s">
        <v>23</v>
      </c>
      <c r="G232" s="3" t="s">
        <v>23</v>
      </c>
      <c r="H232" t="s">
        <v>71</v>
      </c>
      <c r="I232" s="3" t="s">
        <v>17</v>
      </c>
      <c r="J232" s="14"/>
      <c r="K232" s="3">
        <v>100</v>
      </c>
      <c r="L232" t="s">
        <v>212</v>
      </c>
      <c r="M232" t="s">
        <v>209</v>
      </c>
      <c r="N232" t="s">
        <v>36</v>
      </c>
      <c r="O232">
        <v>0</v>
      </c>
      <c r="P232" t="s">
        <v>1073</v>
      </c>
      <c r="Q232" t="s">
        <v>1073</v>
      </c>
      <c r="R232" t="s">
        <v>1073</v>
      </c>
      <c r="S232" t="s">
        <v>1073</v>
      </c>
      <c r="U232" t="s">
        <v>50</v>
      </c>
      <c r="V232">
        <f>COUNTIFS($G$2:$G$2538,U232,$L$2:$L$2538,"none",$M$2:$M$2538,"yes")</f>
        <v>0</v>
      </c>
      <c r="W232" s="4">
        <f t="shared" si="38"/>
        <v>0</v>
      </c>
    </row>
    <row r="233" spans="1:23" x14ac:dyDescent="0.15">
      <c r="A233">
        <v>232</v>
      </c>
      <c r="B233">
        <v>2020</v>
      </c>
      <c r="C233" t="s">
        <v>282</v>
      </c>
      <c r="D233" t="s">
        <v>283</v>
      </c>
      <c r="E233" t="s">
        <v>118</v>
      </c>
      <c r="F233" s="3" t="s">
        <v>23</v>
      </c>
      <c r="G233" s="3" t="s">
        <v>23</v>
      </c>
      <c r="H233" t="s">
        <v>16</v>
      </c>
      <c r="I233" s="3" t="s">
        <v>17</v>
      </c>
      <c r="J233" s="14"/>
      <c r="K233" s="3">
        <v>100</v>
      </c>
      <c r="L233" t="s">
        <v>212</v>
      </c>
      <c r="M233" t="s">
        <v>209</v>
      </c>
      <c r="N233" t="s">
        <v>36</v>
      </c>
      <c r="O233">
        <v>0</v>
      </c>
      <c r="P233" t="s">
        <v>1081</v>
      </c>
      <c r="Q233" t="s">
        <v>1073</v>
      </c>
      <c r="R233" t="s">
        <v>1073</v>
      </c>
      <c r="S233" t="s">
        <v>1073</v>
      </c>
      <c r="W233" s="4">
        <f>SUM(W230:W232)</f>
        <v>1</v>
      </c>
    </row>
    <row r="234" spans="1:23" x14ac:dyDescent="0.15">
      <c r="A234">
        <v>233</v>
      </c>
      <c r="B234">
        <v>2020</v>
      </c>
      <c r="C234" t="s">
        <v>56</v>
      </c>
      <c r="D234" t="s">
        <v>57</v>
      </c>
      <c r="E234" t="s">
        <v>195</v>
      </c>
      <c r="F234" s="3" t="s">
        <v>23</v>
      </c>
      <c r="G234" s="3" t="s">
        <v>23</v>
      </c>
      <c r="H234" t="s">
        <v>24</v>
      </c>
      <c r="I234" s="3" t="s">
        <v>25</v>
      </c>
      <c r="J234" s="14"/>
      <c r="K234" s="3">
        <v>0</v>
      </c>
      <c r="L234" t="s">
        <v>212</v>
      </c>
      <c r="M234" t="s">
        <v>209</v>
      </c>
      <c r="N234" t="s">
        <v>36</v>
      </c>
      <c r="O234">
        <v>0</v>
      </c>
      <c r="P234" t="s">
        <v>1081</v>
      </c>
      <c r="Q234" t="s">
        <v>1073</v>
      </c>
      <c r="R234" t="s">
        <v>1073</v>
      </c>
      <c r="S234" t="s">
        <v>1073</v>
      </c>
      <c r="U234" t="s">
        <v>15</v>
      </c>
      <c r="V234">
        <f>COUNTIFS($G$2:$G$2538,U234,$L$2:$L$2538,"none",$M$2:$M$2538,"yes")</f>
        <v>13</v>
      </c>
      <c r="W234" s="4">
        <f t="shared" si="38"/>
        <v>3.1941031941031942E-2</v>
      </c>
    </row>
    <row r="235" spans="1:23" x14ac:dyDescent="0.15">
      <c r="A235">
        <v>234</v>
      </c>
      <c r="B235">
        <v>2020</v>
      </c>
      <c r="C235" t="s">
        <v>94</v>
      </c>
      <c r="D235" t="s">
        <v>95</v>
      </c>
      <c r="F235" s="3" t="s">
        <v>96</v>
      </c>
      <c r="G235" s="3" t="s">
        <v>48</v>
      </c>
      <c r="H235" t="s">
        <v>24</v>
      </c>
      <c r="I235" s="3" t="s">
        <v>25</v>
      </c>
      <c r="J235" s="14"/>
      <c r="K235" s="3">
        <v>50</v>
      </c>
      <c r="L235" t="s">
        <v>44</v>
      </c>
      <c r="M235" t="s">
        <v>209</v>
      </c>
      <c r="N235" t="s">
        <v>36</v>
      </c>
      <c r="O235">
        <v>1</v>
      </c>
      <c r="P235" t="s">
        <v>1073</v>
      </c>
      <c r="Q235" t="s">
        <v>1073</v>
      </c>
      <c r="R235" t="s">
        <v>1073</v>
      </c>
      <c r="S235" t="s">
        <v>1094</v>
      </c>
      <c r="U235" t="s">
        <v>35</v>
      </c>
      <c r="V235">
        <f>COUNTIFS($G$2:$G$2538,U235,$L$2:$L$2538,"none",$M$2:$M$2538,"yes")</f>
        <v>8</v>
      </c>
      <c r="W235" s="4">
        <f t="shared" si="38"/>
        <v>1.9656019656019656E-2</v>
      </c>
    </row>
    <row r="236" spans="1:23" x14ac:dyDescent="0.15">
      <c r="A236">
        <v>235</v>
      </c>
      <c r="B236">
        <v>2020</v>
      </c>
      <c r="C236" t="s">
        <v>94</v>
      </c>
      <c r="D236" t="s">
        <v>95</v>
      </c>
      <c r="F236" s="3" t="s">
        <v>96</v>
      </c>
      <c r="G236" s="3" t="s">
        <v>48</v>
      </c>
      <c r="H236" t="s">
        <v>16</v>
      </c>
      <c r="I236" s="3" t="s">
        <v>17</v>
      </c>
      <c r="J236" s="14"/>
      <c r="K236" s="3">
        <v>100</v>
      </c>
      <c r="L236" t="s">
        <v>18</v>
      </c>
      <c r="M236" t="s">
        <v>209</v>
      </c>
      <c r="N236" t="s">
        <v>36</v>
      </c>
      <c r="O236">
        <v>1</v>
      </c>
      <c r="P236" t="s">
        <v>1073</v>
      </c>
      <c r="Q236" t="s">
        <v>1073</v>
      </c>
      <c r="R236" t="s">
        <v>1073</v>
      </c>
      <c r="S236" t="s">
        <v>1094</v>
      </c>
      <c r="U236" t="s">
        <v>43</v>
      </c>
      <c r="V236">
        <f>COUNTIFS($G$2:$G$2538,U236,$L$2:$L$2538,"none",$M$2:$M$2538,"yes")</f>
        <v>28</v>
      </c>
      <c r="W236" s="4">
        <f t="shared" si="38"/>
        <v>6.8796068796068796E-2</v>
      </c>
    </row>
    <row r="237" spans="1:23" x14ac:dyDescent="0.15">
      <c r="A237">
        <v>236</v>
      </c>
      <c r="B237">
        <v>2020</v>
      </c>
      <c r="C237" t="s">
        <v>216</v>
      </c>
      <c r="D237" t="s">
        <v>217</v>
      </c>
      <c r="E237" t="s">
        <v>330</v>
      </c>
      <c r="F237" s="3" t="s">
        <v>23</v>
      </c>
      <c r="G237" s="3" t="s">
        <v>23</v>
      </c>
      <c r="H237" t="s">
        <v>71</v>
      </c>
      <c r="I237" s="3" t="s">
        <v>17</v>
      </c>
      <c r="J237" s="14"/>
      <c r="K237" s="3">
        <v>100</v>
      </c>
      <c r="L237" t="s">
        <v>212</v>
      </c>
      <c r="M237" t="s">
        <v>209</v>
      </c>
      <c r="N237" t="s">
        <v>36</v>
      </c>
      <c r="O237">
        <v>0</v>
      </c>
      <c r="P237" t="s">
        <v>1073</v>
      </c>
      <c r="Q237" t="s">
        <v>1073</v>
      </c>
      <c r="R237" t="s">
        <v>1073</v>
      </c>
      <c r="S237" t="s">
        <v>1073</v>
      </c>
      <c r="U237" t="s">
        <v>109</v>
      </c>
      <c r="V237">
        <f>COUNTIFS($G$2:$G$2538,U237,$L$2:$L$2538,"none",$M$2:$M$2538,"yes")</f>
        <v>0</v>
      </c>
      <c r="W237" s="4">
        <f t="shared" si="38"/>
        <v>0</v>
      </c>
    </row>
    <row r="238" spans="1:23" x14ac:dyDescent="0.15">
      <c r="A238">
        <v>237</v>
      </c>
      <c r="B238">
        <v>2020</v>
      </c>
      <c r="C238" t="s">
        <v>258</v>
      </c>
      <c r="D238" t="s">
        <v>101</v>
      </c>
      <c r="E238" t="s">
        <v>102</v>
      </c>
      <c r="F238" s="3" t="s">
        <v>23</v>
      </c>
      <c r="G238" s="3" t="s">
        <v>23</v>
      </c>
      <c r="H238" t="s">
        <v>16</v>
      </c>
      <c r="I238" s="3" t="s">
        <v>17</v>
      </c>
      <c r="J238" s="14"/>
      <c r="K238" s="3">
        <v>100</v>
      </c>
      <c r="L238" t="s">
        <v>212</v>
      </c>
      <c r="M238" t="s">
        <v>209</v>
      </c>
      <c r="N238" t="s">
        <v>20</v>
      </c>
      <c r="O238">
        <v>0</v>
      </c>
      <c r="P238" t="s">
        <v>1081</v>
      </c>
      <c r="Q238" t="s">
        <v>1073</v>
      </c>
      <c r="R238" t="s">
        <v>1073</v>
      </c>
      <c r="S238" t="s">
        <v>1073</v>
      </c>
      <c r="U238" t="s">
        <v>48</v>
      </c>
      <c r="V238">
        <f>COUNTIFS($G$2:$G$2538,U238,$L$2:$L$2538,"none",$M$2:$M$2538,"yes")</f>
        <v>19</v>
      </c>
      <c r="W238" s="4">
        <f t="shared" si="38"/>
        <v>4.6683046683046681E-2</v>
      </c>
    </row>
    <row r="239" spans="1:23" x14ac:dyDescent="0.15">
      <c r="A239">
        <v>238</v>
      </c>
      <c r="B239">
        <v>2020</v>
      </c>
      <c r="C239" t="s">
        <v>110</v>
      </c>
      <c r="D239" t="s">
        <v>111</v>
      </c>
      <c r="E239" t="s">
        <v>105</v>
      </c>
      <c r="F239" s="3" t="s">
        <v>23</v>
      </c>
      <c r="G239" s="3" t="s">
        <v>23</v>
      </c>
      <c r="H239" t="s">
        <v>16</v>
      </c>
      <c r="I239" s="3" t="s">
        <v>17</v>
      </c>
      <c r="J239" s="14"/>
      <c r="K239" s="3">
        <v>100</v>
      </c>
      <c r="L239" t="s">
        <v>212</v>
      </c>
      <c r="M239" t="s">
        <v>209</v>
      </c>
      <c r="N239" t="s">
        <v>36</v>
      </c>
      <c r="O239">
        <v>0</v>
      </c>
      <c r="P239" t="s">
        <v>1081</v>
      </c>
      <c r="Q239" t="s">
        <v>1073</v>
      </c>
      <c r="R239" t="s">
        <v>1073</v>
      </c>
      <c r="S239" t="s">
        <v>1073</v>
      </c>
      <c r="U239" t="s">
        <v>1093</v>
      </c>
      <c r="V239">
        <f>COUNTIFS($G$2:$G$2538,U239,$L$2:$L$2538,"none",$M$2:$M$2538,"yes")</f>
        <v>4</v>
      </c>
      <c r="W239" s="4">
        <f t="shared" si="38"/>
        <v>9.8280098280098278E-3</v>
      </c>
    </row>
    <row r="240" spans="1:23" x14ac:dyDescent="0.15">
      <c r="A240">
        <v>239</v>
      </c>
      <c r="B240">
        <v>2020</v>
      </c>
      <c r="C240" t="s">
        <v>331</v>
      </c>
      <c r="D240" t="s">
        <v>246</v>
      </c>
      <c r="E240" t="s">
        <v>332</v>
      </c>
      <c r="F240" s="3" t="s">
        <v>23</v>
      </c>
      <c r="G240" s="3" t="s">
        <v>23</v>
      </c>
      <c r="H240" t="s">
        <v>24</v>
      </c>
      <c r="I240" s="3" t="s">
        <v>25</v>
      </c>
      <c r="J240" s="14"/>
      <c r="K240" s="3">
        <v>0</v>
      </c>
      <c r="L240" t="s">
        <v>212</v>
      </c>
      <c r="M240" t="s">
        <v>209</v>
      </c>
      <c r="N240" t="s">
        <v>36</v>
      </c>
      <c r="O240">
        <v>0</v>
      </c>
      <c r="P240" t="s">
        <v>1081</v>
      </c>
      <c r="Q240" t="s">
        <v>1073</v>
      </c>
      <c r="R240" t="s">
        <v>1073</v>
      </c>
      <c r="S240" t="s">
        <v>1073</v>
      </c>
      <c r="U240" t="s">
        <v>55</v>
      </c>
      <c r="V240">
        <f>COUNTIFS($L$2:$L$2538,"none",$M$2:$M$2538,"yes")</f>
        <v>407</v>
      </c>
      <c r="W240" s="4">
        <f>SUM(W230,W232,W234:W239)</f>
        <v>1</v>
      </c>
    </row>
    <row r="241" spans="1:23" x14ac:dyDescent="0.15">
      <c r="A241">
        <v>240</v>
      </c>
      <c r="B241">
        <v>2020</v>
      </c>
      <c r="C241" t="s">
        <v>304</v>
      </c>
      <c r="D241" t="s">
        <v>305</v>
      </c>
      <c r="E241" t="s">
        <v>129</v>
      </c>
      <c r="F241" s="3" t="s">
        <v>23</v>
      </c>
      <c r="G241" s="3" t="s">
        <v>23</v>
      </c>
      <c r="H241" t="s">
        <v>60</v>
      </c>
      <c r="I241" s="3" t="s">
        <v>25</v>
      </c>
      <c r="J241" s="14"/>
      <c r="K241" s="3">
        <v>0</v>
      </c>
      <c r="L241" t="s">
        <v>212</v>
      </c>
      <c r="M241" t="s">
        <v>209</v>
      </c>
      <c r="N241" t="s">
        <v>36</v>
      </c>
      <c r="O241">
        <v>0</v>
      </c>
      <c r="P241" t="s">
        <v>1084</v>
      </c>
      <c r="Q241" t="s">
        <v>1073</v>
      </c>
      <c r="R241" t="s">
        <v>1073</v>
      </c>
      <c r="S241" t="s">
        <v>1073</v>
      </c>
      <c r="W241" s="4"/>
    </row>
    <row r="242" spans="1:23" x14ac:dyDescent="0.15">
      <c r="A242">
        <v>241</v>
      </c>
      <c r="B242">
        <v>2020</v>
      </c>
      <c r="C242" t="s">
        <v>45</v>
      </c>
      <c r="D242" t="s">
        <v>46</v>
      </c>
      <c r="F242" s="3" t="s">
        <v>47</v>
      </c>
      <c r="G242" s="3" t="s">
        <v>48</v>
      </c>
      <c r="H242" t="s">
        <v>24</v>
      </c>
      <c r="I242" s="3" t="s">
        <v>25</v>
      </c>
      <c r="J242" s="14"/>
      <c r="K242" s="3">
        <v>50</v>
      </c>
      <c r="L242" t="s">
        <v>44</v>
      </c>
      <c r="M242" t="s">
        <v>209</v>
      </c>
      <c r="N242" t="s">
        <v>36</v>
      </c>
      <c r="O242">
        <v>1</v>
      </c>
      <c r="P242">
        <v>0</v>
      </c>
      <c r="Q242" t="s">
        <v>1073</v>
      </c>
      <c r="R242" t="s">
        <v>1073</v>
      </c>
      <c r="S242" t="s">
        <v>1094</v>
      </c>
      <c r="W242" s="4"/>
    </row>
    <row r="243" spans="1:23" x14ac:dyDescent="0.15">
      <c r="A243">
        <v>242</v>
      </c>
      <c r="B243">
        <v>2020</v>
      </c>
      <c r="C243" t="s">
        <v>236</v>
      </c>
      <c r="D243" t="s">
        <v>333</v>
      </c>
      <c r="E243" t="s">
        <v>237</v>
      </c>
      <c r="F243" s="3" t="s">
        <v>23</v>
      </c>
      <c r="G243" s="3" t="s">
        <v>23</v>
      </c>
      <c r="H243" t="s">
        <v>24</v>
      </c>
      <c r="I243" s="3" t="s">
        <v>25</v>
      </c>
      <c r="J243" s="14"/>
      <c r="K243" s="3">
        <v>0</v>
      </c>
      <c r="L243" t="s">
        <v>18</v>
      </c>
      <c r="M243" t="s">
        <v>209</v>
      </c>
      <c r="N243" t="s">
        <v>36</v>
      </c>
      <c r="O243">
        <v>1</v>
      </c>
      <c r="P243" t="s">
        <v>1081</v>
      </c>
      <c r="Q243" t="s">
        <v>1073</v>
      </c>
      <c r="R243" t="s">
        <v>1073</v>
      </c>
      <c r="S243" t="s">
        <v>1073</v>
      </c>
      <c r="U243" t="s">
        <v>1086</v>
      </c>
      <c r="V243" t="s">
        <v>37</v>
      </c>
      <c r="W243" s="4"/>
    </row>
    <row r="244" spans="1:23" x14ac:dyDescent="0.15">
      <c r="A244">
        <v>243</v>
      </c>
      <c r="B244">
        <v>2020</v>
      </c>
      <c r="C244" t="s">
        <v>218</v>
      </c>
      <c r="D244" t="s">
        <v>219</v>
      </c>
      <c r="E244" t="s">
        <v>322</v>
      </c>
      <c r="F244" s="3" t="s">
        <v>23</v>
      </c>
      <c r="G244" s="3" t="s">
        <v>23</v>
      </c>
      <c r="H244" t="s">
        <v>24</v>
      </c>
      <c r="I244" s="3" t="s">
        <v>25</v>
      </c>
      <c r="J244" s="14"/>
      <c r="K244" s="3">
        <v>0</v>
      </c>
      <c r="L244" t="s">
        <v>18</v>
      </c>
      <c r="M244" t="s">
        <v>209</v>
      </c>
      <c r="N244" t="s">
        <v>36</v>
      </c>
      <c r="O244">
        <v>1</v>
      </c>
      <c r="P244" t="s">
        <v>1081</v>
      </c>
      <c r="Q244" t="s">
        <v>1073</v>
      </c>
      <c r="R244" t="s">
        <v>1073</v>
      </c>
      <c r="S244" t="s">
        <v>1073</v>
      </c>
      <c r="U244" t="s">
        <v>1081</v>
      </c>
      <c r="V244">
        <f>COUNTIFS($P$2:$P$2538,U244,$L$2:$L$2538,"none",$M$2:$M$2538,"yes")</f>
        <v>180</v>
      </c>
      <c r="W244" s="4"/>
    </row>
    <row r="245" spans="1:23" x14ac:dyDescent="0.15">
      <c r="A245">
        <v>244</v>
      </c>
      <c r="B245">
        <v>2020</v>
      </c>
      <c r="C245" t="s">
        <v>183</v>
      </c>
      <c r="D245" t="s">
        <v>334</v>
      </c>
      <c r="F245" s="3" t="s">
        <v>335</v>
      </c>
      <c r="G245" s="3" t="s">
        <v>43</v>
      </c>
      <c r="H245" t="s">
        <v>71</v>
      </c>
      <c r="I245" s="3" t="s">
        <v>17</v>
      </c>
      <c r="J245" s="14"/>
      <c r="K245" s="3">
        <v>100</v>
      </c>
      <c r="L245" t="s">
        <v>212</v>
      </c>
      <c r="M245" t="s">
        <v>209</v>
      </c>
      <c r="N245" t="s">
        <v>36</v>
      </c>
      <c r="O245">
        <v>0</v>
      </c>
      <c r="P245" t="s">
        <v>1073</v>
      </c>
      <c r="Q245" t="s">
        <v>1073</v>
      </c>
      <c r="R245" t="s">
        <v>1073</v>
      </c>
      <c r="S245" t="s">
        <v>1094</v>
      </c>
      <c r="U245" t="s">
        <v>1084</v>
      </c>
      <c r="V245">
        <f t="shared" ref="V245:V246" si="39">COUNTIFS($P$2:$P$2538,U245,$L$2:$L$2538,"none",$M$2:$M$2538,"yes")</f>
        <v>23</v>
      </c>
      <c r="W245" s="4"/>
    </row>
    <row r="246" spans="1:23" x14ac:dyDescent="0.15">
      <c r="A246">
        <v>245</v>
      </c>
      <c r="B246">
        <v>2020</v>
      </c>
      <c r="C246" t="s">
        <v>21</v>
      </c>
      <c r="D246" t="s">
        <v>22</v>
      </c>
      <c r="E246" t="s">
        <v>336</v>
      </c>
      <c r="F246" s="3" t="s">
        <v>23</v>
      </c>
      <c r="G246" s="3" t="s">
        <v>23</v>
      </c>
      <c r="H246" t="s">
        <v>24</v>
      </c>
      <c r="I246" s="3" t="s">
        <v>25</v>
      </c>
      <c r="J246" s="14"/>
      <c r="K246" s="3">
        <v>0</v>
      </c>
      <c r="L246" t="s">
        <v>212</v>
      </c>
      <c r="M246" t="s">
        <v>209</v>
      </c>
      <c r="N246" t="s">
        <v>36</v>
      </c>
      <c r="O246">
        <v>0</v>
      </c>
      <c r="P246" t="s">
        <v>1081</v>
      </c>
      <c r="Q246" t="s">
        <v>1073</v>
      </c>
      <c r="R246" t="s">
        <v>1073</v>
      </c>
      <c r="S246" t="s">
        <v>1073</v>
      </c>
      <c r="U246" t="s">
        <v>1085</v>
      </c>
      <c r="V246">
        <f t="shared" si="39"/>
        <v>6</v>
      </c>
      <c r="W246" s="4"/>
    </row>
    <row r="247" spans="1:23" x14ac:dyDescent="0.15">
      <c r="A247">
        <v>246</v>
      </c>
      <c r="B247">
        <v>2020</v>
      </c>
      <c r="C247" t="s">
        <v>337</v>
      </c>
      <c r="D247" t="s">
        <v>338</v>
      </c>
      <c r="F247" s="3" t="s">
        <v>301</v>
      </c>
      <c r="G247" s="3" t="s">
        <v>43</v>
      </c>
      <c r="H247" t="s">
        <v>49</v>
      </c>
      <c r="I247" s="3" t="s">
        <v>17</v>
      </c>
      <c r="J247" s="14"/>
      <c r="K247" s="3">
        <v>100</v>
      </c>
      <c r="L247" t="s">
        <v>212</v>
      </c>
      <c r="M247" t="s">
        <v>209</v>
      </c>
      <c r="N247" t="s">
        <v>20</v>
      </c>
      <c r="O247">
        <v>0</v>
      </c>
      <c r="P247" t="s">
        <v>1073</v>
      </c>
      <c r="Q247" t="s">
        <v>1073</v>
      </c>
      <c r="R247" t="s">
        <v>1073</v>
      </c>
      <c r="S247" t="s">
        <v>1073</v>
      </c>
      <c r="U247" t="s">
        <v>1082</v>
      </c>
      <c r="V247">
        <f>COUNTIFS($Q$2:$Q$2538,U247,$L$2:$L$2538,"none",$M$2:$M$2538,"yes")</f>
        <v>7</v>
      </c>
      <c r="W247" s="4"/>
    </row>
    <row r="248" spans="1:23" x14ac:dyDescent="0.15">
      <c r="A248">
        <v>247</v>
      </c>
      <c r="B248">
        <v>2020</v>
      </c>
      <c r="C248" t="s">
        <v>317</v>
      </c>
      <c r="D248" t="s">
        <v>298</v>
      </c>
      <c r="E248" t="s">
        <v>147</v>
      </c>
      <c r="F248" s="3" t="s">
        <v>23</v>
      </c>
      <c r="G248" s="3" t="s">
        <v>23</v>
      </c>
      <c r="H248" t="s">
        <v>63</v>
      </c>
      <c r="I248" s="3" t="s">
        <v>17</v>
      </c>
      <c r="J248" s="14"/>
      <c r="K248" s="3">
        <v>100</v>
      </c>
      <c r="L248" t="s">
        <v>212</v>
      </c>
      <c r="M248" t="s">
        <v>209</v>
      </c>
      <c r="N248" t="s">
        <v>36</v>
      </c>
      <c r="O248">
        <v>0</v>
      </c>
      <c r="P248">
        <v>0</v>
      </c>
      <c r="Q248" t="s">
        <v>1073</v>
      </c>
      <c r="R248" t="s">
        <v>1073</v>
      </c>
      <c r="S248" t="s">
        <v>1073</v>
      </c>
      <c r="U248" t="s">
        <v>1083</v>
      </c>
      <c r="V248">
        <f>COUNTIFS($R$2:$R$2538,U248,$L$2:$L$2538,"none",$M$2:$M$2538,"yes")</f>
        <v>1</v>
      </c>
      <c r="W248" s="4"/>
    </row>
    <row r="249" spans="1:23" x14ac:dyDescent="0.15">
      <c r="A249">
        <v>248</v>
      </c>
      <c r="B249">
        <v>2020</v>
      </c>
      <c r="C249" t="s">
        <v>299</v>
      </c>
      <c r="D249" t="s">
        <v>300</v>
      </c>
      <c r="F249" s="3" t="s">
        <v>23</v>
      </c>
      <c r="G249" s="3" t="s">
        <v>23</v>
      </c>
      <c r="H249" t="s">
        <v>71</v>
      </c>
      <c r="I249" s="3" t="s">
        <v>17</v>
      </c>
      <c r="J249" s="14"/>
      <c r="K249" s="3">
        <v>100</v>
      </c>
      <c r="L249" t="s">
        <v>212</v>
      </c>
      <c r="M249" t="s">
        <v>209</v>
      </c>
      <c r="N249" t="s">
        <v>36</v>
      </c>
      <c r="O249">
        <v>0</v>
      </c>
      <c r="P249" t="s">
        <v>1073</v>
      </c>
      <c r="Q249" t="s">
        <v>1073</v>
      </c>
      <c r="R249" t="s">
        <v>1073</v>
      </c>
      <c r="S249" t="s">
        <v>1073</v>
      </c>
      <c r="U249" t="s">
        <v>1094</v>
      </c>
      <c r="V249">
        <f>COUNTIFS($S$2:$S$2538,U249,$L$2:$L$2538,"none",$M$2:$M$2538,"yes")</f>
        <v>38</v>
      </c>
    </row>
    <row r="250" spans="1:23" x14ac:dyDescent="0.15">
      <c r="A250">
        <v>249</v>
      </c>
      <c r="B250">
        <v>2020</v>
      </c>
      <c r="C250" t="s">
        <v>84</v>
      </c>
      <c r="D250" t="s">
        <v>339</v>
      </c>
      <c r="E250" t="s">
        <v>340</v>
      </c>
      <c r="F250" s="3" t="s">
        <v>23</v>
      </c>
      <c r="G250" s="3" t="s">
        <v>23</v>
      </c>
      <c r="H250" t="s">
        <v>24</v>
      </c>
      <c r="I250" s="3" t="s">
        <v>25</v>
      </c>
      <c r="J250" s="14"/>
      <c r="K250" s="3">
        <v>0</v>
      </c>
      <c r="L250" t="s">
        <v>212</v>
      </c>
      <c r="M250" t="s">
        <v>209</v>
      </c>
      <c r="N250" t="s">
        <v>36</v>
      </c>
      <c r="O250">
        <v>0</v>
      </c>
      <c r="P250" t="s">
        <v>1081</v>
      </c>
      <c r="Q250" t="s">
        <v>1073</v>
      </c>
      <c r="R250" t="s">
        <v>1073</v>
      </c>
      <c r="S250" t="s">
        <v>1073</v>
      </c>
    </row>
    <row r="251" spans="1:23" x14ac:dyDescent="0.15">
      <c r="A251">
        <v>250</v>
      </c>
      <c r="B251">
        <v>2020</v>
      </c>
      <c r="C251" t="s">
        <v>341</v>
      </c>
      <c r="D251" t="s">
        <v>342</v>
      </c>
      <c r="F251" s="3" t="s">
        <v>343</v>
      </c>
      <c r="G251" s="3" t="s">
        <v>43</v>
      </c>
      <c r="H251" t="s">
        <v>71</v>
      </c>
      <c r="I251" s="3" t="s">
        <v>17</v>
      </c>
      <c r="J251" s="14"/>
      <c r="K251" s="3">
        <v>100</v>
      </c>
      <c r="L251" t="s">
        <v>212</v>
      </c>
      <c r="M251" t="s">
        <v>209</v>
      </c>
      <c r="N251" t="s">
        <v>36</v>
      </c>
      <c r="O251">
        <v>0</v>
      </c>
      <c r="P251" t="s">
        <v>1073</v>
      </c>
      <c r="Q251" t="s">
        <v>1073</v>
      </c>
      <c r="R251" t="s">
        <v>1073</v>
      </c>
      <c r="S251" t="s">
        <v>1094</v>
      </c>
      <c r="U251" t="s">
        <v>125</v>
      </c>
      <c r="V251" s="5">
        <f>AVERAGEIFS($O$2:$O$2538,$L$2:$L$2538,"none",$M$2:$M$2538,"yes")</f>
        <v>0</v>
      </c>
    </row>
    <row r="252" spans="1:23" x14ac:dyDescent="0.15">
      <c r="A252">
        <v>251</v>
      </c>
      <c r="B252">
        <v>2020</v>
      </c>
      <c r="C252" t="s">
        <v>84</v>
      </c>
      <c r="D252" t="s">
        <v>85</v>
      </c>
      <c r="E252" t="s">
        <v>86</v>
      </c>
      <c r="F252" s="3" t="s">
        <v>23</v>
      </c>
      <c r="G252" s="3" t="s">
        <v>23</v>
      </c>
      <c r="H252" t="s">
        <v>24</v>
      </c>
      <c r="I252" s="3" t="s">
        <v>25</v>
      </c>
      <c r="J252" s="14"/>
      <c r="K252" s="3">
        <v>0</v>
      </c>
      <c r="L252" t="s">
        <v>212</v>
      </c>
      <c r="M252" t="s">
        <v>209</v>
      </c>
      <c r="N252" t="s">
        <v>36</v>
      </c>
      <c r="O252">
        <v>0</v>
      </c>
      <c r="P252" t="s">
        <v>1081</v>
      </c>
      <c r="Q252" t="s">
        <v>1073</v>
      </c>
      <c r="R252" t="s">
        <v>1073</v>
      </c>
      <c r="S252" t="s">
        <v>1073</v>
      </c>
      <c r="U252" t="s">
        <v>128</v>
      </c>
    </row>
    <row r="253" spans="1:23" x14ac:dyDescent="0.15">
      <c r="A253">
        <v>252</v>
      </c>
      <c r="B253">
        <v>2020</v>
      </c>
      <c r="C253" t="s">
        <v>224</v>
      </c>
      <c r="D253" t="s">
        <v>225</v>
      </c>
      <c r="E253" t="s">
        <v>129</v>
      </c>
      <c r="F253" s="3" t="s">
        <v>23</v>
      </c>
      <c r="G253" s="3" t="s">
        <v>23</v>
      </c>
      <c r="H253" t="s">
        <v>71</v>
      </c>
      <c r="I253" s="3" t="s">
        <v>17</v>
      </c>
      <c r="J253" s="14"/>
      <c r="K253" s="3">
        <v>100</v>
      </c>
      <c r="L253" t="s">
        <v>212</v>
      </c>
      <c r="M253" t="s">
        <v>209</v>
      </c>
      <c r="N253" t="s">
        <v>36</v>
      </c>
      <c r="O253">
        <v>0</v>
      </c>
      <c r="P253" t="s">
        <v>1073</v>
      </c>
      <c r="Q253" t="s">
        <v>1073</v>
      </c>
      <c r="R253" t="s">
        <v>1073</v>
      </c>
      <c r="S253" t="s">
        <v>1073</v>
      </c>
    </row>
    <row r="254" spans="1:23" x14ac:dyDescent="0.15">
      <c r="A254">
        <v>253</v>
      </c>
      <c r="B254">
        <v>2020</v>
      </c>
      <c r="C254" t="s">
        <v>266</v>
      </c>
      <c r="D254" t="s">
        <v>344</v>
      </c>
      <c r="F254" s="3" t="s">
        <v>23</v>
      </c>
      <c r="G254" s="3" t="s">
        <v>23</v>
      </c>
      <c r="H254" t="s">
        <v>24</v>
      </c>
      <c r="I254" s="3" t="s">
        <v>25</v>
      </c>
      <c r="J254" s="14"/>
      <c r="K254" s="3">
        <v>0</v>
      </c>
      <c r="L254" t="s">
        <v>18</v>
      </c>
      <c r="M254" t="s">
        <v>209</v>
      </c>
      <c r="N254" t="s">
        <v>36</v>
      </c>
      <c r="O254">
        <v>0</v>
      </c>
      <c r="P254" t="s">
        <v>1081</v>
      </c>
      <c r="Q254" t="s">
        <v>1073</v>
      </c>
      <c r="R254" t="s">
        <v>1073</v>
      </c>
      <c r="S254" t="s">
        <v>1073</v>
      </c>
      <c r="V254" s="5"/>
    </row>
    <row r="255" spans="1:23" x14ac:dyDescent="0.15">
      <c r="A255">
        <v>254</v>
      </c>
      <c r="B255">
        <v>2020</v>
      </c>
      <c r="C255" t="s">
        <v>345</v>
      </c>
      <c r="D255" t="s">
        <v>298</v>
      </c>
      <c r="E255" t="s">
        <v>147</v>
      </c>
      <c r="F255" s="3" t="s">
        <v>23</v>
      </c>
      <c r="G255" s="3" t="s">
        <v>23</v>
      </c>
      <c r="H255" t="s">
        <v>63</v>
      </c>
      <c r="I255" s="3" t="s">
        <v>17</v>
      </c>
      <c r="J255" s="14"/>
      <c r="K255" s="3">
        <v>100</v>
      </c>
      <c r="L255" t="s">
        <v>212</v>
      </c>
      <c r="M255" t="s">
        <v>209</v>
      </c>
      <c r="N255" t="s">
        <v>36</v>
      </c>
      <c r="O255">
        <v>0</v>
      </c>
      <c r="P255" t="s">
        <v>1073</v>
      </c>
      <c r="Q255" t="s">
        <v>1073</v>
      </c>
      <c r="R255" t="s">
        <v>1073</v>
      </c>
      <c r="S255" t="s">
        <v>1073</v>
      </c>
    </row>
    <row r="256" spans="1:23" x14ac:dyDescent="0.15">
      <c r="A256">
        <v>255</v>
      </c>
      <c r="B256">
        <v>2020</v>
      </c>
      <c r="C256" t="s">
        <v>64</v>
      </c>
      <c r="D256" t="s">
        <v>65</v>
      </c>
      <c r="E256" t="s">
        <v>156</v>
      </c>
      <c r="F256" s="3" t="s">
        <v>23</v>
      </c>
      <c r="G256" s="3" t="s">
        <v>23</v>
      </c>
      <c r="H256" t="s">
        <v>16</v>
      </c>
      <c r="I256" s="3" t="s">
        <v>17</v>
      </c>
      <c r="J256" s="14"/>
      <c r="K256" s="3">
        <v>100</v>
      </c>
      <c r="L256" t="s">
        <v>18</v>
      </c>
      <c r="M256" t="s">
        <v>209</v>
      </c>
      <c r="N256" t="s">
        <v>36</v>
      </c>
      <c r="O256">
        <v>2</v>
      </c>
      <c r="P256" t="s">
        <v>1084</v>
      </c>
      <c r="Q256" t="s">
        <v>1073</v>
      </c>
      <c r="R256" t="s">
        <v>1073</v>
      </c>
      <c r="S256" t="s">
        <v>1073</v>
      </c>
    </row>
    <row r="257" spans="1:23" x14ac:dyDescent="0.15">
      <c r="A257">
        <v>256</v>
      </c>
      <c r="B257">
        <v>2020</v>
      </c>
      <c r="C257" t="s">
        <v>231</v>
      </c>
      <c r="D257" t="s">
        <v>232</v>
      </c>
      <c r="E257" t="s">
        <v>346</v>
      </c>
      <c r="F257" s="3" t="s">
        <v>23</v>
      </c>
      <c r="G257" s="3" t="s">
        <v>23</v>
      </c>
      <c r="H257" t="s">
        <v>24</v>
      </c>
      <c r="I257" s="3" t="s">
        <v>25</v>
      </c>
      <c r="J257" s="14"/>
      <c r="K257" s="3">
        <v>0</v>
      </c>
      <c r="L257" t="s">
        <v>212</v>
      </c>
      <c r="M257" t="s">
        <v>209</v>
      </c>
      <c r="N257" t="s">
        <v>20</v>
      </c>
      <c r="O257">
        <v>0</v>
      </c>
      <c r="P257" t="s">
        <v>1081</v>
      </c>
      <c r="Q257" t="s">
        <v>1073</v>
      </c>
      <c r="R257" t="s">
        <v>1073</v>
      </c>
      <c r="S257" t="s">
        <v>1073</v>
      </c>
    </row>
    <row r="258" spans="1:23" x14ac:dyDescent="0.15">
      <c r="A258">
        <v>257</v>
      </c>
      <c r="B258">
        <v>2020</v>
      </c>
      <c r="C258" t="s">
        <v>94</v>
      </c>
      <c r="D258" t="s">
        <v>95</v>
      </c>
      <c r="F258" s="3" t="s">
        <v>96</v>
      </c>
      <c r="G258" s="3" t="s">
        <v>48</v>
      </c>
      <c r="H258" t="s">
        <v>16</v>
      </c>
      <c r="I258" s="3" t="s">
        <v>17</v>
      </c>
      <c r="J258" s="14"/>
      <c r="K258" s="3">
        <v>100</v>
      </c>
      <c r="L258" t="s">
        <v>44</v>
      </c>
      <c r="M258" t="s">
        <v>209</v>
      </c>
      <c r="N258" t="s">
        <v>36</v>
      </c>
      <c r="O258">
        <v>1</v>
      </c>
      <c r="P258" t="s">
        <v>1073</v>
      </c>
      <c r="Q258" t="s">
        <v>1073</v>
      </c>
      <c r="R258" t="s">
        <v>1073</v>
      </c>
      <c r="S258" t="s">
        <v>1094</v>
      </c>
      <c r="U258" s="31" t="s">
        <v>31</v>
      </c>
      <c r="V258" s="31"/>
      <c r="W258" s="31"/>
    </row>
    <row r="259" spans="1:23" x14ac:dyDescent="0.15">
      <c r="A259">
        <v>258</v>
      </c>
      <c r="B259">
        <v>2020</v>
      </c>
      <c r="C259" t="s">
        <v>347</v>
      </c>
      <c r="D259" t="s">
        <v>166</v>
      </c>
      <c r="F259" s="3" t="s">
        <v>83</v>
      </c>
      <c r="G259" s="3" t="s">
        <v>35</v>
      </c>
      <c r="H259" t="s">
        <v>67</v>
      </c>
      <c r="I259" s="3" t="s">
        <v>17</v>
      </c>
      <c r="J259" s="14"/>
      <c r="K259" s="3">
        <v>100</v>
      </c>
      <c r="L259" t="s">
        <v>44</v>
      </c>
      <c r="M259" t="s">
        <v>209</v>
      </c>
      <c r="N259" t="s">
        <v>20</v>
      </c>
      <c r="O259">
        <v>1</v>
      </c>
      <c r="P259" t="s">
        <v>1073</v>
      </c>
      <c r="Q259" t="s">
        <v>1073</v>
      </c>
      <c r="R259" t="s">
        <v>1073</v>
      </c>
      <c r="S259" t="s">
        <v>1073</v>
      </c>
      <c r="U259" s="1"/>
      <c r="V259" t="s">
        <v>37</v>
      </c>
      <c r="W259" t="s">
        <v>38</v>
      </c>
    </row>
    <row r="260" spans="1:23" x14ac:dyDescent="0.15">
      <c r="A260">
        <v>259</v>
      </c>
      <c r="B260">
        <v>2020</v>
      </c>
      <c r="C260" t="s">
        <v>326</v>
      </c>
      <c r="D260" t="s">
        <v>327</v>
      </c>
      <c r="F260" s="3" t="s">
        <v>14</v>
      </c>
      <c r="G260" s="3" t="s">
        <v>15</v>
      </c>
      <c r="H260" t="s">
        <v>24</v>
      </c>
      <c r="I260" s="3" t="s">
        <v>25</v>
      </c>
      <c r="J260" s="14"/>
      <c r="K260" s="3">
        <v>0</v>
      </c>
      <c r="L260" t="s">
        <v>212</v>
      </c>
      <c r="M260" t="s">
        <v>209</v>
      </c>
      <c r="N260" t="s">
        <v>36</v>
      </c>
      <c r="O260">
        <v>0</v>
      </c>
      <c r="P260" t="s">
        <v>1073</v>
      </c>
      <c r="Q260" t="s">
        <v>1073</v>
      </c>
      <c r="R260" t="s">
        <v>1073</v>
      </c>
      <c r="S260" t="s">
        <v>1073</v>
      </c>
      <c r="U260" t="s">
        <v>36</v>
      </c>
      <c r="V260">
        <f>COUNTIFS($N$2:$N$2538,U260,$B$2:$B$2538,U$2)</f>
        <v>492</v>
      </c>
      <c r="W260" s="4">
        <f>V260/V$263</f>
        <v>0.66666666666666663</v>
      </c>
    </row>
    <row r="261" spans="1:23" x14ac:dyDescent="0.15">
      <c r="A261">
        <v>260</v>
      </c>
      <c r="B261">
        <v>2020</v>
      </c>
      <c r="C261" t="s">
        <v>287</v>
      </c>
      <c r="D261" t="s">
        <v>348</v>
      </c>
      <c r="E261" t="s">
        <v>349</v>
      </c>
      <c r="F261" s="3" t="s">
        <v>23</v>
      </c>
      <c r="G261" s="3" t="s">
        <v>23</v>
      </c>
      <c r="H261" t="s">
        <v>71</v>
      </c>
      <c r="I261" s="3" t="s">
        <v>17</v>
      </c>
      <c r="J261" s="14"/>
      <c r="K261" s="3">
        <v>100</v>
      </c>
      <c r="L261" t="s">
        <v>212</v>
      </c>
      <c r="M261" t="s">
        <v>209</v>
      </c>
      <c r="N261" t="s">
        <v>36</v>
      </c>
      <c r="O261">
        <v>0</v>
      </c>
      <c r="P261" t="s">
        <v>1073</v>
      </c>
      <c r="Q261" t="s">
        <v>1073</v>
      </c>
      <c r="R261" t="s">
        <v>1073</v>
      </c>
      <c r="S261" t="s">
        <v>1073</v>
      </c>
      <c r="U261" t="s">
        <v>20</v>
      </c>
      <c r="V261">
        <f>COUNTIFS($N$2:$N$2538,U261,$B$2:$B$2538,U$2)</f>
        <v>221</v>
      </c>
      <c r="W261" s="4">
        <f t="shared" ref="W261:W262" si="40">V261/V$263</f>
        <v>0.29945799457994582</v>
      </c>
    </row>
    <row r="262" spans="1:23" x14ac:dyDescent="0.15">
      <c r="A262">
        <v>261</v>
      </c>
      <c r="B262">
        <v>2020</v>
      </c>
      <c r="C262" t="s">
        <v>350</v>
      </c>
      <c r="D262" t="s">
        <v>261</v>
      </c>
      <c r="E262" t="s">
        <v>237</v>
      </c>
      <c r="F262" s="3" t="s">
        <v>23</v>
      </c>
      <c r="G262" s="3" t="s">
        <v>23</v>
      </c>
      <c r="H262" t="s">
        <v>16</v>
      </c>
      <c r="I262" s="3" t="s">
        <v>17</v>
      </c>
      <c r="J262" s="14"/>
      <c r="K262" s="3">
        <v>100</v>
      </c>
      <c r="L262" t="s">
        <v>18</v>
      </c>
      <c r="M262" t="s">
        <v>209</v>
      </c>
      <c r="N262" t="s">
        <v>36</v>
      </c>
      <c r="O262">
        <v>1</v>
      </c>
      <c r="P262" t="s">
        <v>1084</v>
      </c>
      <c r="Q262" t="s">
        <v>1073</v>
      </c>
      <c r="R262" t="s">
        <v>1073</v>
      </c>
      <c r="S262" t="s">
        <v>1073</v>
      </c>
      <c r="U262" t="s">
        <v>50</v>
      </c>
      <c r="V262">
        <f>COUNTIFS($N$2:$N$2538,U262,$B$2:$B$2538,U$2)</f>
        <v>25</v>
      </c>
      <c r="W262" s="4">
        <f t="shared" si="40"/>
        <v>3.3875338753387531E-2</v>
      </c>
    </row>
    <row r="263" spans="1:23" x14ac:dyDescent="0.15">
      <c r="A263">
        <v>262</v>
      </c>
      <c r="B263">
        <v>2020</v>
      </c>
      <c r="C263" t="s">
        <v>278</v>
      </c>
      <c r="D263" t="s">
        <v>351</v>
      </c>
      <c r="E263" t="s">
        <v>92</v>
      </c>
      <c r="F263" s="3" t="s">
        <v>23</v>
      </c>
      <c r="G263" s="3" t="s">
        <v>23</v>
      </c>
      <c r="H263" t="s">
        <v>16</v>
      </c>
      <c r="I263" s="3" t="s">
        <v>17</v>
      </c>
      <c r="J263" s="14"/>
      <c r="K263" s="3">
        <v>100</v>
      </c>
      <c r="L263" t="s">
        <v>18</v>
      </c>
      <c r="M263" t="s">
        <v>209</v>
      </c>
      <c r="N263" t="s">
        <v>36</v>
      </c>
      <c r="O263">
        <v>2</v>
      </c>
      <c r="P263" t="s">
        <v>1081</v>
      </c>
      <c r="Q263" t="s">
        <v>1073</v>
      </c>
      <c r="R263" t="s">
        <v>1073</v>
      </c>
      <c r="S263" t="s">
        <v>1073</v>
      </c>
      <c r="U263" t="s">
        <v>55</v>
      </c>
      <c r="V263">
        <f>COUNTIFS($B$2:$B$2538,U$2)</f>
        <v>738</v>
      </c>
      <c r="W263" s="4">
        <f>SUM(W260:W262)</f>
        <v>1</v>
      </c>
    </row>
    <row r="264" spans="1:23" x14ac:dyDescent="0.15">
      <c r="A264">
        <v>263</v>
      </c>
      <c r="B264">
        <v>2020</v>
      </c>
      <c r="C264" t="s">
        <v>216</v>
      </c>
      <c r="D264" t="s">
        <v>217</v>
      </c>
      <c r="E264" t="s">
        <v>330</v>
      </c>
      <c r="F264" s="3" t="s">
        <v>23</v>
      </c>
      <c r="G264" s="3" t="s">
        <v>23</v>
      </c>
      <c r="H264" t="s">
        <v>71</v>
      </c>
      <c r="I264" s="3" t="s">
        <v>17</v>
      </c>
      <c r="J264" s="14"/>
      <c r="K264" s="3">
        <v>100</v>
      </c>
      <c r="L264" t="s">
        <v>212</v>
      </c>
      <c r="M264" t="s">
        <v>209</v>
      </c>
      <c r="N264" t="s">
        <v>20</v>
      </c>
      <c r="O264">
        <v>0</v>
      </c>
      <c r="P264" t="s">
        <v>1073</v>
      </c>
      <c r="Q264" t="s">
        <v>1073</v>
      </c>
      <c r="R264" t="s">
        <v>1073</v>
      </c>
      <c r="S264" t="s">
        <v>1073</v>
      </c>
    </row>
    <row r="265" spans="1:23" x14ac:dyDescent="0.15">
      <c r="A265">
        <v>264</v>
      </c>
      <c r="B265">
        <v>2020</v>
      </c>
      <c r="C265" t="s">
        <v>45</v>
      </c>
      <c r="D265" t="s">
        <v>46</v>
      </c>
      <c r="F265" s="3" t="s">
        <v>47</v>
      </c>
      <c r="G265" s="3" t="s">
        <v>48</v>
      </c>
      <c r="H265" t="s">
        <v>67</v>
      </c>
      <c r="I265" s="3" t="s">
        <v>17</v>
      </c>
      <c r="J265" s="14"/>
      <c r="K265" s="3">
        <v>100</v>
      </c>
      <c r="L265" t="s">
        <v>212</v>
      </c>
      <c r="M265" t="s">
        <v>209</v>
      </c>
      <c r="N265" t="s">
        <v>20</v>
      </c>
      <c r="O265">
        <v>0</v>
      </c>
      <c r="P265">
        <v>0</v>
      </c>
      <c r="Q265" t="s">
        <v>1073</v>
      </c>
      <c r="R265" t="s">
        <v>1073</v>
      </c>
      <c r="S265" t="s">
        <v>1094</v>
      </c>
      <c r="U265" s="1"/>
      <c r="V265" t="s">
        <v>37</v>
      </c>
      <c r="W265" t="s">
        <v>38</v>
      </c>
    </row>
    <row r="266" spans="1:23" x14ac:dyDescent="0.15">
      <c r="A266">
        <v>265</v>
      </c>
      <c r="B266">
        <v>2020</v>
      </c>
      <c r="C266" t="s">
        <v>352</v>
      </c>
      <c r="D266" t="s">
        <v>353</v>
      </c>
      <c r="E266" t="s">
        <v>182</v>
      </c>
      <c r="F266" s="3" t="s">
        <v>23</v>
      </c>
      <c r="G266" s="3" t="s">
        <v>23</v>
      </c>
      <c r="H266" t="s">
        <v>16</v>
      </c>
      <c r="I266" s="3" t="s">
        <v>17</v>
      </c>
      <c r="J266" s="14"/>
      <c r="K266" s="3">
        <v>100</v>
      </c>
      <c r="L266" t="s">
        <v>18</v>
      </c>
      <c r="M266" t="s">
        <v>209</v>
      </c>
      <c r="N266" t="s">
        <v>36</v>
      </c>
      <c r="O266">
        <v>0</v>
      </c>
      <c r="P266" t="s">
        <v>1081</v>
      </c>
      <c r="Q266" t="s">
        <v>1073</v>
      </c>
      <c r="R266" t="s">
        <v>1073</v>
      </c>
      <c r="S266" t="s">
        <v>1073</v>
      </c>
      <c r="U266" t="s">
        <v>60</v>
      </c>
      <c r="V266">
        <f>COUNTIFS($H$2:$H$2538,U266,$B$2:$B$2538,U$2)</f>
        <v>21</v>
      </c>
      <c r="W266" s="4">
        <f>V266/V$274</f>
        <v>2.8455284552845527E-2</v>
      </c>
    </row>
    <row r="267" spans="1:23" x14ac:dyDescent="0.15">
      <c r="A267">
        <v>266</v>
      </c>
      <c r="B267">
        <v>2020</v>
      </c>
      <c r="C267" t="s">
        <v>272</v>
      </c>
      <c r="D267" t="s">
        <v>273</v>
      </c>
      <c r="E267" t="s">
        <v>332</v>
      </c>
      <c r="F267" s="3" t="s">
        <v>23</v>
      </c>
      <c r="G267" s="3" t="s">
        <v>23</v>
      </c>
      <c r="H267" t="s">
        <v>24</v>
      </c>
      <c r="I267" s="3" t="s">
        <v>25</v>
      </c>
      <c r="J267" s="14"/>
      <c r="K267" s="3">
        <v>0</v>
      </c>
      <c r="L267" t="s">
        <v>18</v>
      </c>
      <c r="M267" t="s">
        <v>209</v>
      </c>
      <c r="N267" t="s">
        <v>36</v>
      </c>
      <c r="O267">
        <v>1</v>
      </c>
      <c r="P267" t="s">
        <v>1081</v>
      </c>
      <c r="Q267" t="s">
        <v>1073</v>
      </c>
      <c r="R267" t="s">
        <v>1073</v>
      </c>
      <c r="S267" t="s">
        <v>1073</v>
      </c>
      <c r="U267" t="s">
        <v>24</v>
      </c>
      <c r="V267">
        <f>COUNTIFS($H$2:$H$2538,U267,$B$2:$B$2538,U$2)</f>
        <v>299</v>
      </c>
      <c r="W267" s="4">
        <f t="shared" ref="W267:W273" si="41">V267/V$274</f>
        <v>0.40514905149051489</v>
      </c>
    </row>
    <row r="268" spans="1:23" x14ac:dyDescent="0.15">
      <c r="A268">
        <v>267</v>
      </c>
      <c r="B268">
        <v>2020</v>
      </c>
      <c r="C268" t="s">
        <v>97</v>
      </c>
      <c r="D268" t="s">
        <v>98</v>
      </c>
      <c r="F268" s="3" t="s">
        <v>14</v>
      </c>
      <c r="G268" s="3" t="s">
        <v>15</v>
      </c>
      <c r="H268" t="s">
        <v>60</v>
      </c>
      <c r="I268" s="3" t="s">
        <v>25</v>
      </c>
      <c r="J268" s="14"/>
      <c r="K268" s="3">
        <v>0</v>
      </c>
      <c r="L268" t="s">
        <v>212</v>
      </c>
      <c r="M268" t="s">
        <v>209</v>
      </c>
      <c r="N268" t="s">
        <v>20</v>
      </c>
      <c r="O268">
        <v>0</v>
      </c>
      <c r="P268" t="s">
        <v>1073</v>
      </c>
      <c r="Q268" t="s">
        <v>1073</v>
      </c>
      <c r="R268" t="s">
        <v>1073</v>
      </c>
      <c r="S268" t="s">
        <v>1073</v>
      </c>
      <c r="U268" t="s">
        <v>16</v>
      </c>
      <c r="V268">
        <f>COUNTIFS($H$2:$H$2538,U268,$B$2:$B$2538,U$2)</f>
        <v>126</v>
      </c>
      <c r="W268" s="4">
        <f t="shared" si="41"/>
        <v>0.17073170731707318</v>
      </c>
    </row>
    <row r="269" spans="1:23" x14ac:dyDescent="0.15">
      <c r="A269">
        <v>268</v>
      </c>
      <c r="B269">
        <v>2020</v>
      </c>
      <c r="C269" t="s">
        <v>45</v>
      </c>
      <c r="D269" t="s">
        <v>46</v>
      </c>
      <c r="F269" s="3" t="s">
        <v>47</v>
      </c>
      <c r="G269" s="3" t="s">
        <v>48</v>
      </c>
      <c r="H269" t="s">
        <v>49</v>
      </c>
      <c r="I269" s="3" t="s">
        <v>354</v>
      </c>
      <c r="J269" s="14"/>
      <c r="K269" s="3">
        <v>0</v>
      </c>
      <c r="L269" t="s">
        <v>18</v>
      </c>
      <c r="M269" t="s">
        <v>209</v>
      </c>
      <c r="N269" t="s">
        <v>36</v>
      </c>
      <c r="O269">
        <v>1</v>
      </c>
      <c r="P269">
        <v>0</v>
      </c>
      <c r="Q269" t="s">
        <v>1073</v>
      </c>
      <c r="R269" t="s">
        <v>1073</v>
      </c>
      <c r="S269" t="s">
        <v>1094</v>
      </c>
      <c r="U269" t="s">
        <v>67</v>
      </c>
      <c r="V269">
        <f>COUNTIFS($H$2:$H$2538,U269,$B$2:$B$2538,U$2)</f>
        <v>59</v>
      </c>
      <c r="W269" s="4">
        <f t="shared" si="41"/>
        <v>7.9945799457994585E-2</v>
      </c>
    </row>
    <row r="270" spans="1:23" x14ac:dyDescent="0.15">
      <c r="A270">
        <v>269</v>
      </c>
      <c r="B270">
        <v>2020</v>
      </c>
      <c r="C270" t="s">
        <v>355</v>
      </c>
      <c r="D270" t="s">
        <v>356</v>
      </c>
      <c r="F270" s="3" t="s">
        <v>23</v>
      </c>
      <c r="G270" s="3" t="s">
        <v>23</v>
      </c>
      <c r="H270" t="s">
        <v>71</v>
      </c>
      <c r="I270" s="3" t="s">
        <v>17</v>
      </c>
      <c r="J270" s="14"/>
      <c r="K270" s="3">
        <v>100</v>
      </c>
      <c r="L270" t="s">
        <v>212</v>
      </c>
      <c r="M270" t="s">
        <v>209</v>
      </c>
      <c r="N270" t="s">
        <v>36</v>
      </c>
      <c r="O270">
        <v>0</v>
      </c>
      <c r="P270" t="s">
        <v>1073</v>
      </c>
      <c r="Q270" t="s">
        <v>1073</v>
      </c>
      <c r="R270" t="s">
        <v>1073</v>
      </c>
      <c r="S270" t="s">
        <v>1073</v>
      </c>
      <c r="U270" t="s">
        <v>49</v>
      </c>
      <c r="V270">
        <f>COUNTIFS($H$2:$H$2538,U270,$B$2:$B$2538,U$2)</f>
        <v>35</v>
      </c>
      <c r="W270" s="4">
        <f t="shared" si="41"/>
        <v>4.7425474254742549E-2</v>
      </c>
    </row>
    <row r="271" spans="1:23" x14ac:dyDescent="0.15">
      <c r="A271">
        <v>270</v>
      </c>
      <c r="B271">
        <v>2020</v>
      </c>
      <c r="C271" t="s">
        <v>214</v>
      </c>
      <c r="D271" t="s">
        <v>215</v>
      </c>
      <c r="E271" t="s">
        <v>162</v>
      </c>
      <c r="F271" s="3" t="s">
        <v>23</v>
      </c>
      <c r="G271" s="3" t="s">
        <v>23</v>
      </c>
      <c r="H271" t="s">
        <v>67</v>
      </c>
      <c r="I271" s="3" t="s">
        <v>17</v>
      </c>
      <c r="J271" s="14"/>
      <c r="K271" s="3">
        <v>100</v>
      </c>
      <c r="L271" t="s">
        <v>212</v>
      </c>
      <c r="M271" t="s">
        <v>209</v>
      </c>
      <c r="N271" t="s">
        <v>20</v>
      </c>
      <c r="O271">
        <v>0</v>
      </c>
      <c r="P271" t="s">
        <v>1081</v>
      </c>
      <c r="Q271" t="s">
        <v>1073</v>
      </c>
      <c r="R271" t="s">
        <v>1073</v>
      </c>
      <c r="S271" t="s">
        <v>1073</v>
      </c>
      <c r="U271" t="s">
        <v>71</v>
      </c>
      <c r="V271">
        <f>COUNTIFS($H$2:$H$2538,U271,$B$2:$B$2538,U$2)</f>
        <v>143</v>
      </c>
      <c r="W271" s="4">
        <f t="shared" si="41"/>
        <v>0.19376693766937669</v>
      </c>
    </row>
    <row r="272" spans="1:23" x14ac:dyDescent="0.15">
      <c r="A272">
        <v>271</v>
      </c>
      <c r="B272">
        <v>2020</v>
      </c>
      <c r="C272" t="s">
        <v>126</v>
      </c>
      <c r="D272" t="s">
        <v>357</v>
      </c>
      <c r="F272" s="3" t="s">
        <v>96</v>
      </c>
      <c r="G272" s="3" t="s">
        <v>48</v>
      </c>
      <c r="H272" t="s">
        <v>16</v>
      </c>
      <c r="I272" s="3" t="s">
        <v>17</v>
      </c>
      <c r="J272" s="14"/>
      <c r="K272" s="3">
        <v>100</v>
      </c>
      <c r="L272" t="s">
        <v>18</v>
      </c>
      <c r="M272" t="s">
        <v>209</v>
      </c>
      <c r="N272" t="s">
        <v>36</v>
      </c>
      <c r="O272">
        <v>1</v>
      </c>
      <c r="P272">
        <v>0</v>
      </c>
      <c r="Q272" t="s">
        <v>1073</v>
      </c>
      <c r="R272" t="s">
        <v>1073</v>
      </c>
      <c r="S272" t="s">
        <v>1094</v>
      </c>
      <c r="U272" t="s">
        <v>63</v>
      </c>
      <c r="V272">
        <f>COUNTIFS($H$2:$H$2538,U272,$B$2:$B$2538,U$2)</f>
        <v>23</v>
      </c>
      <c r="W272" s="4">
        <f t="shared" si="41"/>
        <v>3.1165311653116531E-2</v>
      </c>
    </row>
    <row r="273" spans="1:23" x14ac:dyDescent="0.15">
      <c r="A273">
        <v>272</v>
      </c>
      <c r="B273">
        <v>2020</v>
      </c>
      <c r="C273" t="s">
        <v>358</v>
      </c>
      <c r="D273" t="s">
        <v>359</v>
      </c>
      <c r="F273" s="3" t="s">
        <v>360</v>
      </c>
      <c r="G273" s="3" t="s">
        <v>43</v>
      </c>
      <c r="H273" t="s">
        <v>49</v>
      </c>
      <c r="I273" s="3" t="s">
        <v>17</v>
      </c>
      <c r="J273" s="14"/>
      <c r="K273" s="3">
        <v>100</v>
      </c>
      <c r="L273" t="s">
        <v>44</v>
      </c>
      <c r="M273" t="s">
        <v>209</v>
      </c>
      <c r="N273" t="s">
        <v>20</v>
      </c>
      <c r="O273">
        <v>1</v>
      </c>
      <c r="P273" t="s">
        <v>1073</v>
      </c>
      <c r="Q273" t="s">
        <v>1073</v>
      </c>
      <c r="R273" t="s">
        <v>1073</v>
      </c>
      <c r="S273" t="s">
        <v>1094</v>
      </c>
      <c r="U273" t="s">
        <v>54</v>
      </c>
      <c r="V273">
        <f>COUNTIFS($H$2:$H$2538,U273,$B$2:$B$2538,U$2)</f>
        <v>32</v>
      </c>
      <c r="W273" s="4">
        <f t="shared" si="41"/>
        <v>4.3360433604336043E-2</v>
      </c>
    </row>
    <row r="274" spans="1:23" x14ac:dyDescent="0.15">
      <c r="A274">
        <v>273</v>
      </c>
      <c r="B274">
        <v>2020</v>
      </c>
      <c r="C274" t="s">
        <v>361</v>
      </c>
      <c r="D274" t="s">
        <v>143</v>
      </c>
      <c r="E274" t="s">
        <v>144</v>
      </c>
      <c r="F274" s="3" t="s">
        <v>23</v>
      </c>
      <c r="G274" s="3" t="s">
        <v>23</v>
      </c>
      <c r="H274" t="s">
        <v>71</v>
      </c>
      <c r="I274" s="3" t="s">
        <v>17</v>
      </c>
      <c r="J274" s="14"/>
      <c r="K274" s="3">
        <v>100</v>
      </c>
      <c r="L274" t="s">
        <v>212</v>
      </c>
      <c r="M274" t="s">
        <v>209</v>
      </c>
      <c r="N274" t="s">
        <v>36</v>
      </c>
      <c r="O274">
        <v>0</v>
      </c>
      <c r="P274" t="s">
        <v>1073</v>
      </c>
      <c r="Q274" t="s">
        <v>1073</v>
      </c>
      <c r="R274" t="s">
        <v>1073</v>
      </c>
      <c r="S274" t="s">
        <v>1073</v>
      </c>
      <c r="U274" t="s">
        <v>55</v>
      </c>
      <c r="V274">
        <f>COUNTIFS($B$2:$B$2538,U$2)</f>
        <v>738</v>
      </c>
      <c r="W274" s="4">
        <f>SUM(W266:W273)</f>
        <v>1</v>
      </c>
    </row>
    <row r="275" spans="1:23" x14ac:dyDescent="0.15">
      <c r="A275">
        <v>274</v>
      </c>
      <c r="B275">
        <v>2020</v>
      </c>
      <c r="C275" t="s">
        <v>306</v>
      </c>
      <c r="D275" t="s">
        <v>307</v>
      </c>
      <c r="F275" s="3" t="s">
        <v>121</v>
      </c>
      <c r="G275" s="3" t="s">
        <v>43</v>
      </c>
      <c r="H275" t="s">
        <v>16</v>
      </c>
      <c r="I275" s="3" t="s">
        <v>17</v>
      </c>
      <c r="J275" s="14"/>
      <c r="K275" s="3">
        <v>100</v>
      </c>
      <c r="L275" t="s">
        <v>18</v>
      </c>
      <c r="M275" t="s">
        <v>209</v>
      </c>
      <c r="N275" t="s">
        <v>36</v>
      </c>
      <c r="O275">
        <v>1</v>
      </c>
      <c r="P275" t="s">
        <v>1073</v>
      </c>
      <c r="Q275" t="s">
        <v>1073</v>
      </c>
      <c r="R275" t="s">
        <v>1073</v>
      </c>
      <c r="S275" t="s">
        <v>1073</v>
      </c>
    </row>
    <row r="276" spans="1:23" x14ac:dyDescent="0.15">
      <c r="A276">
        <v>275</v>
      </c>
      <c r="B276">
        <v>2020</v>
      </c>
      <c r="C276" t="s">
        <v>362</v>
      </c>
      <c r="D276" t="s">
        <v>284</v>
      </c>
      <c r="E276" t="s">
        <v>162</v>
      </c>
      <c r="F276" s="3" t="s">
        <v>23</v>
      </c>
      <c r="G276" s="3" t="s">
        <v>23</v>
      </c>
      <c r="H276" t="s">
        <v>71</v>
      </c>
      <c r="I276" s="3" t="s">
        <v>17</v>
      </c>
      <c r="J276" s="14"/>
      <c r="K276" s="3">
        <v>100</v>
      </c>
      <c r="L276" t="s">
        <v>212</v>
      </c>
      <c r="M276" t="s">
        <v>209</v>
      </c>
      <c r="N276" t="s">
        <v>36</v>
      </c>
      <c r="O276">
        <v>0</v>
      </c>
      <c r="P276" t="s">
        <v>1073</v>
      </c>
      <c r="Q276" t="s">
        <v>1073</v>
      </c>
      <c r="R276" t="s">
        <v>1073</v>
      </c>
      <c r="S276" t="s">
        <v>1073</v>
      </c>
      <c r="U276" t="s">
        <v>80</v>
      </c>
      <c r="V276" cm="1">
        <f t="array" ref="V276">COUNTIF(D218:D320,"&lt;&gt;")/SUM(1/COUNTIF(D218:D320,D218:D320))</f>
        <v>1.5606060606060599</v>
      </c>
    </row>
    <row r="277" spans="1:23" x14ac:dyDescent="0.15">
      <c r="A277">
        <v>276</v>
      </c>
      <c r="B277">
        <v>2020</v>
      </c>
      <c r="C277" t="s">
        <v>113</v>
      </c>
      <c r="D277" t="s">
        <v>114</v>
      </c>
      <c r="E277" t="s">
        <v>115</v>
      </c>
      <c r="F277" s="3" t="s">
        <v>23</v>
      </c>
      <c r="G277" s="3" t="s">
        <v>23</v>
      </c>
      <c r="H277" t="s">
        <v>16</v>
      </c>
      <c r="I277" s="3" t="s">
        <v>17</v>
      </c>
      <c r="J277" s="14"/>
      <c r="K277" s="3">
        <v>100</v>
      </c>
      <c r="L277" t="s">
        <v>18</v>
      </c>
      <c r="M277" t="s">
        <v>209</v>
      </c>
      <c r="N277" t="s">
        <v>36</v>
      </c>
      <c r="O277">
        <v>1</v>
      </c>
      <c r="P277" t="s">
        <v>1081</v>
      </c>
      <c r="Q277" t="s">
        <v>1073</v>
      </c>
      <c r="R277" t="s">
        <v>1073</v>
      </c>
      <c r="S277" t="s">
        <v>1073</v>
      </c>
    </row>
    <row r="278" spans="1:23" x14ac:dyDescent="0.15">
      <c r="A278">
        <v>277</v>
      </c>
      <c r="B278">
        <v>2020</v>
      </c>
      <c r="C278" t="s">
        <v>56</v>
      </c>
      <c r="D278" t="s">
        <v>57</v>
      </c>
      <c r="E278" t="s">
        <v>195</v>
      </c>
      <c r="F278" s="3" t="s">
        <v>23</v>
      </c>
      <c r="G278" s="3" t="s">
        <v>23</v>
      </c>
      <c r="H278" t="s">
        <v>16</v>
      </c>
      <c r="I278" s="3" t="s">
        <v>17</v>
      </c>
      <c r="J278" s="14"/>
      <c r="K278" s="3">
        <v>100</v>
      </c>
      <c r="L278" t="s">
        <v>212</v>
      </c>
      <c r="M278" t="s">
        <v>209</v>
      </c>
      <c r="N278" t="s">
        <v>20</v>
      </c>
      <c r="O278">
        <v>0</v>
      </c>
      <c r="P278" t="s">
        <v>1081</v>
      </c>
      <c r="Q278" t="s">
        <v>1073</v>
      </c>
      <c r="R278" t="s">
        <v>1073</v>
      </c>
      <c r="S278" t="s">
        <v>1073</v>
      </c>
    </row>
    <row r="279" spans="1:23" x14ac:dyDescent="0.15">
      <c r="A279">
        <v>278</v>
      </c>
      <c r="B279">
        <v>2020</v>
      </c>
      <c r="C279" t="s">
        <v>214</v>
      </c>
      <c r="D279" t="s">
        <v>215</v>
      </c>
      <c r="E279" t="s">
        <v>162</v>
      </c>
      <c r="F279" s="3" t="s">
        <v>23</v>
      </c>
      <c r="G279" s="3" t="s">
        <v>23</v>
      </c>
      <c r="H279" t="s">
        <v>24</v>
      </c>
      <c r="I279" s="3" t="s">
        <v>25</v>
      </c>
      <c r="J279" s="14"/>
      <c r="K279" s="3">
        <v>0</v>
      </c>
      <c r="L279" t="s">
        <v>212</v>
      </c>
      <c r="M279" t="s">
        <v>209</v>
      </c>
      <c r="N279" t="s">
        <v>36</v>
      </c>
      <c r="O279">
        <v>0</v>
      </c>
      <c r="P279" t="s">
        <v>1081</v>
      </c>
      <c r="Q279" t="s">
        <v>1073</v>
      </c>
      <c r="R279" t="s">
        <v>1073</v>
      </c>
      <c r="S279" t="s">
        <v>1073</v>
      </c>
    </row>
    <row r="280" spans="1:23" x14ac:dyDescent="0.15">
      <c r="A280">
        <v>279</v>
      </c>
      <c r="B280">
        <v>2020</v>
      </c>
      <c r="C280" t="s">
        <v>39</v>
      </c>
      <c r="D280" t="s">
        <v>40</v>
      </c>
      <c r="E280" t="s">
        <v>86</v>
      </c>
      <c r="F280" s="3" t="s">
        <v>23</v>
      </c>
      <c r="G280" s="3" t="s">
        <v>23</v>
      </c>
      <c r="H280" t="s">
        <v>16</v>
      </c>
      <c r="I280" s="3" t="s">
        <v>17</v>
      </c>
      <c r="J280" s="14"/>
      <c r="K280" s="3">
        <v>100</v>
      </c>
      <c r="L280" t="s">
        <v>212</v>
      </c>
      <c r="M280" t="s">
        <v>209</v>
      </c>
      <c r="N280" t="s">
        <v>20</v>
      </c>
      <c r="O280">
        <v>0</v>
      </c>
      <c r="P280" t="s">
        <v>1081</v>
      </c>
      <c r="Q280" t="s">
        <v>1073</v>
      </c>
      <c r="R280" t="s">
        <v>1073</v>
      </c>
      <c r="S280" t="s">
        <v>1073</v>
      </c>
      <c r="U280" s="1"/>
      <c r="V280" t="s">
        <v>37</v>
      </c>
      <c r="W280" t="s">
        <v>38</v>
      </c>
    </row>
    <row r="281" spans="1:23" x14ac:dyDescent="0.15">
      <c r="A281">
        <v>280</v>
      </c>
      <c r="B281">
        <v>2020</v>
      </c>
      <c r="C281" t="s">
        <v>126</v>
      </c>
      <c r="D281" t="s">
        <v>1089</v>
      </c>
      <c r="F281" s="3" t="s">
        <v>96</v>
      </c>
      <c r="G281" s="3" t="s">
        <v>48</v>
      </c>
      <c r="H281" t="s">
        <v>67</v>
      </c>
      <c r="I281" s="3" t="s">
        <v>25</v>
      </c>
      <c r="J281" s="14"/>
      <c r="K281" s="3">
        <v>50</v>
      </c>
      <c r="L281" t="s">
        <v>212</v>
      </c>
      <c r="M281" t="s">
        <v>209</v>
      </c>
      <c r="N281" t="s">
        <v>36</v>
      </c>
      <c r="O281">
        <v>0</v>
      </c>
      <c r="P281">
        <v>0</v>
      </c>
      <c r="Q281" t="s">
        <v>1073</v>
      </c>
      <c r="R281" t="s">
        <v>1073</v>
      </c>
      <c r="S281" t="s">
        <v>1094</v>
      </c>
      <c r="U281" t="s">
        <v>23</v>
      </c>
      <c r="V281">
        <f>COUNTIFS($G$2:$G$2538,U281,$B$2:$B$2538,U$2)</f>
        <v>558</v>
      </c>
      <c r="W281" s="4">
        <f>V281/V$291</f>
        <v>0.75609756097560976</v>
      </c>
    </row>
    <row r="282" spans="1:23" x14ac:dyDescent="0.15">
      <c r="A282">
        <v>281</v>
      </c>
      <c r="B282">
        <v>2020</v>
      </c>
      <c r="C282" t="s">
        <v>207</v>
      </c>
      <c r="D282" t="s">
        <v>208</v>
      </c>
      <c r="E282" t="s">
        <v>144</v>
      </c>
      <c r="F282" s="3" t="s">
        <v>23</v>
      </c>
      <c r="G282" s="3" t="s">
        <v>23</v>
      </c>
      <c r="H282" t="s">
        <v>24</v>
      </c>
      <c r="I282" s="3" t="s">
        <v>25</v>
      </c>
      <c r="J282" s="14"/>
      <c r="K282" s="3">
        <v>0</v>
      </c>
      <c r="L282" t="s">
        <v>18</v>
      </c>
      <c r="M282" t="s">
        <v>209</v>
      </c>
      <c r="N282" t="s">
        <v>36</v>
      </c>
      <c r="O282">
        <v>2</v>
      </c>
      <c r="P282" t="s">
        <v>1081</v>
      </c>
      <c r="Q282" t="s">
        <v>1073</v>
      </c>
      <c r="R282" t="s">
        <v>1073</v>
      </c>
      <c r="S282" t="s">
        <v>1073</v>
      </c>
      <c r="U282" t="s">
        <v>93</v>
      </c>
      <c r="V282">
        <f>COUNTIFS($G$2:$G$2538,"&lt;&gt;USA",$G$2:$G$2538,"&lt;&gt;Unknown",$G$2:$G$2538,"*",$B$2:$B$2538,U$2)</f>
        <v>180</v>
      </c>
      <c r="W282" s="4">
        <f>V282/V$291</f>
        <v>0.24390243902439024</v>
      </c>
    </row>
    <row r="283" spans="1:23" x14ac:dyDescent="0.15">
      <c r="A283">
        <v>282</v>
      </c>
      <c r="B283">
        <v>2020</v>
      </c>
      <c r="C283" t="s">
        <v>312</v>
      </c>
      <c r="D283" t="s">
        <v>313</v>
      </c>
      <c r="F283" s="3" t="s">
        <v>314</v>
      </c>
      <c r="G283" s="3" t="s">
        <v>43</v>
      </c>
      <c r="H283" t="s">
        <v>49</v>
      </c>
      <c r="I283" s="3" t="s">
        <v>17</v>
      </c>
      <c r="J283" s="14"/>
      <c r="K283" s="3">
        <v>100</v>
      </c>
      <c r="L283" t="s">
        <v>212</v>
      </c>
      <c r="M283" t="s">
        <v>209</v>
      </c>
      <c r="N283" t="s">
        <v>20</v>
      </c>
      <c r="O283">
        <v>0</v>
      </c>
      <c r="P283" t="s">
        <v>1073</v>
      </c>
      <c r="Q283" t="s">
        <v>1073</v>
      </c>
      <c r="R283" t="s">
        <v>1073</v>
      </c>
      <c r="S283" t="s">
        <v>1094</v>
      </c>
      <c r="U283" t="s">
        <v>50</v>
      </c>
      <c r="V283">
        <f>COUNTIFS($G$2:$G$2538,U283,$B$2:$B$2538,U$2)</f>
        <v>0</v>
      </c>
      <c r="W283" s="4">
        <f>V283/V$291</f>
        <v>0</v>
      </c>
    </row>
    <row r="284" spans="1:23" x14ac:dyDescent="0.15">
      <c r="A284">
        <v>283</v>
      </c>
      <c r="B284">
        <v>2020</v>
      </c>
      <c r="C284" t="s">
        <v>331</v>
      </c>
      <c r="D284" t="s">
        <v>246</v>
      </c>
      <c r="E284" t="s">
        <v>332</v>
      </c>
      <c r="F284" s="3" t="s">
        <v>23</v>
      </c>
      <c r="G284" s="3" t="s">
        <v>23</v>
      </c>
      <c r="H284" t="s">
        <v>24</v>
      </c>
      <c r="I284" s="3" t="s">
        <v>25</v>
      </c>
      <c r="J284" s="14"/>
      <c r="K284" s="3">
        <v>0</v>
      </c>
      <c r="L284" t="s">
        <v>212</v>
      </c>
      <c r="M284" t="s">
        <v>209</v>
      </c>
      <c r="N284" t="s">
        <v>20</v>
      </c>
      <c r="O284">
        <v>0</v>
      </c>
      <c r="P284" t="s">
        <v>1081</v>
      </c>
      <c r="Q284" t="s">
        <v>1073</v>
      </c>
      <c r="R284" t="s">
        <v>1073</v>
      </c>
      <c r="S284" t="s">
        <v>1073</v>
      </c>
      <c r="W284" s="4">
        <f>SUM(W281:W283)</f>
        <v>1</v>
      </c>
    </row>
    <row r="285" spans="1:23" x14ac:dyDescent="0.15">
      <c r="A285">
        <v>284</v>
      </c>
      <c r="B285">
        <v>2020</v>
      </c>
      <c r="C285" t="s">
        <v>110</v>
      </c>
      <c r="D285" t="s">
        <v>111</v>
      </c>
      <c r="E285" t="s">
        <v>105</v>
      </c>
      <c r="F285" s="3" t="s">
        <v>23</v>
      </c>
      <c r="G285" s="3" t="s">
        <v>23</v>
      </c>
      <c r="H285" t="s">
        <v>24</v>
      </c>
      <c r="I285" s="3" t="s">
        <v>25</v>
      </c>
      <c r="J285" s="14"/>
      <c r="K285" s="3">
        <v>0</v>
      </c>
      <c r="L285" t="s">
        <v>18</v>
      </c>
      <c r="M285" t="s">
        <v>209</v>
      </c>
      <c r="N285" t="s">
        <v>36</v>
      </c>
      <c r="O285">
        <v>1</v>
      </c>
      <c r="P285" t="s">
        <v>1081</v>
      </c>
      <c r="Q285" t="s">
        <v>1073</v>
      </c>
      <c r="R285" t="s">
        <v>1073</v>
      </c>
      <c r="S285" t="s">
        <v>1073</v>
      </c>
      <c r="U285" t="s">
        <v>15</v>
      </c>
      <c r="V285">
        <f>COUNTIFS($G$2:$G$2538,U285,$B$2:$B$2538,U$2)</f>
        <v>27</v>
      </c>
      <c r="W285" s="4">
        <f t="shared" ref="W285:W290" si="42">V285/V$291</f>
        <v>3.6585365853658534E-2</v>
      </c>
    </row>
    <row r="286" spans="1:23" x14ac:dyDescent="0.15">
      <c r="A286">
        <v>285</v>
      </c>
      <c r="B286">
        <v>2020</v>
      </c>
      <c r="C286" t="s">
        <v>231</v>
      </c>
      <c r="D286" t="s">
        <v>232</v>
      </c>
      <c r="E286" t="s">
        <v>346</v>
      </c>
      <c r="F286" s="3" t="s">
        <v>23</v>
      </c>
      <c r="G286" s="3" t="s">
        <v>23</v>
      </c>
      <c r="H286" t="s">
        <v>24</v>
      </c>
      <c r="I286" s="3" t="s">
        <v>25</v>
      </c>
      <c r="J286" s="14"/>
      <c r="K286" s="3">
        <v>0</v>
      </c>
      <c r="L286" t="s">
        <v>212</v>
      </c>
      <c r="M286" t="s">
        <v>209</v>
      </c>
      <c r="N286" t="s">
        <v>20</v>
      </c>
      <c r="O286">
        <v>0</v>
      </c>
      <c r="P286" t="s">
        <v>1081</v>
      </c>
      <c r="Q286" t="s">
        <v>1073</v>
      </c>
      <c r="R286" t="s">
        <v>1073</v>
      </c>
      <c r="S286" t="s">
        <v>1073</v>
      </c>
      <c r="U286" t="s">
        <v>35</v>
      </c>
      <c r="V286">
        <f>COUNTIFS($G$2:$G$2538,U286,$B$2:$B$2538,U$2)</f>
        <v>32</v>
      </c>
      <c r="W286" s="4">
        <f t="shared" si="42"/>
        <v>4.3360433604336043E-2</v>
      </c>
    </row>
    <row r="287" spans="1:23" x14ac:dyDescent="0.15">
      <c r="A287">
        <v>286</v>
      </c>
      <c r="B287">
        <v>2020</v>
      </c>
      <c r="C287" t="s">
        <v>216</v>
      </c>
      <c r="D287" t="s">
        <v>217</v>
      </c>
      <c r="E287" t="s">
        <v>330</v>
      </c>
      <c r="F287" s="3" t="s">
        <v>23</v>
      </c>
      <c r="G287" s="3" t="s">
        <v>23</v>
      </c>
      <c r="H287" t="s">
        <v>71</v>
      </c>
      <c r="I287" s="3" t="s">
        <v>17</v>
      </c>
      <c r="J287" s="14"/>
      <c r="K287" s="3">
        <v>100</v>
      </c>
      <c r="L287" t="s">
        <v>212</v>
      </c>
      <c r="M287" t="s">
        <v>209</v>
      </c>
      <c r="N287" t="s">
        <v>20</v>
      </c>
      <c r="O287">
        <v>0</v>
      </c>
      <c r="P287" t="s">
        <v>1073</v>
      </c>
      <c r="Q287" t="s">
        <v>1073</v>
      </c>
      <c r="R287" t="s">
        <v>1073</v>
      </c>
      <c r="S287" t="s">
        <v>1073</v>
      </c>
      <c r="U287" t="s">
        <v>43</v>
      </c>
      <c r="V287">
        <f>COUNTIFS($G$2:$G$2538,U287,$B$2:$B$2538,U$2)</f>
        <v>69</v>
      </c>
      <c r="W287" s="4">
        <f t="shared" si="42"/>
        <v>9.3495934959349589E-2</v>
      </c>
    </row>
    <row r="288" spans="1:23" x14ac:dyDescent="0.15">
      <c r="A288">
        <v>287</v>
      </c>
      <c r="B288">
        <v>2020</v>
      </c>
      <c r="C288" t="s">
        <v>214</v>
      </c>
      <c r="D288" t="s">
        <v>215</v>
      </c>
      <c r="E288" t="s">
        <v>162</v>
      </c>
      <c r="F288" s="3" t="s">
        <v>23</v>
      </c>
      <c r="G288" s="3" t="s">
        <v>23</v>
      </c>
      <c r="H288" t="s">
        <v>67</v>
      </c>
      <c r="I288" s="3" t="s">
        <v>17</v>
      </c>
      <c r="J288" s="14"/>
      <c r="K288" s="3">
        <v>100</v>
      </c>
      <c r="L288" t="s">
        <v>212</v>
      </c>
      <c r="M288" t="s">
        <v>209</v>
      </c>
      <c r="N288" t="s">
        <v>36</v>
      </c>
      <c r="O288">
        <v>0</v>
      </c>
      <c r="P288" t="s">
        <v>1081</v>
      </c>
      <c r="Q288" t="s">
        <v>1073</v>
      </c>
      <c r="R288" t="s">
        <v>1073</v>
      </c>
      <c r="S288" t="s">
        <v>1073</v>
      </c>
      <c r="U288" t="s">
        <v>109</v>
      </c>
      <c r="V288">
        <f>COUNTIFS($G$2:$G$2538,U288,$B$2:$B$2538,U$2)</f>
        <v>1</v>
      </c>
      <c r="W288" s="4">
        <f t="shared" si="42"/>
        <v>1.3550135501355014E-3</v>
      </c>
    </row>
    <row r="289" spans="1:23" x14ac:dyDescent="0.15">
      <c r="A289">
        <v>288</v>
      </c>
      <c r="B289">
        <v>2020</v>
      </c>
      <c r="C289" t="s">
        <v>363</v>
      </c>
      <c r="D289" t="s">
        <v>168</v>
      </c>
      <c r="E289" t="s">
        <v>147</v>
      </c>
      <c r="F289" s="3" t="s">
        <v>23</v>
      </c>
      <c r="G289" s="3" t="s">
        <v>23</v>
      </c>
      <c r="H289" t="s">
        <v>71</v>
      </c>
      <c r="I289" s="3" t="s">
        <v>17</v>
      </c>
      <c r="J289" s="14"/>
      <c r="K289" s="3">
        <v>100</v>
      </c>
      <c r="L289" t="s">
        <v>212</v>
      </c>
      <c r="M289" t="s">
        <v>209</v>
      </c>
      <c r="N289" t="s">
        <v>20</v>
      </c>
      <c r="O289">
        <v>0</v>
      </c>
      <c r="P289" t="s">
        <v>1073</v>
      </c>
      <c r="Q289" t="s">
        <v>1073</v>
      </c>
      <c r="R289" t="s">
        <v>1073</v>
      </c>
      <c r="S289" t="s">
        <v>1073</v>
      </c>
      <c r="U289" t="s">
        <v>48</v>
      </c>
      <c r="V289">
        <f>COUNTIFS($G$2:$G$2538,U289,$B$2:$B$2538,U$2)</f>
        <v>47</v>
      </c>
      <c r="W289" s="4">
        <f t="shared" si="42"/>
        <v>6.3685636856368563E-2</v>
      </c>
    </row>
    <row r="290" spans="1:23" x14ac:dyDescent="0.15">
      <c r="A290">
        <v>289</v>
      </c>
      <c r="B290">
        <v>2020</v>
      </c>
      <c r="C290" t="s">
        <v>137</v>
      </c>
      <c r="D290" t="s">
        <v>213</v>
      </c>
      <c r="E290" t="s">
        <v>115</v>
      </c>
      <c r="F290" s="3" t="s">
        <v>23</v>
      </c>
      <c r="G290" s="3" t="s">
        <v>23</v>
      </c>
      <c r="H290" t="s">
        <v>24</v>
      </c>
      <c r="I290" s="3" t="s">
        <v>25</v>
      </c>
      <c r="J290" s="14"/>
      <c r="K290" s="3">
        <v>0</v>
      </c>
      <c r="L290" t="s">
        <v>18</v>
      </c>
      <c r="M290" t="s">
        <v>209</v>
      </c>
      <c r="N290" t="s">
        <v>20</v>
      </c>
      <c r="O290">
        <v>2</v>
      </c>
      <c r="P290" t="s">
        <v>1081</v>
      </c>
      <c r="Q290" t="s">
        <v>1073</v>
      </c>
      <c r="R290" t="s">
        <v>1073</v>
      </c>
      <c r="S290" t="s">
        <v>1073</v>
      </c>
      <c r="U290" t="s">
        <v>1093</v>
      </c>
      <c r="V290">
        <f>COUNTIFS($G$2:$G$2538,U290,$B$2:$B$2538,U$2)</f>
        <v>4</v>
      </c>
      <c r="W290" s="4">
        <f t="shared" si="42"/>
        <v>5.4200542005420054E-3</v>
      </c>
    </row>
    <row r="291" spans="1:23" x14ac:dyDescent="0.15">
      <c r="A291">
        <v>290</v>
      </c>
      <c r="B291">
        <v>2020</v>
      </c>
      <c r="C291" t="s">
        <v>183</v>
      </c>
      <c r="D291" t="s">
        <v>291</v>
      </c>
      <c r="E291" t="s">
        <v>349</v>
      </c>
      <c r="F291" s="3" t="s">
        <v>23</v>
      </c>
      <c r="G291" s="3" t="s">
        <v>23</v>
      </c>
      <c r="H291" t="s">
        <v>71</v>
      </c>
      <c r="I291" s="3" t="s">
        <v>17</v>
      </c>
      <c r="J291" s="14"/>
      <c r="K291" s="3">
        <v>100</v>
      </c>
      <c r="L291" t="s">
        <v>212</v>
      </c>
      <c r="M291" t="s">
        <v>209</v>
      </c>
      <c r="N291" t="s">
        <v>36</v>
      </c>
      <c r="O291">
        <v>0</v>
      </c>
      <c r="P291" t="s">
        <v>1073</v>
      </c>
      <c r="Q291" t="s">
        <v>1073</v>
      </c>
      <c r="R291" t="s">
        <v>1073</v>
      </c>
      <c r="S291" t="s">
        <v>1073</v>
      </c>
      <c r="U291" t="s">
        <v>55</v>
      </c>
      <c r="V291">
        <f>COUNTIFS($B$2:$B$2538,U$2)</f>
        <v>738</v>
      </c>
      <c r="W291" s="4">
        <f>SUM(W281,W283,W285:W290)</f>
        <v>1</v>
      </c>
    </row>
    <row r="292" spans="1:23" x14ac:dyDescent="0.15">
      <c r="A292">
        <v>291</v>
      </c>
      <c r="B292">
        <v>2020</v>
      </c>
      <c r="C292" t="s">
        <v>216</v>
      </c>
      <c r="D292" t="s">
        <v>217</v>
      </c>
      <c r="E292" t="s">
        <v>330</v>
      </c>
      <c r="F292" s="3" t="s">
        <v>23</v>
      </c>
      <c r="G292" s="3" t="s">
        <v>23</v>
      </c>
      <c r="H292" t="s">
        <v>71</v>
      </c>
      <c r="I292" s="3" t="s">
        <v>17</v>
      </c>
      <c r="J292" s="14"/>
      <c r="K292" s="3">
        <v>100</v>
      </c>
      <c r="L292" t="s">
        <v>212</v>
      </c>
      <c r="M292" t="s">
        <v>209</v>
      </c>
      <c r="N292" t="s">
        <v>36</v>
      </c>
      <c r="O292">
        <v>0</v>
      </c>
      <c r="P292" t="s">
        <v>1073</v>
      </c>
      <c r="Q292" t="s">
        <v>1073</v>
      </c>
      <c r="R292" t="s">
        <v>1073</v>
      </c>
      <c r="S292" t="s">
        <v>1073</v>
      </c>
      <c r="W292" s="4"/>
    </row>
    <row r="293" spans="1:23" x14ac:dyDescent="0.15">
      <c r="A293">
        <v>292</v>
      </c>
      <c r="B293">
        <v>2020</v>
      </c>
      <c r="C293" t="s">
        <v>264</v>
      </c>
      <c r="D293" t="s">
        <v>168</v>
      </c>
      <c r="E293" t="s">
        <v>332</v>
      </c>
      <c r="F293" s="3" t="s">
        <v>23</v>
      </c>
      <c r="G293" s="3" t="s">
        <v>23</v>
      </c>
      <c r="H293" t="s">
        <v>71</v>
      </c>
      <c r="I293" s="3" t="s">
        <v>17</v>
      </c>
      <c r="J293" s="14"/>
      <c r="K293" s="3">
        <v>100</v>
      </c>
      <c r="L293" t="s">
        <v>18</v>
      </c>
      <c r="M293" t="s">
        <v>209</v>
      </c>
      <c r="N293" t="s">
        <v>36</v>
      </c>
      <c r="O293">
        <v>1</v>
      </c>
      <c r="P293" t="s">
        <v>1073</v>
      </c>
      <c r="Q293" t="s">
        <v>1073</v>
      </c>
      <c r="R293" t="s">
        <v>1073</v>
      </c>
      <c r="S293" t="s">
        <v>1073</v>
      </c>
      <c r="W293" s="4"/>
    </row>
    <row r="294" spans="1:23" x14ac:dyDescent="0.15">
      <c r="A294">
        <v>293</v>
      </c>
      <c r="B294">
        <v>2020</v>
      </c>
      <c r="C294" t="s">
        <v>262</v>
      </c>
      <c r="D294" t="s">
        <v>263</v>
      </c>
      <c r="E294" t="s">
        <v>147</v>
      </c>
      <c r="F294" s="3" t="s">
        <v>23</v>
      </c>
      <c r="G294" s="3" t="s">
        <v>23</v>
      </c>
      <c r="H294" t="s">
        <v>71</v>
      </c>
      <c r="I294" s="3" t="s">
        <v>17</v>
      </c>
      <c r="J294" s="14"/>
      <c r="K294" s="3">
        <v>100</v>
      </c>
      <c r="L294" t="s">
        <v>212</v>
      </c>
      <c r="M294" t="s">
        <v>209</v>
      </c>
      <c r="N294" t="s">
        <v>36</v>
      </c>
      <c r="O294">
        <v>0</v>
      </c>
      <c r="P294" t="s">
        <v>1073</v>
      </c>
      <c r="Q294" t="s">
        <v>1073</v>
      </c>
      <c r="R294" t="s">
        <v>1073</v>
      </c>
      <c r="S294" t="s">
        <v>1073</v>
      </c>
      <c r="U294" t="s">
        <v>1086</v>
      </c>
      <c r="V294" t="s">
        <v>37</v>
      </c>
      <c r="W294" s="4"/>
    </row>
    <row r="295" spans="1:23" x14ac:dyDescent="0.15">
      <c r="A295">
        <v>294</v>
      </c>
      <c r="B295">
        <v>2020</v>
      </c>
      <c r="C295" t="s">
        <v>21</v>
      </c>
      <c r="D295" t="s">
        <v>22</v>
      </c>
      <c r="E295" t="s">
        <v>336</v>
      </c>
      <c r="F295" s="3" t="s">
        <v>23</v>
      </c>
      <c r="G295" s="3" t="s">
        <v>23</v>
      </c>
      <c r="H295" t="s">
        <v>16</v>
      </c>
      <c r="I295" s="3" t="s">
        <v>17</v>
      </c>
      <c r="J295" s="14"/>
      <c r="K295" s="3">
        <v>100</v>
      </c>
      <c r="L295" t="s">
        <v>212</v>
      </c>
      <c r="M295" t="s">
        <v>209</v>
      </c>
      <c r="N295" t="s">
        <v>20</v>
      </c>
      <c r="O295">
        <v>0</v>
      </c>
      <c r="P295" t="s">
        <v>1081</v>
      </c>
      <c r="Q295" t="s">
        <v>1073</v>
      </c>
      <c r="R295" t="s">
        <v>1073</v>
      </c>
      <c r="S295" t="s">
        <v>1073</v>
      </c>
      <c r="U295" t="s">
        <v>1081</v>
      </c>
      <c r="V295">
        <f>COUNTIFS($P$2:$P$2538,U295,$B$2:$B$2538,U$2)</f>
        <v>357</v>
      </c>
      <c r="W295" s="4"/>
    </row>
    <row r="296" spans="1:23" x14ac:dyDescent="0.15">
      <c r="A296">
        <v>295</v>
      </c>
      <c r="B296">
        <v>2020</v>
      </c>
      <c r="C296" t="s">
        <v>282</v>
      </c>
      <c r="D296" t="s">
        <v>283</v>
      </c>
      <c r="E296" t="s">
        <v>118</v>
      </c>
      <c r="F296" s="3" t="s">
        <v>23</v>
      </c>
      <c r="G296" s="3" t="s">
        <v>23</v>
      </c>
      <c r="H296" t="s">
        <v>24</v>
      </c>
      <c r="I296" s="3" t="s">
        <v>25</v>
      </c>
      <c r="J296" s="14"/>
      <c r="K296" s="3">
        <v>0</v>
      </c>
      <c r="L296" t="s">
        <v>212</v>
      </c>
      <c r="M296" t="s">
        <v>209</v>
      </c>
      <c r="N296" t="s">
        <v>20</v>
      </c>
      <c r="O296">
        <v>0</v>
      </c>
      <c r="P296" t="s">
        <v>1081</v>
      </c>
      <c r="Q296" t="s">
        <v>1073</v>
      </c>
      <c r="R296" t="s">
        <v>1073</v>
      </c>
      <c r="S296" t="s">
        <v>1073</v>
      </c>
      <c r="U296" t="s">
        <v>1084</v>
      </c>
      <c r="V296">
        <f>COUNTIFS($P$2:$P$2538,U296,$B$2:$B$2538,U$2)</f>
        <v>40</v>
      </c>
      <c r="W296" s="4"/>
    </row>
    <row r="297" spans="1:23" x14ac:dyDescent="0.15">
      <c r="A297">
        <v>296</v>
      </c>
      <c r="B297">
        <v>2020</v>
      </c>
      <c r="C297" t="s">
        <v>243</v>
      </c>
      <c r="D297" t="s">
        <v>364</v>
      </c>
      <c r="F297" s="3" t="s">
        <v>136</v>
      </c>
      <c r="G297" s="3" t="s">
        <v>43</v>
      </c>
      <c r="H297" t="s">
        <v>24</v>
      </c>
      <c r="I297" s="3" t="s">
        <v>25</v>
      </c>
      <c r="J297" s="14"/>
      <c r="K297" s="3">
        <v>50</v>
      </c>
      <c r="L297" t="s">
        <v>44</v>
      </c>
      <c r="M297" t="s">
        <v>209</v>
      </c>
      <c r="N297" t="s">
        <v>20</v>
      </c>
      <c r="O297">
        <v>0</v>
      </c>
      <c r="P297">
        <v>0</v>
      </c>
      <c r="Q297" t="s">
        <v>1073</v>
      </c>
      <c r="R297" t="s">
        <v>1073</v>
      </c>
      <c r="S297" t="s">
        <v>1094</v>
      </c>
      <c r="U297" t="s">
        <v>1085</v>
      </c>
      <c r="V297">
        <f>COUNTIFS($P$2:$P$2538,U297,$B$2:$B$2538,U$2)</f>
        <v>7</v>
      </c>
      <c r="W297" s="4"/>
    </row>
    <row r="298" spans="1:23" x14ac:dyDescent="0.15">
      <c r="A298">
        <v>297</v>
      </c>
      <c r="B298">
        <v>2020</v>
      </c>
      <c r="C298" t="s">
        <v>365</v>
      </c>
      <c r="D298" t="s">
        <v>366</v>
      </c>
      <c r="F298" s="3" t="s">
        <v>367</v>
      </c>
      <c r="G298" s="3" t="s">
        <v>15</v>
      </c>
      <c r="H298" t="s">
        <v>71</v>
      </c>
      <c r="I298" s="3" t="s">
        <v>17</v>
      </c>
      <c r="J298" s="14"/>
      <c r="K298" s="3">
        <v>100</v>
      </c>
      <c r="L298" t="s">
        <v>212</v>
      </c>
      <c r="M298" t="s">
        <v>209</v>
      </c>
      <c r="N298" t="s">
        <v>36</v>
      </c>
      <c r="O298">
        <v>0</v>
      </c>
      <c r="P298" t="s">
        <v>1073</v>
      </c>
      <c r="Q298" t="s">
        <v>1073</v>
      </c>
      <c r="R298" t="s">
        <v>1073</v>
      </c>
      <c r="S298" t="s">
        <v>1094</v>
      </c>
      <c r="U298" t="s">
        <v>1082</v>
      </c>
      <c r="V298">
        <f>COUNTIFS($Q$2:$Q$2538,U298,$B$2:$B$2538,U$2)</f>
        <v>10</v>
      </c>
      <c r="W298" s="4"/>
    </row>
    <row r="299" spans="1:23" x14ac:dyDescent="0.15">
      <c r="A299">
        <v>298</v>
      </c>
      <c r="B299">
        <v>2020</v>
      </c>
      <c r="C299" t="s">
        <v>270</v>
      </c>
      <c r="D299" t="s">
        <v>284</v>
      </c>
      <c r="E299" t="s">
        <v>162</v>
      </c>
      <c r="F299" s="3" t="s">
        <v>23</v>
      </c>
      <c r="G299" s="3" t="s">
        <v>23</v>
      </c>
      <c r="H299" t="s">
        <v>71</v>
      </c>
      <c r="I299" s="3" t="s">
        <v>17</v>
      </c>
      <c r="J299" s="14"/>
      <c r="K299" s="3">
        <v>100</v>
      </c>
      <c r="L299" t="s">
        <v>212</v>
      </c>
      <c r="M299" t="s">
        <v>209</v>
      </c>
      <c r="N299" t="s">
        <v>36</v>
      </c>
      <c r="O299">
        <v>0</v>
      </c>
      <c r="P299" t="s">
        <v>1073</v>
      </c>
      <c r="Q299" t="s">
        <v>1073</v>
      </c>
      <c r="R299" t="s">
        <v>1073</v>
      </c>
      <c r="S299" t="s">
        <v>1073</v>
      </c>
      <c r="U299" t="s">
        <v>1083</v>
      </c>
      <c r="V299">
        <f>COUNTIFS($R$2:$R$2538,U299,$B$2:$B$2538,U$2)</f>
        <v>2</v>
      </c>
      <c r="W299" s="4"/>
    </row>
    <row r="300" spans="1:23" x14ac:dyDescent="0.15">
      <c r="A300">
        <v>299</v>
      </c>
      <c r="B300">
        <v>2020</v>
      </c>
      <c r="C300" t="s">
        <v>56</v>
      </c>
      <c r="D300" t="s">
        <v>57</v>
      </c>
      <c r="E300" t="s">
        <v>195</v>
      </c>
      <c r="F300" s="3" t="s">
        <v>23</v>
      </c>
      <c r="G300" s="3" t="s">
        <v>23</v>
      </c>
      <c r="H300" t="s">
        <v>16</v>
      </c>
      <c r="I300" s="3" t="s">
        <v>17</v>
      </c>
      <c r="J300" s="14"/>
      <c r="K300" s="3">
        <v>100</v>
      </c>
      <c r="L300" t="s">
        <v>212</v>
      </c>
      <c r="M300" t="s">
        <v>209</v>
      </c>
      <c r="N300" t="s">
        <v>36</v>
      </c>
      <c r="O300">
        <v>0</v>
      </c>
      <c r="P300" t="s">
        <v>1081</v>
      </c>
      <c r="Q300" t="s">
        <v>1073</v>
      </c>
      <c r="R300" t="s">
        <v>1073</v>
      </c>
      <c r="S300" t="s">
        <v>1073</v>
      </c>
      <c r="U300" t="s">
        <v>1094</v>
      </c>
      <c r="V300">
        <f>COUNTIFS($S$2:$S$2538,U300,$B$2:$B$2538,U$2)</f>
        <v>89</v>
      </c>
    </row>
    <row r="301" spans="1:23" x14ac:dyDescent="0.15">
      <c r="A301">
        <v>300</v>
      </c>
      <c r="B301">
        <v>2020</v>
      </c>
      <c r="C301" t="s">
        <v>137</v>
      </c>
      <c r="D301" t="s">
        <v>213</v>
      </c>
      <c r="E301" t="s">
        <v>115</v>
      </c>
      <c r="F301" s="3" t="s">
        <v>23</v>
      </c>
      <c r="G301" s="3" t="s">
        <v>23</v>
      </c>
      <c r="H301" t="s">
        <v>16</v>
      </c>
      <c r="I301" s="3" t="s">
        <v>17</v>
      </c>
      <c r="J301" s="14"/>
      <c r="K301" s="3">
        <v>100</v>
      </c>
      <c r="L301" t="s">
        <v>212</v>
      </c>
      <c r="M301" t="s">
        <v>209</v>
      </c>
      <c r="N301" t="s">
        <v>20</v>
      </c>
      <c r="O301">
        <v>0</v>
      </c>
      <c r="P301" t="s">
        <v>1081</v>
      </c>
      <c r="Q301" t="s">
        <v>1073</v>
      </c>
      <c r="R301" t="s">
        <v>1073</v>
      </c>
      <c r="S301" t="s">
        <v>1073</v>
      </c>
    </row>
    <row r="302" spans="1:23" x14ac:dyDescent="0.15">
      <c r="A302">
        <v>301</v>
      </c>
      <c r="B302">
        <v>2020</v>
      </c>
      <c r="C302" t="s">
        <v>363</v>
      </c>
      <c r="D302" t="s">
        <v>168</v>
      </c>
      <c r="E302" t="s">
        <v>147</v>
      </c>
      <c r="F302" s="3" t="s">
        <v>23</v>
      </c>
      <c r="G302" s="3" t="s">
        <v>23</v>
      </c>
      <c r="H302" t="s">
        <v>71</v>
      </c>
      <c r="I302" s="3" t="s">
        <v>17</v>
      </c>
      <c r="J302" s="14"/>
      <c r="K302" s="3">
        <v>100</v>
      </c>
      <c r="L302" t="s">
        <v>212</v>
      </c>
      <c r="M302" t="s">
        <v>209</v>
      </c>
      <c r="N302" t="s">
        <v>36</v>
      </c>
      <c r="O302">
        <v>0</v>
      </c>
      <c r="P302" t="s">
        <v>1073</v>
      </c>
      <c r="Q302" t="s">
        <v>1073</v>
      </c>
      <c r="R302" t="s">
        <v>1073</v>
      </c>
      <c r="S302" t="s">
        <v>1073</v>
      </c>
      <c r="U302" t="s">
        <v>125</v>
      </c>
      <c r="V302" s="5">
        <f>AVERAGEIFS($O$2:$O$2538,$B$2:$B$2538,U$2)</f>
        <v>0.44579945799457993</v>
      </c>
    </row>
    <row r="303" spans="1:23" x14ac:dyDescent="0.15">
      <c r="A303">
        <v>302</v>
      </c>
      <c r="B303">
        <v>2020</v>
      </c>
      <c r="C303" t="s">
        <v>247</v>
      </c>
      <c r="D303" t="s">
        <v>248</v>
      </c>
      <c r="E303" t="s">
        <v>368</v>
      </c>
      <c r="F303" s="3" t="s">
        <v>23</v>
      </c>
      <c r="G303" s="3" t="s">
        <v>23</v>
      </c>
      <c r="H303" t="s">
        <v>16</v>
      </c>
      <c r="I303" s="3" t="s">
        <v>17</v>
      </c>
      <c r="J303" s="14"/>
      <c r="K303" s="3">
        <v>100</v>
      </c>
      <c r="L303" t="s">
        <v>18</v>
      </c>
      <c r="M303" t="s">
        <v>209</v>
      </c>
      <c r="N303" t="s">
        <v>36</v>
      </c>
      <c r="O303">
        <v>2</v>
      </c>
      <c r="P303" t="s">
        <v>1081</v>
      </c>
      <c r="Q303" t="s">
        <v>1073</v>
      </c>
      <c r="R303" t="s">
        <v>1073</v>
      </c>
      <c r="S303" t="s">
        <v>1073</v>
      </c>
      <c r="U303" t="s">
        <v>128</v>
      </c>
    </row>
    <row r="304" spans="1:23" x14ac:dyDescent="0.15">
      <c r="A304">
        <v>303</v>
      </c>
      <c r="B304">
        <v>2020</v>
      </c>
      <c r="C304" t="s">
        <v>331</v>
      </c>
      <c r="D304" t="s">
        <v>246</v>
      </c>
      <c r="E304" t="s">
        <v>332</v>
      </c>
      <c r="F304" s="3" t="s">
        <v>23</v>
      </c>
      <c r="G304" s="3" t="s">
        <v>23</v>
      </c>
      <c r="H304" t="s">
        <v>60</v>
      </c>
      <c r="I304" s="3" t="s">
        <v>25</v>
      </c>
      <c r="J304" s="14"/>
      <c r="K304" s="3">
        <v>0</v>
      </c>
      <c r="L304" t="s">
        <v>212</v>
      </c>
      <c r="M304" t="s">
        <v>209</v>
      </c>
      <c r="N304" t="s">
        <v>20</v>
      </c>
      <c r="O304">
        <v>0</v>
      </c>
      <c r="P304" t="s">
        <v>1081</v>
      </c>
      <c r="Q304" t="s">
        <v>1073</v>
      </c>
      <c r="R304" t="s">
        <v>1073</v>
      </c>
      <c r="S304" t="s">
        <v>1073</v>
      </c>
    </row>
    <row r="305" spans="1:23" x14ac:dyDescent="0.15">
      <c r="A305">
        <v>304</v>
      </c>
      <c r="B305">
        <v>2020</v>
      </c>
      <c r="C305" t="s">
        <v>369</v>
      </c>
      <c r="D305" t="s">
        <v>370</v>
      </c>
      <c r="E305" t="s">
        <v>371</v>
      </c>
      <c r="F305" s="3" t="s">
        <v>23</v>
      </c>
      <c r="G305" s="3" t="s">
        <v>23</v>
      </c>
      <c r="H305" t="s">
        <v>24</v>
      </c>
      <c r="I305" s="3" t="s">
        <v>25</v>
      </c>
      <c r="J305" s="14"/>
      <c r="K305" s="3">
        <v>0</v>
      </c>
      <c r="L305" t="s">
        <v>212</v>
      </c>
      <c r="M305" t="s">
        <v>209</v>
      </c>
      <c r="N305" t="s">
        <v>36</v>
      </c>
      <c r="O305">
        <v>0</v>
      </c>
      <c r="P305" t="s">
        <v>1084</v>
      </c>
      <c r="Q305" t="s">
        <v>1073</v>
      </c>
      <c r="R305" t="s">
        <v>1073</v>
      </c>
      <c r="S305" t="s">
        <v>1073</v>
      </c>
      <c r="V305" s="5"/>
    </row>
    <row r="306" spans="1:23" x14ac:dyDescent="0.15">
      <c r="A306">
        <v>305</v>
      </c>
      <c r="B306">
        <v>2020</v>
      </c>
      <c r="C306" t="s">
        <v>255</v>
      </c>
      <c r="D306" t="s">
        <v>293</v>
      </c>
      <c r="E306" t="s">
        <v>372</v>
      </c>
      <c r="F306" s="3" t="s">
        <v>23</v>
      </c>
      <c r="G306" s="3" t="s">
        <v>23</v>
      </c>
      <c r="H306" t="s">
        <v>16</v>
      </c>
      <c r="I306" s="3" t="s">
        <v>17</v>
      </c>
      <c r="J306" s="14"/>
      <c r="K306" s="3">
        <v>100</v>
      </c>
      <c r="L306" t="s">
        <v>18</v>
      </c>
      <c r="M306" t="s">
        <v>209</v>
      </c>
      <c r="N306" t="s">
        <v>36</v>
      </c>
      <c r="O306">
        <v>2</v>
      </c>
      <c r="P306" t="s">
        <v>1081</v>
      </c>
      <c r="Q306" t="s">
        <v>1073</v>
      </c>
      <c r="R306" t="s">
        <v>1073</v>
      </c>
      <c r="S306" t="s">
        <v>1073</v>
      </c>
    </row>
    <row r="307" spans="1:23" x14ac:dyDescent="0.15">
      <c r="A307">
        <v>306</v>
      </c>
      <c r="B307">
        <v>2020</v>
      </c>
      <c r="C307" t="s">
        <v>75</v>
      </c>
      <c r="D307" t="s">
        <v>76</v>
      </c>
      <c r="E307" t="s">
        <v>129</v>
      </c>
      <c r="F307" s="3" t="s">
        <v>23</v>
      </c>
      <c r="G307" s="3" t="s">
        <v>23</v>
      </c>
      <c r="H307" t="s">
        <v>16</v>
      </c>
      <c r="I307" s="3" t="s">
        <v>17</v>
      </c>
      <c r="J307" s="14"/>
      <c r="K307" s="3">
        <v>0</v>
      </c>
      <c r="L307" t="s">
        <v>212</v>
      </c>
      <c r="M307" t="s">
        <v>209</v>
      </c>
      <c r="N307" t="s">
        <v>36</v>
      </c>
      <c r="O307">
        <v>0</v>
      </c>
      <c r="P307" t="s">
        <v>1081</v>
      </c>
      <c r="Q307" t="s">
        <v>1073</v>
      </c>
      <c r="R307" t="s">
        <v>1073</v>
      </c>
      <c r="S307" t="s">
        <v>1073</v>
      </c>
    </row>
    <row r="308" spans="1:23" x14ac:dyDescent="0.15">
      <c r="A308">
        <v>307</v>
      </c>
      <c r="B308">
        <v>2020</v>
      </c>
      <c r="C308" t="s">
        <v>84</v>
      </c>
      <c r="D308" t="s">
        <v>373</v>
      </c>
      <c r="E308" t="s">
        <v>86</v>
      </c>
      <c r="F308" s="3" t="s">
        <v>23</v>
      </c>
      <c r="G308" s="3" t="s">
        <v>23</v>
      </c>
      <c r="H308" t="s">
        <v>24</v>
      </c>
      <c r="I308" s="3" t="s">
        <v>25</v>
      </c>
      <c r="J308" s="14"/>
      <c r="K308" s="3">
        <v>0</v>
      </c>
      <c r="L308" t="s">
        <v>212</v>
      </c>
      <c r="M308" t="s">
        <v>209</v>
      </c>
      <c r="N308" t="s">
        <v>36</v>
      </c>
      <c r="O308">
        <v>0</v>
      </c>
      <c r="P308" t="s">
        <v>1081</v>
      </c>
      <c r="Q308" t="s">
        <v>1073</v>
      </c>
      <c r="R308" t="s">
        <v>1073</v>
      </c>
      <c r="S308" t="s">
        <v>1073</v>
      </c>
    </row>
    <row r="309" spans="1:23" x14ac:dyDescent="0.15">
      <c r="A309">
        <v>308</v>
      </c>
      <c r="B309">
        <v>2020</v>
      </c>
      <c r="C309" t="s">
        <v>21</v>
      </c>
      <c r="D309" t="s">
        <v>22</v>
      </c>
      <c r="E309" t="s">
        <v>336</v>
      </c>
      <c r="F309" s="3" t="s">
        <v>23</v>
      </c>
      <c r="G309" s="3" t="s">
        <v>23</v>
      </c>
      <c r="H309" t="s">
        <v>24</v>
      </c>
      <c r="I309" s="3" t="s">
        <v>25</v>
      </c>
      <c r="J309" s="14"/>
      <c r="K309" s="3">
        <v>0</v>
      </c>
      <c r="L309" t="s">
        <v>212</v>
      </c>
      <c r="M309" t="s">
        <v>209</v>
      </c>
      <c r="N309" t="s">
        <v>20</v>
      </c>
      <c r="O309">
        <v>0</v>
      </c>
      <c r="P309" t="s">
        <v>1081</v>
      </c>
      <c r="Q309" t="s">
        <v>1073</v>
      </c>
      <c r="R309" t="s">
        <v>1073</v>
      </c>
      <c r="S309" t="s">
        <v>1073</v>
      </c>
      <c r="U309" s="31" t="s">
        <v>1106</v>
      </c>
      <c r="V309" s="31"/>
      <c r="W309" s="31"/>
    </row>
    <row r="310" spans="1:23" x14ac:dyDescent="0.15">
      <c r="A310">
        <v>309</v>
      </c>
      <c r="B310">
        <v>2020</v>
      </c>
      <c r="C310" t="s">
        <v>245</v>
      </c>
      <c r="D310" t="s">
        <v>374</v>
      </c>
      <c r="E310" t="s">
        <v>375</v>
      </c>
      <c r="F310" s="3" t="s">
        <v>23</v>
      </c>
      <c r="G310" s="3" t="s">
        <v>23</v>
      </c>
      <c r="H310" t="s">
        <v>63</v>
      </c>
      <c r="I310" s="3" t="s">
        <v>17</v>
      </c>
      <c r="J310" s="14"/>
      <c r="K310" s="3">
        <v>100</v>
      </c>
      <c r="L310" t="s">
        <v>212</v>
      </c>
      <c r="M310" t="s">
        <v>209</v>
      </c>
      <c r="N310" t="s">
        <v>36</v>
      </c>
      <c r="O310">
        <v>0</v>
      </c>
      <c r="P310">
        <v>0</v>
      </c>
      <c r="Q310" t="s">
        <v>1073</v>
      </c>
      <c r="R310" t="s">
        <v>1073</v>
      </c>
      <c r="S310" t="s">
        <v>1073</v>
      </c>
      <c r="U310" s="1"/>
      <c r="V310" t="s">
        <v>37</v>
      </c>
      <c r="W310" t="s">
        <v>38</v>
      </c>
    </row>
    <row r="311" spans="1:23" ht="14" x14ac:dyDescent="0.15">
      <c r="A311">
        <v>310</v>
      </c>
      <c r="B311">
        <v>2020</v>
      </c>
      <c r="C311" t="s">
        <v>331</v>
      </c>
      <c r="D311" t="s">
        <v>246</v>
      </c>
      <c r="E311" t="s">
        <v>332</v>
      </c>
      <c r="F311" s="3" t="s">
        <v>23</v>
      </c>
      <c r="G311" s="3" t="s">
        <v>23</v>
      </c>
      <c r="H311" t="s">
        <v>16</v>
      </c>
      <c r="I311" s="3" t="s">
        <v>17</v>
      </c>
      <c r="J311" s="14"/>
      <c r="K311" s="3">
        <v>100</v>
      </c>
      <c r="L311" t="s">
        <v>212</v>
      </c>
      <c r="M311" t="s">
        <v>209</v>
      </c>
      <c r="N311" t="s">
        <v>20</v>
      </c>
      <c r="O311">
        <v>0</v>
      </c>
      <c r="P311" t="s">
        <v>1081</v>
      </c>
      <c r="Q311" t="s">
        <v>1073</v>
      </c>
      <c r="R311" t="s">
        <v>1073</v>
      </c>
      <c r="S311" t="s">
        <v>1073</v>
      </c>
      <c r="U311" s="1" t="s">
        <v>36</v>
      </c>
      <c r="V311">
        <f>COUNTIFS($N$2:$N$2538,U311,$L$2:$L$2538,"post")</f>
        <v>41</v>
      </c>
      <c r="W311" s="4">
        <f>V311/V$314</f>
        <v>0.6029411764705882</v>
      </c>
    </row>
    <row r="312" spans="1:23" x14ac:dyDescent="0.15">
      <c r="A312">
        <v>311</v>
      </c>
      <c r="B312">
        <v>2020</v>
      </c>
      <c r="C312" t="s">
        <v>376</v>
      </c>
      <c r="D312" t="s">
        <v>377</v>
      </c>
      <c r="F312" s="3" t="s">
        <v>23</v>
      </c>
      <c r="G312" s="3" t="s">
        <v>23</v>
      </c>
      <c r="H312" t="s">
        <v>71</v>
      </c>
      <c r="I312" s="3" t="s">
        <v>17</v>
      </c>
      <c r="J312" s="14"/>
      <c r="K312" s="3">
        <v>100</v>
      </c>
      <c r="L312" t="s">
        <v>212</v>
      </c>
      <c r="M312" t="s">
        <v>209</v>
      </c>
      <c r="N312" t="s">
        <v>36</v>
      </c>
      <c r="O312">
        <v>0</v>
      </c>
      <c r="P312" t="s">
        <v>1073</v>
      </c>
      <c r="Q312" t="s">
        <v>1073</v>
      </c>
      <c r="R312" t="s">
        <v>1073</v>
      </c>
      <c r="S312" t="s">
        <v>1073</v>
      </c>
      <c r="U312" t="s">
        <v>20</v>
      </c>
      <c r="V312">
        <f t="shared" ref="V312:V313" si="43">COUNTIFS($N$2:$N$2538,U312,$L$2:$L$2538,"post")</f>
        <v>25</v>
      </c>
      <c r="W312" s="4">
        <f t="shared" ref="W312:W313" si="44">V312/V$314</f>
        <v>0.36764705882352944</v>
      </c>
    </row>
    <row r="313" spans="1:23" x14ac:dyDescent="0.15">
      <c r="A313">
        <v>312</v>
      </c>
      <c r="B313">
        <v>2020</v>
      </c>
      <c r="C313" t="s">
        <v>87</v>
      </c>
      <c r="D313" t="s">
        <v>220</v>
      </c>
      <c r="F313" s="3" t="s">
        <v>89</v>
      </c>
      <c r="G313" s="3" t="s">
        <v>43</v>
      </c>
      <c r="H313" t="s">
        <v>24</v>
      </c>
      <c r="I313" s="3" t="s">
        <v>25</v>
      </c>
      <c r="J313" s="14"/>
      <c r="K313" s="3">
        <v>50</v>
      </c>
      <c r="L313" t="s">
        <v>44</v>
      </c>
      <c r="M313" t="s">
        <v>209</v>
      </c>
      <c r="N313" t="s">
        <v>36</v>
      </c>
      <c r="O313">
        <v>1</v>
      </c>
      <c r="P313" t="s">
        <v>1073</v>
      </c>
      <c r="Q313" t="s">
        <v>1073</v>
      </c>
      <c r="R313" t="s">
        <v>1073</v>
      </c>
      <c r="S313" t="s">
        <v>1073</v>
      </c>
      <c r="U313" t="s">
        <v>50</v>
      </c>
      <c r="V313">
        <f t="shared" si="43"/>
        <v>2</v>
      </c>
      <c r="W313" s="4">
        <f t="shared" si="44"/>
        <v>2.9411764705882353E-2</v>
      </c>
    </row>
    <row r="314" spans="1:23" x14ac:dyDescent="0.15">
      <c r="A314">
        <v>313</v>
      </c>
      <c r="B314">
        <v>2020</v>
      </c>
      <c r="C314" t="s">
        <v>378</v>
      </c>
      <c r="D314" t="s">
        <v>82</v>
      </c>
      <c r="F314" s="3" t="s">
        <v>83</v>
      </c>
      <c r="G314" s="3" t="s">
        <v>35</v>
      </c>
      <c r="H314" t="s">
        <v>24</v>
      </c>
      <c r="I314" s="3" t="s">
        <v>25</v>
      </c>
      <c r="J314" s="14"/>
      <c r="K314" s="3">
        <v>50</v>
      </c>
      <c r="L314" t="s">
        <v>44</v>
      </c>
      <c r="M314" t="s">
        <v>209</v>
      </c>
      <c r="N314" t="s">
        <v>50</v>
      </c>
      <c r="O314">
        <v>1</v>
      </c>
      <c r="P314" t="s">
        <v>1073</v>
      </c>
      <c r="Q314" t="s">
        <v>1073</v>
      </c>
      <c r="R314" t="s">
        <v>1073</v>
      </c>
      <c r="S314" t="s">
        <v>1073</v>
      </c>
      <c r="U314" t="s">
        <v>55</v>
      </c>
      <c r="V314">
        <f>COUNTIFS($L$2:$L$2538,"post")</f>
        <v>68</v>
      </c>
      <c r="W314" s="4">
        <f>SUM(W311:W313)</f>
        <v>1</v>
      </c>
    </row>
    <row r="315" spans="1:23" x14ac:dyDescent="0.15">
      <c r="A315">
        <v>314</v>
      </c>
      <c r="B315">
        <v>2020</v>
      </c>
      <c r="C315" t="s">
        <v>87</v>
      </c>
      <c r="D315" t="s">
        <v>220</v>
      </c>
      <c r="F315" s="3" t="s">
        <v>89</v>
      </c>
      <c r="G315" s="3" t="s">
        <v>43</v>
      </c>
      <c r="H315" t="s">
        <v>24</v>
      </c>
      <c r="I315" s="3" t="s">
        <v>25</v>
      </c>
      <c r="J315" s="14"/>
      <c r="K315" s="3">
        <v>50</v>
      </c>
      <c r="L315" t="s">
        <v>44</v>
      </c>
      <c r="M315" t="s">
        <v>209</v>
      </c>
      <c r="N315" t="s">
        <v>20</v>
      </c>
      <c r="O315">
        <v>1</v>
      </c>
      <c r="P315" t="s">
        <v>1073</v>
      </c>
      <c r="Q315" t="s">
        <v>1073</v>
      </c>
      <c r="R315" t="s">
        <v>1073</v>
      </c>
      <c r="S315" t="s">
        <v>1073</v>
      </c>
    </row>
    <row r="316" spans="1:23" x14ac:dyDescent="0.15">
      <c r="A316">
        <v>315</v>
      </c>
      <c r="B316">
        <v>2020</v>
      </c>
      <c r="C316" t="s">
        <v>45</v>
      </c>
      <c r="D316" t="s">
        <v>46</v>
      </c>
      <c r="F316" s="3" t="s">
        <v>47</v>
      </c>
      <c r="G316" s="3" t="s">
        <v>48</v>
      </c>
      <c r="H316" t="s">
        <v>67</v>
      </c>
      <c r="I316" s="3" t="s">
        <v>17</v>
      </c>
      <c r="J316" s="14"/>
      <c r="K316" s="3">
        <v>100</v>
      </c>
      <c r="L316" t="s">
        <v>212</v>
      </c>
      <c r="M316" t="s">
        <v>209</v>
      </c>
      <c r="N316" t="s">
        <v>36</v>
      </c>
      <c r="O316">
        <v>0</v>
      </c>
      <c r="P316">
        <v>0</v>
      </c>
      <c r="Q316" t="s">
        <v>1073</v>
      </c>
      <c r="R316" t="s">
        <v>1073</v>
      </c>
      <c r="S316" t="s">
        <v>1094</v>
      </c>
      <c r="U316" s="1"/>
      <c r="V316" t="s">
        <v>37</v>
      </c>
      <c r="W316" t="s">
        <v>38</v>
      </c>
    </row>
    <row r="317" spans="1:23" x14ac:dyDescent="0.15">
      <c r="A317">
        <v>316</v>
      </c>
      <c r="B317">
        <v>2020</v>
      </c>
      <c r="C317" t="s">
        <v>379</v>
      </c>
      <c r="D317" t="s">
        <v>380</v>
      </c>
      <c r="E317" t="s">
        <v>147</v>
      </c>
      <c r="F317" s="3" t="s">
        <v>23</v>
      </c>
      <c r="G317" s="3" t="s">
        <v>23</v>
      </c>
      <c r="H317" t="s">
        <v>71</v>
      </c>
      <c r="I317" s="3" t="s">
        <v>17</v>
      </c>
      <c r="J317" s="14"/>
      <c r="K317" s="3">
        <v>100</v>
      </c>
      <c r="L317" t="s">
        <v>212</v>
      </c>
      <c r="M317" t="s">
        <v>209</v>
      </c>
      <c r="N317" t="s">
        <v>20</v>
      </c>
      <c r="O317">
        <v>0</v>
      </c>
      <c r="P317" t="s">
        <v>1073</v>
      </c>
      <c r="Q317" t="s">
        <v>1073</v>
      </c>
      <c r="R317" t="s">
        <v>1073</v>
      </c>
      <c r="S317" t="s">
        <v>1073</v>
      </c>
      <c r="U317" t="s">
        <v>60</v>
      </c>
      <c r="V317">
        <f>COUNTIFS($H$2:$H$2538,U317,$L$2:$L$2538,"post")</f>
        <v>3</v>
      </c>
      <c r="W317" s="4">
        <f>V317/V$325</f>
        <v>4.4117647058823532E-2</v>
      </c>
    </row>
    <row r="318" spans="1:23" x14ac:dyDescent="0.15">
      <c r="A318">
        <v>317</v>
      </c>
      <c r="B318">
        <v>2020</v>
      </c>
      <c r="C318" t="s">
        <v>236</v>
      </c>
      <c r="D318" t="s">
        <v>237</v>
      </c>
      <c r="E318" t="s">
        <v>237</v>
      </c>
      <c r="F318" s="3" t="s">
        <v>23</v>
      </c>
      <c r="G318" s="3" t="s">
        <v>23</v>
      </c>
      <c r="H318" t="s">
        <v>24</v>
      </c>
      <c r="I318" s="3" t="s">
        <v>25</v>
      </c>
      <c r="J318" s="14"/>
      <c r="K318" s="3">
        <v>0</v>
      </c>
      <c r="L318" t="s">
        <v>212</v>
      </c>
      <c r="M318" t="s">
        <v>209</v>
      </c>
      <c r="N318" t="s">
        <v>36</v>
      </c>
      <c r="O318">
        <v>0</v>
      </c>
      <c r="P318" t="s">
        <v>1081</v>
      </c>
      <c r="Q318" t="s">
        <v>1073</v>
      </c>
      <c r="R318" t="s">
        <v>1073</v>
      </c>
      <c r="S318" t="s">
        <v>1073</v>
      </c>
      <c r="U318" t="s">
        <v>24</v>
      </c>
      <c r="V318">
        <f t="shared" ref="V318:V324" si="45">COUNTIFS($H$2:$H$2538,U318,$L$2:$L$2538,"post")</f>
        <v>37</v>
      </c>
      <c r="W318" s="4">
        <f t="shared" ref="W318:W324" si="46">V318/V$325</f>
        <v>0.54411764705882348</v>
      </c>
    </row>
    <row r="319" spans="1:23" x14ac:dyDescent="0.15">
      <c r="A319">
        <v>318</v>
      </c>
      <c r="B319">
        <v>2020</v>
      </c>
      <c r="C319" t="s">
        <v>39</v>
      </c>
      <c r="D319" t="s">
        <v>40</v>
      </c>
      <c r="E319" t="s">
        <v>86</v>
      </c>
      <c r="F319" s="3" t="s">
        <v>23</v>
      </c>
      <c r="G319" s="3" t="s">
        <v>23</v>
      </c>
      <c r="H319" t="s">
        <v>24</v>
      </c>
      <c r="I319" s="3" t="s">
        <v>25</v>
      </c>
      <c r="J319" s="14"/>
      <c r="K319" s="3">
        <v>0</v>
      </c>
      <c r="L319" t="s">
        <v>18</v>
      </c>
      <c r="M319" t="s">
        <v>209</v>
      </c>
      <c r="N319" t="s">
        <v>20</v>
      </c>
      <c r="O319">
        <v>2</v>
      </c>
      <c r="P319" t="s">
        <v>1081</v>
      </c>
      <c r="Q319" t="s">
        <v>1073</v>
      </c>
      <c r="R319" t="s">
        <v>1073</v>
      </c>
      <c r="S319" t="s">
        <v>1073</v>
      </c>
      <c r="U319" t="s">
        <v>16</v>
      </c>
      <c r="V319">
        <f t="shared" si="45"/>
        <v>5</v>
      </c>
      <c r="W319" s="4">
        <f t="shared" si="46"/>
        <v>7.3529411764705885E-2</v>
      </c>
    </row>
    <row r="320" spans="1:23" x14ac:dyDescent="0.15">
      <c r="A320">
        <v>319</v>
      </c>
      <c r="B320">
        <v>2020</v>
      </c>
      <c r="C320" t="s">
        <v>266</v>
      </c>
      <c r="D320" t="s">
        <v>308</v>
      </c>
      <c r="E320" t="s">
        <v>381</v>
      </c>
      <c r="F320" s="3" t="s">
        <v>23</v>
      </c>
      <c r="G320" s="3" t="s">
        <v>23</v>
      </c>
      <c r="H320" t="s">
        <v>16</v>
      </c>
      <c r="I320" s="3" t="s">
        <v>17</v>
      </c>
      <c r="J320" s="14"/>
      <c r="K320" s="3">
        <v>100</v>
      </c>
      <c r="L320" t="s">
        <v>212</v>
      </c>
      <c r="M320" t="s">
        <v>209</v>
      </c>
      <c r="N320" t="s">
        <v>36</v>
      </c>
      <c r="O320">
        <v>0</v>
      </c>
      <c r="P320" t="s">
        <v>1081</v>
      </c>
      <c r="Q320" t="s">
        <v>1073</v>
      </c>
      <c r="R320" t="s">
        <v>1073</v>
      </c>
      <c r="S320" t="s">
        <v>1073</v>
      </c>
      <c r="U320" t="s">
        <v>67</v>
      </c>
      <c r="V320">
        <f t="shared" si="45"/>
        <v>7</v>
      </c>
      <c r="W320" s="4">
        <f t="shared" si="46"/>
        <v>0.10294117647058823</v>
      </c>
    </row>
    <row r="321" spans="1:23" x14ac:dyDescent="0.15">
      <c r="A321">
        <v>320</v>
      </c>
      <c r="B321">
        <v>2020</v>
      </c>
      <c r="C321" t="s">
        <v>218</v>
      </c>
      <c r="D321" t="s">
        <v>219</v>
      </c>
      <c r="E321" t="s">
        <v>322</v>
      </c>
      <c r="F321" s="3" t="s">
        <v>23</v>
      </c>
      <c r="G321" s="3" t="s">
        <v>23</v>
      </c>
      <c r="H321" t="s">
        <v>24</v>
      </c>
      <c r="I321" s="3" t="s">
        <v>25</v>
      </c>
      <c r="J321" s="14"/>
      <c r="K321" s="3">
        <v>0</v>
      </c>
      <c r="L321" t="s">
        <v>212</v>
      </c>
      <c r="M321" t="s">
        <v>209</v>
      </c>
      <c r="N321" t="s">
        <v>36</v>
      </c>
      <c r="O321">
        <v>0</v>
      </c>
      <c r="P321" t="s">
        <v>1081</v>
      </c>
      <c r="Q321" t="s">
        <v>1073</v>
      </c>
      <c r="R321" t="s">
        <v>1073</v>
      </c>
      <c r="S321" t="s">
        <v>1073</v>
      </c>
      <c r="U321" t="s">
        <v>49</v>
      </c>
      <c r="V321">
        <f t="shared" si="45"/>
        <v>6</v>
      </c>
      <c r="W321" s="4">
        <f t="shared" si="46"/>
        <v>8.8235294117647065E-2</v>
      </c>
    </row>
    <row r="322" spans="1:23" x14ac:dyDescent="0.15">
      <c r="A322">
        <v>321</v>
      </c>
      <c r="B322">
        <v>2020</v>
      </c>
      <c r="C322" t="s">
        <v>266</v>
      </c>
      <c r="D322" t="s">
        <v>308</v>
      </c>
      <c r="E322" t="s">
        <v>381</v>
      </c>
      <c r="F322" s="3" t="s">
        <v>23</v>
      </c>
      <c r="G322" s="3" t="s">
        <v>23</v>
      </c>
      <c r="H322" t="s">
        <v>24</v>
      </c>
      <c r="I322" s="3" t="s">
        <v>275</v>
      </c>
      <c r="J322" s="14"/>
      <c r="K322" s="3">
        <v>0</v>
      </c>
      <c r="L322" t="s">
        <v>18</v>
      </c>
      <c r="M322" t="s">
        <v>209</v>
      </c>
      <c r="N322" t="s">
        <v>36</v>
      </c>
      <c r="O322">
        <v>0</v>
      </c>
      <c r="P322" t="s">
        <v>1081</v>
      </c>
      <c r="Q322" t="s">
        <v>1073</v>
      </c>
      <c r="R322" t="s">
        <v>1073</v>
      </c>
      <c r="S322" t="s">
        <v>1073</v>
      </c>
      <c r="U322" t="s">
        <v>71</v>
      </c>
      <c r="V322">
        <f t="shared" si="45"/>
        <v>7</v>
      </c>
      <c r="W322" s="4">
        <f t="shared" si="46"/>
        <v>0.10294117647058823</v>
      </c>
    </row>
    <row r="323" spans="1:23" x14ac:dyDescent="0.15">
      <c r="A323">
        <v>322</v>
      </c>
      <c r="B323">
        <v>2020</v>
      </c>
      <c r="C323" t="s">
        <v>45</v>
      </c>
      <c r="D323" t="s">
        <v>46</v>
      </c>
      <c r="F323" s="3" t="s">
        <v>47</v>
      </c>
      <c r="G323" s="3" t="s">
        <v>48</v>
      </c>
      <c r="H323" t="s">
        <v>24</v>
      </c>
      <c r="I323" s="3" t="s">
        <v>25</v>
      </c>
      <c r="J323" s="14"/>
      <c r="K323" s="3">
        <v>50</v>
      </c>
      <c r="L323" t="s">
        <v>44</v>
      </c>
      <c r="M323" t="s">
        <v>209</v>
      </c>
      <c r="N323" t="s">
        <v>36</v>
      </c>
      <c r="O323">
        <v>2</v>
      </c>
      <c r="P323">
        <v>0</v>
      </c>
      <c r="Q323" t="s">
        <v>1073</v>
      </c>
      <c r="R323" t="s">
        <v>1073</v>
      </c>
      <c r="S323" t="s">
        <v>1094</v>
      </c>
      <c r="U323" t="s">
        <v>63</v>
      </c>
      <c r="V323">
        <f t="shared" si="45"/>
        <v>0</v>
      </c>
      <c r="W323" s="4">
        <f t="shared" si="46"/>
        <v>0</v>
      </c>
    </row>
    <row r="324" spans="1:23" x14ac:dyDescent="0.15">
      <c r="A324">
        <v>323</v>
      </c>
      <c r="B324">
        <v>2020</v>
      </c>
      <c r="C324" t="s">
        <v>56</v>
      </c>
      <c r="D324" t="s">
        <v>57</v>
      </c>
      <c r="F324" s="3" t="s">
        <v>23</v>
      </c>
      <c r="G324" s="3" t="s">
        <v>23</v>
      </c>
      <c r="H324" s="7" t="s">
        <v>54</v>
      </c>
      <c r="I324" s="3" t="s">
        <v>275</v>
      </c>
      <c r="J324" s="14"/>
      <c r="K324" s="3">
        <v>0</v>
      </c>
      <c r="L324" t="s">
        <v>212</v>
      </c>
      <c r="M324" t="s">
        <v>209</v>
      </c>
      <c r="N324" t="s">
        <v>20</v>
      </c>
      <c r="O324">
        <v>0</v>
      </c>
      <c r="P324" t="s">
        <v>1081</v>
      </c>
      <c r="Q324" t="s">
        <v>1073</v>
      </c>
      <c r="R324" t="s">
        <v>1073</v>
      </c>
      <c r="S324" t="s">
        <v>1073</v>
      </c>
      <c r="U324" t="s">
        <v>54</v>
      </c>
      <c r="V324">
        <f t="shared" si="45"/>
        <v>3</v>
      </c>
      <c r="W324" s="4">
        <f t="shared" si="46"/>
        <v>4.4117647058823532E-2</v>
      </c>
    </row>
    <row r="325" spans="1:23" x14ac:dyDescent="0.15">
      <c r="A325">
        <v>324</v>
      </c>
      <c r="B325">
        <v>2020</v>
      </c>
      <c r="C325" t="s">
        <v>382</v>
      </c>
      <c r="D325" t="s">
        <v>383</v>
      </c>
      <c r="F325" s="3" t="s">
        <v>23</v>
      </c>
      <c r="G325" s="3" t="s">
        <v>23</v>
      </c>
      <c r="H325" t="s">
        <v>67</v>
      </c>
      <c r="I325" s="3" t="s">
        <v>17</v>
      </c>
      <c r="J325" s="14"/>
      <c r="K325" s="3">
        <v>100</v>
      </c>
      <c r="L325" t="s">
        <v>212</v>
      </c>
      <c r="M325" t="s">
        <v>209</v>
      </c>
      <c r="N325" t="s">
        <v>36</v>
      </c>
      <c r="O325">
        <v>0</v>
      </c>
      <c r="P325">
        <v>0</v>
      </c>
      <c r="Q325" t="s">
        <v>1073</v>
      </c>
      <c r="R325" t="s">
        <v>1073</v>
      </c>
      <c r="S325" t="s">
        <v>1073</v>
      </c>
      <c r="U325" t="s">
        <v>55</v>
      </c>
      <c r="V325">
        <f>COUNTIFS($L$2:$L$2538,"post")</f>
        <v>68</v>
      </c>
      <c r="W325" s="4">
        <f>SUM(W317:W324)</f>
        <v>0.99999999999999978</v>
      </c>
    </row>
    <row r="326" spans="1:23" x14ac:dyDescent="0.15">
      <c r="A326">
        <v>325</v>
      </c>
      <c r="B326">
        <v>2020</v>
      </c>
      <c r="C326" t="s">
        <v>56</v>
      </c>
      <c r="D326" t="s">
        <v>57</v>
      </c>
      <c r="F326" s="3" t="s">
        <v>23</v>
      </c>
      <c r="G326" s="3" t="s">
        <v>23</v>
      </c>
      <c r="H326" t="s">
        <v>24</v>
      </c>
      <c r="I326" s="3" t="s">
        <v>25</v>
      </c>
      <c r="J326" s="14"/>
      <c r="K326" s="3">
        <v>0</v>
      </c>
      <c r="L326" t="s">
        <v>212</v>
      </c>
      <c r="M326" t="s">
        <v>209</v>
      </c>
      <c r="N326" t="s">
        <v>36</v>
      </c>
      <c r="O326">
        <v>0</v>
      </c>
      <c r="P326" t="s">
        <v>1081</v>
      </c>
      <c r="Q326" t="s">
        <v>1073</v>
      </c>
      <c r="R326" t="s">
        <v>1073</v>
      </c>
      <c r="S326" t="s">
        <v>1073</v>
      </c>
    </row>
    <row r="327" spans="1:23" x14ac:dyDescent="0.15">
      <c r="A327">
        <v>326</v>
      </c>
      <c r="B327">
        <v>2020</v>
      </c>
      <c r="C327" t="s">
        <v>216</v>
      </c>
      <c r="D327" t="s">
        <v>217</v>
      </c>
      <c r="F327" s="3" t="s">
        <v>23</v>
      </c>
      <c r="G327" s="3" t="s">
        <v>23</v>
      </c>
      <c r="H327" t="s">
        <v>71</v>
      </c>
      <c r="I327" s="3" t="s">
        <v>17</v>
      </c>
      <c r="J327" s="14"/>
      <c r="K327" s="3">
        <v>100</v>
      </c>
      <c r="L327" t="s">
        <v>212</v>
      </c>
      <c r="M327" t="s">
        <v>209</v>
      </c>
      <c r="N327" t="s">
        <v>20</v>
      </c>
      <c r="O327">
        <v>0</v>
      </c>
      <c r="P327" t="s">
        <v>1073</v>
      </c>
      <c r="Q327" t="s">
        <v>1073</v>
      </c>
      <c r="R327" t="s">
        <v>1073</v>
      </c>
      <c r="S327" t="s">
        <v>1073</v>
      </c>
      <c r="U327" t="s">
        <v>80</v>
      </c>
      <c r="V327" cm="1">
        <f t="array" ref="V327">COUNTIF(C287:C390,"&lt;&gt;")/SUM(1/COUNTIF(C287:C390,C287:C390))</f>
        <v>1.5072463768115942</v>
      </c>
    </row>
    <row r="328" spans="1:23" x14ac:dyDescent="0.15">
      <c r="A328">
        <v>327</v>
      </c>
      <c r="B328">
        <v>2020</v>
      </c>
      <c r="C328" t="s">
        <v>384</v>
      </c>
      <c r="D328" t="s">
        <v>385</v>
      </c>
      <c r="F328" s="3" t="s">
        <v>23</v>
      </c>
      <c r="G328" s="3" t="s">
        <v>23</v>
      </c>
      <c r="H328" t="s">
        <v>71</v>
      </c>
      <c r="I328" s="3" t="s">
        <v>17</v>
      </c>
      <c r="J328" s="14"/>
      <c r="K328" s="3">
        <v>100</v>
      </c>
      <c r="L328" t="s">
        <v>212</v>
      </c>
      <c r="M328" t="s">
        <v>209</v>
      </c>
      <c r="N328" t="s">
        <v>20</v>
      </c>
      <c r="O328">
        <v>0</v>
      </c>
      <c r="P328" t="s">
        <v>1073</v>
      </c>
      <c r="Q328" t="s">
        <v>1073</v>
      </c>
      <c r="R328" t="s">
        <v>1073</v>
      </c>
      <c r="S328" t="s">
        <v>1073</v>
      </c>
    </row>
    <row r="329" spans="1:23" x14ac:dyDescent="0.15">
      <c r="A329">
        <v>328</v>
      </c>
      <c r="B329">
        <v>2020</v>
      </c>
      <c r="C329" t="s">
        <v>312</v>
      </c>
      <c r="D329" t="s">
        <v>386</v>
      </c>
      <c r="F329" s="3" t="s">
        <v>314</v>
      </c>
      <c r="G329" s="3" t="s">
        <v>43</v>
      </c>
      <c r="H329" t="s">
        <v>24</v>
      </c>
      <c r="I329" s="3" t="s">
        <v>25</v>
      </c>
      <c r="J329" s="14"/>
      <c r="K329" s="3">
        <v>50</v>
      </c>
      <c r="L329" t="s">
        <v>212</v>
      </c>
      <c r="M329" t="s">
        <v>209</v>
      </c>
      <c r="N329" t="s">
        <v>36</v>
      </c>
      <c r="O329">
        <v>0</v>
      </c>
      <c r="P329" t="s">
        <v>1073</v>
      </c>
      <c r="Q329" t="s">
        <v>1073</v>
      </c>
      <c r="R329" t="s">
        <v>1073</v>
      </c>
      <c r="S329" t="s">
        <v>1094</v>
      </c>
    </row>
    <row r="330" spans="1:23" x14ac:dyDescent="0.15">
      <c r="A330">
        <v>329</v>
      </c>
      <c r="B330">
        <v>2020</v>
      </c>
      <c r="C330" t="s">
        <v>21</v>
      </c>
      <c r="D330" t="s">
        <v>387</v>
      </c>
      <c r="F330" s="3" t="s">
        <v>23</v>
      </c>
      <c r="G330" s="3" t="s">
        <v>23</v>
      </c>
      <c r="H330" t="s">
        <v>24</v>
      </c>
      <c r="I330" s="3" t="s">
        <v>25</v>
      </c>
      <c r="J330" s="14"/>
      <c r="K330" s="3">
        <v>0</v>
      </c>
      <c r="L330" t="s">
        <v>18</v>
      </c>
      <c r="M330" t="s">
        <v>209</v>
      </c>
      <c r="N330" t="s">
        <v>20</v>
      </c>
      <c r="O330">
        <v>0</v>
      </c>
      <c r="P330" t="s">
        <v>1081</v>
      </c>
      <c r="Q330" t="s">
        <v>1073</v>
      </c>
      <c r="R330" t="s">
        <v>1073</v>
      </c>
      <c r="S330" t="s">
        <v>1073</v>
      </c>
    </row>
    <row r="331" spans="1:23" x14ac:dyDescent="0.15">
      <c r="A331">
        <v>330</v>
      </c>
      <c r="B331">
        <v>2020</v>
      </c>
      <c r="C331" t="s">
        <v>145</v>
      </c>
      <c r="D331" t="s">
        <v>146</v>
      </c>
      <c r="F331" s="3" t="s">
        <v>23</v>
      </c>
      <c r="G331" s="3" t="s">
        <v>23</v>
      </c>
      <c r="H331" t="s">
        <v>16</v>
      </c>
      <c r="I331" s="3" t="s">
        <v>17</v>
      </c>
      <c r="J331" s="14"/>
      <c r="K331" s="3">
        <v>100</v>
      </c>
      <c r="L331" t="s">
        <v>18</v>
      </c>
      <c r="M331" t="s">
        <v>209</v>
      </c>
      <c r="N331" t="s">
        <v>36</v>
      </c>
      <c r="O331">
        <v>1</v>
      </c>
      <c r="P331" t="s">
        <v>1081</v>
      </c>
      <c r="Q331" t="s">
        <v>1073</v>
      </c>
      <c r="R331" t="s">
        <v>1073</v>
      </c>
      <c r="S331" t="s">
        <v>1073</v>
      </c>
      <c r="U331" s="1"/>
      <c r="V331" t="s">
        <v>37</v>
      </c>
      <c r="W331" t="s">
        <v>38</v>
      </c>
    </row>
    <row r="332" spans="1:23" x14ac:dyDescent="0.15">
      <c r="A332">
        <v>331</v>
      </c>
      <c r="B332">
        <v>2020</v>
      </c>
      <c r="C332" t="s">
        <v>56</v>
      </c>
      <c r="D332" t="s">
        <v>57</v>
      </c>
      <c r="F332" s="3" t="s">
        <v>23</v>
      </c>
      <c r="G332" s="3" t="s">
        <v>23</v>
      </c>
      <c r="H332" t="s">
        <v>24</v>
      </c>
      <c r="I332" s="3" t="s">
        <v>25</v>
      </c>
      <c r="J332" s="14"/>
      <c r="K332" s="3">
        <v>0</v>
      </c>
      <c r="L332" t="s">
        <v>18</v>
      </c>
      <c r="M332" t="s">
        <v>209</v>
      </c>
      <c r="N332" t="s">
        <v>36</v>
      </c>
      <c r="O332">
        <v>1</v>
      </c>
      <c r="P332" t="s">
        <v>1081</v>
      </c>
      <c r="Q332" t="s">
        <v>1073</v>
      </c>
      <c r="R332" t="s">
        <v>1073</v>
      </c>
      <c r="S332" t="s">
        <v>1073</v>
      </c>
      <c r="U332" t="s">
        <v>23</v>
      </c>
      <c r="V332">
        <f>COUNTIFS($G$2:$G$2538,U332,$L$2:$L$2538,"post")</f>
        <v>32</v>
      </c>
      <c r="W332" s="4">
        <f>V332/V$342</f>
        <v>0.47058823529411764</v>
      </c>
    </row>
    <row r="333" spans="1:23" x14ac:dyDescent="0.15">
      <c r="A333">
        <v>332</v>
      </c>
      <c r="B333">
        <v>2020</v>
      </c>
      <c r="C333" t="s">
        <v>326</v>
      </c>
      <c r="D333" t="s">
        <v>327</v>
      </c>
      <c r="F333" s="3" t="s">
        <v>14</v>
      </c>
      <c r="G333" s="3" t="s">
        <v>15</v>
      </c>
      <c r="H333" t="s">
        <v>24</v>
      </c>
      <c r="I333" s="3" t="s">
        <v>25</v>
      </c>
      <c r="J333" s="14"/>
      <c r="K333" s="3">
        <v>0</v>
      </c>
      <c r="L333" t="s">
        <v>212</v>
      </c>
      <c r="M333" t="s">
        <v>209</v>
      </c>
      <c r="N333" t="s">
        <v>36</v>
      </c>
      <c r="O333">
        <v>0</v>
      </c>
      <c r="P333" t="s">
        <v>1073</v>
      </c>
      <c r="Q333" t="s">
        <v>1073</v>
      </c>
      <c r="R333" t="s">
        <v>1073</v>
      </c>
      <c r="S333" t="s">
        <v>1073</v>
      </c>
      <c r="U333" t="s">
        <v>93</v>
      </c>
      <c r="V333">
        <f>COUNTIFS($G$2:$G$2538,"&lt;&gt;USA",$G$2:$G$2538,"&lt;&gt;Unknown",$G$2:$G$2538,"*",$L$2:$L$2538,"post")</f>
        <v>36</v>
      </c>
      <c r="W333" s="4">
        <f>V333/V$342</f>
        <v>0.52941176470588236</v>
      </c>
    </row>
    <row r="334" spans="1:23" x14ac:dyDescent="0.15">
      <c r="A334">
        <v>333</v>
      </c>
      <c r="B334">
        <v>2020</v>
      </c>
      <c r="C334" t="s">
        <v>137</v>
      </c>
      <c r="D334" t="s">
        <v>213</v>
      </c>
      <c r="F334" s="3" t="s">
        <v>23</v>
      </c>
      <c r="G334" s="3" t="s">
        <v>23</v>
      </c>
      <c r="H334" t="s">
        <v>24</v>
      </c>
      <c r="I334" s="3" t="s">
        <v>25</v>
      </c>
      <c r="J334" s="14"/>
      <c r="K334" s="3">
        <v>0</v>
      </c>
      <c r="L334" t="s">
        <v>212</v>
      </c>
      <c r="M334" t="s">
        <v>209</v>
      </c>
      <c r="N334" t="s">
        <v>36</v>
      </c>
      <c r="O334">
        <v>0</v>
      </c>
      <c r="P334" t="s">
        <v>1081</v>
      </c>
      <c r="Q334" t="s">
        <v>1073</v>
      </c>
      <c r="R334" t="s">
        <v>1073</v>
      </c>
      <c r="S334" t="s">
        <v>1073</v>
      </c>
      <c r="U334" t="s">
        <v>50</v>
      </c>
      <c r="V334">
        <f>COUNTIFS($G$2:$G$2538,U334,$L$2:$L$2538,"post")</f>
        <v>0</v>
      </c>
      <c r="W334" s="4">
        <f>V334/V$342</f>
        <v>0</v>
      </c>
    </row>
    <row r="335" spans="1:23" x14ac:dyDescent="0.15">
      <c r="A335">
        <v>334</v>
      </c>
      <c r="B335">
        <v>2020</v>
      </c>
      <c r="C335" t="s">
        <v>388</v>
      </c>
      <c r="D335" t="s">
        <v>389</v>
      </c>
      <c r="F335" s="3" t="s">
        <v>112</v>
      </c>
      <c r="G335" s="3" t="s">
        <v>1093</v>
      </c>
      <c r="H335" t="s">
        <v>24</v>
      </c>
      <c r="I335" s="3" t="s">
        <v>25</v>
      </c>
      <c r="J335" s="14"/>
      <c r="K335" s="3">
        <v>50</v>
      </c>
      <c r="L335" t="s">
        <v>212</v>
      </c>
      <c r="M335" t="s">
        <v>209</v>
      </c>
      <c r="N335" t="s">
        <v>50</v>
      </c>
      <c r="O335">
        <v>0</v>
      </c>
      <c r="P335" t="s">
        <v>1073</v>
      </c>
      <c r="Q335" t="s">
        <v>1073</v>
      </c>
      <c r="R335" t="s">
        <v>1073</v>
      </c>
      <c r="S335" t="s">
        <v>1073</v>
      </c>
      <c r="W335" s="4">
        <f>SUM(W332:W334)</f>
        <v>1</v>
      </c>
    </row>
    <row r="336" spans="1:23" x14ac:dyDescent="0.15">
      <c r="A336">
        <v>335</v>
      </c>
      <c r="B336">
        <v>2020</v>
      </c>
      <c r="C336" t="s">
        <v>196</v>
      </c>
      <c r="D336" t="s">
        <v>197</v>
      </c>
      <c r="F336" s="3" t="s">
        <v>301</v>
      </c>
      <c r="G336" s="3" t="s">
        <v>43</v>
      </c>
      <c r="H336" t="s">
        <v>49</v>
      </c>
      <c r="I336" s="3" t="s">
        <v>17</v>
      </c>
      <c r="J336" s="14"/>
      <c r="K336" s="3">
        <v>100</v>
      </c>
      <c r="L336" t="s">
        <v>212</v>
      </c>
      <c r="M336" t="s">
        <v>209</v>
      </c>
      <c r="N336" t="s">
        <v>36</v>
      </c>
      <c r="O336">
        <v>0</v>
      </c>
      <c r="P336" t="s">
        <v>1073</v>
      </c>
      <c r="Q336" t="s">
        <v>1073</v>
      </c>
      <c r="R336" t="s">
        <v>1073</v>
      </c>
      <c r="S336" t="s">
        <v>1073</v>
      </c>
      <c r="U336" t="s">
        <v>15</v>
      </c>
      <c r="V336">
        <f>COUNTIFS($G$2:$G$2538,U336,$L$2:$L$2538,"post")</f>
        <v>3</v>
      </c>
      <c r="W336" s="4">
        <f>V336/V$342</f>
        <v>4.4117647058823532E-2</v>
      </c>
    </row>
    <row r="337" spans="1:23" x14ac:dyDescent="0.15">
      <c r="A337">
        <v>336</v>
      </c>
      <c r="B337">
        <v>2020</v>
      </c>
      <c r="C337" t="s">
        <v>253</v>
      </c>
      <c r="D337" t="s">
        <v>390</v>
      </c>
      <c r="F337" s="3" t="s">
        <v>23</v>
      </c>
      <c r="G337" s="3" t="s">
        <v>23</v>
      </c>
      <c r="H337" t="s">
        <v>71</v>
      </c>
      <c r="I337" s="3" t="s">
        <v>354</v>
      </c>
      <c r="J337" s="14"/>
      <c r="K337" s="3">
        <v>0</v>
      </c>
      <c r="L337" t="s">
        <v>212</v>
      </c>
      <c r="M337" t="s">
        <v>209</v>
      </c>
      <c r="N337" t="s">
        <v>20</v>
      </c>
      <c r="O337">
        <v>0</v>
      </c>
      <c r="P337" t="s">
        <v>1073</v>
      </c>
      <c r="Q337" t="s">
        <v>1073</v>
      </c>
      <c r="R337" t="s">
        <v>1073</v>
      </c>
      <c r="S337" t="s">
        <v>1073</v>
      </c>
      <c r="U337" t="s">
        <v>35</v>
      </c>
      <c r="V337">
        <f>COUNTIFS($G$2:$G$2538,U337,$L$2:$L$2538,"post")</f>
        <v>3</v>
      </c>
      <c r="W337" s="4">
        <f t="shared" ref="W337:W341" si="47">V337/V$342</f>
        <v>4.4117647058823532E-2</v>
      </c>
    </row>
    <row r="338" spans="1:23" x14ac:dyDescent="0.15">
      <c r="A338">
        <v>337</v>
      </c>
      <c r="B338">
        <v>2020</v>
      </c>
      <c r="C338" t="s">
        <v>39</v>
      </c>
      <c r="D338" t="s">
        <v>391</v>
      </c>
      <c r="F338" s="3" t="s">
        <v>23</v>
      </c>
      <c r="G338" s="3" t="s">
        <v>23</v>
      </c>
      <c r="H338" t="s">
        <v>67</v>
      </c>
      <c r="I338" s="3" t="s">
        <v>17</v>
      </c>
      <c r="J338" s="14"/>
      <c r="K338" s="3">
        <v>100</v>
      </c>
      <c r="L338" t="s">
        <v>212</v>
      </c>
      <c r="M338" t="s">
        <v>209</v>
      </c>
      <c r="N338" t="s">
        <v>36</v>
      </c>
      <c r="O338">
        <v>0</v>
      </c>
      <c r="P338" t="s">
        <v>1081</v>
      </c>
      <c r="Q338" t="s">
        <v>1073</v>
      </c>
      <c r="R338" t="s">
        <v>1073</v>
      </c>
      <c r="S338" t="s">
        <v>1073</v>
      </c>
      <c r="U338" t="s">
        <v>43</v>
      </c>
      <c r="V338">
        <f>COUNTIFS($G$2:$G$2538,U338,$L$2:$L$2538,"post")</f>
        <v>21</v>
      </c>
      <c r="W338" s="4">
        <f t="shared" si="47"/>
        <v>0.30882352941176472</v>
      </c>
    </row>
    <row r="339" spans="1:23" x14ac:dyDescent="0.15">
      <c r="A339">
        <v>338</v>
      </c>
      <c r="B339">
        <v>2020</v>
      </c>
      <c r="C339" t="s">
        <v>392</v>
      </c>
      <c r="D339" t="s">
        <v>393</v>
      </c>
      <c r="F339" s="3" t="s">
        <v>23</v>
      </c>
      <c r="G339" s="3" t="s">
        <v>23</v>
      </c>
      <c r="H339" t="s">
        <v>71</v>
      </c>
      <c r="I339" s="3" t="s">
        <v>354</v>
      </c>
      <c r="J339" s="14"/>
      <c r="K339" s="3">
        <v>0</v>
      </c>
      <c r="L339" t="s">
        <v>212</v>
      </c>
      <c r="M339" t="s">
        <v>209</v>
      </c>
      <c r="N339" t="s">
        <v>36</v>
      </c>
      <c r="O339">
        <v>0</v>
      </c>
      <c r="P339" t="s">
        <v>1073</v>
      </c>
      <c r="Q339" t="s">
        <v>1073</v>
      </c>
      <c r="R339" t="s">
        <v>1073</v>
      </c>
      <c r="S339" t="s">
        <v>1073</v>
      </c>
      <c r="U339" t="s">
        <v>109</v>
      </c>
      <c r="V339">
        <f>COUNTIFS($G$2:$G$2538,U339,$L$2:$L$2538,"post")</f>
        <v>0</v>
      </c>
      <c r="W339" s="4">
        <f t="shared" si="47"/>
        <v>0</v>
      </c>
    </row>
    <row r="340" spans="1:23" x14ac:dyDescent="0.15">
      <c r="A340">
        <v>339</v>
      </c>
      <c r="B340">
        <v>2020</v>
      </c>
      <c r="C340" t="s">
        <v>321</v>
      </c>
      <c r="D340" t="s">
        <v>277</v>
      </c>
      <c r="F340" s="3" t="s">
        <v>23</v>
      </c>
      <c r="G340" s="3" t="s">
        <v>23</v>
      </c>
      <c r="H340" t="s">
        <v>24</v>
      </c>
      <c r="I340" s="3" t="s">
        <v>25</v>
      </c>
      <c r="J340" s="14"/>
      <c r="K340" s="3">
        <v>0</v>
      </c>
      <c r="L340" t="s">
        <v>212</v>
      </c>
      <c r="M340" t="s">
        <v>209</v>
      </c>
      <c r="N340" t="s">
        <v>36</v>
      </c>
      <c r="O340">
        <v>0</v>
      </c>
      <c r="P340" t="s">
        <v>1084</v>
      </c>
      <c r="Q340" t="s">
        <v>1073</v>
      </c>
      <c r="R340" t="s">
        <v>1073</v>
      </c>
      <c r="S340" t="s">
        <v>1073</v>
      </c>
      <c r="U340" t="s">
        <v>48</v>
      </c>
      <c r="V340">
        <f>COUNTIFS($G$2:$G$2538,U340,$L$2:$L$2538,"post")</f>
        <v>9</v>
      </c>
      <c r="W340" s="4">
        <f t="shared" si="47"/>
        <v>0.13235294117647059</v>
      </c>
    </row>
    <row r="341" spans="1:23" x14ac:dyDescent="0.15">
      <c r="A341">
        <v>340</v>
      </c>
      <c r="B341">
        <v>2020</v>
      </c>
      <c r="C341" t="s">
        <v>216</v>
      </c>
      <c r="D341" t="s">
        <v>394</v>
      </c>
      <c r="F341" s="3" t="s">
        <v>23</v>
      </c>
      <c r="G341" s="3" t="s">
        <v>23</v>
      </c>
      <c r="H341" t="s">
        <v>71</v>
      </c>
      <c r="I341" s="3" t="s">
        <v>17</v>
      </c>
      <c r="J341" s="14"/>
      <c r="K341" s="3">
        <v>100</v>
      </c>
      <c r="L341" t="s">
        <v>212</v>
      </c>
      <c r="M341" t="s">
        <v>209</v>
      </c>
      <c r="N341" t="s">
        <v>36</v>
      </c>
      <c r="O341">
        <v>0</v>
      </c>
      <c r="P341" t="s">
        <v>1073</v>
      </c>
      <c r="Q341" t="s">
        <v>1073</v>
      </c>
      <c r="R341" t="s">
        <v>1073</v>
      </c>
      <c r="S341" t="s">
        <v>1073</v>
      </c>
      <c r="U341" t="s">
        <v>1093</v>
      </c>
      <c r="V341">
        <f>COUNTIFS($G$2:$G$2538,U341,$L$2:$L$2538,"post")</f>
        <v>0</v>
      </c>
      <c r="W341" s="4">
        <f t="shared" si="47"/>
        <v>0</v>
      </c>
    </row>
    <row r="342" spans="1:23" x14ac:dyDescent="0.15">
      <c r="A342">
        <v>341</v>
      </c>
      <c r="B342">
        <v>2020</v>
      </c>
      <c r="C342" t="s">
        <v>287</v>
      </c>
      <c r="D342" t="s">
        <v>395</v>
      </c>
      <c r="F342" s="3" t="s">
        <v>23</v>
      </c>
      <c r="G342" s="3" t="s">
        <v>23</v>
      </c>
      <c r="H342" t="s">
        <v>71</v>
      </c>
      <c r="I342" s="3" t="s">
        <v>17</v>
      </c>
      <c r="J342" s="14"/>
      <c r="K342" s="3">
        <v>100</v>
      </c>
      <c r="L342" t="s">
        <v>212</v>
      </c>
      <c r="M342" t="s">
        <v>209</v>
      </c>
      <c r="N342" t="s">
        <v>36</v>
      </c>
      <c r="O342">
        <v>0</v>
      </c>
      <c r="P342" t="s">
        <v>1073</v>
      </c>
      <c r="Q342" t="s">
        <v>1073</v>
      </c>
      <c r="R342" t="s">
        <v>1073</v>
      </c>
      <c r="S342" t="s">
        <v>1073</v>
      </c>
      <c r="U342" t="s">
        <v>55</v>
      </c>
      <c r="V342">
        <f>COUNTIFS($L$2:$L$2538,"post")</f>
        <v>68</v>
      </c>
      <c r="W342" s="4">
        <f>SUM(W332,W334,W336:W341)</f>
        <v>0.99999999999999989</v>
      </c>
    </row>
    <row r="343" spans="1:23" x14ac:dyDescent="0.15">
      <c r="A343">
        <v>342</v>
      </c>
      <c r="B343">
        <v>2020</v>
      </c>
      <c r="C343" t="s">
        <v>214</v>
      </c>
      <c r="D343" t="s">
        <v>215</v>
      </c>
      <c r="F343" s="3" t="s">
        <v>23</v>
      </c>
      <c r="G343" s="3" t="s">
        <v>23</v>
      </c>
      <c r="H343" t="s">
        <v>24</v>
      </c>
      <c r="I343" s="3" t="s">
        <v>25</v>
      </c>
      <c r="J343" s="14"/>
      <c r="K343" s="3">
        <v>0</v>
      </c>
      <c r="L343" t="s">
        <v>212</v>
      </c>
      <c r="M343" t="s">
        <v>209</v>
      </c>
      <c r="N343" t="s">
        <v>36</v>
      </c>
      <c r="O343">
        <v>0</v>
      </c>
      <c r="P343" t="s">
        <v>1081</v>
      </c>
      <c r="Q343" t="s">
        <v>1073</v>
      </c>
      <c r="R343" t="s">
        <v>1073</v>
      </c>
      <c r="S343" t="s">
        <v>1073</v>
      </c>
      <c r="W343" s="4"/>
    </row>
    <row r="344" spans="1:23" x14ac:dyDescent="0.15">
      <c r="A344">
        <v>343</v>
      </c>
      <c r="B344">
        <v>2020</v>
      </c>
      <c r="C344" t="s">
        <v>396</v>
      </c>
      <c r="D344" t="s">
        <v>397</v>
      </c>
      <c r="F344" s="3" t="s">
        <v>23</v>
      </c>
      <c r="G344" s="3" t="s">
        <v>23</v>
      </c>
      <c r="H344" t="s">
        <v>63</v>
      </c>
      <c r="I344" s="3" t="s">
        <v>17</v>
      </c>
      <c r="J344" s="14"/>
      <c r="K344" s="3">
        <v>100</v>
      </c>
      <c r="L344" t="s">
        <v>212</v>
      </c>
      <c r="M344" t="s">
        <v>209</v>
      </c>
      <c r="N344" t="s">
        <v>20</v>
      </c>
      <c r="O344">
        <v>0</v>
      </c>
      <c r="P344" t="s">
        <v>1073</v>
      </c>
      <c r="Q344" t="s">
        <v>1073</v>
      </c>
      <c r="R344" t="s">
        <v>1073</v>
      </c>
      <c r="S344" t="s">
        <v>1073</v>
      </c>
      <c r="W344" s="4"/>
    </row>
    <row r="345" spans="1:23" x14ac:dyDescent="0.15">
      <c r="A345">
        <v>344</v>
      </c>
      <c r="B345">
        <v>2020</v>
      </c>
      <c r="C345" t="s">
        <v>145</v>
      </c>
      <c r="D345" t="s">
        <v>146</v>
      </c>
      <c r="F345" s="3" t="s">
        <v>23</v>
      </c>
      <c r="G345" s="3" t="s">
        <v>23</v>
      </c>
      <c r="H345" t="s">
        <v>24</v>
      </c>
      <c r="I345" s="3" t="s">
        <v>25</v>
      </c>
      <c r="J345" s="14"/>
      <c r="K345" s="3">
        <v>0</v>
      </c>
      <c r="L345" t="s">
        <v>212</v>
      </c>
      <c r="M345" t="s">
        <v>209</v>
      </c>
      <c r="N345" t="s">
        <v>36</v>
      </c>
      <c r="O345">
        <v>0</v>
      </c>
      <c r="P345" t="s">
        <v>1081</v>
      </c>
      <c r="Q345" t="s">
        <v>1073</v>
      </c>
      <c r="R345" t="s">
        <v>1073</v>
      </c>
      <c r="S345" t="s">
        <v>1073</v>
      </c>
      <c r="U345" t="s">
        <v>1086</v>
      </c>
      <c r="V345" t="s">
        <v>37</v>
      </c>
      <c r="W345" s="4"/>
    </row>
    <row r="346" spans="1:23" x14ac:dyDescent="0.15">
      <c r="A346">
        <v>345</v>
      </c>
      <c r="B346">
        <v>2020</v>
      </c>
      <c r="C346" t="s">
        <v>326</v>
      </c>
      <c r="D346" t="s">
        <v>327</v>
      </c>
      <c r="F346" s="3" t="s">
        <v>14</v>
      </c>
      <c r="G346" s="3" t="s">
        <v>15</v>
      </c>
      <c r="H346" t="s">
        <v>49</v>
      </c>
      <c r="I346" s="3" t="s">
        <v>25</v>
      </c>
      <c r="J346" s="14"/>
      <c r="K346" s="3">
        <v>0</v>
      </c>
      <c r="L346" t="s">
        <v>212</v>
      </c>
      <c r="M346" t="s">
        <v>209</v>
      </c>
      <c r="N346" t="s">
        <v>20</v>
      </c>
      <c r="O346">
        <v>0</v>
      </c>
      <c r="P346" t="s">
        <v>1073</v>
      </c>
      <c r="Q346" t="s">
        <v>1073</v>
      </c>
      <c r="R346" t="s">
        <v>1073</v>
      </c>
      <c r="S346" t="s">
        <v>1073</v>
      </c>
      <c r="U346" t="s">
        <v>1081</v>
      </c>
      <c r="V346">
        <f>COUNTIFS($P$2:$P$2538,U346,$L$2:$L$2538,"post")</f>
        <v>26</v>
      </c>
      <c r="W346" s="4"/>
    </row>
    <row r="347" spans="1:23" x14ac:dyDescent="0.15">
      <c r="A347">
        <v>346</v>
      </c>
      <c r="B347">
        <v>2020</v>
      </c>
      <c r="C347" t="s">
        <v>253</v>
      </c>
      <c r="D347" t="s">
        <v>398</v>
      </c>
      <c r="F347" s="3" t="s">
        <v>23</v>
      </c>
      <c r="G347" s="3" t="s">
        <v>23</v>
      </c>
      <c r="H347" t="s">
        <v>71</v>
      </c>
      <c r="I347" s="3" t="s">
        <v>354</v>
      </c>
      <c r="J347" s="14"/>
      <c r="K347" s="3">
        <v>0</v>
      </c>
      <c r="L347" t="s">
        <v>212</v>
      </c>
      <c r="M347" t="s">
        <v>209</v>
      </c>
      <c r="N347" t="s">
        <v>36</v>
      </c>
      <c r="O347">
        <v>0</v>
      </c>
      <c r="P347" t="s">
        <v>1073</v>
      </c>
      <c r="Q347" t="s">
        <v>1073</v>
      </c>
      <c r="R347" t="s">
        <v>1073</v>
      </c>
      <c r="S347" t="s">
        <v>1073</v>
      </c>
      <c r="U347" t="s">
        <v>1084</v>
      </c>
      <c r="V347">
        <f t="shared" ref="V347:V348" si="48">COUNTIFS($P$2:$P$2538,U347,$L$2:$L$2538,"post")</f>
        <v>2</v>
      </c>
      <c r="W347" s="4"/>
    </row>
    <row r="348" spans="1:23" x14ac:dyDescent="0.15">
      <c r="A348">
        <v>347</v>
      </c>
      <c r="B348">
        <v>2020</v>
      </c>
      <c r="C348" t="s">
        <v>399</v>
      </c>
      <c r="D348" t="s">
        <v>400</v>
      </c>
      <c r="F348" s="3" t="s">
        <v>23</v>
      </c>
      <c r="G348" s="3" t="s">
        <v>23</v>
      </c>
      <c r="H348" t="s">
        <v>16</v>
      </c>
      <c r="I348" s="3" t="s">
        <v>17</v>
      </c>
      <c r="J348" s="14"/>
      <c r="K348" s="3">
        <v>100</v>
      </c>
      <c r="L348" t="s">
        <v>18</v>
      </c>
      <c r="M348" t="s">
        <v>209</v>
      </c>
      <c r="N348" t="s">
        <v>36</v>
      </c>
      <c r="O348">
        <v>1</v>
      </c>
      <c r="P348" t="s">
        <v>1081</v>
      </c>
      <c r="Q348" t="s">
        <v>1073</v>
      </c>
      <c r="R348" t="s">
        <v>1073</v>
      </c>
      <c r="S348" t="s">
        <v>1073</v>
      </c>
      <c r="U348" t="s">
        <v>1085</v>
      </c>
      <c r="V348">
        <f t="shared" si="48"/>
        <v>0</v>
      </c>
      <c r="W348" s="4"/>
    </row>
    <row r="349" spans="1:23" x14ac:dyDescent="0.15">
      <c r="A349">
        <v>348</v>
      </c>
      <c r="B349">
        <v>2020</v>
      </c>
      <c r="C349" t="s">
        <v>110</v>
      </c>
      <c r="D349" t="s">
        <v>111</v>
      </c>
      <c r="F349" s="3" t="s">
        <v>23</v>
      </c>
      <c r="G349" s="3" t="s">
        <v>23</v>
      </c>
      <c r="H349" t="s">
        <v>67</v>
      </c>
      <c r="I349" s="3" t="s">
        <v>17</v>
      </c>
      <c r="J349" s="14"/>
      <c r="K349" s="3">
        <v>100</v>
      </c>
      <c r="L349" t="s">
        <v>44</v>
      </c>
      <c r="M349" t="s">
        <v>209</v>
      </c>
      <c r="N349" t="s">
        <v>36</v>
      </c>
      <c r="O349">
        <v>1</v>
      </c>
      <c r="P349" t="s">
        <v>1081</v>
      </c>
      <c r="Q349" t="s">
        <v>1073</v>
      </c>
      <c r="R349" t="s">
        <v>1073</v>
      </c>
      <c r="S349" t="s">
        <v>1073</v>
      </c>
      <c r="U349" t="s">
        <v>1082</v>
      </c>
      <c r="V349">
        <f>COUNTIFS($Q$2:$Q$2538,U349,$L$2:$L$2538,"post")</f>
        <v>0</v>
      </c>
      <c r="W349" s="4"/>
    </row>
    <row r="350" spans="1:23" x14ac:dyDescent="0.15">
      <c r="A350">
        <v>349</v>
      </c>
      <c r="B350">
        <v>2020</v>
      </c>
      <c r="C350" t="s">
        <v>216</v>
      </c>
      <c r="D350" t="s">
        <v>168</v>
      </c>
      <c r="F350" s="3" t="s">
        <v>23</v>
      </c>
      <c r="G350" s="3" t="s">
        <v>23</v>
      </c>
      <c r="H350" t="s">
        <v>71</v>
      </c>
      <c r="I350" s="3" t="s">
        <v>17</v>
      </c>
      <c r="J350" s="14"/>
      <c r="K350" s="3">
        <v>100</v>
      </c>
      <c r="L350" t="s">
        <v>212</v>
      </c>
      <c r="M350" t="s">
        <v>209</v>
      </c>
      <c r="N350" t="s">
        <v>36</v>
      </c>
      <c r="O350">
        <v>0</v>
      </c>
      <c r="P350" t="s">
        <v>1073</v>
      </c>
      <c r="Q350" t="s">
        <v>1073</v>
      </c>
      <c r="R350" t="s">
        <v>1073</v>
      </c>
      <c r="S350" t="s">
        <v>1073</v>
      </c>
      <c r="U350" t="s">
        <v>1083</v>
      </c>
      <c r="V350">
        <f>COUNTIFS($R$2:$R$2538,U350,$L$2:$L$2538,"post")</f>
        <v>0</v>
      </c>
      <c r="W350" s="4"/>
    </row>
    <row r="351" spans="1:23" x14ac:dyDescent="0.15">
      <c r="A351">
        <v>350</v>
      </c>
      <c r="B351">
        <v>2020</v>
      </c>
      <c r="C351" t="s">
        <v>255</v>
      </c>
      <c r="D351" t="s">
        <v>293</v>
      </c>
      <c r="F351" s="3" t="s">
        <v>23</v>
      </c>
      <c r="G351" s="3" t="s">
        <v>23</v>
      </c>
      <c r="H351" t="s">
        <v>24</v>
      </c>
      <c r="I351" s="3" t="s">
        <v>25</v>
      </c>
      <c r="J351" s="14"/>
      <c r="K351" s="3">
        <v>0</v>
      </c>
      <c r="L351" t="s">
        <v>212</v>
      </c>
      <c r="M351" t="s">
        <v>209</v>
      </c>
      <c r="N351" t="s">
        <v>50</v>
      </c>
      <c r="O351">
        <v>0</v>
      </c>
      <c r="P351" t="s">
        <v>1081</v>
      </c>
      <c r="Q351" t="s">
        <v>1073</v>
      </c>
      <c r="R351" t="s">
        <v>1073</v>
      </c>
      <c r="S351" t="s">
        <v>1073</v>
      </c>
      <c r="U351" t="s">
        <v>1094</v>
      </c>
      <c r="V351">
        <f>COUNTIFS($S$2:$S$2538,U351,$L$2:$L$2538,"post")</f>
        <v>13</v>
      </c>
    </row>
    <row r="352" spans="1:23" x14ac:dyDescent="0.15">
      <c r="A352">
        <v>351</v>
      </c>
      <c r="B352">
        <v>2020</v>
      </c>
      <c r="C352" t="s">
        <v>137</v>
      </c>
      <c r="D352" t="s">
        <v>213</v>
      </c>
      <c r="F352" s="3" t="s">
        <v>23</v>
      </c>
      <c r="G352" s="3" t="s">
        <v>23</v>
      </c>
      <c r="H352" t="s">
        <v>16</v>
      </c>
      <c r="I352" s="3" t="s">
        <v>17</v>
      </c>
      <c r="J352" s="14"/>
      <c r="K352" s="3">
        <v>100</v>
      </c>
      <c r="L352" t="s">
        <v>212</v>
      </c>
      <c r="M352" t="s">
        <v>209</v>
      </c>
      <c r="N352" t="s">
        <v>20</v>
      </c>
      <c r="O352">
        <v>0</v>
      </c>
      <c r="P352" t="s">
        <v>1081</v>
      </c>
      <c r="Q352" t="s">
        <v>1073</v>
      </c>
      <c r="R352" t="s">
        <v>1073</v>
      </c>
      <c r="S352" t="s">
        <v>1073</v>
      </c>
    </row>
    <row r="353" spans="1:22" x14ac:dyDescent="0.15">
      <c r="A353">
        <v>352</v>
      </c>
      <c r="B353">
        <v>2020</v>
      </c>
      <c r="C353" t="s">
        <v>243</v>
      </c>
      <c r="D353" t="s">
        <v>244</v>
      </c>
      <c r="F353" s="3" t="s">
        <v>136</v>
      </c>
      <c r="G353" s="3" t="s">
        <v>43</v>
      </c>
      <c r="H353" t="s">
        <v>49</v>
      </c>
      <c r="I353" s="3" t="s">
        <v>17</v>
      </c>
      <c r="J353" s="14"/>
      <c r="K353" s="3">
        <v>100</v>
      </c>
      <c r="L353" t="s">
        <v>212</v>
      </c>
      <c r="M353" t="s">
        <v>209</v>
      </c>
      <c r="N353" t="s">
        <v>36</v>
      </c>
      <c r="O353">
        <v>0</v>
      </c>
      <c r="P353">
        <v>0</v>
      </c>
      <c r="Q353" t="s">
        <v>1073</v>
      </c>
      <c r="R353" t="s">
        <v>1073</v>
      </c>
      <c r="S353" t="s">
        <v>1094</v>
      </c>
      <c r="U353" t="s">
        <v>125</v>
      </c>
      <c r="V353" s="5">
        <f>AVERAGEIFS($O$2:$O$2538,$L$2:$L$2538,"post")</f>
        <v>0.79411764705882348</v>
      </c>
    </row>
    <row r="354" spans="1:22" x14ac:dyDescent="0.15">
      <c r="A354">
        <v>353</v>
      </c>
      <c r="B354">
        <v>2020</v>
      </c>
      <c r="C354" t="s">
        <v>206</v>
      </c>
      <c r="D354" t="s">
        <v>284</v>
      </c>
      <c r="F354" s="3" t="s">
        <v>23</v>
      </c>
      <c r="G354" s="3" t="s">
        <v>23</v>
      </c>
      <c r="H354" t="s">
        <v>71</v>
      </c>
      <c r="I354" s="3" t="s">
        <v>17</v>
      </c>
      <c r="J354" s="14"/>
      <c r="K354" s="3">
        <v>100</v>
      </c>
      <c r="L354" t="s">
        <v>212</v>
      </c>
      <c r="M354" t="s">
        <v>209</v>
      </c>
      <c r="N354" t="s">
        <v>36</v>
      </c>
      <c r="O354">
        <v>0</v>
      </c>
      <c r="P354" t="s">
        <v>1081</v>
      </c>
      <c r="Q354" t="s">
        <v>1073</v>
      </c>
      <c r="R354" t="s">
        <v>1073</v>
      </c>
      <c r="S354" t="s">
        <v>1073</v>
      </c>
      <c r="U354" t="s">
        <v>128</v>
      </c>
    </row>
    <row r="355" spans="1:22" x14ac:dyDescent="0.15">
      <c r="A355">
        <v>354</v>
      </c>
      <c r="B355">
        <v>2020</v>
      </c>
      <c r="C355" t="s">
        <v>126</v>
      </c>
      <c r="D355" t="s">
        <v>257</v>
      </c>
      <c r="F355" s="3" t="s">
        <v>96</v>
      </c>
      <c r="G355" s="3" t="s">
        <v>48</v>
      </c>
      <c r="H355" t="s">
        <v>16</v>
      </c>
      <c r="I355" s="3" t="s">
        <v>17</v>
      </c>
      <c r="J355" s="14"/>
      <c r="K355" s="3">
        <v>100</v>
      </c>
      <c r="L355" t="s">
        <v>18</v>
      </c>
      <c r="M355" t="s">
        <v>209</v>
      </c>
      <c r="N355" t="s">
        <v>36</v>
      </c>
      <c r="O355">
        <v>0</v>
      </c>
      <c r="P355">
        <v>0</v>
      </c>
      <c r="Q355" t="s">
        <v>1073</v>
      </c>
      <c r="R355" t="s">
        <v>1073</v>
      </c>
      <c r="S355" t="s">
        <v>1094</v>
      </c>
    </row>
    <row r="356" spans="1:22" x14ac:dyDescent="0.15">
      <c r="A356">
        <v>355</v>
      </c>
      <c r="B356">
        <v>2020</v>
      </c>
      <c r="C356" t="s">
        <v>401</v>
      </c>
      <c r="D356" t="s">
        <v>402</v>
      </c>
      <c r="F356" s="3" t="s">
        <v>403</v>
      </c>
      <c r="G356" s="3" t="s">
        <v>35</v>
      </c>
      <c r="H356" t="s">
        <v>71</v>
      </c>
      <c r="I356" s="3" t="s">
        <v>17</v>
      </c>
      <c r="J356" s="14"/>
      <c r="K356" s="3">
        <v>100</v>
      </c>
      <c r="L356" t="s">
        <v>212</v>
      </c>
      <c r="M356" t="s">
        <v>209</v>
      </c>
      <c r="N356" t="s">
        <v>36</v>
      </c>
      <c r="O356">
        <v>0</v>
      </c>
      <c r="P356" t="s">
        <v>1073</v>
      </c>
      <c r="Q356" t="s">
        <v>1073</v>
      </c>
      <c r="R356" t="s">
        <v>1073</v>
      </c>
      <c r="S356" t="s">
        <v>1073</v>
      </c>
    </row>
    <row r="357" spans="1:22" x14ac:dyDescent="0.15">
      <c r="A357">
        <v>356</v>
      </c>
      <c r="B357">
        <v>2020</v>
      </c>
      <c r="C357" t="s">
        <v>227</v>
      </c>
      <c r="D357" t="s">
        <v>228</v>
      </c>
      <c r="F357" s="3" t="s">
        <v>23</v>
      </c>
      <c r="G357" s="3" t="s">
        <v>23</v>
      </c>
      <c r="H357" t="s">
        <v>24</v>
      </c>
      <c r="I357" s="3" t="s">
        <v>25</v>
      </c>
      <c r="J357" s="14"/>
      <c r="K357" s="3">
        <v>0</v>
      </c>
      <c r="L357" t="s">
        <v>18</v>
      </c>
      <c r="M357" t="s">
        <v>209</v>
      </c>
      <c r="N357" t="s">
        <v>36</v>
      </c>
      <c r="O357">
        <v>0</v>
      </c>
      <c r="P357" t="s">
        <v>1081</v>
      </c>
      <c r="Q357" t="s">
        <v>1073</v>
      </c>
      <c r="R357" t="s">
        <v>1073</v>
      </c>
      <c r="S357" t="s">
        <v>1073</v>
      </c>
    </row>
    <row r="358" spans="1:22" x14ac:dyDescent="0.15">
      <c r="A358">
        <v>357</v>
      </c>
      <c r="B358">
        <v>2020</v>
      </c>
      <c r="C358" t="s">
        <v>145</v>
      </c>
      <c r="D358" t="s">
        <v>146</v>
      </c>
      <c r="F358" s="3" t="s">
        <v>23</v>
      </c>
      <c r="G358" s="3" t="s">
        <v>23</v>
      </c>
      <c r="H358" t="s">
        <v>24</v>
      </c>
      <c r="I358" s="3" t="s">
        <v>25</v>
      </c>
      <c r="J358" s="14"/>
      <c r="K358" s="3">
        <v>0</v>
      </c>
      <c r="L358" t="s">
        <v>212</v>
      </c>
      <c r="M358" t="s">
        <v>209</v>
      </c>
      <c r="N358" t="s">
        <v>20</v>
      </c>
      <c r="O358">
        <v>0</v>
      </c>
      <c r="P358" t="s">
        <v>1081</v>
      </c>
      <c r="Q358" t="s">
        <v>1073</v>
      </c>
      <c r="R358" t="s">
        <v>1073</v>
      </c>
      <c r="S358" t="s">
        <v>1073</v>
      </c>
    </row>
    <row r="359" spans="1:22" x14ac:dyDescent="0.15">
      <c r="A359">
        <v>358</v>
      </c>
      <c r="B359">
        <v>2020</v>
      </c>
      <c r="C359" t="s">
        <v>132</v>
      </c>
      <c r="D359" t="s">
        <v>133</v>
      </c>
      <c r="F359" s="3" t="s">
        <v>23</v>
      </c>
      <c r="G359" s="3" t="s">
        <v>23</v>
      </c>
      <c r="H359" t="s">
        <v>16</v>
      </c>
      <c r="I359" s="3" t="s">
        <v>17</v>
      </c>
      <c r="J359" s="14"/>
      <c r="K359" s="3">
        <v>100</v>
      </c>
      <c r="L359" t="s">
        <v>18</v>
      </c>
      <c r="M359" t="s">
        <v>209</v>
      </c>
      <c r="N359" t="s">
        <v>36</v>
      </c>
      <c r="O359">
        <v>1</v>
      </c>
      <c r="P359" t="s">
        <v>1081</v>
      </c>
      <c r="Q359" t="s">
        <v>1073</v>
      </c>
      <c r="R359" t="s">
        <v>1073</v>
      </c>
      <c r="S359" t="s">
        <v>1073</v>
      </c>
    </row>
    <row r="360" spans="1:22" x14ac:dyDescent="0.15">
      <c r="A360">
        <v>359</v>
      </c>
      <c r="B360">
        <v>2020</v>
      </c>
      <c r="C360" t="s">
        <v>404</v>
      </c>
      <c r="D360" t="s">
        <v>405</v>
      </c>
      <c r="F360" s="3" t="s">
        <v>23</v>
      </c>
      <c r="G360" s="3" t="s">
        <v>23</v>
      </c>
      <c r="H360" t="s">
        <v>16</v>
      </c>
      <c r="I360" s="3" t="s">
        <v>354</v>
      </c>
      <c r="J360" s="14"/>
      <c r="K360" s="3">
        <v>0</v>
      </c>
      <c r="L360" t="s">
        <v>18</v>
      </c>
      <c r="M360" t="s">
        <v>209</v>
      </c>
      <c r="N360" t="s">
        <v>36</v>
      </c>
      <c r="O360">
        <v>1</v>
      </c>
      <c r="P360" t="s">
        <v>1081</v>
      </c>
      <c r="Q360" t="s">
        <v>1073</v>
      </c>
      <c r="R360" t="s">
        <v>1073</v>
      </c>
      <c r="S360" t="s">
        <v>1073</v>
      </c>
    </row>
    <row r="361" spans="1:22" x14ac:dyDescent="0.15">
      <c r="A361">
        <v>360</v>
      </c>
      <c r="B361">
        <v>2020</v>
      </c>
      <c r="C361" t="s">
        <v>285</v>
      </c>
      <c r="D361" t="s">
        <v>286</v>
      </c>
      <c r="F361" s="3" t="s">
        <v>23</v>
      </c>
      <c r="G361" s="3" t="s">
        <v>23</v>
      </c>
      <c r="H361" t="s">
        <v>24</v>
      </c>
      <c r="I361" s="3" t="s">
        <v>25</v>
      </c>
      <c r="J361" s="14"/>
      <c r="K361" s="3">
        <v>0</v>
      </c>
      <c r="L361" t="s">
        <v>212</v>
      </c>
      <c r="M361" t="s">
        <v>209</v>
      </c>
      <c r="N361" t="s">
        <v>36</v>
      </c>
      <c r="O361">
        <v>0</v>
      </c>
      <c r="P361" t="s">
        <v>1081</v>
      </c>
      <c r="Q361" t="s">
        <v>1073</v>
      </c>
      <c r="R361" t="s">
        <v>1073</v>
      </c>
      <c r="S361" t="s">
        <v>1073</v>
      </c>
    </row>
    <row r="362" spans="1:22" x14ac:dyDescent="0.15">
      <c r="A362">
        <v>361</v>
      </c>
      <c r="B362">
        <v>2020</v>
      </c>
      <c r="C362" t="s">
        <v>196</v>
      </c>
      <c r="D362" t="s">
        <v>197</v>
      </c>
      <c r="F362" s="3" t="s">
        <v>301</v>
      </c>
      <c r="G362" s="3" t="s">
        <v>43</v>
      </c>
      <c r="H362" t="s">
        <v>67</v>
      </c>
      <c r="I362" s="3" t="s">
        <v>17</v>
      </c>
      <c r="J362" s="14"/>
      <c r="K362" s="3">
        <v>100</v>
      </c>
      <c r="L362" t="s">
        <v>212</v>
      </c>
      <c r="M362" t="s">
        <v>209</v>
      </c>
      <c r="N362" t="s">
        <v>36</v>
      </c>
      <c r="O362">
        <v>0</v>
      </c>
      <c r="P362" t="s">
        <v>1073</v>
      </c>
      <c r="Q362" t="s">
        <v>1073</v>
      </c>
      <c r="R362" t="s">
        <v>1073</v>
      </c>
      <c r="S362" t="s">
        <v>1073</v>
      </c>
    </row>
    <row r="363" spans="1:22" x14ac:dyDescent="0.15">
      <c r="A363">
        <v>362</v>
      </c>
      <c r="B363">
        <v>2020</v>
      </c>
      <c r="C363" t="s">
        <v>103</v>
      </c>
      <c r="D363" t="s">
        <v>104</v>
      </c>
      <c r="F363" s="3" t="s">
        <v>23</v>
      </c>
      <c r="G363" s="3" t="s">
        <v>23</v>
      </c>
      <c r="H363" t="s">
        <v>24</v>
      </c>
      <c r="I363" s="3" t="s">
        <v>25</v>
      </c>
      <c r="J363" s="14"/>
      <c r="K363" s="3">
        <v>0</v>
      </c>
      <c r="L363" t="s">
        <v>18</v>
      </c>
      <c r="M363" t="s">
        <v>209</v>
      </c>
      <c r="N363" t="s">
        <v>36</v>
      </c>
      <c r="O363">
        <v>2</v>
      </c>
      <c r="P363" t="s">
        <v>1081</v>
      </c>
      <c r="Q363" t="s">
        <v>1073</v>
      </c>
      <c r="R363" t="s">
        <v>1073</v>
      </c>
      <c r="S363" t="s">
        <v>1073</v>
      </c>
    </row>
    <row r="364" spans="1:22" x14ac:dyDescent="0.15">
      <c r="A364">
        <v>363</v>
      </c>
      <c r="B364">
        <v>2020</v>
      </c>
      <c r="C364" t="s">
        <v>231</v>
      </c>
      <c r="D364" t="s">
        <v>298</v>
      </c>
      <c r="F364" s="3" t="s">
        <v>23</v>
      </c>
      <c r="G364" s="3" t="s">
        <v>23</v>
      </c>
      <c r="H364" t="s">
        <v>67</v>
      </c>
      <c r="I364" s="3" t="s">
        <v>17</v>
      </c>
      <c r="J364" s="14"/>
      <c r="K364" s="3">
        <v>100</v>
      </c>
      <c r="L364" t="s">
        <v>18</v>
      </c>
      <c r="M364" t="s">
        <v>209</v>
      </c>
      <c r="N364" t="s">
        <v>36</v>
      </c>
      <c r="O364">
        <v>0</v>
      </c>
      <c r="P364" t="s">
        <v>1081</v>
      </c>
      <c r="Q364" t="s">
        <v>1073</v>
      </c>
      <c r="R364" t="s">
        <v>1073</v>
      </c>
      <c r="S364" t="s">
        <v>1073</v>
      </c>
    </row>
    <row r="365" spans="1:22" x14ac:dyDescent="0.15">
      <c r="A365">
        <v>364</v>
      </c>
      <c r="B365">
        <v>2020</v>
      </c>
      <c r="C365" t="s">
        <v>406</v>
      </c>
      <c r="D365" t="s">
        <v>407</v>
      </c>
      <c r="F365" s="3" t="s">
        <v>335</v>
      </c>
      <c r="G365" s="3" t="s">
        <v>43</v>
      </c>
      <c r="H365" t="s">
        <v>24</v>
      </c>
      <c r="I365" s="3" t="s">
        <v>25</v>
      </c>
      <c r="J365" s="14"/>
      <c r="K365" s="3">
        <v>50</v>
      </c>
      <c r="L365" t="s">
        <v>44</v>
      </c>
      <c r="M365" t="s">
        <v>209</v>
      </c>
      <c r="N365" t="s">
        <v>36</v>
      </c>
      <c r="O365">
        <v>1</v>
      </c>
      <c r="P365" t="s">
        <v>1073</v>
      </c>
      <c r="Q365" t="s">
        <v>1073</v>
      </c>
      <c r="R365" t="s">
        <v>1073</v>
      </c>
      <c r="S365" t="s">
        <v>1094</v>
      </c>
    </row>
    <row r="366" spans="1:22" x14ac:dyDescent="0.15">
      <c r="A366">
        <v>365</v>
      </c>
      <c r="B366">
        <v>2020</v>
      </c>
      <c r="C366" t="s">
        <v>408</v>
      </c>
      <c r="D366" t="s">
        <v>261</v>
      </c>
      <c r="F366" s="3" t="s">
        <v>23</v>
      </c>
      <c r="G366" s="3" t="s">
        <v>23</v>
      </c>
      <c r="H366" t="s">
        <v>24</v>
      </c>
      <c r="I366" s="3" t="s">
        <v>25</v>
      </c>
      <c r="J366" s="14"/>
      <c r="K366" s="3">
        <v>0</v>
      </c>
      <c r="L366" t="s">
        <v>18</v>
      </c>
      <c r="M366" t="s">
        <v>209</v>
      </c>
      <c r="N366" t="s">
        <v>36</v>
      </c>
      <c r="O366">
        <v>1</v>
      </c>
      <c r="P366" t="s">
        <v>1081</v>
      </c>
      <c r="Q366" t="s">
        <v>1073</v>
      </c>
      <c r="R366" t="s">
        <v>1073</v>
      </c>
      <c r="S366" t="s">
        <v>1073</v>
      </c>
    </row>
    <row r="367" spans="1:22" x14ac:dyDescent="0.15">
      <c r="A367">
        <v>366</v>
      </c>
      <c r="B367">
        <v>2020</v>
      </c>
      <c r="C367" t="s">
        <v>126</v>
      </c>
      <c r="D367" t="s">
        <v>257</v>
      </c>
      <c r="F367" s="3" t="s">
        <v>96</v>
      </c>
      <c r="G367" s="3" t="s">
        <v>48</v>
      </c>
      <c r="H367" t="s">
        <v>24</v>
      </c>
      <c r="I367" s="3" t="s">
        <v>25</v>
      </c>
      <c r="J367" s="14"/>
      <c r="K367" s="3">
        <v>50</v>
      </c>
      <c r="L367" t="s">
        <v>212</v>
      </c>
      <c r="M367" t="s">
        <v>209</v>
      </c>
      <c r="N367" t="s">
        <v>36</v>
      </c>
      <c r="O367">
        <v>0</v>
      </c>
      <c r="P367">
        <v>0</v>
      </c>
      <c r="Q367" t="s">
        <v>1073</v>
      </c>
      <c r="R367" t="s">
        <v>1073</v>
      </c>
      <c r="S367" t="s">
        <v>1094</v>
      </c>
    </row>
    <row r="368" spans="1:22" x14ac:dyDescent="0.15">
      <c r="A368">
        <v>367</v>
      </c>
      <c r="B368">
        <v>2020</v>
      </c>
      <c r="C368" t="s">
        <v>142</v>
      </c>
      <c r="D368" t="s">
        <v>143</v>
      </c>
      <c r="F368" s="3" t="s">
        <v>23</v>
      </c>
      <c r="G368" s="3" t="s">
        <v>23</v>
      </c>
      <c r="H368" t="s">
        <v>24</v>
      </c>
      <c r="I368" s="3" t="s">
        <v>25</v>
      </c>
      <c r="J368" s="14"/>
      <c r="K368" s="3">
        <v>0</v>
      </c>
      <c r="L368" t="s">
        <v>212</v>
      </c>
      <c r="M368" t="s">
        <v>209</v>
      </c>
      <c r="N368" t="s">
        <v>36</v>
      </c>
      <c r="O368">
        <v>0</v>
      </c>
      <c r="P368" t="s">
        <v>1081</v>
      </c>
      <c r="Q368" t="s">
        <v>1073</v>
      </c>
      <c r="R368" t="s">
        <v>1073</v>
      </c>
      <c r="S368" t="s">
        <v>1073</v>
      </c>
    </row>
    <row r="369" spans="1:19" x14ac:dyDescent="0.15">
      <c r="A369">
        <v>368</v>
      </c>
      <c r="B369">
        <v>2020</v>
      </c>
      <c r="C369" t="s">
        <v>409</v>
      </c>
      <c r="D369" t="s">
        <v>410</v>
      </c>
      <c r="F369" s="3" t="s">
        <v>23</v>
      </c>
      <c r="G369" s="3" t="s">
        <v>23</v>
      </c>
      <c r="H369" t="s">
        <v>71</v>
      </c>
      <c r="I369" s="3" t="s">
        <v>17</v>
      </c>
      <c r="J369" s="14"/>
      <c r="K369" s="3">
        <v>100</v>
      </c>
      <c r="L369" t="s">
        <v>212</v>
      </c>
      <c r="M369" t="s">
        <v>209</v>
      </c>
      <c r="N369" t="s">
        <v>36</v>
      </c>
      <c r="O369">
        <v>0</v>
      </c>
      <c r="P369" t="s">
        <v>1073</v>
      </c>
      <c r="Q369" t="s">
        <v>1073</v>
      </c>
      <c r="R369" t="s">
        <v>1073</v>
      </c>
      <c r="S369" t="s">
        <v>1073</v>
      </c>
    </row>
    <row r="370" spans="1:19" x14ac:dyDescent="0.15">
      <c r="A370">
        <v>369</v>
      </c>
      <c r="B370">
        <v>2020</v>
      </c>
      <c r="C370" t="s">
        <v>229</v>
      </c>
      <c r="D370" t="s">
        <v>411</v>
      </c>
      <c r="F370" s="3" t="s">
        <v>23</v>
      </c>
      <c r="G370" s="3" t="s">
        <v>23</v>
      </c>
      <c r="H370" t="s">
        <v>24</v>
      </c>
      <c r="I370" s="3" t="s">
        <v>25</v>
      </c>
      <c r="J370" s="14"/>
      <c r="K370" s="3">
        <v>0</v>
      </c>
      <c r="L370" t="s">
        <v>18</v>
      </c>
      <c r="M370" t="s">
        <v>209</v>
      </c>
      <c r="N370" t="s">
        <v>20</v>
      </c>
      <c r="O370">
        <v>1</v>
      </c>
      <c r="P370" t="s">
        <v>1081</v>
      </c>
      <c r="Q370" t="s">
        <v>1073</v>
      </c>
      <c r="R370" t="s">
        <v>1073</v>
      </c>
      <c r="S370" t="s">
        <v>1073</v>
      </c>
    </row>
    <row r="371" spans="1:19" x14ac:dyDescent="0.15">
      <c r="A371">
        <v>370</v>
      </c>
      <c r="B371">
        <v>2020</v>
      </c>
      <c r="C371" t="s">
        <v>412</v>
      </c>
      <c r="D371" t="s">
        <v>413</v>
      </c>
      <c r="F371" s="3" t="s">
        <v>23</v>
      </c>
      <c r="G371" s="3" t="s">
        <v>23</v>
      </c>
      <c r="H371" t="s">
        <v>71</v>
      </c>
      <c r="I371" s="3" t="s">
        <v>17</v>
      </c>
      <c r="J371" s="14"/>
      <c r="K371" s="3">
        <v>100</v>
      </c>
      <c r="L371" t="s">
        <v>212</v>
      </c>
      <c r="M371" t="s">
        <v>209</v>
      </c>
      <c r="N371" t="s">
        <v>50</v>
      </c>
      <c r="O371">
        <v>0</v>
      </c>
      <c r="P371" t="s">
        <v>1073</v>
      </c>
      <c r="Q371" t="s">
        <v>1073</v>
      </c>
      <c r="R371" t="s">
        <v>1073</v>
      </c>
      <c r="S371" t="s">
        <v>1073</v>
      </c>
    </row>
    <row r="372" spans="1:19" x14ac:dyDescent="0.15">
      <c r="A372">
        <v>371</v>
      </c>
      <c r="B372">
        <v>2020</v>
      </c>
      <c r="C372" t="s">
        <v>306</v>
      </c>
      <c r="D372" t="s">
        <v>307</v>
      </c>
      <c r="F372" s="3" t="s">
        <v>121</v>
      </c>
      <c r="G372" s="3" t="s">
        <v>43</v>
      </c>
      <c r="H372" t="s">
        <v>24</v>
      </c>
      <c r="I372" s="3" t="s">
        <v>25</v>
      </c>
      <c r="J372" s="14"/>
      <c r="K372" s="3">
        <v>50</v>
      </c>
      <c r="L372" t="s">
        <v>44</v>
      </c>
      <c r="M372" t="s">
        <v>209</v>
      </c>
      <c r="N372" t="s">
        <v>36</v>
      </c>
      <c r="O372">
        <v>1</v>
      </c>
      <c r="P372" t="s">
        <v>1073</v>
      </c>
      <c r="Q372" t="s">
        <v>1073</v>
      </c>
      <c r="R372" t="s">
        <v>1073</v>
      </c>
      <c r="S372" t="s">
        <v>1073</v>
      </c>
    </row>
    <row r="373" spans="1:19" x14ac:dyDescent="0.15">
      <c r="A373">
        <v>372</v>
      </c>
      <c r="B373">
        <v>2020</v>
      </c>
      <c r="C373" t="s">
        <v>299</v>
      </c>
      <c r="D373" t="s">
        <v>300</v>
      </c>
      <c r="F373" s="3" t="s">
        <v>23</v>
      </c>
      <c r="G373" s="3" t="s">
        <v>23</v>
      </c>
      <c r="H373" t="s">
        <v>71</v>
      </c>
      <c r="I373" s="3" t="s">
        <v>17</v>
      </c>
      <c r="J373" s="14"/>
      <c r="K373" s="3">
        <v>100</v>
      </c>
      <c r="L373" t="s">
        <v>44</v>
      </c>
      <c r="M373" t="s">
        <v>209</v>
      </c>
      <c r="N373" t="s">
        <v>36</v>
      </c>
      <c r="O373">
        <v>1</v>
      </c>
      <c r="P373" t="s">
        <v>1073</v>
      </c>
      <c r="Q373" t="s">
        <v>1073</v>
      </c>
      <c r="R373" t="s">
        <v>1073</v>
      </c>
      <c r="S373" t="s">
        <v>1073</v>
      </c>
    </row>
    <row r="374" spans="1:19" x14ac:dyDescent="0.15">
      <c r="A374">
        <v>373</v>
      </c>
      <c r="B374">
        <v>2020</v>
      </c>
      <c r="C374" t="s">
        <v>253</v>
      </c>
      <c r="D374" t="s">
        <v>390</v>
      </c>
      <c r="F374" s="3" t="s">
        <v>23</v>
      </c>
      <c r="G374" s="3" t="s">
        <v>23</v>
      </c>
      <c r="H374" t="s">
        <v>71</v>
      </c>
      <c r="I374" s="3" t="s">
        <v>17</v>
      </c>
      <c r="J374" s="14"/>
      <c r="K374" s="3">
        <v>100</v>
      </c>
      <c r="L374" t="s">
        <v>212</v>
      </c>
      <c r="M374" t="s">
        <v>209</v>
      </c>
      <c r="N374" t="s">
        <v>36</v>
      </c>
      <c r="O374">
        <v>0</v>
      </c>
      <c r="P374" t="s">
        <v>1073</v>
      </c>
      <c r="Q374" t="s">
        <v>1073</v>
      </c>
      <c r="R374" t="s">
        <v>1073</v>
      </c>
      <c r="S374" t="s">
        <v>1073</v>
      </c>
    </row>
    <row r="375" spans="1:19" x14ac:dyDescent="0.15">
      <c r="A375">
        <v>374</v>
      </c>
      <c r="B375">
        <v>2020</v>
      </c>
      <c r="C375" t="s">
        <v>414</v>
      </c>
      <c r="D375" t="s">
        <v>415</v>
      </c>
      <c r="F375" s="3" t="s">
        <v>23</v>
      </c>
      <c r="G375" s="3" t="s">
        <v>23</v>
      </c>
      <c r="H375" t="s">
        <v>71</v>
      </c>
      <c r="I375" s="3" t="s">
        <v>17</v>
      </c>
      <c r="J375" s="14"/>
      <c r="K375" s="3">
        <v>100</v>
      </c>
      <c r="L375" t="s">
        <v>212</v>
      </c>
      <c r="M375" t="s">
        <v>209</v>
      </c>
      <c r="N375" t="s">
        <v>36</v>
      </c>
      <c r="O375">
        <v>0</v>
      </c>
      <c r="P375" t="s">
        <v>1073</v>
      </c>
      <c r="Q375" t="s">
        <v>1073</v>
      </c>
      <c r="R375" t="s">
        <v>1073</v>
      </c>
      <c r="S375" t="s">
        <v>1073</v>
      </c>
    </row>
    <row r="376" spans="1:19" x14ac:dyDescent="0.15">
      <c r="A376">
        <v>375</v>
      </c>
      <c r="B376">
        <v>2020</v>
      </c>
      <c r="C376" t="s">
        <v>369</v>
      </c>
      <c r="D376" t="s">
        <v>370</v>
      </c>
      <c r="F376" s="3" t="s">
        <v>23</v>
      </c>
      <c r="G376" s="3" t="s">
        <v>23</v>
      </c>
      <c r="H376" t="s">
        <v>24</v>
      </c>
      <c r="I376" s="3" t="s">
        <v>25</v>
      </c>
      <c r="J376" s="14"/>
      <c r="K376" s="3">
        <v>0</v>
      </c>
      <c r="L376" t="s">
        <v>212</v>
      </c>
      <c r="M376" t="s">
        <v>209</v>
      </c>
      <c r="N376" t="s">
        <v>20</v>
      </c>
      <c r="O376">
        <v>0</v>
      </c>
      <c r="P376" t="s">
        <v>1084</v>
      </c>
      <c r="Q376" t="s">
        <v>1073</v>
      </c>
      <c r="R376" t="s">
        <v>1073</v>
      </c>
      <c r="S376" t="s">
        <v>1073</v>
      </c>
    </row>
    <row r="377" spans="1:19" x14ac:dyDescent="0.15">
      <c r="A377">
        <v>376</v>
      </c>
      <c r="B377">
        <v>2020</v>
      </c>
      <c r="C377" t="s">
        <v>184</v>
      </c>
      <c r="D377" t="s">
        <v>185</v>
      </c>
      <c r="F377" s="3" t="s">
        <v>23</v>
      </c>
      <c r="G377" s="3" t="s">
        <v>23</v>
      </c>
      <c r="H377" t="s">
        <v>71</v>
      </c>
      <c r="I377" s="3" t="s">
        <v>17</v>
      </c>
      <c r="J377" s="14"/>
      <c r="K377" s="3">
        <v>100</v>
      </c>
      <c r="L377" t="s">
        <v>212</v>
      </c>
      <c r="M377" t="s">
        <v>209</v>
      </c>
      <c r="N377" t="s">
        <v>36</v>
      </c>
      <c r="O377">
        <v>0</v>
      </c>
      <c r="P377" t="s">
        <v>1073</v>
      </c>
      <c r="Q377" t="s">
        <v>1073</v>
      </c>
      <c r="R377" t="s">
        <v>1073</v>
      </c>
      <c r="S377" t="s">
        <v>1073</v>
      </c>
    </row>
    <row r="378" spans="1:19" x14ac:dyDescent="0.15">
      <c r="A378">
        <v>377</v>
      </c>
      <c r="B378">
        <v>2020</v>
      </c>
      <c r="C378" t="s">
        <v>142</v>
      </c>
      <c r="D378" t="s">
        <v>143</v>
      </c>
      <c r="F378" s="3" t="s">
        <v>23</v>
      </c>
      <c r="G378" s="3" t="s">
        <v>23</v>
      </c>
      <c r="H378" t="s">
        <v>16</v>
      </c>
      <c r="I378" s="3" t="s">
        <v>17</v>
      </c>
      <c r="J378" s="14"/>
      <c r="K378" s="3">
        <v>100</v>
      </c>
      <c r="L378" t="s">
        <v>212</v>
      </c>
      <c r="M378" t="s">
        <v>209</v>
      </c>
      <c r="N378" t="s">
        <v>36</v>
      </c>
      <c r="O378">
        <v>0</v>
      </c>
      <c r="P378" t="s">
        <v>1081</v>
      </c>
      <c r="Q378" t="s">
        <v>1073</v>
      </c>
      <c r="R378" t="s">
        <v>1073</v>
      </c>
      <c r="S378" t="s">
        <v>1073</v>
      </c>
    </row>
    <row r="379" spans="1:19" x14ac:dyDescent="0.15">
      <c r="A379">
        <v>378</v>
      </c>
      <c r="B379">
        <v>2020</v>
      </c>
      <c r="C379" t="s">
        <v>416</v>
      </c>
      <c r="D379" t="s">
        <v>380</v>
      </c>
      <c r="F379" s="3" t="s">
        <v>23</v>
      </c>
      <c r="G379" s="3" t="s">
        <v>23</v>
      </c>
      <c r="H379" t="s">
        <v>71</v>
      </c>
      <c r="I379" s="3" t="s">
        <v>17</v>
      </c>
      <c r="J379" s="14"/>
      <c r="K379" s="3">
        <v>100</v>
      </c>
      <c r="L379" t="s">
        <v>212</v>
      </c>
      <c r="M379" t="s">
        <v>209</v>
      </c>
      <c r="N379" t="s">
        <v>36</v>
      </c>
      <c r="O379">
        <v>0</v>
      </c>
      <c r="P379" t="s">
        <v>1073</v>
      </c>
      <c r="Q379" t="s">
        <v>1073</v>
      </c>
      <c r="R379" t="s">
        <v>1073</v>
      </c>
      <c r="S379" t="s">
        <v>1073</v>
      </c>
    </row>
    <row r="380" spans="1:19" x14ac:dyDescent="0.15">
      <c r="A380">
        <v>379</v>
      </c>
      <c r="B380">
        <v>2020</v>
      </c>
      <c r="C380" t="s">
        <v>245</v>
      </c>
      <c r="D380" t="s">
        <v>246</v>
      </c>
      <c r="F380" s="3" t="s">
        <v>23</v>
      </c>
      <c r="G380" s="3" t="s">
        <v>23</v>
      </c>
      <c r="H380" t="s">
        <v>63</v>
      </c>
      <c r="I380" s="3" t="s">
        <v>17</v>
      </c>
      <c r="J380" s="14"/>
      <c r="K380" s="3">
        <v>100</v>
      </c>
      <c r="L380" t="s">
        <v>18</v>
      </c>
      <c r="M380" t="s">
        <v>209</v>
      </c>
      <c r="N380" t="s">
        <v>36</v>
      </c>
      <c r="O380">
        <v>0</v>
      </c>
      <c r="P380">
        <v>0</v>
      </c>
      <c r="Q380" t="s">
        <v>1073</v>
      </c>
      <c r="R380" t="s">
        <v>1073</v>
      </c>
      <c r="S380" t="s">
        <v>1073</v>
      </c>
    </row>
    <row r="381" spans="1:19" x14ac:dyDescent="0.15">
      <c r="A381">
        <v>380</v>
      </c>
      <c r="B381">
        <v>2020</v>
      </c>
      <c r="C381" t="s">
        <v>417</v>
      </c>
      <c r="F381" s="3" t="s">
        <v>121</v>
      </c>
      <c r="G381" s="3" t="s">
        <v>43</v>
      </c>
      <c r="H381" t="s">
        <v>49</v>
      </c>
      <c r="I381" s="3" t="s">
        <v>17</v>
      </c>
      <c r="J381" s="14"/>
      <c r="K381" s="3">
        <v>100</v>
      </c>
      <c r="L381" t="s">
        <v>44</v>
      </c>
      <c r="M381" t="s">
        <v>209</v>
      </c>
      <c r="N381" t="s">
        <v>36</v>
      </c>
      <c r="O381">
        <v>0</v>
      </c>
      <c r="P381" t="s">
        <v>1073</v>
      </c>
      <c r="Q381" t="s">
        <v>1073</v>
      </c>
      <c r="R381" t="s">
        <v>1073</v>
      </c>
      <c r="S381" t="s">
        <v>1073</v>
      </c>
    </row>
    <row r="382" spans="1:19" x14ac:dyDescent="0.15">
      <c r="A382">
        <v>381</v>
      </c>
      <c r="B382">
        <v>2020</v>
      </c>
      <c r="C382" t="s">
        <v>266</v>
      </c>
      <c r="D382" t="s">
        <v>226</v>
      </c>
      <c r="F382" s="3" t="s">
        <v>23</v>
      </c>
      <c r="G382" s="3" t="s">
        <v>23</v>
      </c>
      <c r="H382" t="s">
        <v>16</v>
      </c>
      <c r="I382" s="3" t="s">
        <v>17</v>
      </c>
      <c r="J382" s="14"/>
      <c r="K382" s="3">
        <v>100</v>
      </c>
      <c r="L382" t="s">
        <v>212</v>
      </c>
      <c r="M382" t="s">
        <v>209</v>
      </c>
      <c r="N382" t="s">
        <v>36</v>
      </c>
      <c r="O382">
        <v>0</v>
      </c>
      <c r="P382" t="s">
        <v>1081</v>
      </c>
      <c r="Q382" t="s">
        <v>1073</v>
      </c>
      <c r="R382" t="s">
        <v>1073</v>
      </c>
      <c r="S382" t="s">
        <v>1073</v>
      </c>
    </row>
    <row r="383" spans="1:19" x14ac:dyDescent="0.15">
      <c r="A383">
        <v>382</v>
      </c>
      <c r="B383">
        <v>2020</v>
      </c>
      <c r="C383" t="s">
        <v>204</v>
      </c>
      <c r="D383" t="s">
        <v>297</v>
      </c>
      <c r="F383" s="3" t="s">
        <v>23</v>
      </c>
      <c r="G383" s="3" t="s">
        <v>23</v>
      </c>
      <c r="H383" t="s">
        <v>24</v>
      </c>
      <c r="I383" s="3" t="s">
        <v>25</v>
      </c>
      <c r="J383" s="14"/>
      <c r="K383" s="3">
        <v>0</v>
      </c>
      <c r="L383" t="s">
        <v>212</v>
      </c>
      <c r="M383" t="s">
        <v>209</v>
      </c>
      <c r="N383" t="s">
        <v>36</v>
      </c>
      <c r="O383">
        <v>0</v>
      </c>
      <c r="P383" t="s">
        <v>1081</v>
      </c>
      <c r="Q383" t="s">
        <v>1073</v>
      </c>
      <c r="R383" t="s">
        <v>1073</v>
      </c>
      <c r="S383" t="s">
        <v>1073</v>
      </c>
    </row>
    <row r="384" spans="1:19" x14ac:dyDescent="0.15">
      <c r="A384">
        <v>383</v>
      </c>
      <c r="B384">
        <v>2020</v>
      </c>
      <c r="C384" t="s">
        <v>418</v>
      </c>
      <c r="D384" t="s">
        <v>419</v>
      </c>
      <c r="F384" s="3" t="s">
        <v>23</v>
      </c>
      <c r="G384" s="3" t="s">
        <v>23</v>
      </c>
      <c r="H384" t="s">
        <v>71</v>
      </c>
      <c r="I384" s="3" t="s">
        <v>17</v>
      </c>
      <c r="J384" s="14"/>
      <c r="K384" s="3">
        <v>100</v>
      </c>
      <c r="L384" t="s">
        <v>212</v>
      </c>
      <c r="M384" t="s">
        <v>209</v>
      </c>
      <c r="N384" t="s">
        <v>20</v>
      </c>
      <c r="O384">
        <v>0</v>
      </c>
      <c r="P384" t="s">
        <v>1073</v>
      </c>
      <c r="Q384" t="s">
        <v>1073</v>
      </c>
      <c r="R384" t="s">
        <v>1073</v>
      </c>
      <c r="S384" t="s">
        <v>1073</v>
      </c>
    </row>
    <row r="385" spans="1:19" x14ac:dyDescent="0.15">
      <c r="A385">
        <v>384</v>
      </c>
      <c r="B385">
        <v>2020</v>
      </c>
      <c r="C385" t="s">
        <v>331</v>
      </c>
      <c r="D385" t="s">
        <v>246</v>
      </c>
      <c r="F385" s="3" t="s">
        <v>23</v>
      </c>
      <c r="G385" s="3" t="s">
        <v>23</v>
      </c>
      <c r="H385" t="s">
        <v>24</v>
      </c>
      <c r="I385" s="3" t="s">
        <v>25</v>
      </c>
      <c r="J385" s="14"/>
      <c r="K385" s="3">
        <v>0</v>
      </c>
      <c r="L385" t="s">
        <v>212</v>
      </c>
      <c r="M385" t="s">
        <v>209</v>
      </c>
      <c r="N385" t="s">
        <v>20</v>
      </c>
      <c r="O385">
        <v>0</v>
      </c>
      <c r="P385" t="s">
        <v>1081</v>
      </c>
      <c r="Q385" t="s">
        <v>1073</v>
      </c>
      <c r="R385" t="s">
        <v>1073</v>
      </c>
      <c r="S385" t="s">
        <v>1073</v>
      </c>
    </row>
    <row r="386" spans="1:19" x14ac:dyDescent="0.15">
      <c r="A386">
        <v>385</v>
      </c>
      <c r="B386">
        <v>2020</v>
      </c>
      <c r="C386" t="s">
        <v>97</v>
      </c>
      <c r="D386" t="s">
        <v>98</v>
      </c>
      <c r="F386" s="3" t="s">
        <v>14</v>
      </c>
      <c r="G386" s="3" t="s">
        <v>15</v>
      </c>
      <c r="H386" t="s">
        <v>24</v>
      </c>
      <c r="I386" s="3" t="s">
        <v>25</v>
      </c>
      <c r="J386" s="14"/>
      <c r="K386" s="3">
        <v>0</v>
      </c>
      <c r="L386" t="s">
        <v>18</v>
      </c>
      <c r="M386" t="s">
        <v>209</v>
      </c>
      <c r="N386" t="s">
        <v>20</v>
      </c>
      <c r="O386">
        <v>0</v>
      </c>
      <c r="P386" t="s">
        <v>1073</v>
      </c>
      <c r="Q386" t="s">
        <v>1073</v>
      </c>
      <c r="R386" t="s">
        <v>1073</v>
      </c>
      <c r="S386" t="s">
        <v>1073</v>
      </c>
    </row>
    <row r="387" spans="1:19" x14ac:dyDescent="0.15">
      <c r="A387">
        <v>386</v>
      </c>
      <c r="B387">
        <v>2020</v>
      </c>
      <c r="C387" t="s">
        <v>97</v>
      </c>
      <c r="D387" t="s">
        <v>98</v>
      </c>
      <c r="F387" s="3" t="s">
        <v>14</v>
      </c>
      <c r="G387" s="3" t="s">
        <v>15</v>
      </c>
      <c r="H387" t="s">
        <v>24</v>
      </c>
      <c r="I387" s="3" t="s">
        <v>25</v>
      </c>
      <c r="J387" s="14"/>
      <c r="K387" s="3">
        <v>0</v>
      </c>
      <c r="L387" t="s">
        <v>18</v>
      </c>
      <c r="M387" t="s">
        <v>209</v>
      </c>
      <c r="N387" t="s">
        <v>36</v>
      </c>
      <c r="O387">
        <v>1</v>
      </c>
      <c r="P387" t="s">
        <v>1073</v>
      </c>
      <c r="Q387" t="s">
        <v>1073</v>
      </c>
      <c r="R387" t="s">
        <v>1073</v>
      </c>
      <c r="S387" t="s">
        <v>1073</v>
      </c>
    </row>
    <row r="388" spans="1:19" x14ac:dyDescent="0.15">
      <c r="A388">
        <v>387</v>
      </c>
      <c r="B388">
        <v>2020</v>
      </c>
      <c r="C388" t="s">
        <v>337</v>
      </c>
      <c r="D388" t="s">
        <v>338</v>
      </c>
      <c r="F388" s="3" t="s">
        <v>301</v>
      </c>
      <c r="G388" s="3" t="s">
        <v>43</v>
      </c>
      <c r="H388" t="s">
        <v>49</v>
      </c>
      <c r="I388" s="3" t="s">
        <v>17</v>
      </c>
      <c r="J388" s="14"/>
      <c r="K388" s="3">
        <v>100</v>
      </c>
      <c r="L388" t="s">
        <v>44</v>
      </c>
      <c r="M388" t="s">
        <v>209</v>
      </c>
      <c r="N388" t="s">
        <v>20</v>
      </c>
      <c r="O388">
        <v>1</v>
      </c>
      <c r="P388" t="s">
        <v>1073</v>
      </c>
      <c r="Q388" t="s">
        <v>1073</v>
      </c>
      <c r="R388" t="s">
        <v>1073</v>
      </c>
      <c r="S388" t="s">
        <v>1073</v>
      </c>
    </row>
    <row r="389" spans="1:19" x14ac:dyDescent="0.15">
      <c r="A389">
        <v>388</v>
      </c>
      <c r="B389">
        <v>2020</v>
      </c>
      <c r="C389" t="s">
        <v>97</v>
      </c>
      <c r="D389" t="s">
        <v>98</v>
      </c>
      <c r="F389" s="3" t="s">
        <v>14</v>
      </c>
      <c r="G389" s="3" t="s">
        <v>15</v>
      </c>
      <c r="H389" t="s">
        <v>16</v>
      </c>
      <c r="I389" s="3" t="s">
        <v>17</v>
      </c>
      <c r="J389" s="14"/>
      <c r="K389" s="3">
        <v>100</v>
      </c>
      <c r="L389" t="s">
        <v>212</v>
      </c>
      <c r="M389" t="s">
        <v>209</v>
      </c>
      <c r="N389" t="s">
        <v>36</v>
      </c>
      <c r="O389">
        <v>0</v>
      </c>
      <c r="P389" t="s">
        <v>1073</v>
      </c>
      <c r="Q389" t="s">
        <v>1073</v>
      </c>
      <c r="R389" t="s">
        <v>1073</v>
      </c>
      <c r="S389" t="s">
        <v>1073</v>
      </c>
    </row>
    <row r="390" spans="1:19" x14ac:dyDescent="0.15">
      <c r="A390">
        <v>389</v>
      </c>
      <c r="B390">
        <v>2020</v>
      </c>
      <c r="C390" t="s">
        <v>420</v>
      </c>
      <c r="D390" t="s">
        <v>421</v>
      </c>
      <c r="F390" s="3" t="s">
        <v>14</v>
      </c>
      <c r="G390" s="3" t="s">
        <v>15</v>
      </c>
      <c r="H390" t="s">
        <v>63</v>
      </c>
      <c r="I390" s="3" t="s">
        <v>17</v>
      </c>
      <c r="J390" s="14"/>
      <c r="K390" s="3">
        <v>100</v>
      </c>
      <c r="L390" t="s">
        <v>212</v>
      </c>
      <c r="M390" t="s">
        <v>209</v>
      </c>
      <c r="N390" t="s">
        <v>36</v>
      </c>
      <c r="O390">
        <v>0</v>
      </c>
      <c r="P390" t="s">
        <v>1073</v>
      </c>
      <c r="Q390" t="s">
        <v>1073</v>
      </c>
      <c r="R390" t="s">
        <v>1073</v>
      </c>
      <c r="S390" t="s">
        <v>1073</v>
      </c>
    </row>
    <row r="391" spans="1:19" x14ac:dyDescent="0.15">
      <c r="A391">
        <v>390</v>
      </c>
      <c r="B391">
        <v>2020</v>
      </c>
      <c r="C391" t="s">
        <v>422</v>
      </c>
      <c r="D391" t="s">
        <v>307</v>
      </c>
      <c r="F391" s="3" t="s">
        <v>121</v>
      </c>
      <c r="G391" s="3" t="s">
        <v>43</v>
      </c>
      <c r="H391" t="s">
        <v>24</v>
      </c>
      <c r="I391" s="3" t="s">
        <v>25</v>
      </c>
      <c r="J391" s="14"/>
      <c r="K391" s="3">
        <v>50</v>
      </c>
      <c r="L391" t="s">
        <v>212</v>
      </c>
      <c r="M391" t="s">
        <v>209</v>
      </c>
      <c r="N391" t="s">
        <v>20</v>
      </c>
      <c r="O391">
        <v>0</v>
      </c>
      <c r="P391" t="s">
        <v>1073</v>
      </c>
      <c r="Q391" t="s">
        <v>1073</v>
      </c>
      <c r="R391" t="s">
        <v>1073</v>
      </c>
      <c r="S391" t="s">
        <v>1073</v>
      </c>
    </row>
    <row r="392" spans="1:19" x14ac:dyDescent="0.15">
      <c r="A392">
        <v>391</v>
      </c>
      <c r="B392">
        <v>2020</v>
      </c>
      <c r="C392" t="s">
        <v>41</v>
      </c>
      <c r="D392" t="s">
        <v>42</v>
      </c>
      <c r="F392" s="3" t="s">
        <v>301</v>
      </c>
      <c r="G392" s="3" t="s">
        <v>43</v>
      </c>
      <c r="H392" t="s">
        <v>24</v>
      </c>
      <c r="I392" s="3" t="s">
        <v>25</v>
      </c>
      <c r="J392" s="14"/>
      <c r="K392" s="3">
        <v>50</v>
      </c>
      <c r="L392" t="s">
        <v>44</v>
      </c>
      <c r="M392" t="s">
        <v>209</v>
      </c>
      <c r="N392" t="s">
        <v>20</v>
      </c>
      <c r="O392">
        <v>1</v>
      </c>
      <c r="P392" t="s">
        <v>1073</v>
      </c>
      <c r="Q392" t="s">
        <v>1073</v>
      </c>
      <c r="R392" t="s">
        <v>1073</v>
      </c>
      <c r="S392" t="s">
        <v>1073</v>
      </c>
    </row>
    <row r="393" spans="1:19" x14ac:dyDescent="0.15">
      <c r="A393">
        <v>392</v>
      </c>
      <c r="B393">
        <v>2020</v>
      </c>
      <c r="C393" t="s">
        <v>56</v>
      </c>
      <c r="D393" t="s">
        <v>57</v>
      </c>
      <c r="F393" s="3" t="s">
        <v>23</v>
      </c>
      <c r="G393" s="3" t="s">
        <v>23</v>
      </c>
      <c r="H393" t="s">
        <v>24</v>
      </c>
      <c r="I393" s="3" t="s">
        <v>25</v>
      </c>
      <c r="J393" s="14"/>
      <c r="K393" s="3">
        <v>0</v>
      </c>
      <c r="L393" t="s">
        <v>212</v>
      </c>
      <c r="M393" t="s">
        <v>209</v>
      </c>
      <c r="N393" t="s">
        <v>36</v>
      </c>
      <c r="O393">
        <v>0</v>
      </c>
      <c r="P393" t="s">
        <v>1081</v>
      </c>
      <c r="Q393" t="s">
        <v>1073</v>
      </c>
      <c r="R393" t="s">
        <v>1073</v>
      </c>
      <c r="S393" t="s">
        <v>1073</v>
      </c>
    </row>
    <row r="394" spans="1:19" x14ac:dyDescent="0.15">
      <c r="A394">
        <v>393</v>
      </c>
      <c r="B394">
        <v>2020</v>
      </c>
      <c r="C394" t="s">
        <v>423</v>
      </c>
      <c r="D394" t="s">
        <v>424</v>
      </c>
      <c r="F394" s="3" t="s">
        <v>14</v>
      </c>
      <c r="G394" s="3" t="s">
        <v>15</v>
      </c>
      <c r="H394" t="s">
        <v>67</v>
      </c>
      <c r="I394" s="3" t="s">
        <v>17</v>
      </c>
      <c r="J394" s="14"/>
      <c r="K394" s="3">
        <v>100</v>
      </c>
      <c r="L394" t="s">
        <v>212</v>
      </c>
      <c r="M394" t="s">
        <v>209</v>
      </c>
      <c r="N394" t="s">
        <v>20</v>
      </c>
      <c r="O394">
        <v>0</v>
      </c>
      <c r="P394" t="s">
        <v>1073</v>
      </c>
      <c r="Q394" t="s">
        <v>1073</v>
      </c>
      <c r="R394" t="s">
        <v>1073</v>
      </c>
      <c r="S394" t="s">
        <v>1073</v>
      </c>
    </row>
    <row r="395" spans="1:19" x14ac:dyDescent="0.15">
      <c r="A395">
        <v>394</v>
      </c>
      <c r="B395">
        <v>2020</v>
      </c>
      <c r="C395" t="s">
        <v>214</v>
      </c>
      <c r="D395" t="s">
        <v>215</v>
      </c>
      <c r="F395" s="3" t="s">
        <v>23</v>
      </c>
      <c r="G395" s="3" t="s">
        <v>23</v>
      </c>
      <c r="H395" t="s">
        <v>24</v>
      </c>
      <c r="I395" s="3" t="s">
        <v>25</v>
      </c>
      <c r="J395" s="14"/>
      <c r="K395" s="3">
        <v>0</v>
      </c>
      <c r="L395" t="s">
        <v>212</v>
      </c>
      <c r="M395" t="s">
        <v>209</v>
      </c>
      <c r="N395" t="s">
        <v>20</v>
      </c>
      <c r="O395">
        <v>0</v>
      </c>
      <c r="P395" t="s">
        <v>1081</v>
      </c>
      <c r="Q395" t="s">
        <v>1073</v>
      </c>
      <c r="R395" t="s">
        <v>1073</v>
      </c>
      <c r="S395" t="s">
        <v>1073</v>
      </c>
    </row>
    <row r="396" spans="1:19" x14ac:dyDescent="0.15">
      <c r="A396">
        <v>395</v>
      </c>
      <c r="B396">
        <v>2020</v>
      </c>
      <c r="C396" t="s">
        <v>241</v>
      </c>
      <c r="D396" t="s">
        <v>242</v>
      </c>
      <c r="F396" s="3" t="s">
        <v>74</v>
      </c>
      <c r="G396" s="3" t="s">
        <v>35</v>
      </c>
      <c r="H396" s="7" t="s">
        <v>54</v>
      </c>
      <c r="I396" s="3" t="s">
        <v>25</v>
      </c>
      <c r="J396" s="14"/>
      <c r="K396" s="3">
        <v>50</v>
      </c>
      <c r="L396" t="s">
        <v>212</v>
      </c>
      <c r="M396" t="s">
        <v>209</v>
      </c>
      <c r="N396" t="s">
        <v>50</v>
      </c>
      <c r="O396">
        <v>0</v>
      </c>
      <c r="P396" t="s">
        <v>1073</v>
      </c>
      <c r="Q396" t="s">
        <v>1073</v>
      </c>
      <c r="R396" t="s">
        <v>1073</v>
      </c>
      <c r="S396" t="s">
        <v>1073</v>
      </c>
    </row>
    <row r="397" spans="1:19" x14ac:dyDescent="0.15">
      <c r="A397">
        <v>396</v>
      </c>
      <c r="B397">
        <v>2020</v>
      </c>
      <c r="C397" t="s">
        <v>326</v>
      </c>
      <c r="D397" t="s">
        <v>327</v>
      </c>
      <c r="F397" s="3" t="s">
        <v>14</v>
      </c>
      <c r="G397" s="3" t="s">
        <v>15</v>
      </c>
      <c r="H397" t="s">
        <v>16</v>
      </c>
      <c r="I397" s="3" t="s">
        <v>17</v>
      </c>
      <c r="J397" s="14"/>
      <c r="K397" s="3">
        <v>100</v>
      </c>
      <c r="L397" t="s">
        <v>18</v>
      </c>
      <c r="M397" t="s">
        <v>209</v>
      </c>
      <c r="N397" t="s">
        <v>36</v>
      </c>
      <c r="O397">
        <v>1</v>
      </c>
      <c r="P397" t="s">
        <v>1073</v>
      </c>
      <c r="Q397" t="s">
        <v>1073</v>
      </c>
      <c r="R397" t="s">
        <v>1073</v>
      </c>
      <c r="S397" t="s">
        <v>1073</v>
      </c>
    </row>
    <row r="398" spans="1:19" x14ac:dyDescent="0.15">
      <c r="A398">
        <v>397</v>
      </c>
      <c r="B398">
        <v>2020</v>
      </c>
      <c r="C398" t="s">
        <v>214</v>
      </c>
      <c r="D398" t="s">
        <v>215</v>
      </c>
      <c r="F398" s="3" t="s">
        <v>23</v>
      </c>
      <c r="G398" s="3" t="s">
        <v>23</v>
      </c>
      <c r="H398" t="s">
        <v>67</v>
      </c>
      <c r="I398" s="3" t="s">
        <v>17</v>
      </c>
      <c r="J398" s="14"/>
      <c r="K398" s="3">
        <v>100</v>
      </c>
      <c r="L398" t="s">
        <v>212</v>
      </c>
      <c r="M398" t="s">
        <v>209</v>
      </c>
      <c r="N398" t="s">
        <v>20</v>
      </c>
      <c r="O398">
        <v>0</v>
      </c>
      <c r="P398" t="s">
        <v>1081</v>
      </c>
      <c r="Q398" t="s">
        <v>1073</v>
      </c>
      <c r="R398" t="s">
        <v>1073</v>
      </c>
      <c r="S398" t="s">
        <v>1073</v>
      </c>
    </row>
    <row r="399" spans="1:19" x14ac:dyDescent="0.15">
      <c r="A399">
        <v>398</v>
      </c>
      <c r="B399">
        <v>2020</v>
      </c>
      <c r="C399" t="s">
        <v>218</v>
      </c>
      <c r="D399" t="s">
        <v>219</v>
      </c>
      <c r="F399" s="3" t="s">
        <v>23</v>
      </c>
      <c r="G399" s="3" t="s">
        <v>23</v>
      </c>
      <c r="H399" t="s">
        <v>24</v>
      </c>
      <c r="I399" s="3" t="s">
        <v>25</v>
      </c>
      <c r="J399" s="14"/>
      <c r="K399" s="3">
        <v>0</v>
      </c>
      <c r="L399" t="s">
        <v>212</v>
      </c>
      <c r="M399" t="s">
        <v>209</v>
      </c>
      <c r="N399" t="s">
        <v>36</v>
      </c>
      <c r="O399">
        <v>0</v>
      </c>
      <c r="P399" t="s">
        <v>1081</v>
      </c>
      <c r="Q399" t="s">
        <v>1073</v>
      </c>
      <c r="R399" t="s">
        <v>1073</v>
      </c>
      <c r="S399" t="s">
        <v>1073</v>
      </c>
    </row>
    <row r="400" spans="1:19" x14ac:dyDescent="0.15">
      <c r="A400">
        <v>399</v>
      </c>
      <c r="B400">
        <v>2020</v>
      </c>
      <c r="C400" t="s">
        <v>87</v>
      </c>
      <c r="D400" t="s">
        <v>220</v>
      </c>
      <c r="F400" s="3" t="s">
        <v>89</v>
      </c>
      <c r="G400" s="3" t="s">
        <v>43</v>
      </c>
      <c r="H400" t="s">
        <v>24</v>
      </c>
      <c r="I400" s="3" t="s">
        <v>25</v>
      </c>
      <c r="J400" s="14"/>
      <c r="K400" s="3">
        <v>50</v>
      </c>
      <c r="L400" t="s">
        <v>44</v>
      </c>
      <c r="M400" t="s">
        <v>209</v>
      </c>
      <c r="N400" t="s">
        <v>20</v>
      </c>
      <c r="O400">
        <v>1</v>
      </c>
      <c r="P400" t="s">
        <v>1073</v>
      </c>
      <c r="Q400" t="s">
        <v>1073</v>
      </c>
      <c r="R400" t="s">
        <v>1073</v>
      </c>
      <c r="S400" t="s">
        <v>1073</v>
      </c>
    </row>
    <row r="401" spans="1:19" x14ac:dyDescent="0.15">
      <c r="A401">
        <v>400</v>
      </c>
      <c r="B401">
        <v>2020</v>
      </c>
      <c r="C401" t="s">
        <v>21</v>
      </c>
      <c r="D401" t="s">
        <v>22</v>
      </c>
      <c r="F401" s="3" t="s">
        <v>23</v>
      </c>
      <c r="G401" s="3" t="s">
        <v>23</v>
      </c>
      <c r="H401" t="s">
        <v>24</v>
      </c>
      <c r="I401" s="3" t="s">
        <v>25</v>
      </c>
      <c r="J401" s="14"/>
      <c r="K401" s="3">
        <v>0</v>
      </c>
      <c r="L401" t="s">
        <v>212</v>
      </c>
      <c r="M401" t="s">
        <v>209</v>
      </c>
      <c r="N401" t="s">
        <v>36</v>
      </c>
      <c r="O401">
        <v>0</v>
      </c>
      <c r="P401" t="s">
        <v>1081</v>
      </c>
      <c r="Q401" t="s">
        <v>1073</v>
      </c>
      <c r="R401" t="s">
        <v>1073</v>
      </c>
      <c r="S401" t="s">
        <v>1073</v>
      </c>
    </row>
    <row r="402" spans="1:19" x14ac:dyDescent="0.15">
      <c r="A402">
        <v>401</v>
      </c>
      <c r="B402">
        <v>2020</v>
      </c>
      <c r="C402" t="s">
        <v>425</v>
      </c>
      <c r="D402" t="s">
        <v>426</v>
      </c>
      <c r="F402" s="3" t="s">
        <v>23</v>
      </c>
      <c r="G402" s="3" t="s">
        <v>23</v>
      </c>
      <c r="H402" t="s">
        <v>24</v>
      </c>
      <c r="I402" s="3" t="s">
        <v>25</v>
      </c>
      <c r="J402" s="14"/>
      <c r="K402" s="3">
        <v>0</v>
      </c>
      <c r="L402" t="s">
        <v>18</v>
      </c>
      <c r="M402" t="s">
        <v>209</v>
      </c>
      <c r="N402" t="s">
        <v>20</v>
      </c>
      <c r="O402">
        <v>1</v>
      </c>
      <c r="P402" t="s">
        <v>1081</v>
      </c>
      <c r="Q402" t="s">
        <v>1073</v>
      </c>
      <c r="R402" t="s">
        <v>1073</v>
      </c>
      <c r="S402" t="s">
        <v>1073</v>
      </c>
    </row>
    <row r="403" spans="1:19" x14ac:dyDescent="0.15">
      <c r="A403">
        <v>402</v>
      </c>
      <c r="B403">
        <v>2020</v>
      </c>
      <c r="C403" t="s">
        <v>204</v>
      </c>
      <c r="D403" t="s">
        <v>297</v>
      </c>
      <c r="F403" s="3" t="s">
        <v>23</v>
      </c>
      <c r="G403" s="3" t="s">
        <v>23</v>
      </c>
      <c r="H403" t="s">
        <v>24</v>
      </c>
      <c r="I403" s="3" t="s">
        <v>25</v>
      </c>
      <c r="J403" s="14"/>
      <c r="K403" s="3">
        <v>0</v>
      </c>
      <c r="L403" t="s">
        <v>212</v>
      </c>
      <c r="M403" t="s">
        <v>209</v>
      </c>
      <c r="N403" t="s">
        <v>20</v>
      </c>
      <c r="O403">
        <v>0</v>
      </c>
      <c r="P403" t="s">
        <v>1081</v>
      </c>
      <c r="Q403" t="s">
        <v>1073</v>
      </c>
      <c r="R403" t="s">
        <v>1073</v>
      </c>
      <c r="S403" t="s">
        <v>1073</v>
      </c>
    </row>
    <row r="404" spans="1:19" x14ac:dyDescent="0.15">
      <c r="A404">
        <v>403</v>
      </c>
      <c r="B404">
        <v>2020</v>
      </c>
      <c r="C404" t="s">
        <v>258</v>
      </c>
      <c r="D404" t="s">
        <v>427</v>
      </c>
      <c r="F404" s="3" t="s">
        <v>23</v>
      </c>
      <c r="G404" s="3" t="s">
        <v>23</v>
      </c>
      <c r="H404" t="s">
        <v>24</v>
      </c>
      <c r="I404" s="3" t="s">
        <v>25</v>
      </c>
      <c r="J404" s="14"/>
      <c r="K404" s="3">
        <v>0</v>
      </c>
      <c r="L404" t="s">
        <v>18</v>
      </c>
      <c r="M404" t="s">
        <v>209</v>
      </c>
      <c r="N404" t="s">
        <v>36</v>
      </c>
      <c r="O404">
        <v>2</v>
      </c>
      <c r="P404" t="s">
        <v>1081</v>
      </c>
      <c r="Q404" t="s">
        <v>1073</v>
      </c>
      <c r="R404" t="s">
        <v>1073</v>
      </c>
      <c r="S404" t="s">
        <v>1073</v>
      </c>
    </row>
    <row r="405" spans="1:19" x14ac:dyDescent="0.15">
      <c r="A405">
        <v>404</v>
      </c>
      <c r="B405">
        <v>2020</v>
      </c>
      <c r="C405" t="s">
        <v>428</v>
      </c>
      <c r="D405" t="s">
        <v>293</v>
      </c>
      <c r="F405" s="3" t="s">
        <v>23</v>
      </c>
      <c r="G405" s="3" t="s">
        <v>23</v>
      </c>
      <c r="H405" t="s">
        <v>71</v>
      </c>
      <c r="I405" s="3" t="s">
        <v>17</v>
      </c>
      <c r="J405" s="14"/>
      <c r="K405" s="3">
        <v>100</v>
      </c>
      <c r="L405" t="s">
        <v>212</v>
      </c>
      <c r="M405" t="s">
        <v>209</v>
      </c>
      <c r="N405" t="s">
        <v>20</v>
      </c>
      <c r="O405">
        <v>0</v>
      </c>
      <c r="P405" t="s">
        <v>1073</v>
      </c>
      <c r="Q405" t="s">
        <v>1073</v>
      </c>
      <c r="R405" t="s">
        <v>1073</v>
      </c>
      <c r="S405" t="s">
        <v>1073</v>
      </c>
    </row>
    <row r="406" spans="1:19" x14ac:dyDescent="0.15">
      <c r="A406">
        <v>405</v>
      </c>
      <c r="B406">
        <v>2020</v>
      </c>
      <c r="C406" t="s">
        <v>429</v>
      </c>
      <c r="D406" t="s">
        <v>430</v>
      </c>
      <c r="F406" s="3" t="s">
        <v>23</v>
      </c>
      <c r="G406" s="3" t="s">
        <v>23</v>
      </c>
      <c r="H406" t="s">
        <v>63</v>
      </c>
      <c r="I406" s="3" t="s">
        <v>25</v>
      </c>
      <c r="J406" s="14"/>
      <c r="K406" s="3">
        <v>0</v>
      </c>
      <c r="L406" t="s">
        <v>18</v>
      </c>
      <c r="M406" t="s">
        <v>209</v>
      </c>
      <c r="N406" t="s">
        <v>36</v>
      </c>
      <c r="O406">
        <v>1</v>
      </c>
      <c r="P406" t="s">
        <v>1073</v>
      </c>
      <c r="Q406" t="s">
        <v>1073</v>
      </c>
      <c r="R406" t="s">
        <v>1073</v>
      </c>
      <c r="S406" t="s">
        <v>1073</v>
      </c>
    </row>
    <row r="407" spans="1:19" x14ac:dyDescent="0.15">
      <c r="A407">
        <v>406</v>
      </c>
      <c r="B407">
        <v>2020</v>
      </c>
      <c r="C407" t="s">
        <v>77</v>
      </c>
      <c r="D407" t="s">
        <v>78</v>
      </c>
      <c r="F407" s="3" t="s">
        <v>78</v>
      </c>
      <c r="G407" s="3" t="s">
        <v>35</v>
      </c>
      <c r="H407" t="s">
        <v>24</v>
      </c>
      <c r="I407" s="3" t="s">
        <v>25</v>
      </c>
      <c r="J407" s="14"/>
      <c r="K407" s="3">
        <v>50</v>
      </c>
      <c r="L407" t="s">
        <v>18</v>
      </c>
      <c r="M407" t="s">
        <v>209</v>
      </c>
      <c r="N407" t="s">
        <v>20</v>
      </c>
      <c r="O407">
        <v>2</v>
      </c>
      <c r="P407" t="s">
        <v>1073</v>
      </c>
      <c r="Q407" t="s">
        <v>1073</v>
      </c>
      <c r="R407" t="s">
        <v>1073</v>
      </c>
      <c r="S407" t="s">
        <v>1094</v>
      </c>
    </row>
    <row r="408" spans="1:19" x14ac:dyDescent="0.15">
      <c r="A408">
        <v>407</v>
      </c>
      <c r="B408">
        <v>2020</v>
      </c>
      <c r="C408" t="s">
        <v>21</v>
      </c>
      <c r="D408" t="s">
        <v>22</v>
      </c>
      <c r="F408" s="3" t="s">
        <v>23</v>
      </c>
      <c r="G408" s="3" t="s">
        <v>23</v>
      </c>
      <c r="H408" t="s">
        <v>24</v>
      </c>
      <c r="I408" s="3" t="s">
        <v>25</v>
      </c>
      <c r="J408" s="14"/>
      <c r="K408" s="3">
        <v>0</v>
      </c>
      <c r="L408" t="s">
        <v>212</v>
      </c>
      <c r="M408" t="s">
        <v>209</v>
      </c>
      <c r="N408" t="s">
        <v>20</v>
      </c>
      <c r="O408">
        <v>0</v>
      </c>
      <c r="P408" t="s">
        <v>1081</v>
      </c>
      <c r="Q408" t="s">
        <v>1073</v>
      </c>
      <c r="R408" t="s">
        <v>1073</v>
      </c>
      <c r="S408" t="s">
        <v>1073</v>
      </c>
    </row>
    <row r="409" spans="1:19" x14ac:dyDescent="0.15">
      <c r="A409">
        <v>408</v>
      </c>
      <c r="B409">
        <v>2020</v>
      </c>
      <c r="C409" t="s">
        <v>431</v>
      </c>
      <c r="D409" t="s">
        <v>432</v>
      </c>
      <c r="F409" s="3" t="s">
        <v>23</v>
      </c>
      <c r="G409" s="3" t="s">
        <v>23</v>
      </c>
      <c r="H409" t="s">
        <v>71</v>
      </c>
      <c r="I409" s="3" t="s">
        <v>17</v>
      </c>
      <c r="J409" s="14"/>
      <c r="K409" s="3">
        <v>100</v>
      </c>
      <c r="L409" t="s">
        <v>212</v>
      </c>
      <c r="M409" t="s">
        <v>209</v>
      </c>
      <c r="N409" t="s">
        <v>50</v>
      </c>
      <c r="O409">
        <v>0</v>
      </c>
      <c r="P409" t="s">
        <v>1073</v>
      </c>
      <c r="Q409" t="s">
        <v>1073</v>
      </c>
      <c r="R409" t="s">
        <v>1073</v>
      </c>
      <c r="S409" t="s">
        <v>1073</v>
      </c>
    </row>
    <row r="410" spans="1:19" x14ac:dyDescent="0.15">
      <c r="A410">
        <v>409</v>
      </c>
      <c r="B410">
        <v>2020</v>
      </c>
      <c r="C410" t="s">
        <v>39</v>
      </c>
      <c r="D410" t="s">
        <v>391</v>
      </c>
      <c r="F410" s="3" t="s">
        <v>23</v>
      </c>
      <c r="G410" s="3" t="s">
        <v>23</v>
      </c>
      <c r="H410" t="s">
        <v>24</v>
      </c>
      <c r="I410" s="3" t="s">
        <v>25</v>
      </c>
      <c r="J410" s="14"/>
      <c r="K410" s="3">
        <v>0</v>
      </c>
      <c r="L410" t="s">
        <v>18</v>
      </c>
      <c r="M410" t="s">
        <v>209</v>
      </c>
      <c r="N410" t="s">
        <v>20</v>
      </c>
      <c r="O410">
        <v>2</v>
      </c>
      <c r="P410" t="s">
        <v>1081</v>
      </c>
      <c r="Q410" t="s">
        <v>1073</v>
      </c>
      <c r="R410" t="s">
        <v>1073</v>
      </c>
      <c r="S410" t="s">
        <v>1073</v>
      </c>
    </row>
    <row r="411" spans="1:19" x14ac:dyDescent="0.15">
      <c r="A411">
        <v>410</v>
      </c>
      <c r="B411">
        <v>2020</v>
      </c>
      <c r="C411" t="s">
        <v>196</v>
      </c>
      <c r="D411" t="s">
        <v>197</v>
      </c>
      <c r="F411" s="3" t="s">
        <v>301</v>
      </c>
      <c r="G411" s="3" t="s">
        <v>43</v>
      </c>
      <c r="H411" t="s">
        <v>24</v>
      </c>
      <c r="I411" s="3" t="s">
        <v>25</v>
      </c>
      <c r="J411" s="14"/>
      <c r="K411" s="3">
        <v>50</v>
      </c>
      <c r="L411" t="s">
        <v>212</v>
      </c>
      <c r="M411" t="s">
        <v>209</v>
      </c>
      <c r="N411" t="s">
        <v>20</v>
      </c>
      <c r="O411">
        <v>0</v>
      </c>
      <c r="P411" t="s">
        <v>1073</v>
      </c>
      <c r="Q411" t="s">
        <v>1073</v>
      </c>
      <c r="R411" t="s">
        <v>1073</v>
      </c>
      <c r="S411" t="s">
        <v>1073</v>
      </c>
    </row>
    <row r="412" spans="1:19" x14ac:dyDescent="0.15">
      <c r="A412">
        <v>411</v>
      </c>
      <c r="B412">
        <v>2020</v>
      </c>
      <c r="C412" t="s">
        <v>165</v>
      </c>
      <c r="D412" t="s">
        <v>166</v>
      </c>
      <c r="F412" s="3" t="s">
        <v>83</v>
      </c>
      <c r="G412" s="3" t="s">
        <v>35</v>
      </c>
      <c r="H412" t="s">
        <v>16</v>
      </c>
      <c r="I412" s="3" t="s">
        <v>17</v>
      </c>
      <c r="J412" s="14"/>
      <c r="K412" s="3">
        <v>100</v>
      </c>
      <c r="L412" t="s">
        <v>18</v>
      </c>
      <c r="M412" t="s">
        <v>209</v>
      </c>
      <c r="N412" t="s">
        <v>36</v>
      </c>
      <c r="O412">
        <v>1</v>
      </c>
      <c r="P412" t="s">
        <v>1073</v>
      </c>
      <c r="Q412" t="s">
        <v>1073</v>
      </c>
      <c r="R412" t="s">
        <v>1073</v>
      </c>
      <c r="S412" t="s">
        <v>1073</v>
      </c>
    </row>
    <row r="413" spans="1:19" x14ac:dyDescent="0.15">
      <c r="A413">
        <v>412</v>
      </c>
      <c r="B413">
        <v>2020</v>
      </c>
      <c r="C413" t="s">
        <v>433</v>
      </c>
      <c r="D413" t="s">
        <v>246</v>
      </c>
      <c r="F413" s="3" t="s">
        <v>23</v>
      </c>
      <c r="G413" s="3" t="s">
        <v>23</v>
      </c>
      <c r="H413" t="s">
        <v>24</v>
      </c>
      <c r="I413" s="3" t="s">
        <v>25</v>
      </c>
      <c r="J413" s="14"/>
      <c r="K413" s="3">
        <v>0</v>
      </c>
      <c r="L413" t="s">
        <v>212</v>
      </c>
      <c r="M413" t="s">
        <v>209</v>
      </c>
      <c r="N413" t="s">
        <v>36</v>
      </c>
      <c r="O413">
        <v>0</v>
      </c>
      <c r="P413" t="s">
        <v>1081</v>
      </c>
      <c r="Q413" t="s">
        <v>1073</v>
      </c>
      <c r="R413" t="s">
        <v>1073</v>
      </c>
      <c r="S413" t="s">
        <v>1073</v>
      </c>
    </row>
    <row r="414" spans="1:19" x14ac:dyDescent="0.15">
      <c r="A414">
        <v>413</v>
      </c>
      <c r="B414">
        <v>2020</v>
      </c>
      <c r="C414" t="s">
        <v>132</v>
      </c>
      <c r="D414" t="s">
        <v>133</v>
      </c>
      <c r="F414" s="3" t="s">
        <v>23</v>
      </c>
      <c r="G414" s="3" t="s">
        <v>23</v>
      </c>
      <c r="H414" s="7" t="s">
        <v>54</v>
      </c>
      <c r="I414" s="3" t="s">
        <v>25</v>
      </c>
      <c r="J414" s="14"/>
      <c r="K414" s="3">
        <v>0</v>
      </c>
      <c r="L414" t="s">
        <v>212</v>
      </c>
      <c r="M414" t="s">
        <v>209</v>
      </c>
      <c r="N414" t="s">
        <v>50</v>
      </c>
      <c r="O414">
        <v>0</v>
      </c>
      <c r="P414" t="s">
        <v>1081</v>
      </c>
      <c r="Q414" t="s">
        <v>1073</v>
      </c>
      <c r="R414" t="s">
        <v>1073</v>
      </c>
      <c r="S414" t="s">
        <v>1073</v>
      </c>
    </row>
    <row r="415" spans="1:19" x14ac:dyDescent="0.15">
      <c r="A415">
        <v>414</v>
      </c>
      <c r="B415">
        <v>2020</v>
      </c>
      <c r="C415" t="s">
        <v>113</v>
      </c>
      <c r="D415" t="s">
        <v>114</v>
      </c>
      <c r="F415" s="3" t="s">
        <v>23</v>
      </c>
      <c r="G415" s="3" t="s">
        <v>23</v>
      </c>
      <c r="H415" t="s">
        <v>24</v>
      </c>
      <c r="I415" s="3" t="s">
        <v>25</v>
      </c>
      <c r="J415" s="14"/>
      <c r="K415" s="3">
        <v>0</v>
      </c>
      <c r="L415" t="s">
        <v>18</v>
      </c>
      <c r="M415" t="s">
        <v>209</v>
      </c>
      <c r="N415" t="s">
        <v>20</v>
      </c>
      <c r="O415">
        <v>1</v>
      </c>
      <c r="P415" t="s">
        <v>1081</v>
      </c>
      <c r="Q415" t="s">
        <v>1073</v>
      </c>
      <c r="R415" t="s">
        <v>1073</v>
      </c>
      <c r="S415" t="s">
        <v>1073</v>
      </c>
    </row>
    <row r="416" spans="1:19" x14ac:dyDescent="0.15">
      <c r="A416">
        <v>415</v>
      </c>
      <c r="B416">
        <v>2020</v>
      </c>
      <c r="C416" t="s">
        <v>326</v>
      </c>
      <c r="D416" t="s">
        <v>327</v>
      </c>
      <c r="F416" s="3" t="s">
        <v>14</v>
      </c>
      <c r="G416" s="3" t="s">
        <v>15</v>
      </c>
      <c r="H416" t="s">
        <v>60</v>
      </c>
      <c r="I416" s="3" t="s">
        <v>25</v>
      </c>
      <c r="J416" s="14"/>
      <c r="K416" s="3">
        <v>0</v>
      </c>
      <c r="L416" t="s">
        <v>212</v>
      </c>
      <c r="M416" t="s">
        <v>209</v>
      </c>
      <c r="N416" t="s">
        <v>36</v>
      </c>
      <c r="O416">
        <v>0</v>
      </c>
      <c r="P416" t="s">
        <v>1073</v>
      </c>
      <c r="Q416" t="s">
        <v>1073</v>
      </c>
      <c r="R416" t="s">
        <v>1073</v>
      </c>
      <c r="S416" t="s">
        <v>1073</v>
      </c>
    </row>
    <row r="417" spans="1:19" x14ac:dyDescent="0.15">
      <c r="A417">
        <v>416</v>
      </c>
      <c r="B417">
        <v>2020</v>
      </c>
      <c r="C417" t="s">
        <v>132</v>
      </c>
      <c r="D417" t="s">
        <v>133</v>
      </c>
      <c r="F417" s="3" t="s">
        <v>23</v>
      </c>
      <c r="G417" s="3" t="s">
        <v>23</v>
      </c>
      <c r="H417" t="s">
        <v>24</v>
      </c>
      <c r="I417" s="3" t="s">
        <v>25</v>
      </c>
      <c r="J417" s="14"/>
      <c r="K417" s="3">
        <v>0</v>
      </c>
      <c r="L417" t="s">
        <v>18</v>
      </c>
      <c r="M417" t="s">
        <v>209</v>
      </c>
      <c r="N417" t="s">
        <v>36</v>
      </c>
      <c r="O417">
        <v>1</v>
      </c>
      <c r="P417" t="s">
        <v>1081</v>
      </c>
      <c r="Q417" t="s">
        <v>1073</v>
      </c>
      <c r="R417" t="s">
        <v>1073</v>
      </c>
      <c r="S417" t="s">
        <v>1073</v>
      </c>
    </row>
    <row r="418" spans="1:19" x14ac:dyDescent="0.15">
      <c r="A418">
        <v>417</v>
      </c>
      <c r="B418">
        <v>2020</v>
      </c>
      <c r="C418" t="s">
        <v>331</v>
      </c>
      <c r="D418" t="s">
        <v>246</v>
      </c>
      <c r="F418" s="3" t="s">
        <v>23</v>
      </c>
      <c r="G418" s="3" t="s">
        <v>23</v>
      </c>
      <c r="H418" t="s">
        <v>24</v>
      </c>
      <c r="I418" s="3" t="s">
        <v>25</v>
      </c>
      <c r="J418" s="14"/>
      <c r="K418" s="3">
        <v>0</v>
      </c>
      <c r="L418" t="s">
        <v>212</v>
      </c>
      <c r="M418" t="s">
        <v>209</v>
      </c>
      <c r="N418" t="s">
        <v>36</v>
      </c>
      <c r="O418">
        <v>0</v>
      </c>
      <c r="P418" t="s">
        <v>1081</v>
      </c>
      <c r="Q418" t="s">
        <v>1073</v>
      </c>
      <c r="R418" t="s">
        <v>1073</v>
      </c>
      <c r="S418" t="s">
        <v>1073</v>
      </c>
    </row>
    <row r="419" spans="1:19" x14ac:dyDescent="0.15">
      <c r="A419">
        <v>418</v>
      </c>
      <c r="B419">
        <v>2020</v>
      </c>
      <c r="C419" t="s">
        <v>206</v>
      </c>
      <c r="D419" t="s">
        <v>223</v>
      </c>
      <c r="F419" s="3" t="s">
        <v>23</v>
      </c>
      <c r="G419" s="3" t="s">
        <v>23</v>
      </c>
      <c r="H419" t="s">
        <v>16</v>
      </c>
      <c r="I419" s="3" t="s">
        <v>17</v>
      </c>
      <c r="J419" s="14"/>
      <c r="K419" s="3">
        <v>100</v>
      </c>
      <c r="L419" t="s">
        <v>18</v>
      </c>
      <c r="M419" t="s">
        <v>209</v>
      </c>
      <c r="N419" t="s">
        <v>36</v>
      </c>
      <c r="O419">
        <v>2</v>
      </c>
      <c r="P419" t="s">
        <v>1081</v>
      </c>
      <c r="Q419" t="s">
        <v>1073</v>
      </c>
      <c r="R419" t="s">
        <v>1073</v>
      </c>
      <c r="S419" t="s">
        <v>1073</v>
      </c>
    </row>
    <row r="420" spans="1:19" x14ac:dyDescent="0.15">
      <c r="A420">
        <v>419</v>
      </c>
      <c r="B420">
        <v>2020</v>
      </c>
      <c r="C420" t="s">
        <v>113</v>
      </c>
      <c r="D420" t="s">
        <v>114</v>
      </c>
      <c r="F420" s="3" t="s">
        <v>23</v>
      </c>
      <c r="G420" s="3" t="s">
        <v>23</v>
      </c>
      <c r="H420" t="s">
        <v>16</v>
      </c>
      <c r="I420" s="3" t="s">
        <v>17</v>
      </c>
      <c r="J420" s="14"/>
      <c r="K420" s="3">
        <v>100</v>
      </c>
      <c r="L420" t="s">
        <v>18</v>
      </c>
      <c r="M420" t="s">
        <v>209</v>
      </c>
      <c r="N420" t="s">
        <v>36</v>
      </c>
      <c r="O420">
        <v>5</v>
      </c>
      <c r="P420" t="s">
        <v>1081</v>
      </c>
      <c r="Q420" t="s">
        <v>1073</v>
      </c>
      <c r="R420" t="s">
        <v>1073</v>
      </c>
      <c r="S420" t="s">
        <v>1073</v>
      </c>
    </row>
    <row r="421" spans="1:19" x14ac:dyDescent="0.15">
      <c r="A421">
        <v>420</v>
      </c>
      <c r="B421">
        <v>2020</v>
      </c>
      <c r="C421" t="s">
        <v>214</v>
      </c>
      <c r="D421" t="s">
        <v>215</v>
      </c>
      <c r="F421" s="3" t="s">
        <v>23</v>
      </c>
      <c r="G421" s="3" t="s">
        <v>23</v>
      </c>
      <c r="H421" t="s">
        <v>24</v>
      </c>
      <c r="I421" s="3" t="s">
        <v>25</v>
      </c>
      <c r="J421" s="14"/>
      <c r="K421" s="3">
        <v>0</v>
      </c>
      <c r="L421" t="s">
        <v>44</v>
      </c>
      <c r="M421" t="s">
        <v>209</v>
      </c>
      <c r="N421" t="s">
        <v>20</v>
      </c>
      <c r="O421">
        <v>1</v>
      </c>
      <c r="P421" t="s">
        <v>1081</v>
      </c>
      <c r="Q421" t="s">
        <v>1073</v>
      </c>
      <c r="R421" t="s">
        <v>1073</v>
      </c>
      <c r="S421" t="s">
        <v>1073</v>
      </c>
    </row>
    <row r="422" spans="1:19" x14ac:dyDescent="0.15">
      <c r="A422">
        <v>421</v>
      </c>
      <c r="B422">
        <v>2020</v>
      </c>
      <c r="C422" t="s">
        <v>132</v>
      </c>
      <c r="D422" t="s">
        <v>133</v>
      </c>
      <c r="F422" s="3" t="s">
        <v>23</v>
      </c>
      <c r="G422" s="3" t="s">
        <v>23</v>
      </c>
      <c r="H422" t="s">
        <v>16</v>
      </c>
      <c r="I422" s="3" t="s">
        <v>17</v>
      </c>
      <c r="J422" s="14"/>
      <c r="K422" s="3">
        <v>100</v>
      </c>
      <c r="L422" t="s">
        <v>212</v>
      </c>
      <c r="M422" t="s">
        <v>209</v>
      </c>
      <c r="N422" t="s">
        <v>36</v>
      </c>
      <c r="O422">
        <v>0</v>
      </c>
      <c r="P422" t="s">
        <v>1081</v>
      </c>
      <c r="Q422" t="s">
        <v>1073</v>
      </c>
      <c r="R422" t="s">
        <v>1073</v>
      </c>
      <c r="S422" t="s">
        <v>1073</v>
      </c>
    </row>
    <row r="423" spans="1:19" x14ac:dyDescent="0.15">
      <c r="A423">
        <v>422</v>
      </c>
      <c r="B423">
        <v>2020</v>
      </c>
      <c r="C423" t="s">
        <v>113</v>
      </c>
      <c r="D423" t="s">
        <v>434</v>
      </c>
      <c r="F423" s="3" t="s">
        <v>23</v>
      </c>
      <c r="G423" s="3" t="s">
        <v>23</v>
      </c>
      <c r="H423" t="s">
        <v>16</v>
      </c>
      <c r="I423" s="3" t="s">
        <v>354</v>
      </c>
      <c r="J423" s="14"/>
      <c r="K423" s="3">
        <v>0</v>
      </c>
      <c r="L423" t="s">
        <v>18</v>
      </c>
      <c r="M423" t="s">
        <v>209</v>
      </c>
      <c r="N423" t="s">
        <v>20</v>
      </c>
      <c r="O423">
        <v>1</v>
      </c>
      <c r="P423" t="s">
        <v>1081</v>
      </c>
      <c r="Q423" t="s">
        <v>1073</v>
      </c>
      <c r="R423" t="s">
        <v>1073</v>
      </c>
      <c r="S423" t="s">
        <v>1073</v>
      </c>
    </row>
    <row r="424" spans="1:19" x14ac:dyDescent="0.15">
      <c r="A424">
        <v>423</v>
      </c>
      <c r="B424">
        <v>2020</v>
      </c>
      <c r="C424" t="s">
        <v>204</v>
      </c>
      <c r="D424" t="s">
        <v>435</v>
      </c>
      <c r="F424" s="3" t="s">
        <v>23</v>
      </c>
      <c r="G424" s="3" t="s">
        <v>23</v>
      </c>
      <c r="H424" t="s">
        <v>67</v>
      </c>
      <c r="I424" s="3" t="s">
        <v>17</v>
      </c>
      <c r="J424" s="14"/>
      <c r="K424" s="3">
        <v>100</v>
      </c>
      <c r="L424" t="s">
        <v>18</v>
      </c>
      <c r="M424" t="s">
        <v>209</v>
      </c>
      <c r="N424" t="s">
        <v>36</v>
      </c>
      <c r="O424">
        <v>1</v>
      </c>
      <c r="P424" t="s">
        <v>1081</v>
      </c>
      <c r="Q424" t="s">
        <v>1073</v>
      </c>
      <c r="R424" t="s">
        <v>1073</v>
      </c>
      <c r="S424" t="s">
        <v>1073</v>
      </c>
    </row>
    <row r="425" spans="1:19" x14ac:dyDescent="0.15">
      <c r="A425">
        <v>424</v>
      </c>
      <c r="B425">
        <v>2020</v>
      </c>
      <c r="C425" t="s">
        <v>106</v>
      </c>
      <c r="D425" t="s">
        <v>107</v>
      </c>
      <c r="F425" s="3" t="s">
        <v>23</v>
      </c>
      <c r="G425" s="3" t="s">
        <v>23</v>
      </c>
      <c r="H425" t="s">
        <v>16</v>
      </c>
      <c r="I425" s="3" t="s">
        <v>17</v>
      </c>
      <c r="J425" s="14"/>
      <c r="K425" s="3">
        <v>100</v>
      </c>
      <c r="L425" t="s">
        <v>212</v>
      </c>
      <c r="M425" t="s">
        <v>209</v>
      </c>
      <c r="N425" t="s">
        <v>20</v>
      </c>
      <c r="O425">
        <v>0</v>
      </c>
      <c r="P425" t="s">
        <v>1084</v>
      </c>
      <c r="Q425" t="s">
        <v>1073</v>
      </c>
      <c r="R425" t="s">
        <v>1073</v>
      </c>
      <c r="S425" t="s">
        <v>1073</v>
      </c>
    </row>
    <row r="426" spans="1:19" x14ac:dyDescent="0.15">
      <c r="A426">
        <v>425</v>
      </c>
      <c r="B426">
        <v>2020</v>
      </c>
      <c r="C426" t="s">
        <v>304</v>
      </c>
      <c r="D426" t="s">
        <v>305</v>
      </c>
      <c r="F426" s="3" t="s">
        <v>23</v>
      </c>
      <c r="G426" s="3" t="s">
        <v>23</v>
      </c>
      <c r="H426" t="s">
        <v>16</v>
      </c>
      <c r="I426" s="3" t="s">
        <v>17</v>
      </c>
      <c r="J426" s="14"/>
      <c r="K426" s="3">
        <v>100</v>
      </c>
      <c r="L426" t="s">
        <v>18</v>
      </c>
      <c r="M426" t="s">
        <v>209</v>
      </c>
      <c r="N426" t="s">
        <v>36</v>
      </c>
      <c r="O426">
        <v>3</v>
      </c>
      <c r="P426" t="s">
        <v>1084</v>
      </c>
      <c r="Q426" t="s">
        <v>1073</v>
      </c>
      <c r="R426" t="s">
        <v>1073</v>
      </c>
      <c r="S426" t="s">
        <v>1073</v>
      </c>
    </row>
    <row r="427" spans="1:19" x14ac:dyDescent="0.15">
      <c r="A427">
        <v>426</v>
      </c>
      <c r="B427">
        <v>2020</v>
      </c>
      <c r="C427" t="s">
        <v>436</v>
      </c>
      <c r="D427" t="s">
        <v>437</v>
      </c>
      <c r="F427" s="3" t="s">
        <v>83</v>
      </c>
      <c r="G427" s="3" t="s">
        <v>35</v>
      </c>
      <c r="H427" t="s">
        <v>16</v>
      </c>
      <c r="I427" s="3" t="s">
        <v>17</v>
      </c>
      <c r="J427" s="14"/>
      <c r="K427" s="3">
        <v>100</v>
      </c>
      <c r="L427" t="s">
        <v>44</v>
      </c>
      <c r="M427" t="s">
        <v>209</v>
      </c>
      <c r="N427" t="s">
        <v>36</v>
      </c>
      <c r="O427">
        <v>1</v>
      </c>
      <c r="P427" t="s">
        <v>1073</v>
      </c>
      <c r="Q427" t="s">
        <v>1073</v>
      </c>
      <c r="R427" t="s">
        <v>1073</v>
      </c>
      <c r="S427" t="s">
        <v>1073</v>
      </c>
    </row>
    <row r="428" spans="1:19" x14ac:dyDescent="0.15">
      <c r="A428">
        <v>427</v>
      </c>
      <c r="B428">
        <v>2020</v>
      </c>
      <c r="C428" t="s">
        <v>431</v>
      </c>
      <c r="D428" t="s">
        <v>432</v>
      </c>
      <c r="F428" s="3" t="s">
        <v>23</v>
      </c>
      <c r="G428" s="3" t="s">
        <v>23</v>
      </c>
      <c r="H428" t="s">
        <v>71</v>
      </c>
      <c r="I428" s="3" t="s">
        <v>17</v>
      </c>
      <c r="J428" s="14"/>
      <c r="K428" s="3">
        <v>100</v>
      </c>
      <c r="L428" t="s">
        <v>212</v>
      </c>
      <c r="M428" t="s">
        <v>209</v>
      </c>
      <c r="N428" t="s">
        <v>36</v>
      </c>
      <c r="O428">
        <v>0</v>
      </c>
      <c r="P428" t="s">
        <v>1073</v>
      </c>
      <c r="Q428" t="s">
        <v>1073</v>
      </c>
      <c r="R428" t="s">
        <v>1073</v>
      </c>
      <c r="S428" t="s">
        <v>1073</v>
      </c>
    </row>
    <row r="429" spans="1:19" x14ac:dyDescent="0.15">
      <c r="A429">
        <v>428</v>
      </c>
      <c r="B429">
        <v>2020</v>
      </c>
      <c r="C429" t="s">
        <v>438</v>
      </c>
      <c r="D429" t="s">
        <v>439</v>
      </c>
      <c r="F429" s="3" t="s">
        <v>23</v>
      </c>
      <c r="G429" s="3" t="s">
        <v>23</v>
      </c>
      <c r="H429" t="s">
        <v>71</v>
      </c>
      <c r="I429" s="3" t="s">
        <v>354</v>
      </c>
      <c r="J429" s="14"/>
      <c r="K429" s="3">
        <v>0</v>
      </c>
      <c r="L429" t="s">
        <v>212</v>
      </c>
      <c r="M429" t="s">
        <v>209</v>
      </c>
      <c r="N429" t="s">
        <v>50</v>
      </c>
      <c r="O429">
        <v>0</v>
      </c>
      <c r="P429" t="s">
        <v>1073</v>
      </c>
      <c r="Q429" t="s">
        <v>1073</v>
      </c>
      <c r="R429" t="s">
        <v>1073</v>
      </c>
      <c r="S429" t="s">
        <v>1073</v>
      </c>
    </row>
    <row r="430" spans="1:19" x14ac:dyDescent="0.15">
      <c r="A430">
        <v>429</v>
      </c>
      <c r="B430">
        <v>2020</v>
      </c>
      <c r="C430" t="s">
        <v>231</v>
      </c>
      <c r="D430" t="s">
        <v>232</v>
      </c>
      <c r="F430" s="3" t="s">
        <v>23</v>
      </c>
      <c r="G430" s="3" t="s">
        <v>23</v>
      </c>
      <c r="H430" t="s">
        <v>67</v>
      </c>
      <c r="I430" s="3" t="s">
        <v>17</v>
      </c>
      <c r="J430" s="14"/>
      <c r="K430" s="3">
        <v>100</v>
      </c>
      <c r="L430" t="s">
        <v>18</v>
      </c>
      <c r="M430" t="s">
        <v>209</v>
      </c>
      <c r="N430" t="s">
        <v>36</v>
      </c>
      <c r="O430">
        <v>1</v>
      </c>
      <c r="P430" t="s">
        <v>1081</v>
      </c>
      <c r="Q430" t="s">
        <v>1073</v>
      </c>
      <c r="R430" t="s">
        <v>1073</v>
      </c>
      <c r="S430" t="s">
        <v>1073</v>
      </c>
    </row>
    <row r="431" spans="1:19" x14ac:dyDescent="0.15">
      <c r="A431">
        <v>430</v>
      </c>
      <c r="B431">
        <v>2020</v>
      </c>
      <c r="C431" t="s">
        <v>45</v>
      </c>
      <c r="D431" t="s">
        <v>46</v>
      </c>
      <c r="F431" s="3" t="s">
        <v>47</v>
      </c>
      <c r="G431" s="3" t="s">
        <v>48</v>
      </c>
      <c r="H431" t="s">
        <v>67</v>
      </c>
      <c r="I431" s="3" t="s">
        <v>17</v>
      </c>
      <c r="J431" s="14"/>
      <c r="K431" s="3">
        <v>100</v>
      </c>
      <c r="L431" t="s">
        <v>212</v>
      </c>
      <c r="M431" t="s">
        <v>209</v>
      </c>
      <c r="N431" t="s">
        <v>36</v>
      </c>
      <c r="O431">
        <v>0</v>
      </c>
      <c r="P431">
        <v>0</v>
      </c>
      <c r="Q431" t="s">
        <v>1073</v>
      </c>
      <c r="R431" t="s">
        <v>1073</v>
      </c>
      <c r="S431" t="s">
        <v>1094</v>
      </c>
    </row>
    <row r="432" spans="1:19" x14ac:dyDescent="0.15">
      <c r="A432">
        <v>431</v>
      </c>
      <c r="B432">
        <v>2020</v>
      </c>
      <c r="C432" t="s">
        <v>440</v>
      </c>
      <c r="D432" t="s">
        <v>441</v>
      </c>
      <c r="F432" s="3" t="s">
        <v>23</v>
      </c>
      <c r="G432" s="3" t="s">
        <v>23</v>
      </c>
      <c r="H432" t="s">
        <v>71</v>
      </c>
      <c r="I432" s="3" t="s">
        <v>17</v>
      </c>
      <c r="J432" s="14"/>
      <c r="K432" s="3">
        <v>100</v>
      </c>
      <c r="L432" t="s">
        <v>18</v>
      </c>
      <c r="M432" t="s">
        <v>209</v>
      </c>
      <c r="N432" t="s">
        <v>36</v>
      </c>
      <c r="O432">
        <v>0</v>
      </c>
      <c r="P432" t="s">
        <v>1073</v>
      </c>
      <c r="Q432" t="s">
        <v>1073</v>
      </c>
      <c r="R432" t="s">
        <v>1073</v>
      </c>
      <c r="S432" t="s">
        <v>1073</v>
      </c>
    </row>
    <row r="433" spans="1:19" x14ac:dyDescent="0.15">
      <c r="A433">
        <v>432</v>
      </c>
      <c r="B433">
        <v>2020</v>
      </c>
      <c r="C433" t="s">
        <v>270</v>
      </c>
      <c r="D433" t="s">
        <v>284</v>
      </c>
      <c r="F433" s="3" t="s">
        <v>23</v>
      </c>
      <c r="G433" s="3" t="s">
        <v>23</v>
      </c>
      <c r="H433" t="s">
        <v>71</v>
      </c>
      <c r="I433" s="3" t="s">
        <v>17</v>
      </c>
      <c r="J433" s="14"/>
      <c r="K433" s="3">
        <v>100</v>
      </c>
      <c r="L433" t="s">
        <v>212</v>
      </c>
      <c r="M433" t="s">
        <v>209</v>
      </c>
      <c r="N433" t="s">
        <v>20</v>
      </c>
      <c r="O433">
        <v>0</v>
      </c>
      <c r="P433" t="s">
        <v>1073</v>
      </c>
      <c r="Q433" t="s">
        <v>1073</v>
      </c>
      <c r="R433" t="s">
        <v>1073</v>
      </c>
      <c r="S433" t="s">
        <v>1073</v>
      </c>
    </row>
    <row r="434" spans="1:19" x14ac:dyDescent="0.15">
      <c r="A434">
        <v>433</v>
      </c>
      <c r="B434">
        <v>2020</v>
      </c>
      <c r="C434" t="s">
        <v>165</v>
      </c>
      <c r="D434" t="s">
        <v>166</v>
      </c>
      <c r="F434" s="3" t="s">
        <v>83</v>
      </c>
      <c r="G434" s="3" t="s">
        <v>35</v>
      </c>
      <c r="H434" t="s">
        <v>16</v>
      </c>
      <c r="I434" s="3" t="s">
        <v>17</v>
      </c>
      <c r="J434" s="14"/>
      <c r="K434" s="3">
        <v>100</v>
      </c>
      <c r="L434" t="s">
        <v>18</v>
      </c>
      <c r="M434" t="s">
        <v>209</v>
      </c>
      <c r="N434" t="s">
        <v>36</v>
      </c>
      <c r="O434">
        <v>1</v>
      </c>
      <c r="P434" t="s">
        <v>1073</v>
      </c>
      <c r="Q434" t="s">
        <v>1073</v>
      </c>
      <c r="R434" t="s">
        <v>1073</v>
      </c>
      <c r="S434" t="s">
        <v>1073</v>
      </c>
    </row>
    <row r="435" spans="1:19" x14ac:dyDescent="0.15">
      <c r="A435">
        <v>434</v>
      </c>
      <c r="B435">
        <v>2020</v>
      </c>
      <c r="C435" t="s">
        <v>39</v>
      </c>
      <c r="D435" t="s">
        <v>40</v>
      </c>
      <c r="F435" s="3" t="s">
        <v>23</v>
      </c>
      <c r="G435" s="3" t="s">
        <v>23</v>
      </c>
      <c r="H435" t="s">
        <v>24</v>
      </c>
      <c r="I435" s="3" t="s">
        <v>25</v>
      </c>
      <c r="J435" s="14"/>
      <c r="K435" s="3">
        <v>0</v>
      </c>
      <c r="L435" t="s">
        <v>212</v>
      </c>
      <c r="M435" t="s">
        <v>209</v>
      </c>
      <c r="N435" t="s">
        <v>20</v>
      </c>
      <c r="O435">
        <v>0</v>
      </c>
      <c r="P435" t="s">
        <v>1081</v>
      </c>
      <c r="Q435" t="s">
        <v>1073</v>
      </c>
      <c r="R435" t="s">
        <v>1073</v>
      </c>
      <c r="S435" t="s">
        <v>1073</v>
      </c>
    </row>
    <row r="436" spans="1:19" x14ac:dyDescent="0.15">
      <c r="A436">
        <v>435</v>
      </c>
      <c r="B436">
        <v>2020</v>
      </c>
      <c r="C436" t="s">
        <v>21</v>
      </c>
      <c r="D436" t="s">
        <v>442</v>
      </c>
      <c r="F436" s="3" t="s">
        <v>23</v>
      </c>
      <c r="G436" s="3" t="s">
        <v>23</v>
      </c>
      <c r="H436" t="s">
        <v>67</v>
      </c>
      <c r="I436" s="3" t="s">
        <v>17</v>
      </c>
      <c r="J436" s="14"/>
      <c r="K436" s="3">
        <v>100</v>
      </c>
      <c r="L436" t="s">
        <v>18</v>
      </c>
      <c r="M436" t="s">
        <v>209</v>
      </c>
      <c r="N436" t="s">
        <v>36</v>
      </c>
      <c r="O436">
        <v>1</v>
      </c>
      <c r="P436" t="s">
        <v>1081</v>
      </c>
      <c r="Q436" t="s">
        <v>1073</v>
      </c>
      <c r="R436" t="s">
        <v>1073</v>
      </c>
      <c r="S436" t="s">
        <v>1073</v>
      </c>
    </row>
    <row r="437" spans="1:19" x14ac:dyDescent="0.15">
      <c r="A437">
        <v>436</v>
      </c>
      <c r="B437">
        <v>2020</v>
      </c>
      <c r="C437" t="s">
        <v>145</v>
      </c>
      <c r="D437" t="s">
        <v>146</v>
      </c>
      <c r="F437" s="3" t="s">
        <v>23</v>
      </c>
      <c r="G437" s="3" t="s">
        <v>23</v>
      </c>
      <c r="H437" t="s">
        <v>24</v>
      </c>
      <c r="I437" s="3" t="s">
        <v>25</v>
      </c>
      <c r="J437" s="14"/>
      <c r="K437" s="3">
        <v>0</v>
      </c>
      <c r="L437" t="s">
        <v>212</v>
      </c>
      <c r="M437" t="s">
        <v>209</v>
      </c>
      <c r="N437" t="s">
        <v>36</v>
      </c>
      <c r="O437">
        <v>0</v>
      </c>
      <c r="P437" t="s">
        <v>1081</v>
      </c>
      <c r="Q437" t="s">
        <v>1073</v>
      </c>
      <c r="R437" t="s">
        <v>1073</v>
      </c>
      <c r="S437" t="s">
        <v>1073</v>
      </c>
    </row>
    <row r="438" spans="1:19" x14ac:dyDescent="0.15">
      <c r="A438">
        <v>437</v>
      </c>
      <c r="B438">
        <v>2020</v>
      </c>
      <c r="C438" t="s">
        <v>21</v>
      </c>
      <c r="D438" t="s">
        <v>22</v>
      </c>
      <c r="F438" s="3" t="s">
        <v>23</v>
      </c>
      <c r="G438" s="3" t="s">
        <v>23</v>
      </c>
      <c r="H438" t="s">
        <v>67</v>
      </c>
      <c r="I438" s="3" t="s">
        <v>17</v>
      </c>
      <c r="J438" s="14"/>
      <c r="K438" s="3">
        <v>100</v>
      </c>
      <c r="L438" t="s">
        <v>18</v>
      </c>
      <c r="M438" t="s">
        <v>209</v>
      </c>
      <c r="N438" t="s">
        <v>36</v>
      </c>
      <c r="O438">
        <v>1</v>
      </c>
      <c r="P438" t="s">
        <v>1081</v>
      </c>
      <c r="Q438" t="s">
        <v>1073</v>
      </c>
      <c r="R438" t="s">
        <v>1073</v>
      </c>
      <c r="S438" t="s">
        <v>1073</v>
      </c>
    </row>
    <row r="439" spans="1:19" x14ac:dyDescent="0.15">
      <c r="A439">
        <v>438</v>
      </c>
      <c r="B439">
        <v>2020</v>
      </c>
      <c r="C439" t="s">
        <v>21</v>
      </c>
      <c r="D439" t="s">
        <v>22</v>
      </c>
      <c r="F439" s="3" t="s">
        <v>23</v>
      </c>
      <c r="G439" s="3" t="s">
        <v>23</v>
      </c>
      <c r="H439" t="s">
        <v>16</v>
      </c>
      <c r="I439" s="3" t="s">
        <v>17</v>
      </c>
      <c r="J439" s="14"/>
      <c r="K439" s="3">
        <v>100</v>
      </c>
      <c r="L439" t="s">
        <v>212</v>
      </c>
      <c r="M439" t="s">
        <v>209</v>
      </c>
      <c r="N439" t="s">
        <v>36</v>
      </c>
      <c r="O439">
        <v>0</v>
      </c>
      <c r="P439" t="s">
        <v>1081</v>
      </c>
      <c r="Q439" t="s">
        <v>1073</v>
      </c>
      <c r="R439" t="s">
        <v>1073</v>
      </c>
      <c r="S439" t="s">
        <v>1073</v>
      </c>
    </row>
    <row r="440" spans="1:19" x14ac:dyDescent="0.15">
      <c r="A440">
        <v>439</v>
      </c>
      <c r="B440">
        <v>2020</v>
      </c>
      <c r="C440" t="s">
        <v>216</v>
      </c>
      <c r="D440" t="s">
        <v>217</v>
      </c>
      <c r="F440" s="3" t="s">
        <v>23</v>
      </c>
      <c r="G440" s="3" t="s">
        <v>23</v>
      </c>
      <c r="H440" t="s">
        <v>71</v>
      </c>
      <c r="I440" s="3" t="s">
        <v>17</v>
      </c>
      <c r="J440" s="14"/>
      <c r="K440" s="3">
        <v>100</v>
      </c>
      <c r="L440" t="s">
        <v>212</v>
      </c>
      <c r="M440" t="s">
        <v>209</v>
      </c>
      <c r="N440" t="s">
        <v>20</v>
      </c>
      <c r="O440">
        <v>0</v>
      </c>
      <c r="P440" t="s">
        <v>1073</v>
      </c>
      <c r="Q440" t="s">
        <v>1073</v>
      </c>
      <c r="R440" t="s">
        <v>1073</v>
      </c>
      <c r="S440" t="s">
        <v>1073</v>
      </c>
    </row>
    <row r="441" spans="1:19" x14ac:dyDescent="0.15">
      <c r="A441">
        <v>440</v>
      </c>
      <c r="B441">
        <v>2020</v>
      </c>
      <c r="C441" t="s">
        <v>425</v>
      </c>
      <c r="D441" t="s">
        <v>426</v>
      </c>
      <c r="F441" s="3" t="s">
        <v>23</v>
      </c>
      <c r="G441" s="3" t="s">
        <v>23</v>
      </c>
      <c r="H441" t="s">
        <v>16</v>
      </c>
      <c r="I441" s="3" t="s">
        <v>17</v>
      </c>
      <c r="J441" s="14"/>
      <c r="K441" s="3">
        <v>100</v>
      </c>
      <c r="L441" t="s">
        <v>212</v>
      </c>
      <c r="M441" t="s">
        <v>209</v>
      </c>
      <c r="N441" t="s">
        <v>36</v>
      </c>
      <c r="O441">
        <v>0</v>
      </c>
      <c r="P441" t="s">
        <v>1081</v>
      </c>
      <c r="Q441" t="s">
        <v>1073</v>
      </c>
      <c r="R441" t="s">
        <v>1073</v>
      </c>
      <c r="S441" t="s">
        <v>1073</v>
      </c>
    </row>
    <row r="442" spans="1:19" x14ac:dyDescent="0.15">
      <c r="A442">
        <v>441</v>
      </c>
      <c r="B442">
        <v>2020</v>
      </c>
      <c r="C442" t="s">
        <v>443</v>
      </c>
      <c r="D442" t="s">
        <v>444</v>
      </c>
      <c r="F442" s="3" t="s">
        <v>23</v>
      </c>
      <c r="G442" s="3" t="s">
        <v>23</v>
      </c>
      <c r="H442" t="s">
        <v>16</v>
      </c>
      <c r="I442" s="3" t="s">
        <v>17</v>
      </c>
      <c r="J442" s="14"/>
      <c r="K442" s="3">
        <v>100</v>
      </c>
      <c r="L442" t="s">
        <v>212</v>
      </c>
      <c r="M442" t="s">
        <v>209</v>
      </c>
      <c r="N442" t="s">
        <v>36</v>
      </c>
      <c r="O442">
        <v>0</v>
      </c>
      <c r="P442" t="s">
        <v>1085</v>
      </c>
      <c r="Q442" t="s">
        <v>1082</v>
      </c>
      <c r="R442" t="s">
        <v>1073</v>
      </c>
      <c r="S442" t="s">
        <v>1073</v>
      </c>
    </row>
    <row r="443" spans="1:19" x14ac:dyDescent="0.15">
      <c r="A443">
        <v>442</v>
      </c>
      <c r="B443">
        <v>2020</v>
      </c>
      <c r="C443" t="s">
        <v>142</v>
      </c>
      <c r="D443" t="s">
        <v>143</v>
      </c>
      <c r="F443" s="3" t="s">
        <v>23</v>
      </c>
      <c r="G443" s="3" t="s">
        <v>23</v>
      </c>
      <c r="H443" t="s">
        <v>24</v>
      </c>
      <c r="I443" s="3" t="s">
        <v>25</v>
      </c>
      <c r="J443" s="14"/>
      <c r="K443" s="3">
        <v>0</v>
      </c>
      <c r="L443" t="s">
        <v>212</v>
      </c>
      <c r="M443" t="s">
        <v>209</v>
      </c>
      <c r="N443" t="s">
        <v>36</v>
      </c>
      <c r="O443">
        <v>0</v>
      </c>
      <c r="P443" t="s">
        <v>1081</v>
      </c>
      <c r="Q443" t="s">
        <v>1073</v>
      </c>
      <c r="R443" t="s">
        <v>1073</v>
      </c>
      <c r="S443" t="s">
        <v>1073</v>
      </c>
    </row>
    <row r="444" spans="1:19" x14ac:dyDescent="0.15">
      <c r="A444">
        <v>443</v>
      </c>
      <c r="B444">
        <v>2020</v>
      </c>
      <c r="C444" t="s">
        <v>417</v>
      </c>
      <c r="F444" s="3" t="s">
        <v>121</v>
      </c>
      <c r="G444" s="3" t="s">
        <v>43</v>
      </c>
      <c r="H444" t="s">
        <v>24</v>
      </c>
      <c r="I444" s="3" t="s">
        <v>25</v>
      </c>
      <c r="J444" s="14"/>
      <c r="K444" s="3">
        <v>50</v>
      </c>
      <c r="L444" t="s">
        <v>212</v>
      </c>
      <c r="M444" t="s">
        <v>209</v>
      </c>
      <c r="N444" t="s">
        <v>20</v>
      </c>
      <c r="O444">
        <v>0</v>
      </c>
      <c r="P444" t="s">
        <v>1073</v>
      </c>
      <c r="Q444" t="s">
        <v>1073</v>
      </c>
      <c r="R444" t="s">
        <v>1073</v>
      </c>
      <c r="S444" t="s">
        <v>1073</v>
      </c>
    </row>
    <row r="445" spans="1:19" x14ac:dyDescent="0.15">
      <c r="A445">
        <v>444</v>
      </c>
      <c r="B445">
        <v>2020</v>
      </c>
      <c r="C445" t="s">
        <v>321</v>
      </c>
      <c r="D445" t="s">
        <v>277</v>
      </c>
      <c r="F445" s="3" t="s">
        <v>23</v>
      </c>
      <c r="G445" s="3" t="s">
        <v>23</v>
      </c>
      <c r="H445" t="s">
        <v>24</v>
      </c>
      <c r="I445" s="3" t="s">
        <v>25</v>
      </c>
      <c r="J445" s="14"/>
      <c r="K445" s="3">
        <v>0</v>
      </c>
      <c r="L445" t="s">
        <v>212</v>
      </c>
      <c r="M445" t="s">
        <v>209</v>
      </c>
      <c r="N445" t="s">
        <v>36</v>
      </c>
      <c r="O445">
        <v>0</v>
      </c>
      <c r="P445" t="s">
        <v>1084</v>
      </c>
      <c r="Q445" t="s">
        <v>1073</v>
      </c>
      <c r="R445" t="s">
        <v>1073</v>
      </c>
      <c r="S445" t="s">
        <v>1073</v>
      </c>
    </row>
    <row r="446" spans="1:19" x14ac:dyDescent="0.15">
      <c r="A446">
        <v>445</v>
      </c>
      <c r="B446">
        <v>2020</v>
      </c>
      <c r="C446" t="s">
        <v>234</v>
      </c>
      <c r="D446" t="s">
        <v>235</v>
      </c>
      <c r="F446" s="3" t="s">
        <v>23</v>
      </c>
      <c r="G446" s="3" t="s">
        <v>23</v>
      </c>
      <c r="H446" t="s">
        <v>24</v>
      </c>
      <c r="I446" s="3" t="s">
        <v>25</v>
      </c>
      <c r="J446" s="14"/>
      <c r="K446" s="3">
        <v>0</v>
      </c>
      <c r="L446" t="s">
        <v>18</v>
      </c>
      <c r="M446" t="s">
        <v>209</v>
      </c>
      <c r="N446" t="s">
        <v>36</v>
      </c>
      <c r="O446">
        <v>0</v>
      </c>
      <c r="P446" t="s">
        <v>1081</v>
      </c>
      <c r="Q446" t="s">
        <v>1073</v>
      </c>
      <c r="R446" t="s">
        <v>1073</v>
      </c>
      <c r="S446" t="s">
        <v>1073</v>
      </c>
    </row>
    <row r="447" spans="1:19" x14ac:dyDescent="0.15">
      <c r="A447">
        <v>446</v>
      </c>
      <c r="B447">
        <v>2020</v>
      </c>
      <c r="C447" t="s">
        <v>137</v>
      </c>
      <c r="D447" t="s">
        <v>213</v>
      </c>
      <c r="F447" s="3" t="s">
        <v>23</v>
      </c>
      <c r="G447" s="3" t="s">
        <v>23</v>
      </c>
      <c r="H447" t="s">
        <v>24</v>
      </c>
      <c r="I447" s="3" t="s">
        <v>275</v>
      </c>
      <c r="J447" s="14"/>
      <c r="K447" s="3">
        <v>0</v>
      </c>
      <c r="L447" t="s">
        <v>212</v>
      </c>
      <c r="M447" t="s">
        <v>209</v>
      </c>
      <c r="N447" t="s">
        <v>20</v>
      </c>
      <c r="O447">
        <v>0</v>
      </c>
      <c r="P447" t="s">
        <v>1081</v>
      </c>
      <c r="Q447" t="s">
        <v>1073</v>
      </c>
      <c r="R447" t="s">
        <v>1073</v>
      </c>
      <c r="S447" t="s">
        <v>1073</v>
      </c>
    </row>
    <row r="448" spans="1:19" x14ac:dyDescent="0.15">
      <c r="A448">
        <v>447</v>
      </c>
      <c r="B448">
        <v>2020</v>
      </c>
      <c r="C448" t="s">
        <v>352</v>
      </c>
      <c r="D448" t="s">
        <v>445</v>
      </c>
      <c r="F448" s="3" t="s">
        <v>23</v>
      </c>
      <c r="G448" s="3" t="s">
        <v>23</v>
      </c>
      <c r="H448" t="s">
        <v>24</v>
      </c>
      <c r="I448" s="3" t="s">
        <v>275</v>
      </c>
      <c r="J448" s="14"/>
      <c r="K448" s="3">
        <v>0</v>
      </c>
      <c r="L448" t="s">
        <v>18</v>
      </c>
      <c r="M448" t="s">
        <v>209</v>
      </c>
      <c r="N448" t="s">
        <v>36</v>
      </c>
      <c r="O448">
        <v>1</v>
      </c>
      <c r="P448" t="s">
        <v>1081</v>
      </c>
      <c r="Q448" t="s">
        <v>1073</v>
      </c>
      <c r="R448" t="s">
        <v>1073</v>
      </c>
      <c r="S448" t="s">
        <v>1073</v>
      </c>
    </row>
    <row r="449" spans="1:19" x14ac:dyDescent="0.15">
      <c r="A449">
        <v>448</v>
      </c>
      <c r="B449">
        <v>2020</v>
      </c>
      <c r="C449" t="s">
        <v>282</v>
      </c>
      <c r="D449" t="s">
        <v>446</v>
      </c>
      <c r="F449" s="3" t="s">
        <v>23</v>
      </c>
      <c r="G449" s="3" t="s">
        <v>23</v>
      </c>
      <c r="H449" t="s">
        <v>67</v>
      </c>
      <c r="I449" s="3" t="s">
        <v>25</v>
      </c>
      <c r="J449" s="14"/>
      <c r="K449" s="3">
        <v>0</v>
      </c>
      <c r="L449" t="s">
        <v>212</v>
      </c>
      <c r="M449" t="s">
        <v>209</v>
      </c>
      <c r="N449" t="s">
        <v>36</v>
      </c>
      <c r="O449">
        <v>0</v>
      </c>
      <c r="P449" t="s">
        <v>1081</v>
      </c>
      <c r="Q449" t="s">
        <v>1073</v>
      </c>
      <c r="R449" t="s">
        <v>1073</v>
      </c>
      <c r="S449" t="s">
        <v>1073</v>
      </c>
    </row>
    <row r="450" spans="1:19" x14ac:dyDescent="0.15">
      <c r="A450">
        <v>449</v>
      </c>
      <c r="B450">
        <v>2020</v>
      </c>
      <c r="C450" t="s">
        <v>145</v>
      </c>
      <c r="D450" t="s">
        <v>447</v>
      </c>
      <c r="F450" s="3" t="s">
        <v>23</v>
      </c>
      <c r="G450" s="3" t="s">
        <v>23</v>
      </c>
      <c r="H450" t="s">
        <v>24</v>
      </c>
      <c r="I450" s="3" t="s">
        <v>25</v>
      </c>
      <c r="J450" s="14"/>
      <c r="K450" s="3">
        <v>0</v>
      </c>
      <c r="L450" t="s">
        <v>212</v>
      </c>
      <c r="M450" t="s">
        <v>209</v>
      </c>
      <c r="N450" t="s">
        <v>36</v>
      </c>
      <c r="O450">
        <v>0</v>
      </c>
      <c r="P450" t="s">
        <v>1081</v>
      </c>
      <c r="Q450" t="s">
        <v>1073</v>
      </c>
      <c r="R450" t="s">
        <v>1073</v>
      </c>
      <c r="S450" t="s">
        <v>1073</v>
      </c>
    </row>
    <row r="451" spans="1:19" x14ac:dyDescent="0.15">
      <c r="A451">
        <v>450</v>
      </c>
      <c r="B451">
        <v>2020</v>
      </c>
      <c r="C451" t="s">
        <v>282</v>
      </c>
      <c r="D451" t="s">
        <v>283</v>
      </c>
      <c r="F451" s="3" t="s">
        <v>23</v>
      </c>
      <c r="G451" s="3" t="s">
        <v>23</v>
      </c>
      <c r="H451" t="s">
        <v>67</v>
      </c>
      <c r="I451" s="3" t="s">
        <v>25</v>
      </c>
      <c r="J451" s="14"/>
      <c r="K451" s="3">
        <v>0</v>
      </c>
      <c r="L451" t="s">
        <v>212</v>
      </c>
      <c r="M451" t="s">
        <v>209</v>
      </c>
      <c r="N451" t="s">
        <v>20</v>
      </c>
      <c r="O451">
        <v>0</v>
      </c>
      <c r="P451" t="s">
        <v>1081</v>
      </c>
      <c r="Q451" t="s">
        <v>1073</v>
      </c>
      <c r="R451" t="s">
        <v>1073</v>
      </c>
      <c r="S451" t="s">
        <v>1073</v>
      </c>
    </row>
    <row r="452" spans="1:19" x14ac:dyDescent="0.15">
      <c r="A452">
        <v>451</v>
      </c>
      <c r="B452">
        <v>2020</v>
      </c>
      <c r="C452" t="s">
        <v>448</v>
      </c>
      <c r="D452" t="s">
        <v>449</v>
      </c>
      <c r="F452" s="3" t="s">
        <v>23</v>
      </c>
      <c r="G452" s="3" t="s">
        <v>23</v>
      </c>
      <c r="H452" t="s">
        <v>16</v>
      </c>
      <c r="I452" s="3" t="s">
        <v>17</v>
      </c>
      <c r="J452" s="14"/>
      <c r="K452" s="3">
        <v>100</v>
      </c>
      <c r="L452" t="s">
        <v>212</v>
      </c>
      <c r="M452" t="s">
        <v>209</v>
      </c>
      <c r="N452" t="s">
        <v>36</v>
      </c>
      <c r="O452">
        <v>0</v>
      </c>
      <c r="P452" t="s">
        <v>1081</v>
      </c>
      <c r="Q452" t="s">
        <v>1073</v>
      </c>
      <c r="R452" t="s">
        <v>1073</v>
      </c>
      <c r="S452" t="s">
        <v>1073</v>
      </c>
    </row>
    <row r="453" spans="1:19" x14ac:dyDescent="0.15">
      <c r="A453">
        <v>452</v>
      </c>
      <c r="B453">
        <v>2020</v>
      </c>
      <c r="C453" t="s">
        <v>450</v>
      </c>
      <c r="D453" t="s">
        <v>451</v>
      </c>
      <c r="F453" s="3" t="s">
        <v>23</v>
      </c>
      <c r="G453" s="3" t="s">
        <v>23</v>
      </c>
      <c r="H453" t="s">
        <v>71</v>
      </c>
      <c r="I453" s="3" t="s">
        <v>17</v>
      </c>
      <c r="J453" s="14"/>
      <c r="K453" s="3">
        <v>100</v>
      </c>
      <c r="L453" t="s">
        <v>212</v>
      </c>
      <c r="M453" t="s">
        <v>209</v>
      </c>
      <c r="N453" t="s">
        <v>20</v>
      </c>
      <c r="O453">
        <v>0</v>
      </c>
      <c r="P453" t="s">
        <v>1073</v>
      </c>
      <c r="Q453" t="s">
        <v>1073</v>
      </c>
      <c r="R453" t="s">
        <v>1073</v>
      </c>
      <c r="S453" t="s">
        <v>1073</v>
      </c>
    </row>
    <row r="454" spans="1:19" x14ac:dyDescent="0.15">
      <c r="A454">
        <v>453</v>
      </c>
      <c r="B454">
        <v>2020</v>
      </c>
      <c r="C454" t="s">
        <v>311</v>
      </c>
      <c r="D454" t="s">
        <v>309</v>
      </c>
      <c r="F454" s="3" t="s">
        <v>23</v>
      </c>
      <c r="G454" s="3" t="s">
        <v>23</v>
      </c>
      <c r="H454" t="s">
        <v>71</v>
      </c>
      <c r="I454" s="3" t="s">
        <v>17</v>
      </c>
      <c r="J454" s="14"/>
      <c r="K454" s="3">
        <v>100</v>
      </c>
      <c r="L454" t="s">
        <v>212</v>
      </c>
      <c r="M454" t="s">
        <v>209</v>
      </c>
      <c r="N454" t="s">
        <v>36</v>
      </c>
      <c r="O454">
        <v>0</v>
      </c>
      <c r="P454" t="s">
        <v>1073</v>
      </c>
      <c r="Q454" t="s">
        <v>1073</v>
      </c>
      <c r="R454" t="s">
        <v>1073</v>
      </c>
      <c r="S454" t="s">
        <v>1073</v>
      </c>
    </row>
    <row r="455" spans="1:19" x14ac:dyDescent="0.15">
      <c r="A455">
        <v>454</v>
      </c>
      <c r="B455">
        <v>2020</v>
      </c>
      <c r="C455" t="s">
        <v>260</v>
      </c>
      <c r="D455" t="s">
        <v>261</v>
      </c>
      <c r="F455" s="3" t="s">
        <v>23</v>
      </c>
      <c r="G455" s="3" t="s">
        <v>23</v>
      </c>
      <c r="H455" t="s">
        <v>16</v>
      </c>
      <c r="I455" s="3" t="s">
        <v>17</v>
      </c>
      <c r="J455" s="14"/>
      <c r="K455" s="3">
        <v>100</v>
      </c>
      <c r="L455" t="s">
        <v>18</v>
      </c>
      <c r="M455" t="s">
        <v>209</v>
      </c>
      <c r="N455" t="s">
        <v>36</v>
      </c>
      <c r="O455">
        <v>2</v>
      </c>
      <c r="P455" t="s">
        <v>1084</v>
      </c>
      <c r="Q455" t="s">
        <v>1073</v>
      </c>
      <c r="R455" t="s">
        <v>1073</v>
      </c>
      <c r="S455" t="s">
        <v>1073</v>
      </c>
    </row>
    <row r="456" spans="1:19" x14ac:dyDescent="0.15">
      <c r="A456">
        <v>455</v>
      </c>
      <c r="B456">
        <v>2020</v>
      </c>
      <c r="C456" t="s">
        <v>266</v>
      </c>
      <c r="D456" t="s">
        <v>308</v>
      </c>
      <c r="F456" s="3" t="s">
        <v>23</v>
      </c>
      <c r="G456" s="3" t="s">
        <v>23</v>
      </c>
      <c r="H456" t="s">
        <v>24</v>
      </c>
      <c r="I456" s="3" t="s">
        <v>25</v>
      </c>
      <c r="J456" s="14"/>
      <c r="K456" s="3">
        <v>0</v>
      </c>
      <c r="L456" t="s">
        <v>18</v>
      </c>
      <c r="M456" t="s">
        <v>209</v>
      </c>
      <c r="N456" t="s">
        <v>20</v>
      </c>
      <c r="O456">
        <v>2</v>
      </c>
      <c r="P456" t="s">
        <v>1081</v>
      </c>
      <c r="Q456" t="s">
        <v>1073</v>
      </c>
      <c r="R456" t="s">
        <v>1073</v>
      </c>
      <c r="S456" t="s">
        <v>1073</v>
      </c>
    </row>
    <row r="457" spans="1:19" x14ac:dyDescent="0.15">
      <c r="A457">
        <v>456</v>
      </c>
      <c r="B457">
        <v>2020</v>
      </c>
      <c r="C457" t="s">
        <v>452</v>
      </c>
      <c r="D457" t="s">
        <v>453</v>
      </c>
      <c r="F457" s="3" t="s">
        <v>14</v>
      </c>
      <c r="G457" s="3" t="s">
        <v>15</v>
      </c>
      <c r="H457" t="s">
        <v>24</v>
      </c>
      <c r="I457" s="3" t="s">
        <v>17</v>
      </c>
      <c r="J457" s="14"/>
      <c r="K457" s="3">
        <v>100</v>
      </c>
      <c r="L457" t="s">
        <v>212</v>
      </c>
      <c r="M457" t="s">
        <v>209</v>
      </c>
      <c r="N457" t="s">
        <v>20</v>
      </c>
      <c r="O457">
        <v>0</v>
      </c>
      <c r="P457" t="s">
        <v>1073</v>
      </c>
      <c r="Q457" t="s">
        <v>1073</v>
      </c>
      <c r="R457" t="s">
        <v>1073</v>
      </c>
      <c r="S457" t="s">
        <v>1073</v>
      </c>
    </row>
    <row r="458" spans="1:19" x14ac:dyDescent="0.15">
      <c r="A458">
        <v>457</v>
      </c>
      <c r="B458">
        <v>2020</v>
      </c>
      <c r="C458" t="s">
        <v>45</v>
      </c>
      <c r="D458" t="s">
        <v>46</v>
      </c>
      <c r="F458" s="3" t="s">
        <v>47</v>
      </c>
      <c r="G458" s="3" t="s">
        <v>48</v>
      </c>
      <c r="H458" t="s">
        <v>67</v>
      </c>
      <c r="I458" s="3" t="s">
        <v>17</v>
      </c>
      <c r="J458" s="14"/>
      <c r="K458" s="3">
        <v>100</v>
      </c>
      <c r="L458" t="s">
        <v>18</v>
      </c>
      <c r="M458" t="s">
        <v>209</v>
      </c>
      <c r="N458" t="s">
        <v>20</v>
      </c>
      <c r="O458">
        <v>0</v>
      </c>
      <c r="P458">
        <v>0</v>
      </c>
      <c r="Q458" t="s">
        <v>1073</v>
      </c>
      <c r="R458" t="s">
        <v>1073</v>
      </c>
      <c r="S458" t="s">
        <v>1094</v>
      </c>
    </row>
    <row r="459" spans="1:19" x14ac:dyDescent="0.15">
      <c r="A459">
        <v>458</v>
      </c>
      <c r="B459">
        <v>2020</v>
      </c>
      <c r="C459" t="s">
        <v>272</v>
      </c>
      <c r="D459" t="s">
        <v>273</v>
      </c>
      <c r="F459" s="3" t="s">
        <v>23</v>
      </c>
      <c r="G459" s="3" t="s">
        <v>23</v>
      </c>
      <c r="H459" t="s">
        <v>24</v>
      </c>
      <c r="I459" s="3" t="s">
        <v>25</v>
      </c>
      <c r="J459" s="14"/>
      <c r="K459" s="3">
        <v>0</v>
      </c>
      <c r="L459" t="s">
        <v>18</v>
      </c>
      <c r="M459" t="s">
        <v>209</v>
      </c>
      <c r="N459" t="s">
        <v>36</v>
      </c>
      <c r="O459">
        <v>1</v>
      </c>
      <c r="P459" t="s">
        <v>1081</v>
      </c>
      <c r="Q459" t="s">
        <v>1073</v>
      </c>
      <c r="R459" t="s">
        <v>1073</v>
      </c>
      <c r="S459" t="s">
        <v>1073</v>
      </c>
    </row>
    <row r="460" spans="1:19" x14ac:dyDescent="0.15">
      <c r="A460">
        <v>459</v>
      </c>
      <c r="B460">
        <v>2020</v>
      </c>
      <c r="C460" t="s">
        <v>317</v>
      </c>
      <c r="D460" t="s">
        <v>454</v>
      </c>
      <c r="E460" t="s">
        <v>147</v>
      </c>
      <c r="F460" s="3" t="s">
        <v>23</v>
      </c>
      <c r="G460" s="3" t="s">
        <v>23</v>
      </c>
      <c r="H460" t="s">
        <v>63</v>
      </c>
      <c r="I460" s="3" t="s">
        <v>25</v>
      </c>
      <c r="J460" s="14"/>
      <c r="K460" s="3">
        <v>50</v>
      </c>
      <c r="L460" t="s">
        <v>212</v>
      </c>
      <c r="M460" t="s">
        <v>209</v>
      </c>
      <c r="N460" t="s">
        <v>50</v>
      </c>
      <c r="O460">
        <v>0</v>
      </c>
      <c r="P460">
        <v>0</v>
      </c>
      <c r="Q460" t="s">
        <v>1073</v>
      </c>
      <c r="R460" t="s">
        <v>1073</v>
      </c>
      <c r="S460" t="s">
        <v>1073</v>
      </c>
    </row>
    <row r="461" spans="1:19" x14ac:dyDescent="0.15">
      <c r="A461">
        <v>460</v>
      </c>
      <c r="B461">
        <v>2020</v>
      </c>
      <c r="C461" t="s">
        <v>21</v>
      </c>
      <c r="D461" t="s">
        <v>22</v>
      </c>
      <c r="F461" s="3" t="s">
        <v>23</v>
      </c>
      <c r="G461" s="3" t="s">
        <v>23</v>
      </c>
      <c r="H461" t="s">
        <v>24</v>
      </c>
      <c r="I461" s="3" t="s">
        <v>25</v>
      </c>
      <c r="J461" s="14"/>
      <c r="K461" s="3">
        <v>0</v>
      </c>
      <c r="L461" t="s">
        <v>44</v>
      </c>
      <c r="M461" t="s">
        <v>209</v>
      </c>
      <c r="N461" t="s">
        <v>20</v>
      </c>
      <c r="O461">
        <v>1</v>
      </c>
      <c r="P461" t="s">
        <v>1081</v>
      </c>
      <c r="Q461" t="s">
        <v>1073</v>
      </c>
      <c r="R461" t="s">
        <v>1073</v>
      </c>
      <c r="S461" t="s">
        <v>1073</v>
      </c>
    </row>
    <row r="462" spans="1:19" x14ac:dyDescent="0.15">
      <c r="A462">
        <v>461</v>
      </c>
      <c r="B462">
        <v>2020</v>
      </c>
      <c r="C462" t="s">
        <v>204</v>
      </c>
      <c r="D462" t="s">
        <v>297</v>
      </c>
      <c r="F462" s="3" t="s">
        <v>23</v>
      </c>
      <c r="G462" s="3" t="s">
        <v>23</v>
      </c>
      <c r="H462" t="s">
        <v>16</v>
      </c>
      <c r="I462" s="3" t="s">
        <v>17</v>
      </c>
      <c r="J462" s="14"/>
      <c r="K462" s="3">
        <v>100</v>
      </c>
      <c r="L462" t="s">
        <v>18</v>
      </c>
      <c r="M462" t="s">
        <v>209</v>
      </c>
      <c r="N462" t="s">
        <v>20</v>
      </c>
      <c r="O462">
        <v>1</v>
      </c>
      <c r="P462" t="s">
        <v>1081</v>
      </c>
      <c r="Q462" t="s">
        <v>1073</v>
      </c>
      <c r="R462" t="s">
        <v>1073</v>
      </c>
      <c r="S462" t="s">
        <v>1073</v>
      </c>
    </row>
    <row r="463" spans="1:19" x14ac:dyDescent="0.15">
      <c r="A463">
        <v>462</v>
      </c>
      <c r="B463">
        <v>2020</v>
      </c>
      <c r="C463" t="s">
        <v>234</v>
      </c>
      <c r="D463" t="s">
        <v>235</v>
      </c>
      <c r="F463" s="3" t="s">
        <v>23</v>
      </c>
      <c r="G463" s="3" t="s">
        <v>23</v>
      </c>
      <c r="H463" t="s">
        <v>24</v>
      </c>
      <c r="I463" s="3" t="s">
        <v>25</v>
      </c>
      <c r="J463" s="14"/>
      <c r="K463" s="3">
        <v>0</v>
      </c>
      <c r="L463" t="s">
        <v>18</v>
      </c>
      <c r="M463" t="s">
        <v>209</v>
      </c>
      <c r="N463" t="s">
        <v>36</v>
      </c>
      <c r="O463">
        <v>1</v>
      </c>
      <c r="P463" t="s">
        <v>1081</v>
      </c>
      <c r="Q463" t="s">
        <v>1073</v>
      </c>
      <c r="R463" t="s">
        <v>1073</v>
      </c>
      <c r="S463" t="s">
        <v>1073</v>
      </c>
    </row>
    <row r="464" spans="1:19" x14ac:dyDescent="0.15">
      <c r="A464">
        <v>463</v>
      </c>
      <c r="B464">
        <v>2020</v>
      </c>
      <c r="C464" t="s">
        <v>236</v>
      </c>
      <c r="D464" t="s">
        <v>237</v>
      </c>
      <c r="F464" s="3" t="s">
        <v>23</v>
      </c>
      <c r="G464" s="3" t="s">
        <v>23</v>
      </c>
      <c r="H464" t="s">
        <v>24</v>
      </c>
      <c r="I464" s="3" t="s">
        <v>25</v>
      </c>
      <c r="J464" s="14"/>
      <c r="K464" s="3">
        <v>0</v>
      </c>
      <c r="L464" t="s">
        <v>18</v>
      </c>
      <c r="M464" t="s">
        <v>209</v>
      </c>
      <c r="N464" t="s">
        <v>20</v>
      </c>
      <c r="O464">
        <v>0</v>
      </c>
      <c r="P464" t="s">
        <v>1081</v>
      </c>
      <c r="Q464" t="s">
        <v>1073</v>
      </c>
      <c r="R464" t="s">
        <v>1073</v>
      </c>
      <c r="S464" t="s">
        <v>1073</v>
      </c>
    </row>
    <row r="465" spans="1:19" x14ac:dyDescent="0.15">
      <c r="A465">
        <v>464</v>
      </c>
      <c r="B465">
        <v>2020</v>
      </c>
      <c r="C465" t="s">
        <v>116</v>
      </c>
      <c r="D465" t="s">
        <v>455</v>
      </c>
      <c r="F465" s="3" t="s">
        <v>23</v>
      </c>
      <c r="G465" s="3" t="s">
        <v>23</v>
      </c>
      <c r="H465" t="s">
        <v>71</v>
      </c>
      <c r="I465" s="3" t="s">
        <v>17</v>
      </c>
      <c r="J465" s="14"/>
      <c r="K465" s="3">
        <v>100</v>
      </c>
      <c r="L465" t="s">
        <v>212</v>
      </c>
      <c r="M465" t="s">
        <v>209</v>
      </c>
      <c r="N465" t="s">
        <v>36</v>
      </c>
      <c r="O465">
        <v>0</v>
      </c>
      <c r="P465" t="s">
        <v>1081</v>
      </c>
      <c r="Q465" t="s">
        <v>1073</v>
      </c>
      <c r="R465" t="s">
        <v>1073</v>
      </c>
      <c r="S465" t="s">
        <v>1073</v>
      </c>
    </row>
    <row r="466" spans="1:19" x14ac:dyDescent="0.15">
      <c r="A466">
        <v>465</v>
      </c>
      <c r="B466">
        <v>2020</v>
      </c>
      <c r="C466" t="s">
        <v>456</v>
      </c>
      <c r="D466" t="s">
        <v>146</v>
      </c>
      <c r="F466" s="3" t="s">
        <v>23</v>
      </c>
      <c r="G466" s="3" t="s">
        <v>23</v>
      </c>
      <c r="H466" t="s">
        <v>24</v>
      </c>
      <c r="I466" s="3" t="s">
        <v>25</v>
      </c>
      <c r="J466" s="14"/>
      <c r="K466" s="3">
        <v>0</v>
      </c>
      <c r="L466" t="s">
        <v>18</v>
      </c>
      <c r="M466" t="s">
        <v>209</v>
      </c>
      <c r="N466" t="s">
        <v>20</v>
      </c>
      <c r="O466">
        <v>0</v>
      </c>
      <c r="P466" t="s">
        <v>1081</v>
      </c>
      <c r="Q466" t="s">
        <v>1073</v>
      </c>
      <c r="R466" t="s">
        <v>1073</v>
      </c>
      <c r="S466" t="s">
        <v>1073</v>
      </c>
    </row>
    <row r="467" spans="1:19" x14ac:dyDescent="0.15">
      <c r="A467">
        <v>466</v>
      </c>
      <c r="B467">
        <v>2020</v>
      </c>
      <c r="C467" t="s">
        <v>408</v>
      </c>
      <c r="D467" t="s">
        <v>261</v>
      </c>
      <c r="F467" s="3" t="s">
        <v>23</v>
      </c>
      <c r="G467" s="3" t="s">
        <v>23</v>
      </c>
      <c r="H467" t="s">
        <v>16</v>
      </c>
      <c r="I467" s="3" t="s">
        <v>17</v>
      </c>
      <c r="J467" s="14"/>
      <c r="K467" s="3">
        <v>100</v>
      </c>
      <c r="L467" t="s">
        <v>212</v>
      </c>
      <c r="M467" t="s">
        <v>209</v>
      </c>
      <c r="N467" t="s">
        <v>36</v>
      </c>
      <c r="O467">
        <v>0</v>
      </c>
      <c r="P467" t="s">
        <v>1081</v>
      </c>
      <c r="Q467" t="s">
        <v>1073</v>
      </c>
      <c r="R467" t="s">
        <v>1073</v>
      </c>
      <c r="S467" t="s">
        <v>1073</v>
      </c>
    </row>
    <row r="468" spans="1:19" x14ac:dyDescent="0.15">
      <c r="A468">
        <v>467</v>
      </c>
      <c r="B468">
        <v>2020</v>
      </c>
      <c r="C468" t="s">
        <v>218</v>
      </c>
      <c r="D468" t="s">
        <v>219</v>
      </c>
      <c r="F468" s="3" t="s">
        <v>23</v>
      </c>
      <c r="G468" s="3" t="s">
        <v>23</v>
      </c>
      <c r="H468" t="s">
        <v>24</v>
      </c>
      <c r="I468" s="3" t="s">
        <v>25</v>
      </c>
      <c r="J468" s="14"/>
      <c r="K468" s="3">
        <v>0</v>
      </c>
      <c r="L468" t="s">
        <v>44</v>
      </c>
      <c r="M468" t="s">
        <v>209</v>
      </c>
      <c r="N468" t="s">
        <v>36</v>
      </c>
      <c r="O468">
        <v>0</v>
      </c>
      <c r="P468" t="s">
        <v>1081</v>
      </c>
      <c r="Q468" t="s">
        <v>1073</v>
      </c>
      <c r="R468" t="s">
        <v>1073</v>
      </c>
      <c r="S468" t="s">
        <v>1073</v>
      </c>
    </row>
    <row r="469" spans="1:19" x14ac:dyDescent="0.15">
      <c r="A469">
        <v>468</v>
      </c>
      <c r="B469">
        <v>2020</v>
      </c>
      <c r="C469" t="s">
        <v>457</v>
      </c>
      <c r="D469" t="s">
        <v>197</v>
      </c>
      <c r="F469" s="3" t="s">
        <v>301</v>
      </c>
      <c r="G469" s="3" t="s">
        <v>43</v>
      </c>
      <c r="H469" t="s">
        <v>24</v>
      </c>
      <c r="I469" s="3" t="s">
        <v>25</v>
      </c>
      <c r="J469" s="14"/>
      <c r="K469" s="3">
        <v>50</v>
      </c>
      <c r="L469" t="s">
        <v>212</v>
      </c>
      <c r="M469" t="s">
        <v>209</v>
      </c>
      <c r="N469" t="s">
        <v>36</v>
      </c>
      <c r="O469">
        <v>0</v>
      </c>
      <c r="P469" t="s">
        <v>1073</v>
      </c>
      <c r="Q469" t="s">
        <v>1073</v>
      </c>
      <c r="R469" t="s">
        <v>1073</v>
      </c>
      <c r="S469" t="s">
        <v>1073</v>
      </c>
    </row>
    <row r="470" spans="1:19" x14ac:dyDescent="0.15">
      <c r="A470">
        <v>469</v>
      </c>
      <c r="B470">
        <v>2020</v>
      </c>
      <c r="C470" t="s">
        <v>113</v>
      </c>
      <c r="D470" t="s">
        <v>114</v>
      </c>
      <c r="F470" s="3" t="s">
        <v>23</v>
      </c>
      <c r="G470" s="3" t="s">
        <v>23</v>
      </c>
      <c r="H470" t="s">
        <v>67</v>
      </c>
      <c r="I470" s="3" t="s">
        <v>17</v>
      </c>
      <c r="J470" s="14"/>
      <c r="K470" s="3">
        <v>100</v>
      </c>
      <c r="L470" t="s">
        <v>212</v>
      </c>
      <c r="M470" t="s">
        <v>209</v>
      </c>
      <c r="N470" t="s">
        <v>36</v>
      </c>
      <c r="O470">
        <v>0</v>
      </c>
      <c r="P470" t="s">
        <v>1081</v>
      </c>
      <c r="Q470" t="s">
        <v>1073</v>
      </c>
      <c r="R470" t="s">
        <v>1073</v>
      </c>
      <c r="S470" t="s">
        <v>1073</v>
      </c>
    </row>
    <row r="471" spans="1:19" x14ac:dyDescent="0.15">
      <c r="A471">
        <v>470</v>
      </c>
      <c r="B471">
        <v>2020</v>
      </c>
      <c r="C471" t="s">
        <v>142</v>
      </c>
      <c r="D471" t="s">
        <v>143</v>
      </c>
      <c r="F471" s="3" t="s">
        <v>23</v>
      </c>
      <c r="G471" s="3" t="s">
        <v>23</v>
      </c>
      <c r="H471" t="s">
        <v>24</v>
      </c>
      <c r="I471" s="3" t="s">
        <v>25</v>
      </c>
      <c r="J471" s="14"/>
      <c r="K471" s="3">
        <v>0</v>
      </c>
      <c r="L471" t="s">
        <v>44</v>
      </c>
      <c r="M471" t="s">
        <v>209</v>
      </c>
      <c r="N471" t="s">
        <v>20</v>
      </c>
      <c r="O471">
        <v>0</v>
      </c>
      <c r="P471" t="s">
        <v>1081</v>
      </c>
      <c r="Q471" t="s">
        <v>1073</v>
      </c>
      <c r="R471" t="s">
        <v>1073</v>
      </c>
      <c r="S471" t="s">
        <v>1073</v>
      </c>
    </row>
    <row r="472" spans="1:19" x14ac:dyDescent="0.15">
      <c r="A472">
        <v>471</v>
      </c>
      <c r="B472">
        <v>2020</v>
      </c>
      <c r="C472" t="s">
        <v>140</v>
      </c>
      <c r="D472" t="s">
        <v>298</v>
      </c>
      <c r="F472" s="3" t="s">
        <v>23</v>
      </c>
      <c r="G472" s="3" t="s">
        <v>23</v>
      </c>
      <c r="H472" t="s">
        <v>16</v>
      </c>
      <c r="I472" s="3" t="s">
        <v>17</v>
      </c>
      <c r="J472" s="14"/>
      <c r="K472" s="3">
        <v>100</v>
      </c>
      <c r="L472" t="s">
        <v>212</v>
      </c>
      <c r="M472" t="s">
        <v>209</v>
      </c>
      <c r="N472" t="s">
        <v>20</v>
      </c>
      <c r="O472">
        <v>0</v>
      </c>
      <c r="P472" t="s">
        <v>1081</v>
      </c>
      <c r="Q472" t="s">
        <v>1073</v>
      </c>
      <c r="R472" t="s">
        <v>1073</v>
      </c>
      <c r="S472" t="s">
        <v>1073</v>
      </c>
    </row>
    <row r="473" spans="1:19" x14ac:dyDescent="0.15">
      <c r="A473">
        <v>472</v>
      </c>
      <c r="B473">
        <v>2020</v>
      </c>
      <c r="C473" t="s">
        <v>255</v>
      </c>
      <c r="D473" t="s">
        <v>293</v>
      </c>
      <c r="F473" s="3" t="s">
        <v>23</v>
      </c>
      <c r="G473" s="3" t="s">
        <v>23</v>
      </c>
      <c r="H473" t="s">
        <v>60</v>
      </c>
      <c r="I473" s="3" t="s">
        <v>25</v>
      </c>
      <c r="J473" s="14"/>
      <c r="K473" s="3">
        <v>0</v>
      </c>
      <c r="L473" t="s">
        <v>212</v>
      </c>
      <c r="M473" t="s">
        <v>209</v>
      </c>
      <c r="N473" t="s">
        <v>20</v>
      </c>
      <c r="O473">
        <v>0</v>
      </c>
      <c r="P473" t="s">
        <v>1081</v>
      </c>
      <c r="Q473" t="s">
        <v>1073</v>
      </c>
      <c r="R473" t="s">
        <v>1073</v>
      </c>
      <c r="S473" t="s">
        <v>1073</v>
      </c>
    </row>
    <row r="474" spans="1:19" x14ac:dyDescent="0.15">
      <c r="A474">
        <v>473</v>
      </c>
      <c r="B474">
        <v>2020</v>
      </c>
      <c r="C474" t="s">
        <v>317</v>
      </c>
      <c r="D474" t="s">
        <v>298</v>
      </c>
      <c r="F474" s="3" t="s">
        <v>23</v>
      </c>
      <c r="G474" s="3" t="s">
        <v>23</v>
      </c>
      <c r="H474" t="s">
        <v>63</v>
      </c>
      <c r="I474" s="3" t="s">
        <v>17</v>
      </c>
      <c r="J474" s="14"/>
      <c r="K474" s="3">
        <v>100</v>
      </c>
      <c r="L474" t="s">
        <v>18</v>
      </c>
      <c r="M474" t="s">
        <v>209</v>
      </c>
      <c r="N474" t="s">
        <v>36</v>
      </c>
      <c r="O474">
        <v>0</v>
      </c>
      <c r="P474">
        <v>0</v>
      </c>
      <c r="Q474" t="s">
        <v>1073</v>
      </c>
      <c r="R474" t="s">
        <v>1073</v>
      </c>
      <c r="S474" t="s">
        <v>1073</v>
      </c>
    </row>
    <row r="475" spans="1:19" x14ac:dyDescent="0.15">
      <c r="A475">
        <v>474</v>
      </c>
      <c r="B475">
        <v>2020</v>
      </c>
      <c r="C475" t="s">
        <v>258</v>
      </c>
      <c r="D475" t="s">
        <v>101</v>
      </c>
      <c r="F475" s="3" t="s">
        <v>23</v>
      </c>
      <c r="G475" s="3" t="s">
        <v>23</v>
      </c>
      <c r="H475" t="s">
        <v>60</v>
      </c>
      <c r="I475" s="3" t="s">
        <v>25</v>
      </c>
      <c r="J475" s="14"/>
      <c r="K475" s="3">
        <v>0</v>
      </c>
      <c r="L475" t="s">
        <v>44</v>
      </c>
      <c r="M475" t="s">
        <v>209</v>
      </c>
      <c r="N475" t="s">
        <v>36</v>
      </c>
      <c r="O475">
        <v>0</v>
      </c>
      <c r="P475" t="s">
        <v>1081</v>
      </c>
      <c r="Q475" t="s">
        <v>1073</v>
      </c>
      <c r="R475" t="s">
        <v>1073</v>
      </c>
      <c r="S475" t="s">
        <v>1073</v>
      </c>
    </row>
    <row r="476" spans="1:19" x14ac:dyDescent="0.15">
      <c r="A476">
        <v>475</v>
      </c>
      <c r="B476">
        <v>2020</v>
      </c>
      <c r="C476" t="s">
        <v>113</v>
      </c>
      <c r="D476" t="s">
        <v>114</v>
      </c>
      <c r="F476" s="3" t="s">
        <v>23</v>
      </c>
      <c r="G476" s="3" t="s">
        <v>23</v>
      </c>
      <c r="H476" t="s">
        <v>24</v>
      </c>
      <c r="I476" s="3" t="s">
        <v>25</v>
      </c>
      <c r="J476" s="14"/>
      <c r="K476" s="3">
        <v>0</v>
      </c>
      <c r="L476" t="s">
        <v>18</v>
      </c>
      <c r="M476" t="s">
        <v>209</v>
      </c>
      <c r="N476" t="s">
        <v>36</v>
      </c>
      <c r="O476">
        <v>1</v>
      </c>
      <c r="P476" t="s">
        <v>1081</v>
      </c>
      <c r="Q476" t="s">
        <v>1073</v>
      </c>
      <c r="R476" t="s">
        <v>1073</v>
      </c>
      <c r="S476" t="s">
        <v>1073</v>
      </c>
    </row>
    <row r="477" spans="1:19" x14ac:dyDescent="0.15">
      <c r="A477">
        <v>476</v>
      </c>
      <c r="B477">
        <v>2020</v>
      </c>
      <c r="C477" t="s">
        <v>214</v>
      </c>
      <c r="D477" t="s">
        <v>458</v>
      </c>
      <c r="F477" s="3" t="s">
        <v>23</v>
      </c>
      <c r="G477" s="3" t="s">
        <v>23</v>
      </c>
      <c r="H477" t="s">
        <v>24</v>
      </c>
      <c r="I477" s="3" t="s">
        <v>25</v>
      </c>
      <c r="J477" s="14"/>
      <c r="K477" s="3">
        <v>0</v>
      </c>
      <c r="L477" t="s">
        <v>44</v>
      </c>
      <c r="M477" t="s">
        <v>209</v>
      </c>
      <c r="N477" t="s">
        <v>20</v>
      </c>
      <c r="O477">
        <v>1</v>
      </c>
      <c r="P477" t="s">
        <v>1081</v>
      </c>
      <c r="Q477" t="s">
        <v>1073</v>
      </c>
      <c r="R477" t="s">
        <v>1073</v>
      </c>
      <c r="S477" t="s">
        <v>1073</v>
      </c>
    </row>
    <row r="478" spans="1:19" x14ac:dyDescent="0.15">
      <c r="A478">
        <v>477</v>
      </c>
      <c r="B478">
        <v>2020</v>
      </c>
      <c r="C478" t="s">
        <v>113</v>
      </c>
      <c r="D478" t="s">
        <v>459</v>
      </c>
      <c r="F478" s="3" t="s">
        <v>23</v>
      </c>
      <c r="G478" s="3" t="s">
        <v>23</v>
      </c>
      <c r="H478" t="s">
        <v>24</v>
      </c>
      <c r="I478" s="3" t="s">
        <v>25</v>
      </c>
      <c r="J478" s="14"/>
      <c r="K478" s="3">
        <v>0</v>
      </c>
      <c r="L478" t="s">
        <v>18</v>
      </c>
      <c r="M478" t="s">
        <v>209</v>
      </c>
      <c r="N478" t="s">
        <v>36</v>
      </c>
      <c r="O478">
        <v>1</v>
      </c>
      <c r="P478" t="s">
        <v>1081</v>
      </c>
      <c r="Q478" t="s">
        <v>1073</v>
      </c>
      <c r="R478" t="s">
        <v>1073</v>
      </c>
      <c r="S478" t="s">
        <v>1073</v>
      </c>
    </row>
    <row r="479" spans="1:19" x14ac:dyDescent="0.15">
      <c r="A479">
        <v>478</v>
      </c>
      <c r="B479">
        <v>2020</v>
      </c>
      <c r="C479" t="s">
        <v>56</v>
      </c>
      <c r="D479" t="s">
        <v>57</v>
      </c>
      <c r="F479" s="3" t="s">
        <v>23</v>
      </c>
      <c r="G479" s="3" t="s">
        <v>23</v>
      </c>
      <c r="H479" t="s">
        <v>24</v>
      </c>
      <c r="I479" s="3" t="s">
        <v>25</v>
      </c>
      <c r="J479" s="14"/>
      <c r="K479" s="3">
        <v>0</v>
      </c>
      <c r="L479" t="s">
        <v>44</v>
      </c>
      <c r="M479" t="s">
        <v>209</v>
      </c>
      <c r="N479" t="s">
        <v>36</v>
      </c>
      <c r="O479">
        <v>0</v>
      </c>
      <c r="P479" t="s">
        <v>1081</v>
      </c>
      <c r="Q479" t="s">
        <v>1073</v>
      </c>
      <c r="R479" t="s">
        <v>1073</v>
      </c>
      <c r="S479" t="s">
        <v>1073</v>
      </c>
    </row>
    <row r="480" spans="1:19" x14ac:dyDescent="0.15">
      <c r="A480">
        <v>479</v>
      </c>
      <c r="B480">
        <v>2020</v>
      </c>
      <c r="C480" t="s">
        <v>460</v>
      </c>
      <c r="D480" t="s">
        <v>461</v>
      </c>
      <c r="F480" s="3" t="s">
        <v>23</v>
      </c>
      <c r="G480" s="3" t="s">
        <v>23</v>
      </c>
      <c r="H480" t="s">
        <v>71</v>
      </c>
      <c r="I480" s="3" t="s">
        <v>17</v>
      </c>
      <c r="J480" s="14"/>
      <c r="K480" s="3">
        <v>100</v>
      </c>
      <c r="L480" t="s">
        <v>212</v>
      </c>
      <c r="M480" t="s">
        <v>209</v>
      </c>
      <c r="N480" t="s">
        <v>36</v>
      </c>
      <c r="O480">
        <v>0</v>
      </c>
      <c r="P480" t="s">
        <v>1073</v>
      </c>
      <c r="Q480" t="s">
        <v>1073</v>
      </c>
      <c r="R480" t="s">
        <v>1073</v>
      </c>
      <c r="S480" t="s">
        <v>1073</v>
      </c>
    </row>
    <row r="481" spans="1:19" x14ac:dyDescent="0.15">
      <c r="A481">
        <v>480</v>
      </c>
      <c r="B481">
        <v>2020</v>
      </c>
      <c r="C481" t="s">
        <v>216</v>
      </c>
      <c r="D481" t="s">
        <v>168</v>
      </c>
      <c r="F481" s="3" t="s">
        <v>23</v>
      </c>
      <c r="G481" s="3" t="s">
        <v>23</v>
      </c>
      <c r="H481" t="s">
        <v>71</v>
      </c>
      <c r="I481" s="3" t="s">
        <v>17</v>
      </c>
      <c r="J481" s="14"/>
      <c r="K481" s="3">
        <v>100</v>
      </c>
      <c r="L481" t="s">
        <v>212</v>
      </c>
      <c r="M481" t="s">
        <v>209</v>
      </c>
      <c r="N481" t="s">
        <v>20</v>
      </c>
      <c r="O481">
        <v>0</v>
      </c>
      <c r="P481" t="s">
        <v>1073</v>
      </c>
      <c r="Q481" t="s">
        <v>1073</v>
      </c>
      <c r="R481" t="s">
        <v>1073</v>
      </c>
      <c r="S481" t="s">
        <v>1073</v>
      </c>
    </row>
    <row r="482" spans="1:19" x14ac:dyDescent="0.15">
      <c r="A482">
        <v>481</v>
      </c>
      <c r="B482">
        <v>2020</v>
      </c>
      <c r="C482" t="s">
        <v>260</v>
      </c>
      <c r="D482" t="s">
        <v>261</v>
      </c>
      <c r="F482" s="3" t="s">
        <v>23</v>
      </c>
      <c r="G482" s="3" t="s">
        <v>23</v>
      </c>
      <c r="H482" t="s">
        <v>24</v>
      </c>
      <c r="I482" s="3" t="s">
        <v>25</v>
      </c>
      <c r="J482" s="14"/>
      <c r="K482" s="3">
        <v>0</v>
      </c>
      <c r="L482" t="s">
        <v>212</v>
      </c>
      <c r="M482" t="s">
        <v>209</v>
      </c>
      <c r="N482" t="s">
        <v>20</v>
      </c>
      <c r="O482">
        <v>0</v>
      </c>
      <c r="P482" t="s">
        <v>1084</v>
      </c>
      <c r="Q482" t="s">
        <v>1073</v>
      </c>
      <c r="R482" t="s">
        <v>1073</v>
      </c>
      <c r="S482" t="s">
        <v>1073</v>
      </c>
    </row>
    <row r="483" spans="1:19" x14ac:dyDescent="0.15">
      <c r="A483">
        <v>482</v>
      </c>
      <c r="B483">
        <v>2020</v>
      </c>
      <c r="C483" t="s">
        <v>175</v>
      </c>
      <c r="D483" t="s">
        <v>462</v>
      </c>
      <c r="F483" s="3" t="s">
        <v>23</v>
      </c>
      <c r="G483" s="3" t="s">
        <v>23</v>
      </c>
      <c r="H483" t="s">
        <v>71</v>
      </c>
      <c r="I483" s="3" t="s">
        <v>17</v>
      </c>
      <c r="J483" s="14"/>
      <c r="K483" s="3">
        <v>100</v>
      </c>
      <c r="L483" t="s">
        <v>212</v>
      </c>
      <c r="M483" t="s">
        <v>209</v>
      </c>
      <c r="N483" t="s">
        <v>20</v>
      </c>
      <c r="O483">
        <v>0</v>
      </c>
      <c r="P483" t="s">
        <v>1073</v>
      </c>
      <c r="Q483" t="s">
        <v>1073</v>
      </c>
      <c r="R483" t="s">
        <v>1073</v>
      </c>
      <c r="S483" t="s">
        <v>1073</v>
      </c>
    </row>
    <row r="484" spans="1:19" x14ac:dyDescent="0.15">
      <c r="A484">
        <v>483</v>
      </c>
      <c r="B484">
        <v>2020</v>
      </c>
      <c r="C484" t="s">
        <v>45</v>
      </c>
      <c r="D484" t="s">
        <v>46</v>
      </c>
      <c r="F484" s="3" t="s">
        <v>47</v>
      </c>
      <c r="G484" s="3" t="s">
        <v>48</v>
      </c>
      <c r="H484" t="s">
        <v>67</v>
      </c>
      <c r="I484" s="3" t="s">
        <v>17</v>
      </c>
      <c r="J484" s="14"/>
      <c r="K484" s="3">
        <v>100</v>
      </c>
      <c r="L484" t="s">
        <v>18</v>
      </c>
      <c r="M484" t="s">
        <v>209</v>
      </c>
      <c r="N484" t="s">
        <v>20</v>
      </c>
      <c r="O484">
        <v>0</v>
      </c>
      <c r="P484">
        <v>0</v>
      </c>
      <c r="Q484" t="s">
        <v>1073</v>
      </c>
      <c r="R484" t="s">
        <v>1073</v>
      </c>
      <c r="S484" t="s">
        <v>1094</v>
      </c>
    </row>
    <row r="485" spans="1:19" x14ac:dyDescent="0.15">
      <c r="A485">
        <v>484</v>
      </c>
      <c r="B485">
        <v>2020</v>
      </c>
      <c r="C485" t="s">
        <v>463</v>
      </c>
      <c r="D485" t="s">
        <v>464</v>
      </c>
      <c r="F485" s="3" t="s">
        <v>112</v>
      </c>
      <c r="G485" s="3" t="s">
        <v>1093</v>
      </c>
      <c r="H485" t="s">
        <v>24</v>
      </c>
      <c r="I485" s="3" t="s">
        <v>25</v>
      </c>
      <c r="J485" s="14"/>
      <c r="K485" s="3">
        <v>50</v>
      </c>
      <c r="L485" t="s">
        <v>212</v>
      </c>
      <c r="M485" t="s">
        <v>209</v>
      </c>
      <c r="N485" t="s">
        <v>20</v>
      </c>
      <c r="O485">
        <v>0</v>
      </c>
      <c r="P485" t="s">
        <v>1073</v>
      </c>
      <c r="Q485" t="s">
        <v>1073</v>
      </c>
      <c r="R485" t="s">
        <v>1073</v>
      </c>
      <c r="S485" t="s">
        <v>1073</v>
      </c>
    </row>
    <row r="486" spans="1:19" x14ac:dyDescent="0.15">
      <c r="A486">
        <v>485</v>
      </c>
      <c r="B486">
        <v>2020</v>
      </c>
      <c r="C486" t="s">
        <v>21</v>
      </c>
      <c r="D486" t="s">
        <v>22</v>
      </c>
      <c r="F486" s="3" t="s">
        <v>23</v>
      </c>
      <c r="G486" s="3" t="s">
        <v>23</v>
      </c>
      <c r="H486" t="s">
        <v>71</v>
      </c>
      <c r="I486" s="3" t="s">
        <v>25</v>
      </c>
      <c r="J486" s="14"/>
      <c r="K486" s="3">
        <v>0</v>
      </c>
      <c r="L486" t="s">
        <v>212</v>
      </c>
      <c r="M486" t="s">
        <v>209</v>
      </c>
      <c r="N486" t="s">
        <v>20</v>
      </c>
      <c r="O486">
        <v>0</v>
      </c>
      <c r="P486" t="s">
        <v>1081</v>
      </c>
      <c r="Q486" t="s">
        <v>1073</v>
      </c>
      <c r="R486" t="s">
        <v>1073</v>
      </c>
      <c r="S486" t="s">
        <v>1073</v>
      </c>
    </row>
    <row r="487" spans="1:19" x14ac:dyDescent="0.15">
      <c r="A487">
        <v>486</v>
      </c>
      <c r="B487">
        <v>2020</v>
      </c>
      <c r="C487" t="s">
        <v>142</v>
      </c>
      <c r="D487" t="s">
        <v>143</v>
      </c>
      <c r="F487" s="3" t="s">
        <v>23</v>
      </c>
      <c r="G487" s="3" t="s">
        <v>23</v>
      </c>
      <c r="H487" t="s">
        <v>24</v>
      </c>
      <c r="I487" s="3" t="s">
        <v>25</v>
      </c>
      <c r="J487" s="14"/>
      <c r="K487" s="3">
        <v>0</v>
      </c>
      <c r="L487" t="s">
        <v>212</v>
      </c>
      <c r="M487" t="s">
        <v>209</v>
      </c>
      <c r="N487" t="s">
        <v>36</v>
      </c>
      <c r="O487">
        <v>0</v>
      </c>
      <c r="P487" t="s">
        <v>1081</v>
      </c>
      <c r="Q487" t="s">
        <v>1073</v>
      </c>
      <c r="R487" t="s">
        <v>1073</v>
      </c>
      <c r="S487" t="s">
        <v>1073</v>
      </c>
    </row>
    <row r="488" spans="1:19" x14ac:dyDescent="0.15">
      <c r="A488">
        <v>487</v>
      </c>
      <c r="B488">
        <v>2020</v>
      </c>
      <c r="C488" t="s">
        <v>318</v>
      </c>
      <c r="D488" t="s">
        <v>319</v>
      </c>
      <c r="F488" s="3" t="s">
        <v>23</v>
      </c>
      <c r="G488" s="3" t="s">
        <v>23</v>
      </c>
      <c r="H488" t="s">
        <v>16</v>
      </c>
      <c r="I488" s="3" t="s">
        <v>17</v>
      </c>
      <c r="J488" s="14"/>
      <c r="K488" s="3">
        <v>100</v>
      </c>
      <c r="L488" t="s">
        <v>18</v>
      </c>
      <c r="M488" t="s">
        <v>209</v>
      </c>
      <c r="N488" t="s">
        <v>36</v>
      </c>
      <c r="O488">
        <v>1</v>
      </c>
      <c r="P488" t="s">
        <v>1081</v>
      </c>
      <c r="Q488" t="s">
        <v>1073</v>
      </c>
      <c r="R488" t="s">
        <v>1073</v>
      </c>
      <c r="S488" t="s">
        <v>1073</v>
      </c>
    </row>
    <row r="489" spans="1:19" x14ac:dyDescent="0.15">
      <c r="A489">
        <v>488</v>
      </c>
      <c r="B489">
        <v>2020</v>
      </c>
      <c r="C489" t="s">
        <v>428</v>
      </c>
      <c r="D489" t="s">
        <v>256</v>
      </c>
      <c r="F489" s="3" t="s">
        <v>23</v>
      </c>
      <c r="G489" s="3" t="s">
        <v>23</v>
      </c>
      <c r="H489" t="s">
        <v>71</v>
      </c>
      <c r="I489" s="3" t="s">
        <v>17</v>
      </c>
      <c r="J489" s="14"/>
      <c r="K489" s="3">
        <v>100</v>
      </c>
      <c r="L489" t="s">
        <v>18</v>
      </c>
      <c r="M489" t="s">
        <v>209</v>
      </c>
      <c r="N489" t="s">
        <v>36</v>
      </c>
      <c r="O489">
        <v>0</v>
      </c>
      <c r="P489" t="s">
        <v>1073</v>
      </c>
      <c r="Q489" t="s">
        <v>1073</v>
      </c>
      <c r="R489" t="s">
        <v>1073</v>
      </c>
      <c r="S489" t="s">
        <v>1073</v>
      </c>
    </row>
    <row r="490" spans="1:19" x14ac:dyDescent="0.15">
      <c r="A490">
        <v>489</v>
      </c>
      <c r="B490">
        <v>2020</v>
      </c>
      <c r="C490" t="s">
        <v>218</v>
      </c>
      <c r="D490" t="s">
        <v>219</v>
      </c>
      <c r="F490" s="3" t="s">
        <v>23</v>
      </c>
      <c r="G490" s="3" t="s">
        <v>23</v>
      </c>
      <c r="H490" t="s">
        <v>24</v>
      </c>
      <c r="I490" s="3" t="s">
        <v>25</v>
      </c>
      <c r="J490" s="14"/>
      <c r="K490" s="3">
        <v>0</v>
      </c>
      <c r="L490" t="s">
        <v>212</v>
      </c>
      <c r="M490" t="s">
        <v>209</v>
      </c>
      <c r="N490" t="s">
        <v>36</v>
      </c>
      <c r="O490">
        <v>0</v>
      </c>
      <c r="P490" t="s">
        <v>1081</v>
      </c>
      <c r="Q490" t="s">
        <v>1073</v>
      </c>
      <c r="R490" t="s">
        <v>1073</v>
      </c>
      <c r="S490" t="s">
        <v>1073</v>
      </c>
    </row>
    <row r="491" spans="1:19" x14ac:dyDescent="0.15">
      <c r="A491">
        <v>490</v>
      </c>
      <c r="B491">
        <v>2020</v>
      </c>
      <c r="C491" t="s">
        <v>417</v>
      </c>
      <c r="F491" s="3" t="s">
        <v>121</v>
      </c>
      <c r="G491" s="3" t="s">
        <v>43</v>
      </c>
      <c r="H491" t="s">
        <v>24</v>
      </c>
      <c r="I491" s="3" t="s">
        <v>25</v>
      </c>
      <c r="J491" s="14"/>
      <c r="K491" s="3">
        <v>50</v>
      </c>
      <c r="L491" t="s">
        <v>212</v>
      </c>
      <c r="M491" t="s">
        <v>209</v>
      </c>
      <c r="N491" t="s">
        <v>36</v>
      </c>
      <c r="O491">
        <v>0</v>
      </c>
      <c r="P491" t="s">
        <v>1073</v>
      </c>
      <c r="Q491" t="s">
        <v>1073</v>
      </c>
      <c r="R491" t="s">
        <v>1073</v>
      </c>
      <c r="S491" t="s">
        <v>1073</v>
      </c>
    </row>
    <row r="492" spans="1:19" x14ac:dyDescent="0.15">
      <c r="A492">
        <v>491</v>
      </c>
      <c r="B492">
        <v>2020</v>
      </c>
      <c r="C492" t="s">
        <v>363</v>
      </c>
      <c r="D492" t="s">
        <v>168</v>
      </c>
      <c r="F492" s="3" t="s">
        <v>23</v>
      </c>
      <c r="G492" s="3" t="s">
        <v>23</v>
      </c>
      <c r="H492" t="s">
        <v>71</v>
      </c>
      <c r="I492" s="3" t="s">
        <v>17</v>
      </c>
      <c r="J492" s="14"/>
      <c r="K492" s="3">
        <v>100</v>
      </c>
      <c r="L492" t="s">
        <v>212</v>
      </c>
      <c r="M492" t="s">
        <v>209</v>
      </c>
      <c r="N492" t="s">
        <v>36</v>
      </c>
      <c r="O492">
        <v>0</v>
      </c>
      <c r="P492" t="s">
        <v>1073</v>
      </c>
      <c r="Q492" t="s">
        <v>1073</v>
      </c>
      <c r="R492" t="s">
        <v>1073</v>
      </c>
      <c r="S492" t="s">
        <v>1073</v>
      </c>
    </row>
    <row r="493" spans="1:19" x14ac:dyDescent="0.15">
      <c r="A493">
        <v>492</v>
      </c>
      <c r="B493">
        <v>2020</v>
      </c>
      <c r="C493" t="s">
        <v>258</v>
      </c>
      <c r="D493" t="s">
        <v>101</v>
      </c>
      <c r="F493" s="3" t="s">
        <v>23</v>
      </c>
      <c r="G493" s="3" t="s">
        <v>23</v>
      </c>
      <c r="H493" t="s">
        <v>60</v>
      </c>
      <c r="I493" s="3" t="s">
        <v>275</v>
      </c>
      <c r="J493" s="14"/>
      <c r="K493" s="3">
        <v>0</v>
      </c>
      <c r="L493" t="s">
        <v>18</v>
      </c>
      <c r="M493" t="s">
        <v>209</v>
      </c>
      <c r="N493" t="s">
        <v>20</v>
      </c>
      <c r="O493">
        <v>1</v>
      </c>
      <c r="P493" t="s">
        <v>1081</v>
      </c>
      <c r="Q493" t="s">
        <v>1073</v>
      </c>
      <c r="R493" t="s">
        <v>1073</v>
      </c>
      <c r="S493" t="s">
        <v>1073</v>
      </c>
    </row>
    <row r="494" spans="1:19" x14ac:dyDescent="0.15">
      <c r="A494">
        <v>493</v>
      </c>
      <c r="B494">
        <v>2020</v>
      </c>
      <c r="C494" t="s">
        <v>243</v>
      </c>
      <c r="D494" t="s">
        <v>244</v>
      </c>
      <c r="F494" s="3" t="s">
        <v>136</v>
      </c>
      <c r="G494" s="3" t="s">
        <v>43</v>
      </c>
      <c r="H494" t="s">
        <v>24</v>
      </c>
      <c r="I494" s="3" t="s">
        <v>25</v>
      </c>
      <c r="J494" s="14"/>
      <c r="K494" s="3">
        <v>50</v>
      </c>
      <c r="L494" t="s">
        <v>18</v>
      </c>
      <c r="M494" t="s">
        <v>209</v>
      </c>
      <c r="N494" t="s">
        <v>36</v>
      </c>
      <c r="O494">
        <v>1</v>
      </c>
      <c r="P494">
        <v>0</v>
      </c>
      <c r="Q494" t="s">
        <v>1073</v>
      </c>
      <c r="R494" t="s">
        <v>1073</v>
      </c>
      <c r="S494" t="s">
        <v>1094</v>
      </c>
    </row>
    <row r="495" spans="1:19" x14ac:dyDescent="0.15">
      <c r="A495">
        <v>494</v>
      </c>
      <c r="B495">
        <v>2020</v>
      </c>
      <c r="C495" t="s">
        <v>204</v>
      </c>
      <c r="D495" t="s">
        <v>295</v>
      </c>
      <c r="F495" s="3" t="s">
        <v>23</v>
      </c>
      <c r="G495" s="3" t="s">
        <v>23</v>
      </c>
      <c r="H495" t="s">
        <v>24</v>
      </c>
      <c r="I495" s="3" t="s">
        <v>25</v>
      </c>
      <c r="J495" s="14"/>
      <c r="K495" s="3">
        <v>0</v>
      </c>
      <c r="L495" t="s">
        <v>44</v>
      </c>
      <c r="M495" t="s">
        <v>209</v>
      </c>
      <c r="N495" t="s">
        <v>20</v>
      </c>
      <c r="O495">
        <v>1</v>
      </c>
      <c r="P495" t="s">
        <v>1081</v>
      </c>
      <c r="Q495" t="s">
        <v>1073</v>
      </c>
      <c r="R495" t="s">
        <v>1073</v>
      </c>
      <c r="S495" t="s">
        <v>1073</v>
      </c>
    </row>
    <row r="496" spans="1:19" x14ac:dyDescent="0.15">
      <c r="A496">
        <v>495</v>
      </c>
      <c r="B496">
        <v>2020</v>
      </c>
      <c r="C496" t="s">
        <v>134</v>
      </c>
      <c r="D496" t="s">
        <v>135</v>
      </c>
      <c r="F496" s="3" t="s">
        <v>136</v>
      </c>
      <c r="G496" s="3" t="s">
        <v>43</v>
      </c>
      <c r="H496" t="s">
        <v>16</v>
      </c>
      <c r="I496" s="3" t="s">
        <v>354</v>
      </c>
      <c r="J496" s="14"/>
      <c r="K496" s="3">
        <v>0</v>
      </c>
      <c r="L496" t="s">
        <v>212</v>
      </c>
      <c r="M496" t="s">
        <v>209</v>
      </c>
      <c r="N496" t="s">
        <v>20</v>
      </c>
      <c r="O496">
        <v>0</v>
      </c>
      <c r="P496" t="s">
        <v>1073</v>
      </c>
      <c r="Q496" t="s">
        <v>1073</v>
      </c>
      <c r="R496" t="s">
        <v>1073</v>
      </c>
      <c r="S496" t="s">
        <v>1094</v>
      </c>
    </row>
    <row r="497" spans="1:19" x14ac:dyDescent="0.15">
      <c r="A497">
        <v>496</v>
      </c>
      <c r="B497">
        <v>2020</v>
      </c>
      <c r="C497" t="s">
        <v>218</v>
      </c>
      <c r="D497" t="s">
        <v>219</v>
      </c>
      <c r="F497" s="3" t="s">
        <v>23</v>
      </c>
      <c r="G497" s="3" t="s">
        <v>23</v>
      </c>
      <c r="H497" t="s">
        <v>16</v>
      </c>
      <c r="I497" s="3" t="s">
        <v>354</v>
      </c>
      <c r="J497" s="14"/>
      <c r="K497" s="3">
        <v>0</v>
      </c>
      <c r="L497" t="s">
        <v>212</v>
      </c>
      <c r="M497" t="s">
        <v>209</v>
      </c>
      <c r="N497" t="s">
        <v>36</v>
      </c>
      <c r="O497">
        <v>0</v>
      </c>
      <c r="P497" t="s">
        <v>1081</v>
      </c>
      <c r="Q497" t="s">
        <v>1073</v>
      </c>
      <c r="R497" t="s">
        <v>1073</v>
      </c>
      <c r="S497" t="s">
        <v>1073</v>
      </c>
    </row>
    <row r="498" spans="1:19" x14ac:dyDescent="0.15">
      <c r="A498">
        <v>497</v>
      </c>
      <c r="B498">
        <v>2020</v>
      </c>
      <c r="C498" t="s">
        <v>113</v>
      </c>
      <c r="D498" t="s">
        <v>114</v>
      </c>
      <c r="F498" s="3" t="s">
        <v>23</v>
      </c>
      <c r="G498" s="3" t="s">
        <v>23</v>
      </c>
      <c r="H498" t="s">
        <v>24</v>
      </c>
      <c r="I498" s="3" t="s">
        <v>25</v>
      </c>
      <c r="J498" s="14"/>
      <c r="K498" s="3">
        <v>0</v>
      </c>
      <c r="L498" t="s">
        <v>212</v>
      </c>
      <c r="M498" t="s">
        <v>209</v>
      </c>
      <c r="N498" t="s">
        <v>36</v>
      </c>
      <c r="O498">
        <v>0</v>
      </c>
      <c r="P498" t="s">
        <v>1081</v>
      </c>
      <c r="Q498" t="s">
        <v>1073</v>
      </c>
      <c r="R498" t="s">
        <v>1073</v>
      </c>
      <c r="S498" t="s">
        <v>1073</v>
      </c>
    </row>
    <row r="499" spans="1:19" x14ac:dyDescent="0.15">
      <c r="A499">
        <v>498</v>
      </c>
      <c r="B499">
        <v>2020</v>
      </c>
      <c r="C499" t="s">
        <v>465</v>
      </c>
      <c r="D499" t="s">
        <v>466</v>
      </c>
      <c r="F499" s="3" t="s">
        <v>23</v>
      </c>
      <c r="G499" s="3" t="s">
        <v>23</v>
      </c>
      <c r="H499" t="s">
        <v>24</v>
      </c>
      <c r="I499" s="3" t="s">
        <v>25</v>
      </c>
      <c r="J499" s="14"/>
      <c r="K499" s="3">
        <v>0</v>
      </c>
      <c r="L499" t="s">
        <v>44</v>
      </c>
      <c r="M499" t="s">
        <v>209</v>
      </c>
      <c r="N499" t="s">
        <v>36</v>
      </c>
      <c r="O499">
        <v>1</v>
      </c>
      <c r="P499" t="s">
        <v>1084</v>
      </c>
      <c r="Q499" t="s">
        <v>1073</v>
      </c>
      <c r="R499" t="s">
        <v>1073</v>
      </c>
      <c r="S499" t="s">
        <v>1073</v>
      </c>
    </row>
    <row r="500" spans="1:19" x14ac:dyDescent="0.15">
      <c r="A500">
        <v>499</v>
      </c>
      <c r="B500">
        <v>2020</v>
      </c>
      <c r="C500" t="s">
        <v>45</v>
      </c>
      <c r="D500" t="s">
        <v>46</v>
      </c>
      <c r="F500" s="3" t="s">
        <v>47</v>
      </c>
      <c r="G500" s="3" t="s">
        <v>48</v>
      </c>
      <c r="H500" t="s">
        <v>16</v>
      </c>
      <c r="I500" s="3" t="s">
        <v>17</v>
      </c>
      <c r="J500" s="14"/>
      <c r="K500" s="3">
        <v>100</v>
      </c>
      <c r="L500" t="s">
        <v>212</v>
      </c>
      <c r="M500" t="s">
        <v>209</v>
      </c>
      <c r="N500" t="s">
        <v>20</v>
      </c>
      <c r="O500">
        <v>0</v>
      </c>
      <c r="P500">
        <v>0</v>
      </c>
      <c r="Q500" t="s">
        <v>1073</v>
      </c>
      <c r="R500" t="s">
        <v>1073</v>
      </c>
      <c r="S500" t="s">
        <v>1094</v>
      </c>
    </row>
    <row r="501" spans="1:19" x14ac:dyDescent="0.15">
      <c r="A501">
        <v>500</v>
      </c>
      <c r="B501">
        <v>2020</v>
      </c>
      <c r="C501" t="s">
        <v>467</v>
      </c>
      <c r="D501" t="s">
        <v>101</v>
      </c>
      <c r="F501" s="3" t="s">
        <v>23</v>
      </c>
      <c r="G501" s="3" t="s">
        <v>23</v>
      </c>
      <c r="H501" t="s">
        <v>49</v>
      </c>
      <c r="I501" s="3" t="s">
        <v>17</v>
      </c>
      <c r="J501" s="14"/>
      <c r="K501" s="3">
        <v>100</v>
      </c>
      <c r="L501" t="s">
        <v>212</v>
      </c>
      <c r="M501" t="s">
        <v>209</v>
      </c>
      <c r="N501" t="s">
        <v>20</v>
      </c>
      <c r="O501">
        <v>0</v>
      </c>
      <c r="P501">
        <v>0</v>
      </c>
      <c r="Q501" t="s">
        <v>1073</v>
      </c>
      <c r="R501" t="s">
        <v>1073</v>
      </c>
      <c r="S501" t="s">
        <v>1073</v>
      </c>
    </row>
    <row r="502" spans="1:19" x14ac:dyDescent="0.15">
      <c r="A502">
        <v>501</v>
      </c>
      <c r="B502">
        <v>2020</v>
      </c>
      <c r="C502" t="s">
        <v>39</v>
      </c>
      <c r="D502" t="s">
        <v>40</v>
      </c>
      <c r="F502" s="3" t="s">
        <v>23</v>
      </c>
      <c r="G502" s="3" t="s">
        <v>23</v>
      </c>
      <c r="H502" t="s">
        <v>16</v>
      </c>
      <c r="I502" s="3" t="s">
        <v>17</v>
      </c>
      <c r="J502" s="14"/>
      <c r="K502" s="3">
        <v>100</v>
      </c>
      <c r="L502" t="s">
        <v>18</v>
      </c>
      <c r="M502" t="s">
        <v>209</v>
      </c>
      <c r="N502" t="s">
        <v>36</v>
      </c>
      <c r="O502">
        <v>1</v>
      </c>
      <c r="P502" t="s">
        <v>1081</v>
      </c>
      <c r="Q502" t="s">
        <v>1073</v>
      </c>
      <c r="R502" t="s">
        <v>1073</v>
      </c>
      <c r="S502" t="s">
        <v>1073</v>
      </c>
    </row>
    <row r="503" spans="1:19" x14ac:dyDescent="0.15">
      <c r="A503">
        <v>502</v>
      </c>
      <c r="B503">
        <v>2020</v>
      </c>
      <c r="C503" t="s">
        <v>45</v>
      </c>
      <c r="D503" t="s">
        <v>46</v>
      </c>
      <c r="F503" s="3" t="s">
        <v>47</v>
      </c>
      <c r="G503" s="3" t="s">
        <v>48</v>
      </c>
      <c r="H503" t="s">
        <v>49</v>
      </c>
      <c r="I503" s="3" t="s">
        <v>17</v>
      </c>
      <c r="J503" s="14"/>
      <c r="K503" s="3">
        <v>100</v>
      </c>
      <c r="L503" t="s">
        <v>212</v>
      </c>
      <c r="M503" t="s">
        <v>209</v>
      </c>
      <c r="N503" t="s">
        <v>36</v>
      </c>
      <c r="O503">
        <v>0</v>
      </c>
      <c r="P503">
        <v>0</v>
      </c>
      <c r="Q503" t="s">
        <v>1073</v>
      </c>
      <c r="R503" t="s">
        <v>1073</v>
      </c>
      <c r="S503" t="s">
        <v>1094</v>
      </c>
    </row>
    <row r="504" spans="1:19" x14ac:dyDescent="0.15">
      <c r="A504">
        <v>503</v>
      </c>
      <c r="B504">
        <v>2020</v>
      </c>
      <c r="C504" t="s">
        <v>272</v>
      </c>
      <c r="D504" t="s">
        <v>296</v>
      </c>
      <c r="F504" s="3" t="s">
        <v>23</v>
      </c>
      <c r="G504" s="3" t="s">
        <v>23</v>
      </c>
      <c r="H504" t="s">
        <v>16</v>
      </c>
      <c r="I504" s="3" t="s">
        <v>354</v>
      </c>
      <c r="J504" s="14"/>
      <c r="K504" s="3">
        <v>0</v>
      </c>
      <c r="L504" t="s">
        <v>18</v>
      </c>
      <c r="M504" t="s">
        <v>209</v>
      </c>
      <c r="N504" t="s">
        <v>20</v>
      </c>
      <c r="O504">
        <v>1</v>
      </c>
      <c r="P504" t="s">
        <v>1081</v>
      </c>
      <c r="Q504" t="s">
        <v>1073</v>
      </c>
      <c r="R504" t="s">
        <v>1073</v>
      </c>
      <c r="S504" t="s">
        <v>1073</v>
      </c>
    </row>
    <row r="505" spans="1:19" x14ac:dyDescent="0.15">
      <c r="A505">
        <v>504</v>
      </c>
      <c r="B505">
        <v>2020</v>
      </c>
      <c r="C505" t="s">
        <v>142</v>
      </c>
      <c r="D505" t="s">
        <v>143</v>
      </c>
      <c r="F505" s="3" t="s">
        <v>23</v>
      </c>
      <c r="G505" s="3" t="s">
        <v>23</v>
      </c>
      <c r="H505" t="s">
        <v>24</v>
      </c>
      <c r="I505" s="3" t="s">
        <v>25</v>
      </c>
      <c r="J505" s="14"/>
      <c r="K505" s="3">
        <v>0</v>
      </c>
      <c r="L505" t="s">
        <v>212</v>
      </c>
      <c r="M505" t="s">
        <v>209</v>
      </c>
      <c r="N505" t="s">
        <v>20</v>
      </c>
      <c r="O505">
        <v>0</v>
      </c>
      <c r="P505" t="s">
        <v>1081</v>
      </c>
      <c r="Q505" t="s">
        <v>1073</v>
      </c>
      <c r="R505" t="s">
        <v>1073</v>
      </c>
      <c r="S505" t="s">
        <v>1073</v>
      </c>
    </row>
    <row r="506" spans="1:19" x14ac:dyDescent="0.15">
      <c r="A506">
        <v>505</v>
      </c>
      <c r="B506">
        <v>2020</v>
      </c>
      <c r="C506" t="s">
        <v>110</v>
      </c>
      <c r="D506" t="s">
        <v>111</v>
      </c>
      <c r="F506" s="3" t="s">
        <v>23</v>
      </c>
      <c r="G506" s="3" t="s">
        <v>23</v>
      </c>
      <c r="H506" t="s">
        <v>24</v>
      </c>
      <c r="I506" s="3" t="s">
        <v>25</v>
      </c>
      <c r="J506" s="14"/>
      <c r="K506" s="3">
        <v>0</v>
      </c>
      <c r="L506" t="s">
        <v>44</v>
      </c>
      <c r="M506" t="s">
        <v>209</v>
      </c>
      <c r="N506" t="s">
        <v>20</v>
      </c>
      <c r="O506">
        <v>0</v>
      </c>
      <c r="P506" t="s">
        <v>1081</v>
      </c>
      <c r="Q506" t="s">
        <v>1073</v>
      </c>
      <c r="R506" t="s">
        <v>1073</v>
      </c>
      <c r="S506" t="s">
        <v>1073</v>
      </c>
    </row>
    <row r="507" spans="1:19" x14ac:dyDescent="0.15">
      <c r="A507">
        <v>506</v>
      </c>
      <c r="B507">
        <v>2020</v>
      </c>
      <c r="C507" t="s">
        <v>234</v>
      </c>
      <c r="D507" t="s">
        <v>235</v>
      </c>
      <c r="F507" s="3" t="s">
        <v>23</v>
      </c>
      <c r="G507" s="3" t="s">
        <v>23</v>
      </c>
      <c r="H507" t="s">
        <v>24</v>
      </c>
      <c r="I507" s="3" t="s">
        <v>25</v>
      </c>
      <c r="J507" s="14"/>
      <c r="K507" s="3">
        <v>0</v>
      </c>
      <c r="L507" t="s">
        <v>44</v>
      </c>
      <c r="M507" t="s">
        <v>209</v>
      </c>
      <c r="N507" t="s">
        <v>20</v>
      </c>
      <c r="O507">
        <v>1</v>
      </c>
      <c r="P507" t="s">
        <v>1081</v>
      </c>
      <c r="Q507" t="s">
        <v>1073</v>
      </c>
      <c r="R507" t="s">
        <v>1073</v>
      </c>
      <c r="S507" t="s">
        <v>1073</v>
      </c>
    </row>
    <row r="508" spans="1:19" x14ac:dyDescent="0.15">
      <c r="A508">
        <v>507</v>
      </c>
      <c r="B508">
        <v>2020</v>
      </c>
      <c r="C508" t="s">
        <v>266</v>
      </c>
      <c r="D508" t="s">
        <v>308</v>
      </c>
      <c r="F508" s="3" t="s">
        <v>23</v>
      </c>
      <c r="G508" s="3" t="s">
        <v>23</v>
      </c>
      <c r="H508" t="s">
        <v>60</v>
      </c>
      <c r="I508" s="3" t="s">
        <v>275</v>
      </c>
      <c r="J508" s="14"/>
      <c r="K508" s="3">
        <v>0</v>
      </c>
      <c r="L508" t="s">
        <v>212</v>
      </c>
      <c r="M508" t="s">
        <v>209</v>
      </c>
      <c r="N508" t="s">
        <v>36</v>
      </c>
      <c r="O508">
        <v>0</v>
      </c>
      <c r="P508" t="s">
        <v>1081</v>
      </c>
      <c r="Q508" t="s">
        <v>1073</v>
      </c>
      <c r="R508" t="s">
        <v>1073</v>
      </c>
      <c r="S508" t="s">
        <v>1073</v>
      </c>
    </row>
    <row r="509" spans="1:19" x14ac:dyDescent="0.15">
      <c r="A509">
        <v>508</v>
      </c>
      <c r="B509">
        <v>2020</v>
      </c>
      <c r="C509" t="s">
        <v>304</v>
      </c>
      <c r="D509" t="s">
        <v>305</v>
      </c>
      <c r="F509" s="3" t="s">
        <v>23</v>
      </c>
      <c r="G509" s="3" t="s">
        <v>23</v>
      </c>
      <c r="H509" t="s">
        <v>24</v>
      </c>
      <c r="I509" s="3" t="s">
        <v>25</v>
      </c>
      <c r="J509" s="14"/>
      <c r="K509" s="3">
        <v>0</v>
      </c>
      <c r="L509" t="s">
        <v>212</v>
      </c>
      <c r="M509" t="s">
        <v>209</v>
      </c>
      <c r="N509" t="s">
        <v>36</v>
      </c>
      <c r="O509">
        <v>0</v>
      </c>
      <c r="P509" t="s">
        <v>1084</v>
      </c>
      <c r="Q509" t="s">
        <v>1073</v>
      </c>
      <c r="R509" t="s">
        <v>1073</v>
      </c>
      <c r="S509" t="s">
        <v>1073</v>
      </c>
    </row>
    <row r="510" spans="1:19" x14ac:dyDescent="0.15">
      <c r="A510">
        <v>509</v>
      </c>
      <c r="B510">
        <v>2020</v>
      </c>
      <c r="C510" t="s">
        <v>56</v>
      </c>
      <c r="D510" t="s">
        <v>57</v>
      </c>
      <c r="F510" s="3" t="s">
        <v>23</v>
      </c>
      <c r="G510" s="3" t="s">
        <v>23</v>
      </c>
      <c r="H510" t="s">
        <v>24</v>
      </c>
      <c r="I510" s="3" t="s">
        <v>25</v>
      </c>
      <c r="J510" s="14"/>
      <c r="K510" s="3">
        <v>0</v>
      </c>
      <c r="L510" t="s">
        <v>212</v>
      </c>
      <c r="M510" t="s">
        <v>209</v>
      </c>
      <c r="N510" t="s">
        <v>36</v>
      </c>
      <c r="O510">
        <v>0</v>
      </c>
      <c r="P510" t="s">
        <v>1081</v>
      </c>
      <c r="Q510" t="s">
        <v>1073</v>
      </c>
      <c r="R510" t="s">
        <v>1073</v>
      </c>
      <c r="S510" t="s">
        <v>1073</v>
      </c>
    </row>
    <row r="511" spans="1:19" x14ac:dyDescent="0.15">
      <c r="A511">
        <v>510</v>
      </c>
      <c r="B511">
        <v>2020</v>
      </c>
      <c r="C511" t="s">
        <v>116</v>
      </c>
      <c r="D511" t="s">
        <v>468</v>
      </c>
      <c r="F511" s="3" t="s">
        <v>23</v>
      </c>
      <c r="G511" s="3" t="s">
        <v>23</v>
      </c>
      <c r="H511" t="s">
        <v>16</v>
      </c>
      <c r="I511" s="3" t="s">
        <v>17</v>
      </c>
      <c r="J511" s="14"/>
      <c r="K511" s="3">
        <v>100</v>
      </c>
      <c r="L511" t="s">
        <v>212</v>
      </c>
      <c r="M511" t="s">
        <v>209</v>
      </c>
      <c r="N511" t="s">
        <v>36</v>
      </c>
      <c r="O511">
        <v>0</v>
      </c>
      <c r="P511" t="s">
        <v>1081</v>
      </c>
      <c r="Q511" t="s">
        <v>1073</v>
      </c>
      <c r="R511" t="s">
        <v>1073</v>
      </c>
      <c r="S511" t="s">
        <v>1073</v>
      </c>
    </row>
    <row r="512" spans="1:19" x14ac:dyDescent="0.15">
      <c r="A512">
        <v>511</v>
      </c>
      <c r="B512">
        <v>2020</v>
      </c>
      <c r="C512" t="s">
        <v>266</v>
      </c>
      <c r="D512" t="s">
        <v>308</v>
      </c>
      <c r="F512" s="3" t="s">
        <v>23</v>
      </c>
      <c r="G512" s="3" t="s">
        <v>23</v>
      </c>
      <c r="H512" t="s">
        <v>24</v>
      </c>
      <c r="I512" s="3" t="s">
        <v>25</v>
      </c>
      <c r="J512" s="14"/>
      <c r="K512" s="3">
        <v>0</v>
      </c>
      <c r="L512" t="s">
        <v>18</v>
      </c>
      <c r="M512" t="s">
        <v>209</v>
      </c>
      <c r="N512" t="s">
        <v>36</v>
      </c>
      <c r="O512">
        <v>1</v>
      </c>
      <c r="P512" t="s">
        <v>1081</v>
      </c>
      <c r="Q512" t="s">
        <v>1073</v>
      </c>
      <c r="R512" t="s">
        <v>1073</v>
      </c>
      <c r="S512" t="s">
        <v>1073</v>
      </c>
    </row>
    <row r="513" spans="1:19" x14ac:dyDescent="0.15">
      <c r="A513">
        <v>512</v>
      </c>
      <c r="B513">
        <v>2020</v>
      </c>
      <c r="C513" t="s">
        <v>39</v>
      </c>
      <c r="D513" t="s">
        <v>40</v>
      </c>
      <c r="F513" s="3" t="s">
        <v>23</v>
      </c>
      <c r="G513" s="3" t="s">
        <v>23</v>
      </c>
      <c r="H513" t="s">
        <v>24</v>
      </c>
      <c r="I513" s="3" t="s">
        <v>25</v>
      </c>
      <c r="J513" s="14"/>
      <c r="K513" s="3">
        <v>0</v>
      </c>
      <c r="L513" t="s">
        <v>212</v>
      </c>
      <c r="M513" t="s">
        <v>209</v>
      </c>
      <c r="N513" t="s">
        <v>36</v>
      </c>
      <c r="O513">
        <v>0</v>
      </c>
      <c r="P513" t="s">
        <v>1081</v>
      </c>
      <c r="Q513" t="s">
        <v>1073</v>
      </c>
      <c r="R513" t="s">
        <v>1073</v>
      </c>
      <c r="S513" t="s">
        <v>1073</v>
      </c>
    </row>
    <row r="514" spans="1:19" x14ac:dyDescent="0.15">
      <c r="A514">
        <v>513</v>
      </c>
      <c r="B514">
        <v>2020</v>
      </c>
      <c r="C514" t="s">
        <v>113</v>
      </c>
      <c r="D514" t="s">
        <v>114</v>
      </c>
      <c r="F514" s="3" t="s">
        <v>23</v>
      </c>
      <c r="G514" s="3" t="s">
        <v>23</v>
      </c>
      <c r="H514" t="s">
        <v>16</v>
      </c>
      <c r="I514" s="3" t="s">
        <v>17</v>
      </c>
      <c r="J514" s="14"/>
      <c r="K514" s="3">
        <v>0</v>
      </c>
      <c r="L514" t="s">
        <v>18</v>
      </c>
      <c r="M514" t="s">
        <v>209</v>
      </c>
      <c r="N514" t="s">
        <v>36</v>
      </c>
      <c r="O514">
        <v>1</v>
      </c>
      <c r="P514" t="s">
        <v>1081</v>
      </c>
      <c r="Q514" t="s">
        <v>1073</v>
      </c>
      <c r="R514" t="s">
        <v>1073</v>
      </c>
      <c r="S514" t="s">
        <v>1073</v>
      </c>
    </row>
    <row r="515" spans="1:19" x14ac:dyDescent="0.15">
      <c r="A515">
        <v>514</v>
      </c>
      <c r="B515">
        <v>2020</v>
      </c>
      <c r="C515" t="s">
        <v>196</v>
      </c>
      <c r="D515" t="s">
        <v>197</v>
      </c>
      <c r="F515" s="3" t="s">
        <v>301</v>
      </c>
      <c r="G515" s="3" t="s">
        <v>43</v>
      </c>
      <c r="H515" t="s">
        <v>24</v>
      </c>
      <c r="I515" s="3" t="s">
        <v>25</v>
      </c>
      <c r="J515" s="14"/>
      <c r="K515" s="3">
        <v>50</v>
      </c>
      <c r="L515" t="s">
        <v>212</v>
      </c>
      <c r="M515" t="s">
        <v>209</v>
      </c>
      <c r="N515" t="s">
        <v>36</v>
      </c>
      <c r="O515">
        <v>0</v>
      </c>
      <c r="P515" t="s">
        <v>1073</v>
      </c>
      <c r="Q515" t="s">
        <v>1073</v>
      </c>
      <c r="R515" t="s">
        <v>1073</v>
      </c>
      <c r="S515" t="s">
        <v>1073</v>
      </c>
    </row>
    <row r="516" spans="1:19" x14ac:dyDescent="0.15">
      <c r="A516">
        <v>515</v>
      </c>
      <c r="B516">
        <v>2020</v>
      </c>
      <c r="C516" t="s">
        <v>392</v>
      </c>
      <c r="D516" t="s">
        <v>393</v>
      </c>
      <c r="F516" s="3" t="s">
        <v>23</v>
      </c>
      <c r="G516" s="3" t="s">
        <v>23</v>
      </c>
      <c r="H516" t="s">
        <v>71</v>
      </c>
      <c r="I516" s="3" t="s">
        <v>17</v>
      </c>
      <c r="J516" s="14"/>
      <c r="K516" s="3">
        <v>100</v>
      </c>
      <c r="L516" t="s">
        <v>212</v>
      </c>
      <c r="M516" t="s">
        <v>209</v>
      </c>
      <c r="N516" t="s">
        <v>36</v>
      </c>
      <c r="O516">
        <v>0</v>
      </c>
      <c r="P516" t="s">
        <v>1073</v>
      </c>
      <c r="Q516" t="s">
        <v>1073</v>
      </c>
      <c r="R516" t="s">
        <v>1073</v>
      </c>
      <c r="S516" t="s">
        <v>1073</v>
      </c>
    </row>
    <row r="517" spans="1:19" x14ac:dyDescent="0.15">
      <c r="A517">
        <v>516</v>
      </c>
      <c r="B517">
        <v>2020</v>
      </c>
      <c r="C517" t="s">
        <v>253</v>
      </c>
      <c r="D517" t="s">
        <v>398</v>
      </c>
      <c r="F517" s="3" t="s">
        <v>23</v>
      </c>
      <c r="G517" s="3" t="s">
        <v>23</v>
      </c>
      <c r="H517" t="s">
        <v>71</v>
      </c>
      <c r="I517" s="3" t="s">
        <v>17</v>
      </c>
      <c r="J517" s="14"/>
      <c r="K517" s="3">
        <v>100</v>
      </c>
      <c r="L517" t="s">
        <v>212</v>
      </c>
      <c r="M517" t="s">
        <v>209</v>
      </c>
      <c r="N517" t="s">
        <v>36</v>
      </c>
      <c r="O517">
        <v>0</v>
      </c>
      <c r="P517" t="s">
        <v>1073</v>
      </c>
      <c r="Q517" t="s">
        <v>1073</v>
      </c>
      <c r="R517" t="s">
        <v>1073</v>
      </c>
      <c r="S517" t="s">
        <v>1073</v>
      </c>
    </row>
    <row r="518" spans="1:19" x14ac:dyDescent="0.15">
      <c r="A518">
        <v>517</v>
      </c>
      <c r="B518">
        <v>2020</v>
      </c>
      <c r="C518" t="s">
        <v>56</v>
      </c>
      <c r="D518" t="s">
        <v>57</v>
      </c>
      <c r="F518" s="3" t="s">
        <v>23</v>
      </c>
      <c r="G518" s="3" t="s">
        <v>23</v>
      </c>
      <c r="H518" t="s">
        <v>24</v>
      </c>
      <c r="I518" s="3" t="s">
        <v>25</v>
      </c>
      <c r="J518" s="14"/>
      <c r="K518" s="3">
        <v>0</v>
      </c>
      <c r="L518" t="s">
        <v>18</v>
      </c>
      <c r="M518" t="s">
        <v>209</v>
      </c>
      <c r="N518" t="s">
        <v>36</v>
      </c>
      <c r="O518">
        <v>1</v>
      </c>
      <c r="P518" t="s">
        <v>1081</v>
      </c>
      <c r="Q518" t="s">
        <v>1073</v>
      </c>
      <c r="R518" t="s">
        <v>1073</v>
      </c>
      <c r="S518" t="s">
        <v>1073</v>
      </c>
    </row>
    <row r="519" spans="1:19" x14ac:dyDescent="0.15">
      <c r="A519">
        <v>518</v>
      </c>
      <c r="B519">
        <v>2020</v>
      </c>
      <c r="C519" t="s">
        <v>206</v>
      </c>
      <c r="D519" t="s">
        <v>223</v>
      </c>
      <c r="F519" s="3" t="s">
        <v>23</v>
      </c>
      <c r="G519" s="3" t="s">
        <v>23</v>
      </c>
      <c r="H519" t="s">
        <v>24</v>
      </c>
      <c r="I519" s="3" t="s">
        <v>25</v>
      </c>
      <c r="J519" s="14"/>
      <c r="K519" s="3">
        <v>0</v>
      </c>
      <c r="L519" t="s">
        <v>212</v>
      </c>
      <c r="M519" t="s">
        <v>209</v>
      </c>
      <c r="N519" t="s">
        <v>36</v>
      </c>
      <c r="O519">
        <v>0</v>
      </c>
      <c r="P519" t="s">
        <v>1081</v>
      </c>
      <c r="Q519" t="s">
        <v>1073</v>
      </c>
      <c r="R519" t="s">
        <v>1073</v>
      </c>
      <c r="S519" t="s">
        <v>1073</v>
      </c>
    </row>
    <row r="520" spans="1:19" x14ac:dyDescent="0.15">
      <c r="A520">
        <v>519</v>
      </c>
      <c r="B520">
        <v>2020</v>
      </c>
      <c r="C520" t="s">
        <v>216</v>
      </c>
      <c r="D520" t="s">
        <v>168</v>
      </c>
      <c r="F520" s="3" t="s">
        <v>23</v>
      </c>
      <c r="G520" s="3" t="s">
        <v>23</v>
      </c>
      <c r="H520" t="s">
        <v>71</v>
      </c>
      <c r="I520" s="3" t="s">
        <v>17</v>
      </c>
      <c r="J520" s="14"/>
      <c r="K520" s="3">
        <v>100</v>
      </c>
      <c r="L520" t="s">
        <v>212</v>
      </c>
      <c r="M520" t="s">
        <v>209</v>
      </c>
      <c r="N520" t="s">
        <v>20</v>
      </c>
      <c r="O520">
        <v>0</v>
      </c>
      <c r="P520" t="s">
        <v>1073</v>
      </c>
      <c r="Q520" t="s">
        <v>1073</v>
      </c>
      <c r="R520" t="s">
        <v>1073</v>
      </c>
      <c r="S520" t="s">
        <v>1073</v>
      </c>
    </row>
    <row r="521" spans="1:19" x14ac:dyDescent="0.15">
      <c r="A521">
        <v>520</v>
      </c>
      <c r="B521">
        <v>2020</v>
      </c>
      <c r="C521" t="s">
        <v>245</v>
      </c>
      <c r="D521" t="s">
        <v>469</v>
      </c>
      <c r="F521" s="3" t="s">
        <v>23</v>
      </c>
      <c r="G521" s="3" t="s">
        <v>23</v>
      </c>
      <c r="H521" t="s">
        <v>63</v>
      </c>
      <c r="I521" s="3" t="s">
        <v>17</v>
      </c>
      <c r="J521" s="14"/>
      <c r="K521" s="3">
        <v>100</v>
      </c>
      <c r="L521" t="s">
        <v>212</v>
      </c>
      <c r="M521" t="s">
        <v>209</v>
      </c>
      <c r="N521" t="s">
        <v>36</v>
      </c>
      <c r="O521">
        <v>0</v>
      </c>
      <c r="P521">
        <v>0</v>
      </c>
      <c r="Q521" t="s">
        <v>1073</v>
      </c>
      <c r="R521" t="s">
        <v>1073</v>
      </c>
      <c r="S521" t="s">
        <v>1073</v>
      </c>
    </row>
    <row r="522" spans="1:19" x14ac:dyDescent="0.15">
      <c r="A522">
        <v>521</v>
      </c>
      <c r="B522">
        <v>2020</v>
      </c>
      <c r="C522" t="s">
        <v>39</v>
      </c>
      <c r="D522" t="s">
        <v>40</v>
      </c>
      <c r="F522" s="3" t="s">
        <v>23</v>
      </c>
      <c r="G522" s="3" t="s">
        <v>23</v>
      </c>
      <c r="H522" t="s">
        <v>24</v>
      </c>
      <c r="I522" s="3" t="s">
        <v>25</v>
      </c>
      <c r="J522" s="14"/>
      <c r="K522" s="3">
        <v>0</v>
      </c>
      <c r="L522" t="s">
        <v>212</v>
      </c>
      <c r="M522" t="s">
        <v>209</v>
      </c>
      <c r="N522" t="s">
        <v>20</v>
      </c>
      <c r="O522">
        <v>0</v>
      </c>
      <c r="P522" t="s">
        <v>1081</v>
      </c>
      <c r="Q522" t="s">
        <v>1073</v>
      </c>
      <c r="R522" t="s">
        <v>1073</v>
      </c>
      <c r="S522" t="s">
        <v>1073</v>
      </c>
    </row>
    <row r="523" spans="1:19" x14ac:dyDescent="0.15">
      <c r="A523">
        <v>522</v>
      </c>
      <c r="B523">
        <v>2020</v>
      </c>
      <c r="C523" t="s">
        <v>282</v>
      </c>
      <c r="D523" t="s">
        <v>283</v>
      </c>
      <c r="F523" s="3" t="s">
        <v>23</v>
      </c>
      <c r="G523" s="3" t="s">
        <v>23</v>
      </c>
      <c r="H523" t="s">
        <v>24</v>
      </c>
      <c r="I523" s="3" t="s">
        <v>25</v>
      </c>
      <c r="J523" s="14"/>
      <c r="K523" s="3">
        <v>0</v>
      </c>
      <c r="L523" t="s">
        <v>212</v>
      </c>
      <c r="M523" t="s">
        <v>209</v>
      </c>
      <c r="N523" t="s">
        <v>36</v>
      </c>
      <c r="O523">
        <v>0</v>
      </c>
      <c r="P523" t="s">
        <v>1081</v>
      </c>
      <c r="Q523" t="s">
        <v>1073</v>
      </c>
      <c r="R523" t="s">
        <v>1073</v>
      </c>
      <c r="S523" t="s">
        <v>1073</v>
      </c>
    </row>
    <row r="524" spans="1:19" x14ac:dyDescent="0.15">
      <c r="A524">
        <v>523</v>
      </c>
      <c r="B524">
        <v>2020</v>
      </c>
      <c r="C524" t="s">
        <v>323</v>
      </c>
      <c r="D524" t="s">
        <v>470</v>
      </c>
      <c r="F524" s="3" t="s">
        <v>23</v>
      </c>
      <c r="G524" s="3" t="s">
        <v>23</v>
      </c>
      <c r="H524" t="s">
        <v>71</v>
      </c>
      <c r="I524" s="3" t="s">
        <v>17</v>
      </c>
      <c r="J524" s="14"/>
      <c r="K524" s="3">
        <v>100</v>
      </c>
      <c r="L524" t="s">
        <v>212</v>
      </c>
      <c r="M524" t="s">
        <v>209</v>
      </c>
      <c r="N524" t="s">
        <v>20</v>
      </c>
      <c r="O524">
        <v>0</v>
      </c>
      <c r="P524" t="s">
        <v>1073</v>
      </c>
      <c r="Q524" t="s">
        <v>1073</v>
      </c>
      <c r="R524" t="s">
        <v>1073</v>
      </c>
      <c r="S524" t="s">
        <v>1073</v>
      </c>
    </row>
    <row r="525" spans="1:19" x14ac:dyDescent="0.15">
      <c r="A525">
        <v>524</v>
      </c>
      <c r="B525">
        <v>2020</v>
      </c>
      <c r="C525" t="s">
        <v>376</v>
      </c>
      <c r="D525" t="s">
        <v>271</v>
      </c>
      <c r="F525" s="3" t="s">
        <v>14</v>
      </c>
      <c r="G525" s="3" t="s">
        <v>15</v>
      </c>
      <c r="H525" t="s">
        <v>71</v>
      </c>
      <c r="I525" s="3" t="s">
        <v>17</v>
      </c>
      <c r="J525" s="14"/>
      <c r="K525" s="3">
        <v>100</v>
      </c>
      <c r="L525" t="s">
        <v>18</v>
      </c>
      <c r="M525" t="s">
        <v>209</v>
      </c>
      <c r="N525" t="s">
        <v>36</v>
      </c>
      <c r="O525">
        <v>0</v>
      </c>
      <c r="P525" t="s">
        <v>1073</v>
      </c>
      <c r="Q525" t="s">
        <v>1073</v>
      </c>
      <c r="R525" t="s">
        <v>1073</v>
      </c>
      <c r="S525" t="s">
        <v>1073</v>
      </c>
    </row>
    <row r="526" spans="1:19" x14ac:dyDescent="0.15">
      <c r="A526">
        <v>525</v>
      </c>
      <c r="B526">
        <v>2020</v>
      </c>
      <c r="C526" t="s">
        <v>218</v>
      </c>
      <c r="D526" t="s">
        <v>219</v>
      </c>
      <c r="F526" s="3" t="s">
        <v>23</v>
      </c>
      <c r="G526" s="3" t="s">
        <v>23</v>
      </c>
      <c r="H526" t="s">
        <v>16</v>
      </c>
      <c r="I526" s="3" t="s">
        <v>17</v>
      </c>
      <c r="J526" s="14"/>
      <c r="K526" s="3">
        <v>100</v>
      </c>
      <c r="L526" t="s">
        <v>18</v>
      </c>
      <c r="M526" t="s">
        <v>209</v>
      </c>
      <c r="N526" t="s">
        <v>36</v>
      </c>
      <c r="O526">
        <v>1</v>
      </c>
      <c r="P526" t="s">
        <v>1081</v>
      </c>
      <c r="Q526" t="s">
        <v>1073</v>
      </c>
      <c r="R526" t="s">
        <v>1073</v>
      </c>
      <c r="S526" t="s">
        <v>1073</v>
      </c>
    </row>
    <row r="527" spans="1:19" x14ac:dyDescent="0.15">
      <c r="A527">
        <v>526</v>
      </c>
      <c r="B527">
        <v>2020</v>
      </c>
      <c r="C527" t="s">
        <v>167</v>
      </c>
      <c r="D527" t="s">
        <v>168</v>
      </c>
      <c r="F527" s="3" t="s">
        <v>23</v>
      </c>
      <c r="G527" s="3" t="s">
        <v>23</v>
      </c>
      <c r="H527" t="s">
        <v>24</v>
      </c>
      <c r="I527" s="3" t="s">
        <v>25</v>
      </c>
      <c r="J527" s="14"/>
      <c r="K527" s="3">
        <v>0</v>
      </c>
      <c r="L527" t="s">
        <v>212</v>
      </c>
      <c r="M527" t="s">
        <v>209</v>
      </c>
      <c r="N527" t="s">
        <v>36</v>
      </c>
      <c r="O527">
        <v>0</v>
      </c>
      <c r="P527" t="s">
        <v>1081</v>
      </c>
      <c r="Q527" t="s">
        <v>1073</v>
      </c>
      <c r="R527" t="s">
        <v>1073</v>
      </c>
      <c r="S527" t="s">
        <v>1073</v>
      </c>
    </row>
    <row r="528" spans="1:19" x14ac:dyDescent="0.15">
      <c r="A528">
        <v>527</v>
      </c>
      <c r="B528">
        <v>2020</v>
      </c>
      <c r="C528" t="s">
        <v>113</v>
      </c>
      <c r="D528" t="s">
        <v>114</v>
      </c>
      <c r="F528" s="3" t="s">
        <v>23</v>
      </c>
      <c r="G528" s="3" t="s">
        <v>23</v>
      </c>
      <c r="H528" t="s">
        <v>16</v>
      </c>
      <c r="I528" s="3" t="s">
        <v>17</v>
      </c>
      <c r="J528" s="14"/>
      <c r="K528" s="3">
        <v>100</v>
      </c>
      <c r="L528" t="s">
        <v>44</v>
      </c>
      <c r="M528" t="s">
        <v>209</v>
      </c>
      <c r="N528" t="s">
        <v>36</v>
      </c>
      <c r="O528">
        <v>1</v>
      </c>
      <c r="P528" t="s">
        <v>1081</v>
      </c>
      <c r="Q528" t="s">
        <v>1073</v>
      </c>
      <c r="R528" t="s">
        <v>1073</v>
      </c>
      <c r="S528" t="s">
        <v>1073</v>
      </c>
    </row>
    <row r="529" spans="1:19" x14ac:dyDescent="0.15">
      <c r="A529">
        <v>528</v>
      </c>
      <c r="B529">
        <v>2020</v>
      </c>
      <c r="C529" t="s">
        <v>39</v>
      </c>
      <c r="D529" t="s">
        <v>40</v>
      </c>
      <c r="F529" s="3" t="s">
        <v>23</v>
      </c>
      <c r="G529" s="3" t="s">
        <v>23</v>
      </c>
      <c r="H529" t="s">
        <v>16</v>
      </c>
      <c r="I529" s="3" t="s">
        <v>17</v>
      </c>
      <c r="J529" s="14"/>
      <c r="K529" s="3">
        <v>100</v>
      </c>
      <c r="L529" t="s">
        <v>212</v>
      </c>
      <c r="M529" t="s">
        <v>209</v>
      </c>
      <c r="N529" t="s">
        <v>36</v>
      </c>
      <c r="O529">
        <v>0</v>
      </c>
      <c r="P529" t="s">
        <v>1081</v>
      </c>
      <c r="Q529" t="s">
        <v>1073</v>
      </c>
      <c r="R529" t="s">
        <v>1073</v>
      </c>
      <c r="S529" t="s">
        <v>1073</v>
      </c>
    </row>
    <row r="530" spans="1:19" x14ac:dyDescent="0.15">
      <c r="A530">
        <v>529</v>
      </c>
      <c r="B530">
        <v>2020</v>
      </c>
      <c r="C530" t="s">
        <v>64</v>
      </c>
      <c r="D530" t="s">
        <v>65</v>
      </c>
      <c r="F530" s="3" t="s">
        <v>23</v>
      </c>
      <c r="G530" s="3" t="s">
        <v>23</v>
      </c>
      <c r="H530" t="s">
        <v>24</v>
      </c>
      <c r="I530" s="3" t="s">
        <v>25</v>
      </c>
      <c r="J530" s="14"/>
      <c r="K530" s="3">
        <v>0</v>
      </c>
      <c r="L530" t="s">
        <v>212</v>
      </c>
      <c r="M530" t="s">
        <v>209</v>
      </c>
      <c r="N530" t="s">
        <v>36</v>
      </c>
      <c r="O530">
        <v>0</v>
      </c>
      <c r="P530" t="s">
        <v>1084</v>
      </c>
      <c r="Q530" t="s">
        <v>1073</v>
      </c>
      <c r="R530" t="s">
        <v>1073</v>
      </c>
      <c r="S530" t="s">
        <v>1073</v>
      </c>
    </row>
    <row r="531" spans="1:19" x14ac:dyDescent="0.15">
      <c r="A531">
        <v>530</v>
      </c>
      <c r="B531">
        <v>2020</v>
      </c>
      <c r="C531" t="s">
        <v>45</v>
      </c>
      <c r="D531" t="s">
        <v>46</v>
      </c>
      <c r="F531" s="3" t="s">
        <v>47</v>
      </c>
      <c r="G531" s="3" t="s">
        <v>48</v>
      </c>
      <c r="H531" t="s">
        <v>16</v>
      </c>
      <c r="I531" s="3" t="s">
        <v>17</v>
      </c>
      <c r="J531" s="14"/>
      <c r="K531" s="3">
        <v>100</v>
      </c>
      <c r="L531" t="s">
        <v>212</v>
      </c>
      <c r="M531" t="s">
        <v>209</v>
      </c>
      <c r="N531" t="s">
        <v>36</v>
      </c>
      <c r="O531">
        <v>0</v>
      </c>
      <c r="P531">
        <v>0</v>
      </c>
      <c r="Q531" t="s">
        <v>1073</v>
      </c>
      <c r="R531" t="s">
        <v>1073</v>
      </c>
      <c r="S531" t="s">
        <v>1094</v>
      </c>
    </row>
    <row r="532" spans="1:19" x14ac:dyDescent="0.15">
      <c r="A532">
        <v>531</v>
      </c>
      <c r="B532">
        <v>2020</v>
      </c>
      <c r="C532" t="s">
        <v>216</v>
      </c>
      <c r="D532" t="s">
        <v>217</v>
      </c>
      <c r="F532" s="3" t="s">
        <v>23</v>
      </c>
      <c r="G532" s="3" t="s">
        <v>23</v>
      </c>
      <c r="H532" t="s">
        <v>71</v>
      </c>
      <c r="I532" s="3" t="s">
        <v>17</v>
      </c>
      <c r="J532" s="14"/>
      <c r="K532" s="3">
        <v>100</v>
      </c>
      <c r="L532" t="s">
        <v>212</v>
      </c>
      <c r="M532" t="s">
        <v>209</v>
      </c>
      <c r="N532" t="s">
        <v>36</v>
      </c>
      <c r="O532">
        <v>0</v>
      </c>
      <c r="P532" t="s">
        <v>1073</v>
      </c>
      <c r="Q532" t="s">
        <v>1073</v>
      </c>
      <c r="R532" t="s">
        <v>1073</v>
      </c>
      <c r="S532" t="s">
        <v>1073</v>
      </c>
    </row>
    <row r="533" spans="1:19" x14ac:dyDescent="0.15">
      <c r="A533">
        <v>532</v>
      </c>
      <c r="B533">
        <v>2020</v>
      </c>
      <c r="C533" t="s">
        <v>260</v>
      </c>
      <c r="D533" t="s">
        <v>261</v>
      </c>
      <c r="F533" s="3" t="s">
        <v>23</v>
      </c>
      <c r="G533" s="3" t="s">
        <v>23</v>
      </c>
      <c r="H533" t="s">
        <v>49</v>
      </c>
      <c r="I533" s="3" t="s">
        <v>25</v>
      </c>
      <c r="J533" s="14"/>
      <c r="K533" s="3">
        <v>0</v>
      </c>
      <c r="L533" t="s">
        <v>212</v>
      </c>
      <c r="M533" t="s">
        <v>209</v>
      </c>
      <c r="N533" t="s">
        <v>36</v>
      </c>
      <c r="O533">
        <v>0</v>
      </c>
      <c r="P533" t="s">
        <v>1084</v>
      </c>
      <c r="Q533" t="s">
        <v>1073</v>
      </c>
      <c r="R533" t="s">
        <v>1073</v>
      </c>
      <c r="S533" t="s">
        <v>1073</v>
      </c>
    </row>
    <row r="534" spans="1:19" x14ac:dyDescent="0.15">
      <c r="A534">
        <v>533</v>
      </c>
      <c r="B534">
        <v>2020</v>
      </c>
      <c r="C534" t="s">
        <v>262</v>
      </c>
      <c r="D534" t="s">
        <v>471</v>
      </c>
      <c r="F534" s="3" t="s">
        <v>23</v>
      </c>
      <c r="G534" s="3" t="s">
        <v>23</v>
      </c>
      <c r="H534" t="s">
        <v>71</v>
      </c>
      <c r="I534" s="3" t="s">
        <v>17</v>
      </c>
      <c r="J534" s="14"/>
      <c r="K534" s="3">
        <v>100</v>
      </c>
      <c r="L534" t="s">
        <v>212</v>
      </c>
      <c r="M534" t="s">
        <v>209</v>
      </c>
      <c r="N534" t="s">
        <v>36</v>
      </c>
      <c r="O534">
        <v>0</v>
      </c>
      <c r="P534" t="s">
        <v>1073</v>
      </c>
      <c r="Q534" t="s">
        <v>1073</v>
      </c>
      <c r="R534" t="s">
        <v>1073</v>
      </c>
      <c r="S534" t="s">
        <v>1073</v>
      </c>
    </row>
    <row r="535" spans="1:19" x14ac:dyDescent="0.15">
      <c r="A535">
        <v>534</v>
      </c>
      <c r="B535">
        <v>2020</v>
      </c>
      <c r="C535" t="s">
        <v>97</v>
      </c>
      <c r="D535" t="s">
        <v>98</v>
      </c>
      <c r="F535" s="3" t="s">
        <v>14</v>
      </c>
      <c r="G535" s="3" t="s">
        <v>15</v>
      </c>
      <c r="H535" t="s">
        <v>24</v>
      </c>
      <c r="I535" s="3" t="s">
        <v>25</v>
      </c>
      <c r="J535" s="14"/>
      <c r="K535" s="3">
        <v>0</v>
      </c>
      <c r="L535" t="s">
        <v>18</v>
      </c>
      <c r="M535" t="s">
        <v>209</v>
      </c>
      <c r="N535" t="s">
        <v>36</v>
      </c>
      <c r="O535">
        <v>1</v>
      </c>
      <c r="P535" t="s">
        <v>1073</v>
      </c>
      <c r="Q535" t="s">
        <v>1073</v>
      </c>
      <c r="R535" t="s">
        <v>1073</v>
      </c>
      <c r="S535" t="s">
        <v>1073</v>
      </c>
    </row>
    <row r="536" spans="1:19" x14ac:dyDescent="0.15">
      <c r="A536">
        <v>535</v>
      </c>
      <c r="B536">
        <v>2020</v>
      </c>
      <c r="C536" t="s">
        <v>260</v>
      </c>
      <c r="D536" t="s">
        <v>261</v>
      </c>
      <c r="F536" s="3" t="s">
        <v>23</v>
      </c>
      <c r="G536" s="3" t="s">
        <v>23</v>
      </c>
      <c r="H536" t="s">
        <v>24</v>
      </c>
      <c r="I536" s="3" t="s">
        <v>25</v>
      </c>
      <c r="J536" s="14"/>
      <c r="K536" s="3">
        <v>0</v>
      </c>
      <c r="L536" t="s">
        <v>212</v>
      </c>
      <c r="M536" t="s">
        <v>209</v>
      </c>
      <c r="N536" t="s">
        <v>36</v>
      </c>
      <c r="O536">
        <v>0</v>
      </c>
      <c r="P536" t="s">
        <v>1084</v>
      </c>
      <c r="Q536" t="s">
        <v>1073</v>
      </c>
      <c r="R536" t="s">
        <v>1073</v>
      </c>
      <c r="S536" t="s">
        <v>1073</v>
      </c>
    </row>
    <row r="537" spans="1:19" x14ac:dyDescent="0.15">
      <c r="A537">
        <v>536</v>
      </c>
      <c r="B537">
        <v>2020</v>
      </c>
      <c r="C537" t="s">
        <v>472</v>
      </c>
      <c r="D537" t="s">
        <v>439</v>
      </c>
      <c r="F537" s="3" t="s">
        <v>23</v>
      </c>
      <c r="G537" s="3" t="s">
        <v>23</v>
      </c>
      <c r="H537" t="s">
        <v>71</v>
      </c>
      <c r="I537" s="3" t="s">
        <v>17</v>
      </c>
      <c r="J537" s="14"/>
      <c r="K537" s="3">
        <v>100</v>
      </c>
      <c r="L537" t="s">
        <v>212</v>
      </c>
      <c r="M537" t="s">
        <v>209</v>
      </c>
      <c r="N537" t="s">
        <v>36</v>
      </c>
      <c r="O537">
        <v>0</v>
      </c>
      <c r="P537" t="s">
        <v>1073</v>
      </c>
      <c r="Q537" t="s">
        <v>1073</v>
      </c>
      <c r="R537" t="s">
        <v>1073</v>
      </c>
      <c r="S537" t="s">
        <v>1073</v>
      </c>
    </row>
    <row r="538" spans="1:19" x14ac:dyDescent="0.15">
      <c r="A538">
        <v>537</v>
      </c>
      <c r="B538">
        <v>2020</v>
      </c>
      <c r="C538" t="s">
        <v>45</v>
      </c>
      <c r="D538" t="s">
        <v>473</v>
      </c>
      <c r="F538" s="3" t="s">
        <v>47</v>
      </c>
      <c r="G538" s="3" t="s">
        <v>48</v>
      </c>
      <c r="H538" s="7" t="s">
        <v>54</v>
      </c>
      <c r="I538" s="3" t="s">
        <v>25</v>
      </c>
      <c r="J538" s="14"/>
      <c r="K538" s="3">
        <v>50</v>
      </c>
      <c r="L538" t="s">
        <v>212</v>
      </c>
      <c r="M538" t="s">
        <v>209</v>
      </c>
      <c r="N538" t="s">
        <v>36</v>
      </c>
      <c r="O538">
        <v>0</v>
      </c>
      <c r="P538">
        <v>0</v>
      </c>
      <c r="Q538" t="s">
        <v>1073</v>
      </c>
      <c r="R538" t="s">
        <v>1073</v>
      </c>
      <c r="S538" t="s">
        <v>1094</v>
      </c>
    </row>
    <row r="539" spans="1:19" x14ac:dyDescent="0.15">
      <c r="A539">
        <v>538</v>
      </c>
      <c r="B539">
        <v>2020</v>
      </c>
      <c r="C539" t="s">
        <v>236</v>
      </c>
      <c r="D539" t="s">
        <v>237</v>
      </c>
      <c r="F539" s="3" t="s">
        <v>23</v>
      </c>
      <c r="G539" s="3" t="s">
        <v>23</v>
      </c>
      <c r="H539" t="s">
        <v>24</v>
      </c>
      <c r="I539" s="3" t="s">
        <v>25</v>
      </c>
      <c r="J539" s="14"/>
      <c r="K539" s="3">
        <v>0</v>
      </c>
      <c r="L539" t="s">
        <v>212</v>
      </c>
      <c r="M539" t="s">
        <v>209</v>
      </c>
      <c r="N539" t="s">
        <v>20</v>
      </c>
      <c r="O539">
        <v>0</v>
      </c>
      <c r="P539" t="s">
        <v>1081</v>
      </c>
      <c r="Q539" t="s">
        <v>1073</v>
      </c>
      <c r="R539" t="s">
        <v>1073</v>
      </c>
      <c r="S539" t="s">
        <v>1073</v>
      </c>
    </row>
    <row r="540" spans="1:19" x14ac:dyDescent="0.15">
      <c r="A540">
        <v>539</v>
      </c>
      <c r="B540">
        <v>2020</v>
      </c>
      <c r="C540" t="s">
        <v>214</v>
      </c>
      <c r="D540" t="s">
        <v>215</v>
      </c>
      <c r="F540" s="3" t="s">
        <v>23</v>
      </c>
      <c r="G540" s="3" t="s">
        <v>23</v>
      </c>
      <c r="H540" t="s">
        <v>24</v>
      </c>
      <c r="I540" s="3" t="s">
        <v>25</v>
      </c>
      <c r="J540" s="14"/>
      <c r="K540" s="3">
        <v>0</v>
      </c>
      <c r="L540" t="s">
        <v>18</v>
      </c>
      <c r="M540" t="s">
        <v>209</v>
      </c>
      <c r="N540" t="s">
        <v>36</v>
      </c>
      <c r="O540">
        <v>1</v>
      </c>
      <c r="P540" t="s">
        <v>1081</v>
      </c>
      <c r="Q540" t="s">
        <v>1073</v>
      </c>
      <c r="R540" t="s">
        <v>1073</v>
      </c>
      <c r="S540" t="s">
        <v>1073</v>
      </c>
    </row>
    <row r="541" spans="1:19" x14ac:dyDescent="0.15">
      <c r="A541">
        <v>540</v>
      </c>
      <c r="B541">
        <v>2020</v>
      </c>
      <c r="C541" t="s">
        <v>56</v>
      </c>
      <c r="D541" t="s">
        <v>474</v>
      </c>
      <c r="F541" s="3" t="s">
        <v>23</v>
      </c>
      <c r="G541" s="3" t="s">
        <v>23</v>
      </c>
      <c r="H541" t="s">
        <v>16</v>
      </c>
      <c r="I541" s="3" t="s">
        <v>17</v>
      </c>
      <c r="J541" s="14"/>
      <c r="K541" s="3">
        <v>100</v>
      </c>
      <c r="L541" t="s">
        <v>18</v>
      </c>
      <c r="M541" t="s">
        <v>209</v>
      </c>
      <c r="N541" t="s">
        <v>20</v>
      </c>
      <c r="O541">
        <v>3</v>
      </c>
      <c r="P541" t="s">
        <v>1081</v>
      </c>
      <c r="Q541" t="s">
        <v>1073</v>
      </c>
      <c r="R541" t="s">
        <v>1073</v>
      </c>
      <c r="S541" t="s">
        <v>1073</v>
      </c>
    </row>
    <row r="542" spans="1:19" x14ac:dyDescent="0.15">
      <c r="A542">
        <v>541</v>
      </c>
      <c r="B542">
        <v>2020</v>
      </c>
      <c r="C542" t="s">
        <v>116</v>
      </c>
      <c r="D542" t="s">
        <v>468</v>
      </c>
      <c r="F542" s="3" t="s">
        <v>23</v>
      </c>
      <c r="G542" s="3" t="s">
        <v>23</v>
      </c>
      <c r="H542" t="s">
        <v>24</v>
      </c>
      <c r="I542" s="3" t="s">
        <v>25</v>
      </c>
      <c r="J542" s="14"/>
      <c r="K542" s="3">
        <v>0</v>
      </c>
      <c r="L542" t="s">
        <v>18</v>
      </c>
      <c r="M542" t="s">
        <v>209</v>
      </c>
      <c r="N542" t="s">
        <v>36</v>
      </c>
      <c r="O542">
        <v>2</v>
      </c>
      <c r="P542" t="s">
        <v>1081</v>
      </c>
      <c r="Q542" t="s">
        <v>1073</v>
      </c>
      <c r="R542" t="s">
        <v>1073</v>
      </c>
      <c r="S542" t="s">
        <v>1073</v>
      </c>
    </row>
    <row r="543" spans="1:19" x14ac:dyDescent="0.15">
      <c r="A543">
        <v>542</v>
      </c>
      <c r="B543">
        <v>2020</v>
      </c>
      <c r="C543" t="s">
        <v>448</v>
      </c>
      <c r="D543" t="s">
        <v>449</v>
      </c>
      <c r="F543" s="3" t="s">
        <v>23</v>
      </c>
      <c r="G543" s="3" t="s">
        <v>23</v>
      </c>
      <c r="H543" s="7" t="s">
        <v>54</v>
      </c>
      <c r="I543" s="3" t="s">
        <v>25</v>
      </c>
      <c r="J543" s="14"/>
      <c r="K543" s="3">
        <v>0</v>
      </c>
      <c r="L543" t="s">
        <v>212</v>
      </c>
      <c r="M543" t="s">
        <v>209</v>
      </c>
      <c r="N543" t="s">
        <v>50</v>
      </c>
      <c r="O543">
        <v>0</v>
      </c>
      <c r="P543" t="s">
        <v>1081</v>
      </c>
      <c r="Q543" t="s">
        <v>1073</v>
      </c>
      <c r="R543" t="s">
        <v>1073</v>
      </c>
      <c r="S543" t="s">
        <v>1073</v>
      </c>
    </row>
    <row r="544" spans="1:19" x14ac:dyDescent="0.15">
      <c r="A544">
        <v>543</v>
      </c>
      <c r="B544">
        <v>2020</v>
      </c>
      <c r="C544" t="s">
        <v>475</v>
      </c>
      <c r="D544" t="s">
        <v>476</v>
      </c>
      <c r="F544" s="3" t="s">
        <v>23</v>
      </c>
      <c r="G544" s="3" t="s">
        <v>23</v>
      </c>
      <c r="H544" t="s">
        <v>16</v>
      </c>
      <c r="I544" s="3" t="s">
        <v>17</v>
      </c>
      <c r="J544" s="14"/>
      <c r="K544" s="3">
        <v>100</v>
      </c>
      <c r="L544" t="s">
        <v>18</v>
      </c>
      <c r="M544" t="s">
        <v>209</v>
      </c>
      <c r="N544" t="s">
        <v>20</v>
      </c>
      <c r="O544">
        <v>1</v>
      </c>
      <c r="P544" t="s">
        <v>1081</v>
      </c>
      <c r="Q544" t="s">
        <v>1073</v>
      </c>
      <c r="R544" t="s">
        <v>1073</v>
      </c>
      <c r="S544" t="s">
        <v>1073</v>
      </c>
    </row>
    <row r="545" spans="1:19" x14ac:dyDescent="0.15">
      <c r="A545">
        <v>544</v>
      </c>
      <c r="B545">
        <v>2020</v>
      </c>
      <c r="C545" t="s">
        <v>167</v>
      </c>
      <c r="D545" t="s">
        <v>477</v>
      </c>
      <c r="F545" s="3" t="s">
        <v>23</v>
      </c>
      <c r="G545" s="3" t="s">
        <v>23</v>
      </c>
      <c r="H545" t="s">
        <v>67</v>
      </c>
      <c r="I545" s="3" t="s">
        <v>17</v>
      </c>
      <c r="J545" s="14"/>
      <c r="K545" s="3">
        <v>100</v>
      </c>
      <c r="L545" t="s">
        <v>18</v>
      </c>
      <c r="M545" t="s">
        <v>209</v>
      </c>
      <c r="N545" t="s">
        <v>36</v>
      </c>
      <c r="O545">
        <v>1</v>
      </c>
      <c r="P545" t="s">
        <v>1081</v>
      </c>
      <c r="Q545" t="s">
        <v>1073</v>
      </c>
      <c r="R545" t="s">
        <v>1073</v>
      </c>
      <c r="S545" t="s">
        <v>1073</v>
      </c>
    </row>
    <row r="546" spans="1:19" x14ac:dyDescent="0.15">
      <c r="A546">
        <v>545</v>
      </c>
      <c r="B546">
        <v>2020</v>
      </c>
      <c r="C546" t="s">
        <v>178</v>
      </c>
      <c r="D546" t="s">
        <v>478</v>
      </c>
      <c r="F546" s="3" t="s">
        <v>83</v>
      </c>
      <c r="G546" s="3" t="s">
        <v>35</v>
      </c>
      <c r="H546" t="s">
        <v>16</v>
      </c>
      <c r="I546" s="3" t="s">
        <v>17</v>
      </c>
      <c r="J546" s="14"/>
      <c r="K546" s="3">
        <v>100</v>
      </c>
      <c r="L546" t="s">
        <v>18</v>
      </c>
      <c r="M546" t="s">
        <v>209</v>
      </c>
      <c r="N546" t="s">
        <v>36</v>
      </c>
      <c r="O546">
        <v>1</v>
      </c>
      <c r="P546">
        <v>0</v>
      </c>
      <c r="Q546" t="s">
        <v>1073</v>
      </c>
      <c r="R546" t="s">
        <v>1073</v>
      </c>
      <c r="S546" t="s">
        <v>1073</v>
      </c>
    </row>
    <row r="547" spans="1:19" x14ac:dyDescent="0.15">
      <c r="A547">
        <v>546</v>
      </c>
      <c r="B547">
        <v>2020</v>
      </c>
      <c r="C547" t="s">
        <v>253</v>
      </c>
      <c r="D547" t="s">
        <v>479</v>
      </c>
      <c r="F547" s="3" t="s">
        <v>23</v>
      </c>
      <c r="G547" s="3" t="s">
        <v>23</v>
      </c>
      <c r="H547" t="s">
        <v>71</v>
      </c>
      <c r="I547" s="3" t="s">
        <v>17</v>
      </c>
      <c r="J547" s="14"/>
      <c r="K547" s="3">
        <v>100</v>
      </c>
      <c r="L547" t="s">
        <v>212</v>
      </c>
      <c r="M547" t="s">
        <v>209</v>
      </c>
      <c r="N547" t="s">
        <v>36</v>
      </c>
      <c r="O547">
        <v>0</v>
      </c>
      <c r="P547" t="s">
        <v>1073</v>
      </c>
      <c r="Q547" t="s">
        <v>1073</v>
      </c>
      <c r="R547" t="s">
        <v>1073</v>
      </c>
      <c r="S547" t="s">
        <v>1073</v>
      </c>
    </row>
    <row r="548" spans="1:19" x14ac:dyDescent="0.15">
      <c r="A548">
        <v>547</v>
      </c>
      <c r="B548">
        <v>2020</v>
      </c>
      <c r="C548" t="s">
        <v>113</v>
      </c>
      <c r="D548" t="s">
        <v>114</v>
      </c>
      <c r="F548" s="3" t="s">
        <v>23</v>
      </c>
      <c r="G548" s="3" t="s">
        <v>23</v>
      </c>
      <c r="H548" t="s">
        <v>49</v>
      </c>
      <c r="I548" s="3" t="s">
        <v>25</v>
      </c>
      <c r="J548" s="14"/>
      <c r="K548" s="3">
        <v>0</v>
      </c>
      <c r="L548" t="s">
        <v>212</v>
      </c>
      <c r="M548" t="s">
        <v>209</v>
      </c>
      <c r="N548" t="s">
        <v>36</v>
      </c>
      <c r="O548">
        <v>0</v>
      </c>
      <c r="P548" t="s">
        <v>1081</v>
      </c>
      <c r="Q548" t="s">
        <v>1073</v>
      </c>
      <c r="R548" t="s">
        <v>1073</v>
      </c>
      <c r="S548" t="s">
        <v>1073</v>
      </c>
    </row>
    <row r="549" spans="1:19" x14ac:dyDescent="0.15">
      <c r="A549">
        <v>548</v>
      </c>
      <c r="B549">
        <v>2020</v>
      </c>
      <c r="C549" t="s">
        <v>145</v>
      </c>
      <c r="D549" t="s">
        <v>146</v>
      </c>
      <c r="F549" s="3" t="s">
        <v>23</v>
      </c>
      <c r="G549" s="3" t="s">
        <v>23</v>
      </c>
      <c r="H549" t="s">
        <v>16</v>
      </c>
      <c r="I549" s="3" t="s">
        <v>17</v>
      </c>
      <c r="J549" s="14"/>
      <c r="K549" s="3">
        <v>100</v>
      </c>
      <c r="L549" t="s">
        <v>18</v>
      </c>
      <c r="M549" t="s">
        <v>209</v>
      </c>
      <c r="N549" t="s">
        <v>36</v>
      </c>
      <c r="O549">
        <v>1</v>
      </c>
      <c r="P549" t="s">
        <v>1081</v>
      </c>
      <c r="Q549" t="s">
        <v>1073</v>
      </c>
      <c r="R549" t="s">
        <v>1073</v>
      </c>
      <c r="S549" t="s">
        <v>1073</v>
      </c>
    </row>
    <row r="550" spans="1:19" x14ac:dyDescent="0.15">
      <c r="A550">
        <v>549</v>
      </c>
      <c r="B550">
        <v>2020</v>
      </c>
      <c r="C550" t="s">
        <v>94</v>
      </c>
      <c r="D550" t="s">
        <v>95</v>
      </c>
      <c r="F550" s="3" t="s">
        <v>96</v>
      </c>
      <c r="G550" s="3" t="s">
        <v>48</v>
      </c>
      <c r="H550" t="s">
        <v>16</v>
      </c>
      <c r="I550" s="3" t="s">
        <v>17</v>
      </c>
      <c r="J550" s="14"/>
      <c r="K550" s="3">
        <v>100</v>
      </c>
      <c r="L550" t="s">
        <v>18</v>
      </c>
      <c r="M550" t="s">
        <v>209</v>
      </c>
      <c r="N550" t="s">
        <v>36</v>
      </c>
      <c r="O550">
        <v>0</v>
      </c>
      <c r="P550" t="s">
        <v>1073</v>
      </c>
      <c r="Q550" t="s">
        <v>1073</v>
      </c>
      <c r="R550" t="s">
        <v>1073</v>
      </c>
      <c r="S550" t="s">
        <v>1094</v>
      </c>
    </row>
    <row r="551" spans="1:19" x14ac:dyDescent="0.15">
      <c r="A551">
        <v>550</v>
      </c>
      <c r="B551">
        <v>2020</v>
      </c>
      <c r="C551" t="s">
        <v>216</v>
      </c>
      <c r="D551" t="s">
        <v>217</v>
      </c>
      <c r="F551" s="3" t="s">
        <v>23</v>
      </c>
      <c r="G551" s="3" t="s">
        <v>23</v>
      </c>
      <c r="H551" t="s">
        <v>71</v>
      </c>
      <c r="I551" s="3" t="s">
        <v>17</v>
      </c>
      <c r="J551" s="14"/>
      <c r="K551" s="3">
        <v>100</v>
      </c>
      <c r="L551" t="s">
        <v>212</v>
      </c>
      <c r="M551" t="s">
        <v>209</v>
      </c>
      <c r="N551" t="s">
        <v>36</v>
      </c>
      <c r="O551">
        <v>0</v>
      </c>
      <c r="P551" t="s">
        <v>1073</v>
      </c>
      <c r="Q551" t="s">
        <v>1073</v>
      </c>
      <c r="R551" t="s">
        <v>1073</v>
      </c>
      <c r="S551" t="s">
        <v>1073</v>
      </c>
    </row>
    <row r="552" spans="1:19" x14ac:dyDescent="0.15">
      <c r="A552">
        <v>551</v>
      </c>
      <c r="B552">
        <v>2020</v>
      </c>
      <c r="C552" t="s">
        <v>392</v>
      </c>
      <c r="D552" t="s">
        <v>393</v>
      </c>
      <c r="F552" s="3" t="s">
        <v>23</v>
      </c>
      <c r="G552" s="3" t="s">
        <v>23</v>
      </c>
      <c r="H552" t="s">
        <v>71</v>
      </c>
      <c r="I552" s="3" t="s">
        <v>17</v>
      </c>
      <c r="J552" s="14"/>
      <c r="K552" s="3">
        <v>100</v>
      </c>
      <c r="L552" t="s">
        <v>212</v>
      </c>
      <c r="M552" t="s">
        <v>209</v>
      </c>
      <c r="N552" t="s">
        <v>36</v>
      </c>
      <c r="O552">
        <v>0</v>
      </c>
      <c r="P552" t="s">
        <v>1073</v>
      </c>
      <c r="Q552" t="s">
        <v>1073</v>
      </c>
      <c r="R552" t="s">
        <v>1073</v>
      </c>
      <c r="S552" t="s">
        <v>1073</v>
      </c>
    </row>
    <row r="553" spans="1:19" x14ac:dyDescent="0.15">
      <c r="A553">
        <v>552</v>
      </c>
      <c r="B553">
        <v>2020</v>
      </c>
      <c r="C553" t="s">
        <v>480</v>
      </c>
      <c r="D553" t="s">
        <v>146</v>
      </c>
      <c r="F553" s="3" t="s">
        <v>23</v>
      </c>
      <c r="G553" s="3" t="s">
        <v>23</v>
      </c>
      <c r="H553" t="s">
        <v>24</v>
      </c>
      <c r="I553" s="3" t="s">
        <v>25</v>
      </c>
      <c r="J553" s="14"/>
      <c r="K553" s="3">
        <v>0</v>
      </c>
      <c r="L553" t="s">
        <v>212</v>
      </c>
      <c r="M553" t="s">
        <v>209</v>
      </c>
      <c r="N553" t="s">
        <v>36</v>
      </c>
      <c r="O553">
        <v>0</v>
      </c>
      <c r="P553" t="s">
        <v>1073</v>
      </c>
      <c r="Q553" t="s">
        <v>1073</v>
      </c>
      <c r="R553" t="s">
        <v>1073</v>
      </c>
      <c r="S553" t="s">
        <v>1073</v>
      </c>
    </row>
    <row r="554" spans="1:19" x14ac:dyDescent="0.15">
      <c r="A554">
        <v>553</v>
      </c>
      <c r="B554">
        <v>2020</v>
      </c>
      <c r="C554" t="s">
        <v>481</v>
      </c>
      <c r="D554" t="s">
        <v>482</v>
      </c>
      <c r="F554" s="3" t="s">
        <v>23</v>
      </c>
      <c r="G554" s="3" t="s">
        <v>23</v>
      </c>
      <c r="H554" t="s">
        <v>71</v>
      </c>
      <c r="I554" s="3" t="s">
        <v>25</v>
      </c>
      <c r="J554" s="14"/>
      <c r="K554" s="3">
        <v>0</v>
      </c>
      <c r="L554" t="s">
        <v>212</v>
      </c>
      <c r="M554" t="s">
        <v>209</v>
      </c>
      <c r="N554" t="s">
        <v>20</v>
      </c>
      <c r="O554">
        <v>0</v>
      </c>
      <c r="P554" t="s">
        <v>1073</v>
      </c>
      <c r="Q554" t="s">
        <v>1073</v>
      </c>
      <c r="R554" t="s">
        <v>1073</v>
      </c>
      <c r="S554" t="s">
        <v>1073</v>
      </c>
    </row>
    <row r="555" spans="1:19" x14ac:dyDescent="0.15">
      <c r="A555">
        <v>554</v>
      </c>
      <c r="B555">
        <v>2020</v>
      </c>
      <c r="C555" t="s">
        <v>358</v>
      </c>
      <c r="D555" t="s">
        <v>483</v>
      </c>
      <c r="F555" s="3" t="s">
        <v>360</v>
      </c>
      <c r="G555" s="3" t="s">
        <v>43</v>
      </c>
      <c r="H555" t="s">
        <v>24</v>
      </c>
      <c r="I555" s="3" t="s">
        <v>25</v>
      </c>
      <c r="J555" s="14"/>
      <c r="K555" s="3">
        <v>50</v>
      </c>
      <c r="L555" t="s">
        <v>212</v>
      </c>
      <c r="M555" t="s">
        <v>209</v>
      </c>
      <c r="N555" t="s">
        <v>20</v>
      </c>
      <c r="O555">
        <v>0</v>
      </c>
      <c r="P555" t="s">
        <v>1073</v>
      </c>
      <c r="Q555" t="s">
        <v>1073</v>
      </c>
      <c r="R555" t="s">
        <v>1073</v>
      </c>
      <c r="S555" t="s">
        <v>1094</v>
      </c>
    </row>
    <row r="556" spans="1:19" x14ac:dyDescent="0.15">
      <c r="A556">
        <v>555</v>
      </c>
      <c r="B556">
        <v>2020</v>
      </c>
      <c r="C556" t="s">
        <v>142</v>
      </c>
      <c r="D556" t="s">
        <v>143</v>
      </c>
      <c r="F556" s="3" t="s">
        <v>23</v>
      </c>
      <c r="G556" s="3" t="s">
        <v>23</v>
      </c>
      <c r="H556" t="s">
        <v>24</v>
      </c>
      <c r="I556" s="3" t="s">
        <v>25</v>
      </c>
      <c r="J556" s="14"/>
      <c r="K556" s="3">
        <v>0</v>
      </c>
      <c r="L556" t="s">
        <v>212</v>
      </c>
      <c r="M556" t="s">
        <v>209</v>
      </c>
      <c r="N556" t="s">
        <v>36</v>
      </c>
      <c r="O556">
        <v>0</v>
      </c>
      <c r="P556" t="s">
        <v>1081</v>
      </c>
      <c r="Q556" t="s">
        <v>1073</v>
      </c>
      <c r="R556" t="s">
        <v>1073</v>
      </c>
      <c r="S556" t="s">
        <v>1073</v>
      </c>
    </row>
    <row r="557" spans="1:19" x14ac:dyDescent="0.15">
      <c r="A557">
        <v>556</v>
      </c>
      <c r="B557">
        <v>2020</v>
      </c>
      <c r="C557" t="s">
        <v>21</v>
      </c>
      <c r="D557" t="s">
        <v>22</v>
      </c>
      <c r="F557" s="3" t="s">
        <v>23</v>
      </c>
      <c r="G557" s="3" t="s">
        <v>23</v>
      </c>
      <c r="H557" t="s">
        <v>24</v>
      </c>
      <c r="I557" s="3" t="s">
        <v>25</v>
      </c>
      <c r="J557" s="14"/>
      <c r="K557" s="3">
        <v>0</v>
      </c>
      <c r="L557" t="s">
        <v>212</v>
      </c>
      <c r="M557" t="s">
        <v>209</v>
      </c>
      <c r="N557" t="s">
        <v>20</v>
      </c>
      <c r="O557">
        <v>0</v>
      </c>
      <c r="P557" t="s">
        <v>1081</v>
      </c>
      <c r="Q557" t="s">
        <v>1073</v>
      </c>
      <c r="R557" t="s">
        <v>1073</v>
      </c>
      <c r="S557" t="s">
        <v>1073</v>
      </c>
    </row>
    <row r="558" spans="1:19" x14ac:dyDescent="0.15">
      <c r="A558">
        <v>557</v>
      </c>
      <c r="B558">
        <v>2020</v>
      </c>
      <c r="C558" t="s">
        <v>260</v>
      </c>
      <c r="D558" t="s">
        <v>261</v>
      </c>
      <c r="F558" s="3" t="s">
        <v>23</v>
      </c>
      <c r="G558" s="3" t="s">
        <v>23</v>
      </c>
      <c r="H558" t="s">
        <v>24</v>
      </c>
      <c r="I558" s="3" t="s">
        <v>25</v>
      </c>
      <c r="J558" s="14"/>
      <c r="K558" s="3">
        <v>0</v>
      </c>
      <c r="L558" t="s">
        <v>212</v>
      </c>
      <c r="M558" t="s">
        <v>209</v>
      </c>
      <c r="N558" t="s">
        <v>50</v>
      </c>
      <c r="O558">
        <v>0</v>
      </c>
      <c r="P558" t="s">
        <v>1084</v>
      </c>
      <c r="Q558" t="s">
        <v>1073</v>
      </c>
      <c r="R558" t="s">
        <v>1073</v>
      </c>
      <c r="S558" t="s">
        <v>1073</v>
      </c>
    </row>
    <row r="559" spans="1:19" x14ac:dyDescent="0.15">
      <c r="A559">
        <v>558</v>
      </c>
      <c r="B559">
        <v>2020</v>
      </c>
      <c r="C559" t="s">
        <v>87</v>
      </c>
      <c r="D559" t="s">
        <v>220</v>
      </c>
      <c r="F559" s="3" t="s">
        <v>89</v>
      </c>
      <c r="G559" s="3" t="s">
        <v>43</v>
      </c>
      <c r="H559" t="s">
        <v>71</v>
      </c>
      <c r="I559" s="3" t="s">
        <v>25</v>
      </c>
      <c r="J559" s="14"/>
      <c r="K559" s="3">
        <v>50</v>
      </c>
      <c r="L559" t="s">
        <v>44</v>
      </c>
      <c r="M559" t="s">
        <v>209</v>
      </c>
      <c r="N559" t="s">
        <v>36</v>
      </c>
      <c r="O559">
        <v>1</v>
      </c>
      <c r="P559" t="s">
        <v>1073</v>
      </c>
      <c r="Q559" t="s">
        <v>1073</v>
      </c>
      <c r="R559" t="s">
        <v>1073</v>
      </c>
      <c r="S559" t="s">
        <v>1073</v>
      </c>
    </row>
    <row r="560" spans="1:19" x14ac:dyDescent="0.15">
      <c r="A560">
        <v>559</v>
      </c>
      <c r="B560">
        <v>2020</v>
      </c>
      <c r="C560" t="s">
        <v>142</v>
      </c>
      <c r="D560" t="s">
        <v>143</v>
      </c>
      <c r="F560" s="3" t="s">
        <v>23</v>
      </c>
      <c r="G560" s="3" t="s">
        <v>23</v>
      </c>
      <c r="H560" t="s">
        <v>24</v>
      </c>
      <c r="I560" s="3" t="s">
        <v>25</v>
      </c>
      <c r="J560" s="14"/>
      <c r="K560" s="3">
        <v>0</v>
      </c>
      <c r="L560" t="s">
        <v>212</v>
      </c>
      <c r="M560" t="s">
        <v>209</v>
      </c>
      <c r="N560" t="s">
        <v>36</v>
      </c>
      <c r="O560">
        <v>0</v>
      </c>
      <c r="P560" t="s">
        <v>1081</v>
      </c>
      <c r="Q560" t="s">
        <v>1073</v>
      </c>
      <c r="R560" t="s">
        <v>1073</v>
      </c>
      <c r="S560" t="s">
        <v>1073</v>
      </c>
    </row>
    <row r="561" spans="1:19" x14ac:dyDescent="0.15">
      <c r="A561">
        <v>560</v>
      </c>
      <c r="B561">
        <v>2020</v>
      </c>
      <c r="C561" t="s">
        <v>276</v>
      </c>
      <c r="D561" t="s">
        <v>277</v>
      </c>
      <c r="F561" s="3" t="s">
        <v>23</v>
      </c>
      <c r="G561" s="3" t="s">
        <v>23</v>
      </c>
      <c r="H561" t="s">
        <v>63</v>
      </c>
      <c r="I561" s="3" t="s">
        <v>17</v>
      </c>
      <c r="J561" s="14"/>
      <c r="K561" s="3">
        <v>100</v>
      </c>
      <c r="L561" t="s">
        <v>212</v>
      </c>
      <c r="M561" t="s">
        <v>209</v>
      </c>
      <c r="N561" t="s">
        <v>36</v>
      </c>
      <c r="O561">
        <v>0</v>
      </c>
      <c r="P561">
        <v>0</v>
      </c>
      <c r="Q561" t="s">
        <v>1073</v>
      </c>
      <c r="R561" t="s">
        <v>1073</v>
      </c>
      <c r="S561" t="s">
        <v>1073</v>
      </c>
    </row>
    <row r="562" spans="1:19" x14ac:dyDescent="0.15">
      <c r="A562">
        <v>561</v>
      </c>
      <c r="B562">
        <v>2020</v>
      </c>
      <c r="C562" t="s">
        <v>282</v>
      </c>
      <c r="D562" t="s">
        <v>446</v>
      </c>
      <c r="F562" s="3" t="s">
        <v>23</v>
      </c>
      <c r="G562" s="3" t="s">
        <v>23</v>
      </c>
      <c r="H562" t="s">
        <v>24</v>
      </c>
      <c r="I562" s="3" t="s">
        <v>25</v>
      </c>
      <c r="J562" s="14"/>
      <c r="K562" s="3">
        <v>0</v>
      </c>
      <c r="L562" t="s">
        <v>212</v>
      </c>
      <c r="M562" t="s">
        <v>209</v>
      </c>
      <c r="N562" t="s">
        <v>36</v>
      </c>
      <c r="O562">
        <v>0</v>
      </c>
      <c r="P562" t="s">
        <v>1081</v>
      </c>
      <c r="Q562" t="s">
        <v>1073</v>
      </c>
      <c r="R562" t="s">
        <v>1073</v>
      </c>
      <c r="S562" t="s">
        <v>1073</v>
      </c>
    </row>
    <row r="563" spans="1:19" x14ac:dyDescent="0.15">
      <c r="A563">
        <v>562</v>
      </c>
      <c r="B563">
        <v>2020</v>
      </c>
      <c r="C563" t="s">
        <v>21</v>
      </c>
      <c r="D563" t="s">
        <v>22</v>
      </c>
      <c r="F563" s="3" t="s">
        <v>23</v>
      </c>
      <c r="G563" s="3" t="s">
        <v>23</v>
      </c>
      <c r="H563" t="s">
        <v>24</v>
      </c>
      <c r="I563" s="3" t="s">
        <v>25</v>
      </c>
      <c r="J563" s="14"/>
      <c r="K563" s="3">
        <v>0</v>
      </c>
      <c r="L563" t="s">
        <v>212</v>
      </c>
      <c r="M563" t="s">
        <v>209</v>
      </c>
      <c r="N563" t="s">
        <v>36</v>
      </c>
      <c r="O563">
        <v>0</v>
      </c>
      <c r="P563" t="s">
        <v>1081</v>
      </c>
      <c r="Q563" t="s">
        <v>1073</v>
      </c>
      <c r="R563" t="s">
        <v>1073</v>
      </c>
      <c r="S563" t="s">
        <v>1073</v>
      </c>
    </row>
    <row r="564" spans="1:19" x14ac:dyDescent="0.15">
      <c r="A564">
        <v>563</v>
      </c>
      <c r="B564">
        <v>2020</v>
      </c>
      <c r="C564" t="s">
        <v>331</v>
      </c>
      <c r="D564" t="s">
        <v>246</v>
      </c>
      <c r="F564" s="3" t="s">
        <v>23</v>
      </c>
      <c r="G564" s="3" t="s">
        <v>23</v>
      </c>
      <c r="H564" t="s">
        <v>24</v>
      </c>
      <c r="I564" s="3" t="s">
        <v>25</v>
      </c>
      <c r="J564" s="14"/>
      <c r="K564" s="3">
        <v>0</v>
      </c>
      <c r="L564" t="s">
        <v>18</v>
      </c>
      <c r="M564" t="s">
        <v>209</v>
      </c>
      <c r="N564" t="s">
        <v>20</v>
      </c>
      <c r="O564">
        <v>1</v>
      </c>
      <c r="P564" t="s">
        <v>1081</v>
      </c>
      <c r="Q564" t="s">
        <v>1073</v>
      </c>
      <c r="R564" t="s">
        <v>1073</v>
      </c>
      <c r="S564" t="s">
        <v>1073</v>
      </c>
    </row>
    <row r="565" spans="1:19" x14ac:dyDescent="0.15">
      <c r="A565">
        <v>564</v>
      </c>
      <c r="B565">
        <v>2020</v>
      </c>
      <c r="C565" t="s">
        <v>266</v>
      </c>
      <c r="D565" t="s">
        <v>485</v>
      </c>
      <c r="F565" s="3" t="s">
        <v>23</v>
      </c>
      <c r="G565" s="3" t="s">
        <v>23</v>
      </c>
      <c r="H565" t="s">
        <v>24</v>
      </c>
      <c r="I565" s="3" t="s">
        <v>25</v>
      </c>
      <c r="J565" s="14"/>
      <c r="K565" s="3">
        <v>0</v>
      </c>
      <c r="L565" t="s">
        <v>212</v>
      </c>
      <c r="M565" t="s">
        <v>209</v>
      </c>
      <c r="N565" t="s">
        <v>36</v>
      </c>
      <c r="O565">
        <v>0</v>
      </c>
      <c r="P565" t="s">
        <v>1081</v>
      </c>
      <c r="Q565" t="s">
        <v>1073</v>
      </c>
      <c r="R565" t="s">
        <v>1073</v>
      </c>
      <c r="S565" t="s">
        <v>1073</v>
      </c>
    </row>
    <row r="566" spans="1:19" x14ac:dyDescent="0.15">
      <c r="A566">
        <v>565</v>
      </c>
      <c r="B566">
        <v>2020</v>
      </c>
      <c r="C566" t="s">
        <v>337</v>
      </c>
      <c r="D566" t="s">
        <v>338</v>
      </c>
      <c r="F566" s="3" t="s">
        <v>301</v>
      </c>
      <c r="G566" s="3" t="s">
        <v>43</v>
      </c>
      <c r="H566" t="s">
        <v>49</v>
      </c>
      <c r="I566" s="3" t="s">
        <v>17</v>
      </c>
      <c r="J566" s="14"/>
      <c r="K566" s="3">
        <v>100</v>
      </c>
      <c r="L566" t="s">
        <v>18</v>
      </c>
      <c r="M566" t="s">
        <v>209</v>
      </c>
      <c r="N566" t="s">
        <v>36</v>
      </c>
      <c r="O566">
        <v>0</v>
      </c>
      <c r="P566" t="s">
        <v>1073</v>
      </c>
      <c r="Q566" t="s">
        <v>1073</v>
      </c>
      <c r="R566" t="s">
        <v>1073</v>
      </c>
      <c r="S566" t="s">
        <v>1073</v>
      </c>
    </row>
    <row r="567" spans="1:19" x14ac:dyDescent="0.15">
      <c r="A567">
        <v>566</v>
      </c>
      <c r="B567">
        <v>2020</v>
      </c>
      <c r="C567" t="s">
        <v>21</v>
      </c>
      <c r="D567" t="s">
        <v>22</v>
      </c>
      <c r="F567" s="3" t="s">
        <v>23</v>
      </c>
      <c r="G567" s="3" t="s">
        <v>23</v>
      </c>
      <c r="H567" t="s">
        <v>24</v>
      </c>
      <c r="I567" s="3" t="s">
        <v>25</v>
      </c>
      <c r="J567" s="14"/>
      <c r="K567" s="3">
        <v>0</v>
      </c>
      <c r="L567" t="s">
        <v>18</v>
      </c>
      <c r="M567" t="s">
        <v>209</v>
      </c>
      <c r="N567" t="s">
        <v>36</v>
      </c>
      <c r="O567">
        <v>0</v>
      </c>
      <c r="P567" t="s">
        <v>1081</v>
      </c>
      <c r="Q567" t="s">
        <v>1073</v>
      </c>
      <c r="R567" t="s">
        <v>1073</v>
      </c>
      <c r="S567" t="s">
        <v>1073</v>
      </c>
    </row>
    <row r="568" spans="1:19" x14ac:dyDescent="0.15">
      <c r="A568">
        <v>567</v>
      </c>
      <c r="B568">
        <v>2020</v>
      </c>
      <c r="C568" t="s">
        <v>326</v>
      </c>
      <c r="D568" t="s">
        <v>486</v>
      </c>
      <c r="F568" s="3" t="s">
        <v>14</v>
      </c>
      <c r="G568" s="3" t="s">
        <v>15</v>
      </c>
      <c r="H568" t="s">
        <v>24</v>
      </c>
      <c r="I568" s="3" t="s">
        <v>25</v>
      </c>
      <c r="J568" s="14"/>
      <c r="K568" s="3">
        <v>0</v>
      </c>
      <c r="L568" t="s">
        <v>212</v>
      </c>
      <c r="M568" t="s">
        <v>209</v>
      </c>
      <c r="N568" t="s">
        <v>36</v>
      </c>
      <c r="O568">
        <v>0</v>
      </c>
      <c r="P568" t="s">
        <v>1073</v>
      </c>
      <c r="Q568" t="s">
        <v>1073</v>
      </c>
      <c r="R568" t="s">
        <v>1073</v>
      </c>
      <c r="S568" t="s">
        <v>1073</v>
      </c>
    </row>
    <row r="569" spans="1:19" x14ac:dyDescent="0.15">
      <c r="A569">
        <v>568</v>
      </c>
      <c r="B569">
        <v>2020</v>
      </c>
      <c r="C569" t="s">
        <v>487</v>
      </c>
      <c r="D569" t="s">
        <v>308</v>
      </c>
      <c r="F569" s="3" t="s">
        <v>23</v>
      </c>
      <c r="G569" s="3" t="s">
        <v>23</v>
      </c>
      <c r="H569" t="s">
        <v>24</v>
      </c>
      <c r="I569" s="3" t="s">
        <v>25</v>
      </c>
      <c r="J569" s="14"/>
      <c r="K569" s="3">
        <v>0</v>
      </c>
      <c r="L569" t="s">
        <v>18</v>
      </c>
      <c r="M569" t="s">
        <v>209</v>
      </c>
      <c r="N569" t="s">
        <v>36</v>
      </c>
      <c r="O569">
        <v>1</v>
      </c>
      <c r="P569" t="s">
        <v>1081</v>
      </c>
      <c r="Q569" t="s">
        <v>1073</v>
      </c>
      <c r="R569" t="s">
        <v>1073</v>
      </c>
      <c r="S569" t="s">
        <v>1073</v>
      </c>
    </row>
    <row r="570" spans="1:19" x14ac:dyDescent="0.15">
      <c r="A570">
        <v>569</v>
      </c>
      <c r="B570">
        <v>2020</v>
      </c>
      <c r="C570" t="s">
        <v>45</v>
      </c>
      <c r="D570" t="s">
        <v>46</v>
      </c>
      <c r="F570" s="3" t="s">
        <v>47</v>
      </c>
      <c r="G570" s="3" t="s">
        <v>48</v>
      </c>
      <c r="H570" t="s">
        <v>24</v>
      </c>
      <c r="I570" s="3" t="s">
        <v>25</v>
      </c>
      <c r="J570" s="14"/>
      <c r="K570" s="3">
        <v>50</v>
      </c>
      <c r="L570" t="s">
        <v>212</v>
      </c>
      <c r="M570" t="s">
        <v>209</v>
      </c>
      <c r="N570" t="s">
        <v>20</v>
      </c>
      <c r="O570">
        <v>0</v>
      </c>
      <c r="P570">
        <v>0</v>
      </c>
      <c r="Q570" t="s">
        <v>1073</v>
      </c>
      <c r="R570" t="s">
        <v>1073</v>
      </c>
      <c r="S570" t="s">
        <v>1094</v>
      </c>
    </row>
    <row r="571" spans="1:19" x14ac:dyDescent="0.15">
      <c r="A571">
        <v>570</v>
      </c>
      <c r="B571">
        <v>2020</v>
      </c>
      <c r="C571" t="s">
        <v>276</v>
      </c>
      <c r="D571" t="s">
        <v>488</v>
      </c>
      <c r="F571" s="3" t="s">
        <v>23</v>
      </c>
      <c r="G571" s="3" t="s">
        <v>23</v>
      </c>
      <c r="H571" t="s">
        <v>67</v>
      </c>
      <c r="I571" s="3" t="s">
        <v>17</v>
      </c>
      <c r="J571" s="14"/>
      <c r="K571" s="3">
        <v>100</v>
      </c>
      <c r="L571" t="s">
        <v>212</v>
      </c>
      <c r="M571" t="s">
        <v>209</v>
      </c>
      <c r="N571" t="s">
        <v>36</v>
      </c>
      <c r="O571">
        <v>0</v>
      </c>
      <c r="P571">
        <v>0</v>
      </c>
      <c r="Q571" t="s">
        <v>1073</v>
      </c>
      <c r="R571" t="s">
        <v>1073</v>
      </c>
      <c r="S571" t="s">
        <v>1073</v>
      </c>
    </row>
    <row r="572" spans="1:19" x14ac:dyDescent="0.15">
      <c r="A572">
        <v>571</v>
      </c>
      <c r="B572">
        <v>2020</v>
      </c>
      <c r="C572" t="s">
        <v>363</v>
      </c>
      <c r="D572" t="s">
        <v>489</v>
      </c>
      <c r="F572" s="3" t="s">
        <v>23</v>
      </c>
      <c r="G572" s="3" t="s">
        <v>23</v>
      </c>
      <c r="H572" t="s">
        <v>71</v>
      </c>
      <c r="I572" s="3" t="s">
        <v>17</v>
      </c>
      <c r="J572" s="14"/>
      <c r="K572" s="3">
        <v>100</v>
      </c>
      <c r="L572" t="s">
        <v>212</v>
      </c>
      <c r="M572" t="s">
        <v>209</v>
      </c>
      <c r="N572" t="s">
        <v>36</v>
      </c>
      <c r="O572">
        <v>0</v>
      </c>
      <c r="P572" t="s">
        <v>1073</v>
      </c>
      <c r="Q572" t="s">
        <v>1073</v>
      </c>
      <c r="R572" t="s">
        <v>1073</v>
      </c>
      <c r="S572" t="s">
        <v>1073</v>
      </c>
    </row>
    <row r="573" spans="1:19" x14ac:dyDescent="0.15">
      <c r="A573">
        <v>572</v>
      </c>
      <c r="B573">
        <v>2020</v>
      </c>
      <c r="C573" t="s">
        <v>142</v>
      </c>
      <c r="D573" t="s">
        <v>143</v>
      </c>
      <c r="F573" s="3" t="s">
        <v>23</v>
      </c>
      <c r="G573" s="3" t="s">
        <v>23</v>
      </c>
      <c r="H573" t="s">
        <v>24</v>
      </c>
      <c r="I573" s="3" t="s">
        <v>25</v>
      </c>
      <c r="J573" s="14"/>
      <c r="K573" s="3">
        <v>0</v>
      </c>
      <c r="L573" t="s">
        <v>212</v>
      </c>
      <c r="M573" t="s">
        <v>209</v>
      </c>
      <c r="N573" t="s">
        <v>50</v>
      </c>
      <c r="O573">
        <v>0</v>
      </c>
      <c r="P573" t="s">
        <v>1081</v>
      </c>
      <c r="Q573" t="s">
        <v>1073</v>
      </c>
      <c r="R573" t="s">
        <v>1073</v>
      </c>
      <c r="S573" t="s">
        <v>1073</v>
      </c>
    </row>
    <row r="574" spans="1:19" x14ac:dyDescent="0.15">
      <c r="A574">
        <v>573</v>
      </c>
      <c r="B574">
        <v>2020</v>
      </c>
      <c r="C574" t="s">
        <v>264</v>
      </c>
      <c r="D574" t="s">
        <v>168</v>
      </c>
      <c r="F574" s="3" t="s">
        <v>23</v>
      </c>
      <c r="G574" s="3" t="s">
        <v>23</v>
      </c>
      <c r="H574" t="s">
        <v>71</v>
      </c>
      <c r="I574" s="3" t="s">
        <v>354</v>
      </c>
      <c r="J574" s="14"/>
      <c r="K574" s="3">
        <v>0</v>
      </c>
      <c r="L574" t="s">
        <v>212</v>
      </c>
      <c r="M574" t="s">
        <v>209</v>
      </c>
      <c r="N574" t="s">
        <v>36</v>
      </c>
      <c r="O574">
        <v>0</v>
      </c>
      <c r="P574" t="s">
        <v>1073</v>
      </c>
      <c r="Q574" t="s">
        <v>1073</v>
      </c>
      <c r="R574" t="s">
        <v>1073</v>
      </c>
      <c r="S574" t="s">
        <v>1073</v>
      </c>
    </row>
    <row r="575" spans="1:19" x14ac:dyDescent="0.15">
      <c r="A575">
        <v>574</v>
      </c>
      <c r="B575">
        <v>2020</v>
      </c>
      <c r="C575" t="s">
        <v>258</v>
      </c>
      <c r="D575" t="s">
        <v>101</v>
      </c>
      <c r="F575" s="3" t="s">
        <v>23</v>
      </c>
      <c r="G575" s="3" t="s">
        <v>23</v>
      </c>
      <c r="H575" t="s">
        <v>60</v>
      </c>
      <c r="I575" s="3" t="s">
        <v>25</v>
      </c>
      <c r="J575" s="14"/>
      <c r="K575" s="3">
        <v>0</v>
      </c>
      <c r="L575" t="s">
        <v>44</v>
      </c>
      <c r="M575" t="s">
        <v>209</v>
      </c>
      <c r="N575" t="s">
        <v>36</v>
      </c>
      <c r="O575">
        <v>1</v>
      </c>
      <c r="P575" t="s">
        <v>1081</v>
      </c>
      <c r="Q575" t="s">
        <v>1073</v>
      </c>
      <c r="R575" t="s">
        <v>1073</v>
      </c>
      <c r="S575" t="s">
        <v>1073</v>
      </c>
    </row>
    <row r="576" spans="1:19" x14ac:dyDescent="0.15">
      <c r="A576">
        <v>575</v>
      </c>
      <c r="B576">
        <v>2020</v>
      </c>
      <c r="C576" t="s">
        <v>119</v>
      </c>
      <c r="D576" t="s">
        <v>120</v>
      </c>
      <c r="F576" s="3" t="s">
        <v>121</v>
      </c>
      <c r="G576" s="3" t="s">
        <v>43</v>
      </c>
      <c r="H576" t="s">
        <v>67</v>
      </c>
      <c r="I576" s="3" t="s">
        <v>25</v>
      </c>
      <c r="J576" s="14"/>
      <c r="K576" s="3">
        <v>50</v>
      </c>
      <c r="L576" t="s">
        <v>44</v>
      </c>
      <c r="M576" t="s">
        <v>209</v>
      </c>
      <c r="N576" t="s">
        <v>20</v>
      </c>
      <c r="O576">
        <v>1</v>
      </c>
      <c r="P576" t="s">
        <v>1073</v>
      </c>
      <c r="Q576" t="s">
        <v>1073</v>
      </c>
      <c r="R576" t="s">
        <v>1073</v>
      </c>
      <c r="S576" t="s">
        <v>1073</v>
      </c>
    </row>
    <row r="577" spans="1:19" x14ac:dyDescent="0.15">
      <c r="A577">
        <v>576</v>
      </c>
      <c r="B577">
        <v>2020</v>
      </c>
      <c r="C577" t="s">
        <v>21</v>
      </c>
      <c r="D577" t="s">
        <v>22</v>
      </c>
      <c r="F577" s="3" t="s">
        <v>23</v>
      </c>
      <c r="G577" s="3" t="s">
        <v>23</v>
      </c>
      <c r="H577" t="s">
        <v>67</v>
      </c>
      <c r="I577" s="3" t="s">
        <v>17</v>
      </c>
      <c r="J577" s="14"/>
      <c r="K577" s="3">
        <v>100</v>
      </c>
      <c r="L577" t="s">
        <v>212</v>
      </c>
      <c r="M577" t="s">
        <v>209</v>
      </c>
      <c r="N577" t="s">
        <v>20</v>
      </c>
      <c r="O577">
        <v>0</v>
      </c>
      <c r="P577" t="s">
        <v>1081</v>
      </c>
      <c r="Q577" t="s">
        <v>1073</v>
      </c>
      <c r="R577" t="s">
        <v>1073</v>
      </c>
      <c r="S577" t="s">
        <v>1073</v>
      </c>
    </row>
    <row r="578" spans="1:19" x14ac:dyDescent="0.15">
      <c r="A578">
        <v>577</v>
      </c>
      <c r="B578">
        <v>2020</v>
      </c>
      <c r="C578" t="s">
        <v>490</v>
      </c>
      <c r="D578" t="s">
        <v>491</v>
      </c>
      <c r="F578" s="3" t="s">
        <v>34</v>
      </c>
      <c r="G578" s="3" t="s">
        <v>35</v>
      </c>
      <c r="H578" t="s">
        <v>60</v>
      </c>
      <c r="I578" s="3" t="s">
        <v>25</v>
      </c>
      <c r="J578" s="14"/>
      <c r="K578" s="3">
        <v>50</v>
      </c>
      <c r="L578" t="s">
        <v>212</v>
      </c>
      <c r="M578" t="s">
        <v>209</v>
      </c>
      <c r="N578" t="s">
        <v>20</v>
      </c>
      <c r="O578">
        <v>0</v>
      </c>
      <c r="P578" t="s">
        <v>1073</v>
      </c>
      <c r="Q578" t="s">
        <v>1073</v>
      </c>
      <c r="R578" t="s">
        <v>1073</v>
      </c>
      <c r="S578" t="s">
        <v>1094</v>
      </c>
    </row>
    <row r="579" spans="1:19" x14ac:dyDescent="0.15">
      <c r="A579">
        <v>578</v>
      </c>
      <c r="B579">
        <v>2020</v>
      </c>
      <c r="C579" t="s">
        <v>270</v>
      </c>
      <c r="D579" t="s">
        <v>284</v>
      </c>
      <c r="F579" s="3" t="s">
        <v>23</v>
      </c>
      <c r="G579" s="3" t="s">
        <v>23</v>
      </c>
      <c r="H579" t="s">
        <v>71</v>
      </c>
      <c r="I579" s="3" t="s">
        <v>17</v>
      </c>
      <c r="J579" s="14"/>
      <c r="K579" s="3">
        <v>100</v>
      </c>
      <c r="L579" t="s">
        <v>212</v>
      </c>
      <c r="M579" t="s">
        <v>209</v>
      </c>
      <c r="N579" t="s">
        <v>50</v>
      </c>
      <c r="O579">
        <v>0</v>
      </c>
      <c r="P579" t="s">
        <v>1073</v>
      </c>
      <c r="Q579" t="s">
        <v>1073</v>
      </c>
      <c r="R579" t="s">
        <v>1073</v>
      </c>
      <c r="S579" t="s">
        <v>1073</v>
      </c>
    </row>
    <row r="580" spans="1:19" x14ac:dyDescent="0.15">
      <c r="A580">
        <v>579</v>
      </c>
      <c r="B580">
        <v>2020</v>
      </c>
      <c r="C580" t="s">
        <v>492</v>
      </c>
      <c r="F580" s="3" t="s">
        <v>493</v>
      </c>
      <c r="G580" s="3" t="s">
        <v>43</v>
      </c>
      <c r="H580" t="s">
        <v>16</v>
      </c>
      <c r="I580" s="3" t="s">
        <v>17</v>
      </c>
      <c r="J580" s="14"/>
      <c r="K580" s="3">
        <v>100</v>
      </c>
      <c r="L580" t="s">
        <v>44</v>
      </c>
      <c r="M580" t="s">
        <v>209</v>
      </c>
      <c r="N580" t="s">
        <v>36</v>
      </c>
      <c r="O580">
        <v>0</v>
      </c>
      <c r="P580" t="s">
        <v>1073</v>
      </c>
      <c r="Q580" t="s">
        <v>1073</v>
      </c>
      <c r="R580" t="s">
        <v>1073</v>
      </c>
      <c r="S580" t="s">
        <v>1094</v>
      </c>
    </row>
    <row r="581" spans="1:19" x14ac:dyDescent="0.15">
      <c r="A581">
        <v>580</v>
      </c>
      <c r="B581">
        <v>2020</v>
      </c>
      <c r="C581" t="s">
        <v>216</v>
      </c>
      <c r="D581" t="s">
        <v>494</v>
      </c>
      <c r="F581" s="3" t="s">
        <v>121</v>
      </c>
      <c r="G581" s="3" t="s">
        <v>43</v>
      </c>
      <c r="H581" t="s">
        <v>71</v>
      </c>
      <c r="I581" s="3" t="s">
        <v>17</v>
      </c>
      <c r="J581" s="14"/>
      <c r="K581" s="3">
        <v>100</v>
      </c>
      <c r="L581" t="s">
        <v>212</v>
      </c>
      <c r="M581" t="s">
        <v>209</v>
      </c>
      <c r="N581" t="s">
        <v>36</v>
      </c>
      <c r="O581">
        <v>0</v>
      </c>
      <c r="P581" t="s">
        <v>1073</v>
      </c>
      <c r="Q581" t="s">
        <v>1073</v>
      </c>
      <c r="R581" t="s">
        <v>1073</v>
      </c>
      <c r="S581" t="s">
        <v>1073</v>
      </c>
    </row>
    <row r="582" spans="1:19" x14ac:dyDescent="0.15">
      <c r="A582">
        <v>581</v>
      </c>
      <c r="B582">
        <v>2020</v>
      </c>
      <c r="C582" t="s">
        <v>495</v>
      </c>
      <c r="D582" t="s">
        <v>307</v>
      </c>
      <c r="F582" s="3" t="s">
        <v>121</v>
      </c>
      <c r="G582" s="3" t="s">
        <v>43</v>
      </c>
      <c r="H582" t="s">
        <v>71</v>
      </c>
      <c r="I582" s="3" t="s">
        <v>17</v>
      </c>
      <c r="J582" s="14"/>
      <c r="K582" s="3">
        <v>100</v>
      </c>
      <c r="L582" t="s">
        <v>44</v>
      </c>
      <c r="M582" t="s">
        <v>209</v>
      </c>
      <c r="N582" t="s">
        <v>36</v>
      </c>
      <c r="O582">
        <v>1</v>
      </c>
      <c r="P582" t="s">
        <v>1073</v>
      </c>
      <c r="Q582" t="s">
        <v>1073</v>
      </c>
      <c r="R582" t="s">
        <v>1073</v>
      </c>
      <c r="S582" t="s">
        <v>1073</v>
      </c>
    </row>
    <row r="583" spans="1:19" x14ac:dyDescent="0.15">
      <c r="A583">
        <v>582</v>
      </c>
      <c r="B583">
        <v>2020</v>
      </c>
      <c r="C583" t="s">
        <v>100</v>
      </c>
      <c r="D583" t="s">
        <v>101</v>
      </c>
      <c r="F583" s="3" t="s">
        <v>23</v>
      </c>
      <c r="G583" s="3" t="s">
        <v>23</v>
      </c>
      <c r="H583" t="s">
        <v>24</v>
      </c>
      <c r="I583" s="3" t="s">
        <v>25</v>
      </c>
      <c r="J583" s="14"/>
      <c r="K583" s="3">
        <v>0</v>
      </c>
      <c r="L583" t="s">
        <v>212</v>
      </c>
      <c r="M583" t="s">
        <v>209</v>
      </c>
      <c r="N583" t="s">
        <v>36</v>
      </c>
      <c r="O583">
        <v>0</v>
      </c>
      <c r="P583" t="s">
        <v>1073</v>
      </c>
      <c r="Q583" t="s">
        <v>1073</v>
      </c>
      <c r="R583" t="s">
        <v>1073</v>
      </c>
      <c r="S583" t="s">
        <v>1073</v>
      </c>
    </row>
    <row r="584" spans="1:19" x14ac:dyDescent="0.15">
      <c r="A584">
        <v>583</v>
      </c>
      <c r="B584">
        <v>2020</v>
      </c>
      <c r="C584" t="s">
        <v>94</v>
      </c>
      <c r="D584" t="s">
        <v>95</v>
      </c>
      <c r="F584" s="3" t="s">
        <v>96</v>
      </c>
      <c r="G584" s="3" t="s">
        <v>48</v>
      </c>
      <c r="H584" t="s">
        <v>24</v>
      </c>
      <c r="I584" s="3" t="s">
        <v>25</v>
      </c>
      <c r="J584" s="14"/>
      <c r="K584" s="3">
        <v>50</v>
      </c>
      <c r="L584" t="s">
        <v>18</v>
      </c>
      <c r="M584" t="s">
        <v>209</v>
      </c>
      <c r="N584" t="s">
        <v>50</v>
      </c>
      <c r="O584">
        <v>1</v>
      </c>
      <c r="P584" t="s">
        <v>1073</v>
      </c>
      <c r="Q584" t="s">
        <v>1073</v>
      </c>
      <c r="R584" t="s">
        <v>1073</v>
      </c>
      <c r="S584" t="s">
        <v>1094</v>
      </c>
    </row>
    <row r="585" spans="1:19" x14ac:dyDescent="0.15">
      <c r="A585">
        <v>584</v>
      </c>
      <c r="B585">
        <v>2020</v>
      </c>
      <c r="C585" t="s">
        <v>429</v>
      </c>
      <c r="D585" t="s">
        <v>430</v>
      </c>
      <c r="F585" s="3" t="s">
        <v>23</v>
      </c>
      <c r="G585" s="3" t="s">
        <v>23</v>
      </c>
      <c r="H585" t="s">
        <v>63</v>
      </c>
      <c r="I585" s="3" t="s">
        <v>17</v>
      </c>
      <c r="J585" s="14"/>
      <c r="K585" s="3">
        <v>100</v>
      </c>
      <c r="L585" t="s">
        <v>212</v>
      </c>
      <c r="M585" t="s">
        <v>209</v>
      </c>
      <c r="N585" t="s">
        <v>36</v>
      </c>
      <c r="O585">
        <v>0</v>
      </c>
      <c r="P585" t="s">
        <v>1073</v>
      </c>
      <c r="Q585" t="s">
        <v>1073</v>
      </c>
      <c r="R585" t="s">
        <v>1073</v>
      </c>
      <c r="S585" t="s">
        <v>1073</v>
      </c>
    </row>
    <row r="586" spans="1:19" x14ac:dyDescent="0.15">
      <c r="A586">
        <v>585</v>
      </c>
      <c r="B586">
        <v>2020</v>
      </c>
      <c r="C586" t="s">
        <v>304</v>
      </c>
      <c r="D586" t="s">
        <v>305</v>
      </c>
      <c r="F586" s="3" t="s">
        <v>23</v>
      </c>
      <c r="G586" s="3" t="s">
        <v>23</v>
      </c>
      <c r="H586" t="s">
        <v>24</v>
      </c>
      <c r="I586" s="3" t="s">
        <v>25</v>
      </c>
      <c r="J586" s="14"/>
      <c r="K586" s="3">
        <v>0</v>
      </c>
      <c r="L586" t="s">
        <v>212</v>
      </c>
      <c r="M586" t="s">
        <v>209</v>
      </c>
      <c r="N586" t="s">
        <v>36</v>
      </c>
      <c r="O586">
        <v>0</v>
      </c>
      <c r="P586" t="s">
        <v>1084</v>
      </c>
      <c r="Q586" t="s">
        <v>1073</v>
      </c>
      <c r="R586" t="s">
        <v>1073</v>
      </c>
      <c r="S586" t="s">
        <v>1073</v>
      </c>
    </row>
    <row r="587" spans="1:19" x14ac:dyDescent="0.15">
      <c r="A587">
        <v>586</v>
      </c>
      <c r="B587">
        <v>2020</v>
      </c>
      <c r="C587" t="s">
        <v>328</v>
      </c>
      <c r="D587" t="s">
        <v>329</v>
      </c>
      <c r="F587" s="3" t="s">
        <v>23</v>
      </c>
      <c r="G587" s="3" t="s">
        <v>23</v>
      </c>
      <c r="H587" t="s">
        <v>24</v>
      </c>
      <c r="I587" s="3" t="s">
        <v>25</v>
      </c>
      <c r="J587" s="14"/>
      <c r="K587" s="3">
        <v>0</v>
      </c>
      <c r="L587" t="s">
        <v>18</v>
      </c>
      <c r="M587" t="s">
        <v>209</v>
      </c>
      <c r="N587" t="s">
        <v>20</v>
      </c>
      <c r="O587">
        <v>1</v>
      </c>
      <c r="P587" t="s">
        <v>1081</v>
      </c>
      <c r="Q587" t="s">
        <v>1073</v>
      </c>
      <c r="R587" t="s">
        <v>1073</v>
      </c>
      <c r="S587" t="s">
        <v>1073</v>
      </c>
    </row>
    <row r="588" spans="1:19" x14ac:dyDescent="0.15">
      <c r="A588">
        <v>587</v>
      </c>
      <c r="B588">
        <v>2020</v>
      </c>
      <c r="C588" t="s">
        <v>216</v>
      </c>
      <c r="D588" t="s">
        <v>217</v>
      </c>
      <c r="F588" s="3" t="s">
        <v>23</v>
      </c>
      <c r="G588" s="3" t="s">
        <v>23</v>
      </c>
      <c r="H588" t="s">
        <v>71</v>
      </c>
      <c r="I588" s="3" t="s">
        <v>17</v>
      </c>
      <c r="J588" s="14"/>
      <c r="K588" s="3">
        <v>100</v>
      </c>
      <c r="L588" t="s">
        <v>212</v>
      </c>
      <c r="M588" t="s">
        <v>209</v>
      </c>
      <c r="N588" t="s">
        <v>36</v>
      </c>
      <c r="O588">
        <v>0</v>
      </c>
      <c r="P588" t="s">
        <v>1073</v>
      </c>
      <c r="Q588" t="s">
        <v>1073</v>
      </c>
      <c r="R588" t="s">
        <v>1073</v>
      </c>
      <c r="S588" t="s">
        <v>1073</v>
      </c>
    </row>
    <row r="589" spans="1:19" x14ac:dyDescent="0.15">
      <c r="A589">
        <v>588</v>
      </c>
      <c r="B589">
        <v>2020</v>
      </c>
      <c r="C589" t="s">
        <v>198</v>
      </c>
      <c r="D589" t="s">
        <v>185</v>
      </c>
      <c r="F589" s="3" t="s">
        <v>23</v>
      </c>
      <c r="G589" s="3" t="s">
        <v>23</v>
      </c>
      <c r="H589" t="s">
        <v>16</v>
      </c>
      <c r="I589" s="3" t="s">
        <v>17</v>
      </c>
      <c r="J589" s="14"/>
      <c r="K589" s="3">
        <v>100</v>
      </c>
      <c r="L589" t="s">
        <v>18</v>
      </c>
      <c r="M589" t="s">
        <v>209</v>
      </c>
      <c r="N589" t="s">
        <v>36</v>
      </c>
      <c r="O589">
        <v>1</v>
      </c>
      <c r="P589" t="s">
        <v>1081</v>
      </c>
      <c r="Q589" t="s">
        <v>1073</v>
      </c>
      <c r="R589" t="s">
        <v>1073</v>
      </c>
      <c r="S589" t="s">
        <v>1073</v>
      </c>
    </row>
    <row r="590" spans="1:19" x14ac:dyDescent="0.15">
      <c r="A590">
        <v>589</v>
      </c>
      <c r="B590">
        <v>2020</v>
      </c>
      <c r="C590" t="s">
        <v>280</v>
      </c>
      <c r="D590" t="s">
        <v>281</v>
      </c>
      <c r="F590" s="3" t="s">
        <v>23</v>
      </c>
      <c r="G590" s="3" t="s">
        <v>23</v>
      </c>
      <c r="H590" t="s">
        <v>24</v>
      </c>
      <c r="I590" s="3" t="s">
        <v>25</v>
      </c>
      <c r="J590" s="14"/>
      <c r="K590" s="3">
        <v>0</v>
      </c>
      <c r="L590" t="s">
        <v>212</v>
      </c>
      <c r="M590" t="s">
        <v>209</v>
      </c>
      <c r="N590" t="s">
        <v>36</v>
      </c>
      <c r="O590">
        <v>0</v>
      </c>
      <c r="P590" t="s">
        <v>1084</v>
      </c>
      <c r="Q590" t="s">
        <v>1082</v>
      </c>
      <c r="R590" t="s">
        <v>1083</v>
      </c>
      <c r="S590" t="s">
        <v>1073</v>
      </c>
    </row>
    <row r="591" spans="1:19" x14ac:dyDescent="0.15">
      <c r="A591">
        <v>590</v>
      </c>
      <c r="B591">
        <v>2020</v>
      </c>
      <c r="C591" t="s">
        <v>253</v>
      </c>
      <c r="D591" t="s">
        <v>479</v>
      </c>
      <c r="F591" s="3" t="s">
        <v>23</v>
      </c>
      <c r="G591" s="3" t="s">
        <v>23</v>
      </c>
      <c r="H591" t="s">
        <v>71</v>
      </c>
      <c r="I591" s="3" t="s">
        <v>17</v>
      </c>
      <c r="J591" s="14"/>
      <c r="K591" s="3">
        <v>100</v>
      </c>
      <c r="L591" t="s">
        <v>212</v>
      </c>
      <c r="M591" t="s">
        <v>209</v>
      </c>
      <c r="N591" t="s">
        <v>36</v>
      </c>
      <c r="O591">
        <v>0</v>
      </c>
      <c r="P591" t="s">
        <v>1073</v>
      </c>
      <c r="Q591" t="s">
        <v>1073</v>
      </c>
      <c r="R591" t="s">
        <v>1073</v>
      </c>
      <c r="S591" t="s">
        <v>1073</v>
      </c>
    </row>
    <row r="592" spans="1:19" x14ac:dyDescent="0.15">
      <c r="A592">
        <v>591</v>
      </c>
      <c r="B592">
        <v>2020</v>
      </c>
      <c r="C592" t="s">
        <v>236</v>
      </c>
      <c r="D592" t="s">
        <v>333</v>
      </c>
      <c r="F592" s="3" t="s">
        <v>23</v>
      </c>
      <c r="G592" s="3" t="s">
        <v>23</v>
      </c>
      <c r="H592" t="s">
        <v>24</v>
      </c>
      <c r="I592" s="3" t="s">
        <v>25</v>
      </c>
      <c r="J592" s="14"/>
      <c r="K592" s="3">
        <v>0</v>
      </c>
      <c r="L592" t="s">
        <v>212</v>
      </c>
      <c r="M592" t="s">
        <v>209</v>
      </c>
      <c r="N592" t="s">
        <v>20</v>
      </c>
      <c r="O592">
        <v>0</v>
      </c>
      <c r="P592" t="s">
        <v>1081</v>
      </c>
      <c r="Q592" t="s">
        <v>1073</v>
      </c>
      <c r="R592" t="s">
        <v>1073</v>
      </c>
      <c r="S592" t="s">
        <v>1073</v>
      </c>
    </row>
    <row r="593" spans="1:19" x14ac:dyDescent="0.15">
      <c r="A593">
        <v>592</v>
      </c>
      <c r="B593">
        <v>2020</v>
      </c>
      <c r="C593" t="s">
        <v>270</v>
      </c>
      <c r="D593" t="s">
        <v>284</v>
      </c>
      <c r="F593" s="3" t="s">
        <v>23</v>
      </c>
      <c r="G593" s="3" t="s">
        <v>23</v>
      </c>
      <c r="H593" t="s">
        <v>71</v>
      </c>
      <c r="I593" s="3" t="s">
        <v>17</v>
      </c>
      <c r="J593" s="14"/>
      <c r="K593" s="3">
        <v>100</v>
      </c>
      <c r="L593" t="s">
        <v>212</v>
      </c>
      <c r="M593" t="s">
        <v>209</v>
      </c>
      <c r="N593" t="s">
        <v>36</v>
      </c>
      <c r="O593">
        <v>0</v>
      </c>
      <c r="P593" t="s">
        <v>1073</v>
      </c>
      <c r="Q593" t="s">
        <v>1073</v>
      </c>
      <c r="R593" t="s">
        <v>1073</v>
      </c>
      <c r="S593" t="s">
        <v>1073</v>
      </c>
    </row>
    <row r="594" spans="1:19" x14ac:dyDescent="0.15">
      <c r="A594">
        <v>593</v>
      </c>
      <c r="B594">
        <v>2020</v>
      </c>
      <c r="C594" t="s">
        <v>463</v>
      </c>
      <c r="D594" t="s">
        <v>496</v>
      </c>
      <c r="F594" s="3" t="s">
        <v>112</v>
      </c>
      <c r="G594" s="3" t="s">
        <v>1093</v>
      </c>
      <c r="H594" t="s">
        <v>24</v>
      </c>
      <c r="I594" s="3" t="s">
        <v>25</v>
      </c>
      <c r="J594" s="14"/>
      <c r="K594" s="3">
        <v>50</v>
      </c>
      <c r="L594" t="s">
        <v>212</v>
      </c>
      <c r="M594" t="s">
        <v>209</v>
      </c>
      <c r="N594" t="s">
        <v>36</v>
      </c>
      <c r="O594">
        <v>0</v>
      </c>
      <c r="P594" t="s">
        <v>1073</v>
      </c>
      <c r="Q594" t="s">
        <v>1073</v>
      </c>
      <c r="R594" t="s">
        <v>1073</v>
      </c>
      <c r="S594" t="s">
        <v>1073</v>
      </c>
    </row>
    <row r="595" spans="1:19" x14ac:dyDescent="0.15">
      <c r="A595">
        <v>594</v>
      </c>
      <c r="B595">
        <v>2020</v>
      </c>
      <c r="C595" t="s">
        <v>255</v>
      </c>
      <c r="D595" t="s">
        <v>293</v>
      </c>
      <c r="F595" s="3" t="s">
        <v>23</v>
      </c>
      <c r="G595" s="3" t="s">
        <v>23</v>
      </c>
      <c r="H595" t="s">
        <v>49</v>
      </c>
      <c r="I595" s="3" t="s">
        <v>17</v>
      </c>
      <c r="J595" s="14"/>
      <c r="K595" s="3">
        <v>100</v>
      </c>
      <c r="L595" t="s">
        <v>44</v>
      </c>
      <c r="M595" t="s">
        <v>209</v>
      </c>
      <c r="N595" t="s">
        <v>36</v>
      </c>
      <c r="O595">
        <v>1</v>
      </c>
      <c r="P595" t="s">
        <v>1081</v>
      </c>
      <c r="Q595" t="s">
        <v>1073</v>
      </c>
      <c r="R595" t="s">
        <v>1073</v>
      </c>
      <c r="S595" t="s">
        <v>1073</v>
      </c>
    </row>
    <row r="596" spans="1:19" x14ac:dyDescent="0.15">
      <c r="A596">
        <v>595</v>
      </c>
      <c r="B596">
        <v>2020</v>
      </c>
      <c r="C596" t="s">
        <v>216</v>
      </c>
      <c r="D596" t="s">
        <v>217</v>
      </c>
      <c r="F596" s="3" t="s">
        <v>23</v>
      </c>
      <c r="G596" s="3" t="s">
        <v>23</v>
      </c>
      <c r="H596" t="s">
        <v>71</v>
      </c>
      <c r="I596" s="3" t="s">
        <v>17</v>
      </c>
      <c r="J596" s="14"/>
      <c r="K596" s="3">
        <v>100</v>
      </c>
      <c r="L596" t="s">
        <v>212</v>
      </c>
      <c r="M596" t="s">
        <v>209</v>
      </c>
      <c r="N596" t="s">
        <v>20</v>
      </c>
      <c r="O596">
        <v>0</v>
      </c>
      <c r="P596" t="s">
        <v>1073</v>
      </c>
      <c r="Q596" t="s">
        <v>1073</v>
      </c>
      <c r="R596" t="s">
        <v>1073</v>
      </c>
      <c r="S596" t="s">
        <v>1073</v>
      </c>
    </row>
    <row r="597" spans="1:19" x14ac:dyDescent="0.15">
      <c r="A597">
        <v>596</v>
      </c>
      <c r="B597">
        <v>2020</v>
      </c>
      <c r="C597" t="s">
        <v>126</v>
      </c>
      <c r="D597" t="s">
        <v>497</v>
      </c>
      <c r="F597" s="3" t="s">
        <v>96</v>
      </c>
      <c r="G597" s="3" t="s">
        <v>48</v>
      </c>
      <c r="H597" t="s">
        <v>24</v>
      </c>
      <c r="I597" s="3" t="s">
        <v>25</v>
      </c>
      <c r="J597" s="14"/>
      <c r="K597" s="3">
        <v>50</v>
      </c>
      <c r="L597" t="s">
        <v>212</v>
      </c>
      <c r="M597" t="s">
        <v>209</v>
      </c>
      <c r="N597" t="s">
        <v>36</v>
      </c>
      <c r="O597">
        <v>0</v>
      </c>
      <c r="P597">
        <v>0</v>
      </c>
      <c r="Q597" t="s">
        <v>1073</v>
      </c>
      <c r="R597" t="s">
        <v>1073</v>
      </c>
      <c r="S597" t="s">
        <v>1094</v>
      </c>
    </row>
    <row r="598" spans="1:19" x14ac:dyDescent="0.15">
      <c r="A598">
        <v>597</v>
      </c>
      <c r="B598">
        <v>2020</v>
      </c>
      <c r="C598" t="s">
        <v>304</v>
      </c>
      <c r="D598" t="s">
        <v>305</v>
      </c>
      <c r="F598" s="3" t="s">
        <v>23</v>
      </c>
      <c r="G598" s="3" t="s">
        <v>23</v>
      </c>
      <c r="H598" t="s">
        <v>24</v>
      </c>
      <c r="I598" s="3" t="s">
        <v>25</v>
      </c>
      <c r="J598" s="14"/>
      <c r="K598" s="3">
        <v>0</v>
      </c>
      <c r="L598" t="s">
        <v>212</v>
      </c>
      <c r="M598" t="s">
        <v>209</v>
      </c>
      <c r="N598" t="s">
        <v>36</v>
      </c>
      <c r="O598">
        <v>0</v>
      </c>
      <c r="P598" t="s">
        <v>1084</v>
      </c>
      <c r="Q598" t="s">
        <v>1073</v>
      </c>
      <c r="R598" t="s">
        <v>1073</v>
      </c>
      <c r="S598" t="s">
        <v>1073</v>
      </c>
    </row>
    <row r="599" spans="1:19" x14ac:dyDescent="0.15">
      <c r="A599">
        <v>598</v>
      </c>
      <c r="B599">
        <v>2020</v>
      </c>
      <c r="C599" t="s">
        <v>498</v>
      </c>
      <c r="D599" t="s">
        <v>499</v>
      </c>
      <c r="F599" s="3" t="s">
        <v>23</v>
      </c>
      <c r="G599" s="3" t="s">
        <v>23</v>
      </c>
      <c r="H599" t="s">
        <v>71</v>
      </c>
      <c r="I599" s="3" t="s">
        <v>17</v>
      </c>
      <c r="J599" s="14"/>
      <c r="K599" s="3">
        <v>100</v>
      </c>
      <c r="L599" t="s">
        <v>212</v>
      </c>
      <c r="M599" t="s">
        <v>209</v>
      </c>
      <c r="N599" t="s">
        <v>36</v>
      </c>
      <c r="O599">
        <v>0</v>
      </c>
      <c r="P599" t="s">
        <v>1073</v>
      </c>
      <c r="Q599" t="s">
        <v>1073</v>
      </c>
      <c r="R599" t="s">
        <v>1073</v>
      </c>
      <c r="S599" t="s">
        <v>1073</v>
      </c>
    </row>
    <row r="600" spans="1:19" x14ac:dyDescent="0.15">
      <c r="A600">
        <v>599</v>
      </c>
      <c r="B600">
        <v>2020</v>
      </c>
      <c r="C600" t="s">
        <v>282</v>
      </c>
      <c r="D600" t="s">
        <v>283</v>
      </c>
      <c r="F600" s="3" t="s">
        <v>23</v>
      </c>
      <c r="G600" s="3" t="s">
        <v>23</v>
      </c>
      <c r="H600" t="s">
        <v>24</v>
      </c>
      <c r="I600" s="3" t="s">
        <v>25</v>
      </c>
      <c r="J600" s="14"/>
      <c r="K600" s="3">
        <v>0</v>
      </c>
      <c r="L600" t="s">
        <v>212</v>
      </c>
      <c r="M600" t="s">
        <v>209</v>
      </c>
      <c r="N600" t="s">
        <v>36</v>
      </c>
      <c r="O600">
        <v>0</v>
      </c>
      <c r="P600" t="s">
        <v>1081</v>
      </c>
      <c r="Q600" t="s">
        <v>1073</v>
      </c>
      <c r="R600" t="s">
        <v>1073</v>
      </c>
      <c r="S600" t="s">
        <v>1073</v>
      </c>
    </row>
    <row r="601" spans="1:19" x14ac:dyDescent="0.15">
      <c r="A601">
        <v>600</v>
      </c>
      <c r="B601">
        <v>2020</v>
      </c>
      <c r="C601" t="s">
        <v>45</v>
      </c>
      <c r="D601" t="s">
        <v>46</v>
      </c>
      <c r="F601" s="3" t="s">
        <v>47</v>
      </c>
      <c r="G601" s="3" t="s">
        <v>48</v>
      </c>
      <c r="H601" t="s">
        <v>67</v>
      </c>
      <c r="I601" s="3" t="s">
        <v>25</v>
      </c>
      <c r="J601" s="14"/>
      <c r="K601" s="3">
        <v>50</v>
      </c>
      <c r="L601" t="s">
        <v>212</v>
      </c>
      <c r="M601" t="s">
        <v>209</v>
      </c>
      <c r="N601" t="s">
        <v>36</v>
      </c>
      <c r="O601">
        <v>0</v>
      </c>
      <c r="P601">
        <v>0</v>
      </c>
      <c r="Q601" t="s">
        <v>1073</v>
      </c>
      <c r="R601" t="s">
        <v>1073</v>
      </c>
      <c r="S601" t="s">
        <v>1094</v>
      </c>
    </row>
    <row r="602" spans="1:19" x14ac:dyDescent="0.15">
      <c r="A602">
        <v>601</v>
      </c>
      <c r="B602">
        <v>2020</v>
      </c>
      <c r="C602" t="s">
        <v>210</v>
      </c>
      <c r="D602" t="s">
        <v>211</v>
      </c>
      <c r="F602" s="3" t="s">
        <v>23</v>
      </c>
      <c r="G602" s="3" t="s">
        <v>23</v>
      </c>
      <c r="H602" t="s">
        <v>16</v>
      </c>
      <c r="I602" s="3" t="s">
        <v>17</v>
      </c>
      <c r="J602" s="14"/>
      <c r="K602" s="3">
        <v>100</v>
      </c>
      <c r="L602" t="s">
        <v>212</v>
      </c>
      <c r="M602" t="s">
        <v>209</v>
      </c>
      <c r="N602" t="s">
        <v>36</v>
      </c>
      <c r="O602">
        <v>0</v>
      </c>
      <c r="P602" t="s">
        <v>1081</v>
      </c>
      <c r="Q602" t="s">
        <v>1073</v>
      </c>
      <c r="R602" t="s">
        <v>1073</v>
      </c>
      <c r="S602" t="s">
        <v>1073</v>
      </c>
    </row>
    <row r="603" spans="1:19" x14ac:dyDescent="0.15">
      <c r="A603">
        <v>602</v>
      </c>
      <c r="B603">
        <v>2020</v>
      </c>
      <c r="C603" t="s">
        <v>500</v>
      </c>
      <c r="D603" t="s">
        <v>78</v>
      </c>
      <c r="F603" s="3" t="s">
        <v>78</v>
      </c>
      <c r="G603" s="3" t="s">
        <v>35</v>
      </c>
      <c r="H603" t="s">
        <v>71</v>
      </c>
      <c r="I603" s="3" t="s">
        <v>17</v>
      </c>
      <c r="J603" s="14"/>
      <c r="K603" s="3">
        <v>100</v>
      </c>
      <c r="L603" t="s">
        <v>212</v>
      </c>
      <c r="M603" t="s">
        <v>209</v>
      </c>
      <c r="N603" t="s">
        <v>36</v>
      </c>
      <c r="O603">
        <v>0</v>
      </c>
      <c r="P603" t="s">
        <v>1073</v>
      </c>
      <c r="Q603" t="s">
        <v>1073</v>
      </c>
      <c r="R603" t="s">
        <v>1073</v>
      </c>
      <c r="S603" t="s">
        <v>1094</v>
      </c>
    </row>
    <row r="604" spans="1:19" x14ac:dyDescent="0.15">
      <c r="A604">
        <v>603</v>
      </c>
      <c r="B604">
        <v>2020</v>
      </c>
      <c r="C604" t="s">
        <v>501</v>
      </c>
      <c r="D604" t="s">
        <v>502</v>
      </c>
      <c r="F604" s="3" t="s">
        <v>403</v>
      </c>
      <c r="G604" s="3" t="s">
        <v>35</v>
      </c>
      <c r="H604" t="s">
        <v>71</v>
      </c>
      <c r="I604" s="3" t="s">
        <v>17</v>
      </c>
      <c r="J604" s="14"/>
      <c r="K604" s="3">
        <v>100</v>
      </c>
      <c r="L604" t="s">
        <v>18</v>
      </c>
      <c r="M604" t="s">
        <v>209</v>
      </c>
      <c r="N604" t="s">
        <v>50</v>
      </c>
      <c r="O604">
        <v>1</v>
      </c>
      <c r="P604" t="s">
        <v>1073</v>
      </c>
      <c r="Q604" t="s">
        <v>1073</v>
      </c>
      <c r="R604" t="s">
        <v>1073</v>
      </c>
      <c r="S604" t="s">
        <v>1073</v>
      </c>
    </row>
    <row r="605" spans="1:19" x14ac:dyDescent="0.15">
      <c r="A605">
        <v>604</v>
      </c>
      <c r="B605">
        <v>2020</v>
      </c>
      <c r="C605" t="s">
        <v>21</v>
      </c>
      <c r="D605" t="s">
        <v>22</v>
      </c>
      <c r="F605" s="3" t="s">
        <v>23</v>
      </c>
      <c r="G605" s="3" t="s">
        <v>23</v>
      </c>
      <c r="H605" t="s">
        <v>16</v>
      </c>
      <c r="I605" s="3" t="s">
        <v>354</v>
      </c>
      <c r="J605" s="14"/>
      <c r="K605" s="3">
        <v>0</v>
      </c>
      <c r="L605" t="s">
        <v>212</v>
      </c>
      <c r="M605" t="s">
        <v>209</v>
      </c>
      <c r="N605" t="s">
        <v>36</v>
      </c>
      <c r="O605">
        <v>0</v>
      </c>
      <c r="P605" t="s">
        <v>1081</v>
      </c>
      <c r="Q605" t="s">
        <v>1073</v>
      </c>
      <c r="R605" t="s">
        <v>1073</v>
      </c>
      <c r="S605" t="s">
        <v>1073</v>
      </c>
    </row>
    <row r="606" spans="1:19" x14ac:dyDescent="0.15">
      <c r="A606">
        <v>605</v>
      </c>
      <c r="B606">
        <v>2020</v>
      </c>
      <c r="C606" t="s">
        <v>384</v>
      </c>
      <c r="D606" t="s">
        <v>385</v>
      </c>
      <c r="F606" s="3" t="s">
        <v>23</v>
      </c>
      <c r="G606" s="3" t="s">
        <v>23</v>
      </c>
      <c r="H606" t="s">
        <v>71</v>
      </c>
      <c r="I606" s="3" t="s">
        <v>17</v>
      </c>
      <c r="J606" s="14"/>
      <c r="K606" s="3">
        <v>100</v>
      </c>
      <c r="L606" t="s">
        <v>212</v>
      </c>
      <c r="M606" t="s">
        <v>209</v>
      </c>
      <c r="N606" t="s">
        <v>36</v>
      </c>
      <c r="O606">
        <v>0</v>
      </c>
      <c r="P606" t="s">
        <v>1073</v>
      </c>
      <c r="Q606" t="s">
        <v>1073</v>
      </c>
      <c r="R606" t="s">
        <v>1073</v>
      </c>
      <c r="S606" t="s">
        <v>1073</v>
      </c>
    </row>
    <row r="607" spans="1:19" x14ac:dyDescent="0.15">
      <c r="A607">
        <v>606</v>
      </c>
      <c r="B607">
        <v>2020</v>
      </c>
      <c r="C607" t="s">
        <v>287</v>
      </c>
      <c r="D607" t="s">
        <v>503</v>
      </c>
      <c r="F607" s="3" t="s">
        <v>23</v>
      </c>
      <c r="G607" s="3" t="s">
        <v>23</v>
      </c>
      <c r="H607" t="s">
        <v>71</v>
      </c>
      <c r="I607" s="3" t="s">
        <v>17</v>
      </c>
      <c r="J607" s="14"/>
      <c r="K607" s="3">
        <v>100</v>
      </c>
      <c r="L607" t="s">
        <v>212</v>
      </c>
      <c r="M607" t="s">
        <v>209</v>
      </c>
      <c r="N607" t="s">
        <v>20</v>
      </c>
      <c r="O607">
        <v>0</v>
      </c>
      <c r="P607" t="s">
        <v>1073</v>
      </c>
      <c r="Q607" t="s">
        <v>1073</v>
      </c>
      <c r="R607" t="s">
        <v>1073</v>
      </c>
      <c r="S607" t="s">
        <v>1073</v>
      </c>
    </row>
    <row r="608" spans="1:19" x14ac:dyDescent="0.15">
      <c r="A608">
        <v>607</v>
      </c>
      <c r="B608">
        <v>2020</v>
      </c>
      <c r="C608" t="s">
        <v>318</v>
      </c>
      <c r="D608" t="s">
        <v>319</v>
      </c>
      <c r="F608" s="3" t="s">
        <v>23</v>
      </c>
      <c r="G608" s="3" t="s">
        <v>23</v>
      </c>
      <c r="H608" t="s">
        <v>24</v>
      </c>
      <c r="I608" s="3" t="s">
        <v>25</v>
      </c>
      <c r="J608" s="14"/>
      <c r="K608" s="3">
        <v>0</v>
      </c>
      <c r="L608" t="s">
        <v>212</v>
      </c>
      <c r="M608" t="s">
        <v>209</v>
      </c>
      <c r="N608" t="s">
        <v>36</v>
      </c>
      <c r="O608">
        <v>0</v>
      </c>
      <c r="P608" t="s">
        <v>1081</v>
      </c>
      <c r="Q608" t="s">
        <v>1073</v>
      </c>
      <c r="R608" t="s">
        <v>1073</v>
      </c>
      <c r="S608" t="s">
        <v>1073</v>
      </c>
    </row>
    <row r="609" spans="1:19" x14ac:dyDescent="0.15">
      <c r="A609">
        <v>608</v>
      </c>
      <c r="B609">
        <v>2020</v>
      </c>
      <c r="C609" t="s">
        <v>247</v>
      </c>
      <c r="D609" t="s">
        <v>248</v>
      </c>
      <c r="F609" s="3" t="s">
        <v>23</v>
      </c>
      <c r="G609" s="3" t="s">
        <v>23</v>
      </c>
      <c r="H609" t="s">
        <v>24</v>
      </c>
      <c r="I609" s="3" t="s">
        <v>25</v>
      </c>
      <c r="J609" s="14"/>
      <c r="K609" s="3">
        <v>0</v>
      </c>
      <c r="L609" t="s">
        <v>212</v>
      </c>
      <c r="M609" t="s">
        <v>209</v>
      </c>
      <c r="N609" t="s">
        <v>36</v>
      </c>
      <c r="O609">
        <v>0</v>
      </c>
      <c r="P609" t="s">
        <v>1081</v>
      </c>
      <c r="Q609" t="s">
        <v>1073</v>
      </c>
      <c r="R609" t="s">
        <v>1073</v>
      </c>
      <c r="S609" t="s">
        <v>1073</v>
      </c>
    </row>
    <row r="610" spans="1:19" x14ac:dyDescent="0.15">
      <c r="A610">
        <v>609</v>
      </c>
      <c r="B610">
        <v>2020</v>
      </c>
      <c r="C610" t="s">
        <v>429</v>
      </c>
      <c r="D610" t="s">
        <v>430</v>
      </c>
      <c r="F610" s="3" t="s">
        <v>23</v>
      </c>
      <c r="G610" s="3" t="s">
        <v>23</v>
      </c>
      <c r="H610" t="s">
        <v>63</v>
      </c>
      <c r="I610" s="3" t="s">
        <v>17</v>
      </c>
      <c r="J610" s="14"/>
      <c r="K610" s="3">
        <v>100</v>
      </c>
      <c r="L610" t="s">
        <v>18</v>
      </c>
      <c r="M610" t="s">
        <v>209</v>
      </c>
      <c r="N610" t="s">
        <v>36</v>
      </c>
      <c r="O610">
        <v>1</v>
      </c>
      <c r="P610" t="s">
        <v>1073</v>
      </c>
      <c r="Q610" t="s">
        <v>1073</v>
      </c>
      <c r="R610" t="s">
        <v>1073</v>
      </c>
      <c r="S610" t="s">
        <v>1073</v>
      </c>
    </row>
    <row r="611" spans="1:19" x14ac:dyDescent="0.15">
      <c r="A611">
        <v>610</v>
      </c>
      <c r="B611">
        <v>2020</v>
      </c>
      <c r="C611" t="s">
        <v>167</v>
      </c>
      <c r="D611" t="s">
        <v>168</v>
      </c>
      <c r="F611" s="3" t="s">
        <v>23</v>
      </c>
      <c r="G611" s="3" t="s">
        <v>23</v>
      </c>
      <c r="H611" t="s">
        <v>16</v>
      </c>
      <c r="I611" s="3" t="s">
        <v>17</v>
      </c>
      <c r="J611" s="14"/>
      <c r="K611" s="3">
        <v>100</v>
      </c>
      <c r="L611" t="s">
        <v>18</v>
      </c>
      <c r="M611" t="s">
        <v>209</v>
      </c>
      <c r="N611" t="s">
        <v>36</v>
      </c>
      <c r="O611">
        <v>0</v>
      </c>
      <c r="P611" t="s">
        <v>1081</v>
      </c>
      <c r="Q611" t="s">
        <v>1073</v>
      </c>
      <c r="R611" t="s">
        <v>1073</v>
      </c>
      <c r="S611" t="s">
        <v>1073</v>
      </c>
    </row>
    <row r="612" spans="1:19" x14ac:dyDescent="0.15">
      <c r="A612">
        <v>611</v>
      </c>
      <c r="B612">
        <v>2020</v>
      </c>
      <c r="C612" t="s">
        <v>142</v>
      </c>
      <c r="D612" t="s">
        <v>143</v>
      </c>
      <c r="F612" s="3" t="s">
        <v>23</v>
      </c>
      <c r="G612" s="3" t="s">
        <v>23</v>
      </c>
      <c r="H612" t="s">
        <v>24</v>
      </c>
      <c r="I612" s="3" t="s">
        <v>25</v>
      </c>
      <c r="J612" s="14"/>
      <c r="K612" s="3">
        <v>0</v>
      </c>
      <c r="L612" t="s">
        <v>18</v>
      </c>
      <c r="M612" t="s">
        <v>209</v>
      </c>
      <c r="N612" t="s">
        <v>36</v>
      </c>
      <c r="O612">
        <v>1</v>
      </c>
      <c r="P612" t="s">
        <v>1081</v>
      </c>
      <c r="Q612" t="s">
        <v>1073</v>
      </c>
      <c r="R612" t="s">
        <v>1073</v>
      </c>
      <c r="S612" t="s">
        <v>1073</v>
      </c>
    </row>
    <row r="613" spans="1:19" x14ac:dyDescent="0.15">
      <c r="A613">
        <v>612</v>
      </c>
      <c r="B613">
        <v>2020</v>
      </c>
      <c r="C613" t="s">
        <v>504</v>
      </c>
      <c r="D613" t="s">
        <v>284</v>
      </c>
      <c r="F613" s="3" t="s">
        <v>23</v>
      </c>
      <c r="G613" s="3" t="s">
        <v>23</v>
      </c>
      <c r="H613" t="s">
        <v>71</v>
      </c>
      <c r="I613" s="3" t="s">
        <v>17</v>
      </c>
      <c r="J613" s="14"/>
      <c r="K613" s="3">
        <v>100</v>
      </c>
      <c r="L613" t="s">
        <v>212</v>
      </c>
      <c r="M613" t="s">
        <v>209</v>
      </c>
      <c r="N613" t="s">
        <v>36</v>
      </c>
      <c r="O613">
        <v>0</v>
      </c>
      <c r="P613" t="s">
        <v>1073</v>
      </c>
      <c r="Q613" t="s">
        <v>1073</v>
      </c>
      <c r="R613" t="s">
        <v>1073</v>
      </c>
      <c r="S613" t="s">
        <v>1073</v>
      </c>
    </row>
    <row r="614" spans="1:19" x14ac:dyDescent="0.15">
      <c r="A614">
        <v>613</v>
      </c>
      <c r="B614">
        <v>2020</v>
      </c>
      <c r="C614" t="s">
        <v>214</v>
      </c>
      <c r="D614" t="s">
        <v>215</v>
      </c>
      <c r="F614" s="3" t="s">
        <v>23</v>
      </c>
      <c r="G614" s="3" t="s">
        <v>23</v>
      </c>
      <c r="H614" t="s">
        <v>16</v>
      </c>
      <c r="I614" s="3" t="s">
        <v>17</v>
      </c>
      <c r="J614" s="14"/>
      <c r="K614" s="3">
        <v>100</v>
      </c>
      <c r="L614" t="s">
        <v>212</v>
      </c>
      <c r="M614" t="s">
        <v>209</v>
      </c>
      <c r="N614" t="s">
        <v>36</v>
      </c>
      <c r="O614">
        <v>0</v>
      </c>
      <c r="P614" t="s">
        <v>1081</v>
      </c>
      <c r="Q614" t="s">
        <v>1073</v>
      </c>
      <c r="R614" t="s">
        <v>1073</v>
      </c>
      <c r="S614" t="s">
        <v>1073</v>
      </c>
    </row>
    <row r="615" spans="1:19" x14ac:dyDescent="0.15">
      <c r="A615">
        <v>614</v>
      </c>
      <c r="B615">
        <v>2020</v>
      </c>
      <c r="C615" t="s">
        <v>331</v>
      </c>
      <c r="D615" t="s">
        <v>246</v>
      </c>
      <c r="F615" s="3" t="s">
        <v>23</v>
      </c>
      <c r="G615" s="3" t="s">
        <v>23</v>
      </c>
      <c r="H615" t="s">
        <v>60</v>
      </c>
      <c r="I615" s="3" t="s">
        <v>25</v>
      </c>
      <c r="J615" s="14"/>
      <c r="K615" s="3">
        <v>0</v>
      </c>
      <c r="L615" t="s">
        <v>212</v>
      </c>
      <c r="M615" t="s">
        <v>209</v>
      </c>
      <c r="N615" t="s">
        <v>36</v>
      </c>
      <c r="O615">
        <v>0</v>
      </c>
      <c r="P615" t="s">
        <v>1081</v>
      </c>
      <c r="Q615" t="s">
        <v>1073</v>
      </c>
      <c r="R615" t="s">
        <v>1073</v>
      </c>
      <c r="S615" t="s">
        <v>1073</v>
      </c>
    </row>
    <row r="616" spans="1:19" x14ac:dyDescent="0.15">
      <c r="A616">
        <v>615</v>
      </c>
      <c r="B616">
        <v>2020</v>
      </c>
      <c r="C616" t="s">
        <v>142</v>
      </c>
      <c r="D616" t="s">
        <v>143</v>
      </c>
      <c r="F616" s="3" t="s">
        <v>23</v>
      </c>
      <c r="G616" s="3" t="s">
        <v>23</v>
      </c>
      <c r="H616" t="s">
        <v>24</v>
      </c>
      <c r="I616" s="3" t="s">
        <v>25</v>
      </c>
      <c r="J616" s="14"/>
      <c r="K616" s="3">
        <v>0</v>
      </c>
      <c r="L616" t="s">
        <v>18</v>
      </c>
      <c r="M616" t="s">
        <v>209</v>
      </c>
      <c r="N616" t="s">
        <v>36</v>
      </c>
      <c r="O616">
        <v>1</v>
      </c>
      <c r="P616" t="s">
        <v>1081</v>
      </c>
      <c r="Q616" t="s">
        <v>1073</v>
      </c>
      <c r="R616" t="s">
        <v>1073</v>
      </c>
      <c r="S616" t="s">
        <v>1073</v>
      </c>
    </row>
    <row r="617" spans="1:19" x14ac:dyDescent="0.15">
      <c r="A617">
        <v>616</v>
      </c>
      <c r="B617">
        <v>2020</v>
      </c>
      <c r="C617" t="s">
        <v>167</v>
      </c>
      <c r="D617" t="s">
        <v>168</v>
      </c>
      <c r="F617" s="3" t="s">
        <v>23</v>
      </c>
      <c r="G617" s="3" t="s">
        <v>23</v>
      </c>
      <c r="H617" t="s">
        <v>24</v>
      </c>
      <c r="I617" s="3" t="s">
        <v>25</v>
      </c>
      <c r="J617" s="14"/>
      <c r="K617" s="3">
        <v>0</v>
      </c>
      <c r="L617" t="s">
        <v>212</v>
      </c>
      <c r="M617" t="s">
        <v>209</v>
      </c>
      <c r="N617" t="s">
        <v>20</v>
      </c>
      <c r="O617">
        <v>0</v>
      </c>
      <c r="P617" t="s">
        <v>1081</v>
      </c>
      <c r="Q617" t="s">
        <v>1073</v>
      </c>
      <c r="R617" t="s">
        <v>1073</v>
      </c>
      <c r="S617" t="s">
        <v>1073</v>
      </c>
    </row>
    <row r="618" spans="1:19" x14ac:dyDescent="0.15">
      <c r="A618">
        <v>617</v>
      </c>
      <c r="B618">
        <v>2020</v>
      </c>
      <c r="C618" t="s">
        <v>311</v>
      </c>
      <c r="D618" t="s">
        <v>309</v>
      </c>
      <c r="F618" s="3" t="s">
        <v>23</v>
      </c>
      <c r="G618" s="3" t="s">
        <v>23</v>
      </c>
      <c r="H618" t="s">
        <v>71</v>
      </c>
      <c r="I618" s="3" t="s">
        <v>17</v>
      </c>
      <c r="J618" s="14"/>
      <c r="K618" s="3">
        <v>100</v>
      </c>
      <c r="L618" t="s">
        <v>212</v>
      </c>
      <c r="M618" t="s">
        <v>209</v>
      </c>
      <c r="N618" t="s">
        <v>20</v>
      </c>
      <c r="O618">
        <v>0</v>
      </c>
      <c r="P618" t="s">
        <v>1073</v>
      </c>
      <c r="Q618" t="s">
        <v>1073</v>
      </c>
      <c r="R618" t="s">
        <v>1073</v>
      </c>
      <c r="S618" t="s">
        <v>1073</v>
      </c>
    </row>
    <row r="619" spans="1:19" x14ac:dyDescent="0.15">
      <c r="A619">
        <v>618</v>
      </c>
      <c r="B619">
        <v>2020</v>
      </c>
      <c r="C619" t="s">
        <v>505</v>
      </c>
      <c r="D619" t="s">
        <v>506</v>
      </c>
      <c r="F619" s="3" t="s">
        <v>23</v>
      </c>
      <c r="G619" s="3" t="s">
        <v>23</v>
      </c>
      <c r="H619" t="s">
        <v>63</v>
      </c>
      <c r="I619" s="3" t="s">
        <v>17</v>
      </c>
      <c r="J619" s="14"/>
      <c r="K619" s="3">
        <v>100</v>
      </c>
      <c r="L619" t="s">
        <v>18</v>
      </c>
      <c r="M619" t="s">
        <v>209</v>
      </c>
      <c r="N619" t="s">
        <v>36</v>
      </c>
      <c r="O619">
        <v>0</v>
      </c>
      <c r="P619">
        <v>0</v>
      </c>
      <c r="Q619" t="s">
        <v>1073</v>
      </c>
      <c r="R619" t="s">
        <v>1073</v>
      </c>
      <c r="S619" t="s">
        <v>1073</v>
      </c>
    </row>
    <row r="620" spans="1:19" x14ac:dyDescent="0.15">
      <c r="A620">
        <v>619</v>
      </c>
      <c r="B620">
        <v>2020</v>
      </c>
      <c r="C620" t="s">
        <v>245</v>
      </c>
      <c r="D620" t="s">
        <v>246</v>
      </c>
      <c r="F620" s="3" t="s">
        <v>23</v>
      </c>
      <c r="G620" s="3" t="s">
        <v>23</v>
      </c>
      <c r="H620" t="s">
        <v>63</v>
      </c>
      <c r="I620" s="3" t="s">
        <v>17</v>
      </c>
      <c r="J620" s="14"/>
      <c r="K620" s="3">
        <v>100</v>
      </c>
      <c r="L620" t="s">
        <v>18</v>
      </c>
      <c r="M620" t="s">
        <v>209</v>
      </c>
      <c r="N620" t="s">
        <v>20</v>
      </c>
      <c r="O620">
        <v>0</v>
      </c>
      <c r="P620">
        <v>0</v>
      </c>
      <c r="Q620" t="s">
        <v>1073</v>
      </c>
      <c r="R620" t="s">
        <v>1073</v>
      </c>
      <c r="S620" t="s">
        <v>1073</v>
      </c>
    </row>
    <row r="621" spans="1:19" x14ac:dyDescent="0.15">
      <c r="A621">
        <v>620</v>
      </c>
      <c r="B621">
        <v>2020</v>
      </c>
      <c r="C621" t="s">
        <v>56</v>
      </c>
      <c r="D621" t="s">
        <v>57</v>
      </c>
      <c r="F621" s="3" t="s">
        <v>23</v>
      </c>
      <c r="G621" s="3" t="s">
        <v>23</v>
      </c>
      <c r="H621" t="s">
        <v>24</v>
      </c>
      <c r="I621" s="3" t="s">
        <v>25</v>
      </c>
      <c r="J621" s="14"/>
      <c r="K621" s="3">
        <v>0</v>
      </c>
      <c r="L621" t="s">
        <v>212</v>
      </c>
      <c r="M621" t="s">
        <v>209</v>
      </c>
      <c r="N621" t="s">
        <v>50</v>
      </c>
      <c r="O621">
        <v>0</v>
      </c>
      <c r="P621" t="s">
        <v>1081</v>
      </c>
      <c r="Q621" t="s">
        <v>1073</v>
      </c>
      <c r="R621" t="s">
        <v>1073</v>
      </c>
      <c r="S621" t="s">
        <v>1073</v>
      </c>
    </row>
    <row r="622" spans="1:19" x14ac:dyDescent="0.15">
      <c r="A622">
        <v>621</v>
      </c>
      <c r="B622">
        <v>2020</v>
      </c>
      <c r="C622" t="s">
        <v>94</v>
      </c>
      <c r="D622" t="s">
        <v>95</v>
      </c>
      <c r="F622" s="3" t="s">
        <v>96</v>
      </c>
      <c r="G622" s="3" t="s">
        <v>48</v>
      </c>
      <c r="H622" t="s">
        <v>67</v>
      </c>
      <c r="I622" s="3" t="s">
        <v>17</v>
      </c>
      <c r="J622" s="14"/>
      <c r="K622" s="3">
        <v>100</v>
      </c>
      <c r="L622" t="s">
        <v>44</v>
      </c>
      <c r="M622" t="s">
        <v>209</v>
      </c>
      <c r="N622" t="s">
        <v>36</v>
      </c>
      <c r="O622">
        <v>1</v>
      </c>
      <c r="P622" t="s">
        <v>1073</v>
      </c>
      <c r="Q622" t="s">
        <v>1073</v>
      </c>
      <c r="R622" t="s">
        <v>1073</v>
      </c>
      <c r="S622" t="s">
        <v>1094</v>
      </c>
    </row>
    <row r="623" spans="1:19" x14ac:dyDescent="0.15">
      <c r="A623">
        <v>622</v>
      </c>
      <c r="B623">
        <v>2020</v>
      </c>
      <c r="C623" t="s">
        <v>214</v>
      </c>
      <c r="D623" t="s">
        <v>215</v>
      </c>
      <c r="F623" s="3" t="s">
        <v>23</v>
      </c>
      <c r="G623" s="3" t="s">
        <v>23</v>
      </c>
      <c r="H623" t="s">
        <v>24</v>
      </c>
      <c r="I623" s="3" t="s">
        <v>25</v>
      </c>
      <c r="J623" s="14"/>
      <c r="K623" s="3">
        <v>0</v>
      </c>
      <c r="L623" t="s">
        <v>212</v>
      </c>
      <c r="M623" t="s">
        <v>209</v>
      </c>
      <c r="N623" t="s">
        <v>20</v>
      </c>
      <c r="O623">
        <v>0</v>
      </c>
      <c r="P623" t="s">
        <v>1081</v>
      </c>
      <c r="Q623" t="s">
        <v>1073</v>
      </c>
      <c r="R623" t="s">
        <v>1073</v>
      </c>
      <c r="S623" t="s">
        <v>1073</v>
      </c>
    </row>
    <row r="624" spans="1:19" x14ac:dyDescent="0.15">
      <c r="A624">
        <v>623</v>
      </c>
      <c r="B624">
        <v>2020</v>
      </c>
      <c r="C624" t="s">
        <v>218</v>
      </c>
      <c r="D624" t="s">
        <v>219</v>
      </c>
      <c r="F624" s="3" t="s">
        <v>23</v>
      </c>
      <c r="G624" s="3" t="s">
        <v>23</v>
      </c>
      <c r="H624" t="s">
        <v>16</v>
      </c>
      <c r="I624" s="3" t="s">
        <v>17</v>
      </c>
      <c r="J624" s="14"/>
      <c r="K624" s="3">
        <v>100</v>
      </c>
      <c r="L624" t="s">
        <v>18</v>
      </c>
      <c r="M624" t="s">
        <v>209</v>
      </c>
      <c r="N624" t="s">
        <v>36</v>
      </c>
      <c r="O624">
        <v>1</v>
      </c>
      <c r="P624" t="s">
        <v>1081</v>
      </c>
      <c r="Q624" t="s">
        <v>1073</v>
      </c>
      <c r="R624" t="s">
        <v>1073</v>
      </c>
      <c r="S624" t="s">
        <v>1073</v>
      </c>
    </row>
    <row r="625" spans="1:19" x14ac:dyDescent="0.15">
      <c r="A625">
        <v>624</v>
      </c>
      <c r="B625">
        <v>2020</v>
      </c>
      <c r="C625" t="s">
        <v>214</v>
      </c>
      <c r="D625" t="s">
        <v>215</v>
      </c>
      <c r="F625" s="3" t="s">
        <v>23</v>
      </c>
      <c r="G625" s="3" t="s">
        <v>23</v>
      </c>
      <c r="H625" t="s">
        <v>24</v>
      </c>
      <c r="I625" s="3" t="s">
        <v>25</v>
      </c>
      <c r="J625" s="14"/>
      <c r="K625" s="3">
        <v>0</v>
      </c>
      <c r="L625" t="s">
        <v>212</v>
      </c>
      <c r="M625" t="s">
        <v>209</v>
      </c>
      <c r="N625" t="s">
        <v>36</v>
      </c>
      <c r="O625">
        <v>0</v>
      </c>
      <c r="P625" t="s">
        <v>1081</v>
      </c>
      <c r="Q625" t="s">
        <v>1073</v>
      </c>
      <c r="R625" t="s">
        <v>1073</v>
      </c>
      <c r="S625" t="s">
        <v>1073</v>
      </c>
    </row>
    <row r="626" spans="1:19" x14ac:dyDescent="0.15">
      <c r="A626">
        <v>625</v>
      </c>
      <c r="B626">
        <v>2020</v>
      </c>
      <c r="C626" t="s">
        <v>142</v>
      </c>
      <c r="D626" t="s">
        <v>143</v>
      </c>
      <c r="F626" s="3" t="s">
        <v>23</v>
      </c>
      <c r="G626" s="3" t="s">
        <v>23</v>
      </c>
      <c r="H626" t="s">
        <v>24</v>
      </c>
      <c r="I626" s="3" t="s">
        <v>25</v>
      </c>
      <c r="J626" s="14"/>
      <c r="K626" s="3">
        <v>0</v>
      </c>
      <c r="L626" t="s">
        <v>18</v>
      </c>
      <c r="M626" t="s">
        <v>209</v>
      </c>
      <c r="N626" t="s">
        <v>36</v>
      </c>
      <c r="O626">
        <v>2</v>
      </c>
      <c r="P626" t="s">
        <v>1081</v>
      </c>
      <c r="Q626" t="s">
        <v>1073</v>
      </c>
      <c r="R626" t="s">
        <v>1073</v>
      </c>
      <c r="S626" t="s">
        <v>1073</v>
      </c>
    </row>
    <row r="627" spans="1:19" x14ac:dyDescent="0.15">
      <c r="A627">
        <v>626</v>
      </c>
      <c r="B627">
        <v>2020</v>
      </c>
      <c r="C627" t="s">
        <v>304</v>
      </c>
      <c r="D627" t="s">
        <v>305</v>
      </c>
      <c r="F627" s="3" t="s">
        <v>23</v>
      </c>
      <c r="G627" s="3" t="s">
        <v>23</v>
      </c>
      <c r="H627" t="s">
        <v>24</v>
      </c>
      <c r="I627" s="3" t="s">
        <v>25</v>
      </c>
      <c r="J627" s="14"/>
      <c r="K627" s="3">
        <v>0</v>
      </c>
      <c r="L627" t="s">
        <v>44</v>
      </c>
      <c r="M627" t="s">
        <v>209</v>
      </c>
      <c r="N627" t="s">
        <v>20</v>
      </c>
      <c r="O627">
        <v>1</v>
      </c>
      <c r="P627" t="s">
        <v>1084</v>
      </c>
      <c r="Q627" t="s">
        <v>1073</v>
      </c>
      <c r="R627" t="s">
        <v>1073</v>
      </c>
      <c r="S627" t="s">
        <v>1073</v>
      </c>
    </row>
    <row r="628" spans="1:19" x14ac:dyDescent="0.15">
      <c r="A628">
        <v>627</v>
      </c>
      <c r="B628">
        <v>2020</v>
      </c>
      <c r="C628" t="s">
        <v>130</v>
      </c>
      <c r="D628" t="s">
        <v>215</v>
      </c>
      <c r="F628" s="3" t="s">
        <v>23</v>
      </c>
      <c r="G628" s="3" t="s">
        <v>23</v>
      </c>
      <c r="H628" t="s">
        <v>71</v>
      </c>
      <c r="I628" s="3" t="s">
        <v>17</v>
      </c>
      <c r="J628" s="14"/>
      <c r="K628" s="3">
        <v>100</v>
      </c>
      <c r="L628" t="s">
        <v>212</v>
      </c>
      <c r="M628" t="s">
        <v>209</v>
      </c>
      <c r="N628" t="s">
        <v>36</v>
      </c>
      <c r="O628">
        <v>0</v>
      </c>
      <c r="P628" t="s">
        <v>1073</v>
      </c>
      <c r="Q628" t="s">
        <v>1073</v>
      </c>
      <c r="R628" t="s">
        <v>1073</v>
      </c>
      <c r="S628" t="s">
        <v>1073</v>
      </c>
    </row>
    <row r="629" spans="1:19" x14ac:dyDescent="0.15">
      <c r="A629">
        <v>628</v>
      </c>
      <c r="B629">
        <v>2020</v>
      </c>
      <c r="C629" t="s">
        <v>328</v>
      </c>
      <c r="D629" t="s">
        <v>329</v>
      </c>
      <c r="F629" s="3" t="s">
        <v>23</v>
      </c>
      <c r="G629" s="3" t="s">
        <v>23</v>
      </c>
      <c r="H629" t="s">
        <v>24</v>
      </c>
      <c r="I629" s="3" t="s">
        <v>25</v>
      </c>
      <c r="J629" s="14"/>
      <c r="K629" s="3">
        <v>0</v>
      </c>
      <c r="L629" t="s">
        <v>18</v>
      </c>
      <c r="M629" t="s">
        <v>209</v>
      </c>
      <c r="N629" t="s">
        <v>20</v>
      </c>
      <c r="O629">
        <v>1</v>
      </c>
      <c r="P629" t="s">
        <v>1081</v>
      </c>
      <c r="Q629" t="s">
        <v>1073</v>
      </c>
      <c r="R629" t="s">
        <v>1073</v>
      </c>
      <c r="S629" t="s">
        <v>1073</v>
      </c>
    </row>
    <row r="630" spans="1:19" x14ac:dyDescent="0.15">
      <c r="A630">
        <v>629</v>
      </c>
      <c r="B630">
        <v>2020</v>
      </c>
      <c r="C630" t="s">
        <v>310</v>
      </c>
      <c r="D630" t="s">
        <v>78</v>
      </c>
      <c r="F630" s="3" t="s">
        <v>78</v>
      </c>
      <c r="G630" s="3" t="s">
        <v>35</v>
      </c>
      <c r="H630" t="s">
        <v>71</v>
      </c>
      <c r="I630" s="3" t="s">
        <v>17</v>
      </c>
      <c r="J630" s="14"/>
      <c r="K630" s="3">
        <v>100</v>
      </c>
      <c r="L630" t="s">
        <v>212</v>
      </c>
      <c r="M630" t="s">
        <v>209</v>
      </c>
      <c r="N630" t="s">
        <v>36</v>
      </c>
      <c r="O630">
        <v>0</v>
      </c>
      <c r="P630" t="s">
        <v>1073</v>
      </c>
      <c r="Q630" t="s">
        <v>1073</v>
      </c>
      <c r="R630" t="s">
        <v>1073</v>
      </c>
      <c r="S630" t="s">
        <v>1094</v>
      </c>
    </row>
    <row r="631" spans="1:19" x14ac:dyDescent="0.15">
      <c r="A631">
        <v>630</v>
      </c>
      <c r="B631">
        <v>2020</v>
      </c>
      <c r="C631" t="s">
        <v>251</v>
      </c>
      <c r="D631" t="s">
        <v>252</v>
      </c>
      <c r="F631" s="3" t="s">
        <v>23</v>
      </c>
      <c r="G631" s="3" t="s">
        <v>23</v>
      </c>
      <c r="H631" t="s">
        <v>24</v>
      </c>
      <c r="I631" s="3" t="s">
        <v>25</v>
      </c>
      <c r="J631" s="14"/>
      <c r="K631" s="3">
        <v>0</v>
      </c>
      <c r="L631" t="s">
        <v>212</v>
      </c>
      <c r="M631" t="s">
        <v>209</v>
      </c>
      <c r="N631" t="s">
        <v>36</v>
      </c>
      <c r="O631">
        <v>0</v>
      </c>
      <c r="P631" t="s">
        <v>1085</v>
      </c>
      <c r="Q631" t="s">
        <v>1082</v>
      </c>
      <c r="R631" t="s">
        <v>1073</v>
      </c>
      <c r="S631" t="s">
        <v>1073</v>
      </c>
    </row>
    <row r="632" spans="1:19" x14ac:dyDescent="0.15">
      <c r="A632">
        <v>631</v>
      </c>
      <c r="B632">
        <v>2020</v>
      </c>
      <c r="C632" t="s">
        <v>268</v>
      </c>
      <c r="D632" t="s">
        <v>269</v>
      </c>
      <c r="F632" s="3" t="s">
        <v>23</v>
      </c>
      <c r="G632" s="3" t="s">
        <v>23</v>
      </c>
      <c r="H632" t="s">
        <v>63</v>
      </c>
      <c r="I632" s="3" t="s">
        <v>17</v>
      </c>
      <c r="J632" s="14"/>
      <c r="K632" s="3">
        <v>100</v>
      </c>
      <c r="L632" t="s">
        <v>212</v>
      </c>
      <c r="M632" t="s">
        <v>209</v>
      </c>
      <c r="N632" t="s">
        <v>36</v>
      </c>
      <c r="O632">
        <v>0</v>
      </c>
      <c r="P632">
        <v>0</v>
      </c>
      <c r="Q632" t="s">
        <v>1073</v>
      </c>
      <c r="R632" t="s">
        <v>1073</v>
      </c>
      <c r="S632" t="s">
        <v>1073</v>
      </c>
    </row>
    <row r="633" spans="1:19" x14ac:dyDescent="0.15">
      <c r="A633">
        <v>632</v>
      </c>
      <c r="B633">
        <v>2020</v>
      </c>
      <c r="C633" t="s">
        <v>450</v>
      </c>
      <c r="D633" t="s">
        <v>451</v>
      </c>
      <c r="F633" s="3" t="s">
        <v>23</v>
      </c>
      <c r="G633" s="3" t="s">
        <v>23</v>
      </c>
      <c r="H633" t="s">
        <v>71</v>
      </c>
      <c r="I633" s="3" t="s">
        <v>17</v>
      </c>
      <c r="J633" s="14"/>
      <c r="K633" s="3">
        <v>100</v>
      </c>
      <c r="L633" t="s">
        <v>212</v>
      </c>
      <c r="M633" t="s">
        <v>209</v>
      </c>
      <c r="N633" t="s">
        <v>36</v>
      </c>
      <c r="O633">
        <v>0</v>
      </c>
      <c r="P633" t="s">
        <v>1073</v>
      </c>
      <c r="Q633" t="s">
        <v>1073</v>
      </c>
      <c r="R633" t="s">
        <v>1073</v>
      </c>
      <c r="S633" t="s">
        <v>1073</v>
      </c>
    </row>
    <row r="634" spans="1:19" x14ac:dyDescent="0.15">
      <c r="A634">
        <v>633</v>
      </c>
      <c r="B634">
        <v>2020</v>
      </c>
      <c r="C634" t="s">
        <v>145</v>
      </c>
      <c r="D634" t="s">
        <v>146</v>
      </c>
      <c r="F634" s="3" t="s">
        <v>23</v>
      </c>
      <c r="G634" s="3" t="s">
        <v>23</v>
      </c>
      <c r="H634" s="7" t="s">
        <v>54</v>
      </c>
      <c r="I634" s="3" t="s">
        <v>275</v>
      </c>
      <c r="J634" s="14"/>
      <c r="K634" s="3">
        <v>0</v>
      </c>
      <c r="L634" t="s">
        <v>212</v>
      </c>
      <c r="M634" t="s">
        <v>209</v>
      </c>
      <c r="N634" t="s">
        <v>20</v>
      </c>
      <c r="O634">
        <v>0</v>
      </c>
      <c r="P634" t="s">
        <v>1081</v>
      </c>
      <c r="Q634" t="s">
        <v>1073</v>
      </c>
      <c r="R634" t="s">
        <v>1073</v>
      </c>
      <c r="S634" t="s">
        <v>1073</v>
      </c>
    </row>
    <row r="635" spans="1:19" x14ac:dyDescent="0.15">
      <c r="A635">
        <v>634</v>
      </c>
      <c r="B635">
        <v>2020</v>
      </c>
      <c r="C635" t="s">
        <v>39</v>
      </c>
      <c r="D635" t="s">
        <v>40</v>
      </c>
      <c r="F635" s="3" t="s">
        <v>23</v>
      </c>
      <c r="G635" s="3" t="s">
        <v>23</v>
      </c>
      <c r="H635" t="s">
        <v>24</v>
      </c>
      <c r="I635" s="3" t="s">
        <v>25</v>
      </c>
      <c r="J635" s="14"/>
      <c r="K635" s="3">
        <v>0</v>
      </c>
      <c r="L635" t="s">
        <v>18</v>
      </c>
      <c r="M635" t="s">
        <v>209</v>
      </c>
      <c r="N635" t="s">
        <v>36</v>
      </c>
      <c r="O635">
        <v>1</v>
      </c>
      <c r="P635" t="s">
        <v>1081</v>
      </c>
      <c r="Q635" t="s">
        <v>1073</v>
      </c>
      <c r="R635" t="s">
        <v>1073</v>
      </c>
      <c r="S635" t="s">
        <v>1073</v>
      </c>
    </row>
    <row r="636" spans="1:19" x14ac:dyDescent="0.15">
      <c r="A636">
        <v>635</v>
      </c>
      <c r="B636">
        <v>2020</v>
      </c>
      <c r="C636" t="s">
        <v>255</v>
      </c>
      <c r="D636" t="s">
        <v>293</v>
      </c>
      <c r="F636" s="3" t="s">
        <v>23</v>
      </c>
      <c r="G636" s="3" t="s">
        <v>23</v>
      </c>
      <c r="H636" t="s">
        <v>24</v>
      </c>
      <c r="I636" s="3" t="s">
        <v>25</v>
      </c>
      <c r="J636" s="14"/>
      <c r="K636" s="3">
        <v>0</v>
      </c>
      <c r="L636" t="s">
        <v>212</v>
      </c>
      <c r="M636" t="s">
        <v>209</v>
      </c>
      <c r="N636" t="s">
        <v>36</v>
      </c>
      <c r="O636">
        <v>0</v>
      </c>
      <c r="P636" t="s">
        <v>1081</v>
      </c>
      <c r="Q636" t="s">
        <v>1073</v>
      </c>
      <c r="R636" t="s">
        <v>1073</v>
      </c>
      <c r="S636" t="s">
        <v>1073</v>
      </c>
    </row>
    <row r="637" spans="1:19" x14ac:dyDescent="0.15">
      <c r="A637">
        <v>636</v>
      </c>
      <c r="B637">
        <v>2020</v>
      </c>
      <c r="C637" t="s">
        <v>417</v>
      </c>
      <c r="F637" s="3" t="s">
        <v>121</v>
      </c>
      <c r="G637" s="3" t="s">
        <v>43</v>
      </c>
      <c r="H637" t="s">
        <v>24</v>
      </c>
      <c r="I637" s="3" t="s">
        <v>25</v>
      </c>
      <c r="J637" s="14"/>
      <c r="K637" s="3">
        <v>50</v>
      </c>
      <c r="L637" t="s">
        <v>212</v>
      </c>
      <c r="M637" t="s">
        <v>209</v>
      </c>
      <c r="N637" t="s">
        <v>36</v>
      </c>
      <c r="O637">
        <v>0</v>
      </c>
      <c r="P637" t="s">
        <v>1073</v>
      </c>
      <c r="Q637" t="s">
        <v>1073</v>
      </c>
      <c r="R637" t="s">
        <v>1073</v>
      </c>
      <c r="S637" t="s">
        <v>1073</v>
      </c>
    </row>
    <row r="638" spans="1:19" x14ac:dyDescent="0.15">
      <c r="A638">
        <v>637</v>
      </c>
      <c r="B638">
        <v>2020</v>
      </c>
      <c r="C638" t="s">
        <v>507</v>
      </c>
      <c r="D638" t="s">
        <v>508</v>
      </c>
      <c r="F638" s="3" t="s">
        <v>23</v>
      </c>
      <c r="G638" s="3" t="s">
        <v>23</v>
      </c>
      <c r="H638" t="s">
        <v>16</v>
      </c>
      <c r="I638" s="3" t="s">
        <v>17</v>
      </c>
      <c r="J638" s="14"/>
      <c r="K638" s="3">
        <v>100</v>
      </c>
      <c r="L638" t="s">
        <v>18</v>
      </c>
      <c r="M638" t="s">
        <v>209</v>
      </c>
      <c r="N638" t="s">
        <v>36</v>
      </c>
      <c r="O638">
        <v>0</v>
      </c>
      <c r="P638" t="s">
        <v>1081</v>
      </c>
      <c r="Q638" t="s">
        <v>1073</v>
      </c>
      <c r="R638" t="s">
        <v>1073</v>
      </c>
      <c r="S638" t="s">
        <v>1073</v>
      </c>
    </row>
    <row r="639" spans="1:19" x14ac:dyDescent="0.15">
      <c r="A639">
        <v>638</v>
      </c>
      <c r="B639">
        <v>2020</v>
      </c>
      <c r="C639" t="s">
        <v>204</v>
      </c>
      <c r="D639" t="s">
        <v>297</v>
      </c>
      <c r="F639" s="3" t="s">
        <v>23</v>
      </c>
      <c r="G639" s="3" t="s">
        <v>23</v>
      </c>
      <c r="H639" t="s">
        <v>16</v>
      </c>
      <c r="I639" s="3" t="s">
        <v>17</v>
      </c>
      <c r="J639" s="14"/>
      <c r="K639" s="3">
        <v>100</v>
      </c>
      <c r="L639" t="s">
        <v>212</v>
      </c>
      <c r="M639" t="s">
        <v>209</v>
      </c>
      <c r="N639" t="s">
        <v>36</v>
      </c>
      <c r="O639">
        <v>0</v>
      </c>
      <c r="P639" t="s">
        <v>1081</v>
      </c>
      <c r="Q639" t="s">
        <v>1073</v>
      </c>
      <c r="R639" t="s">
        <v>1073</v>
      </c>
      <c r="S639" t="s">
        <v>1073</v>
      </c>
    </row>
    <row r="640" spans="1:19" x14ac:dyDescent="0.15">
      <c r="A640">
        <v>639</v>
      </c>
      <c r="B640">
        <v>2020</v>
      </c>
      <c r="C640" t="s">
        <v>214</v>
      </c>
      <c r="D640" t="s">
        <v>215</v>
      </c>
      <c r="F640" s="3" t="s">
        <v>23</v>
      </c>
      <c r="G640" s="3" t="s">
        <v>23</v>
      </c>
      <c r="H640" t="s">
        <v>67</v>
      </c>
      <c r="I640" s="3" t="s">
        <v>17</v>
      </c>
      <c r="J640" s="14"/>
      <c r="K640" s="3">
        <v>100</v>
      </c>
      <c r="L640" t="s">
        <v>212</v>
      </c>
      <c r="M640" t="s">
        <v>209</v>
      </c>
      <c r="N640" t="s">
        <v>36</v>
      </c>
      <c r="O640">
        <v>0</v>
      </c>
      <c r="P640" t="s">
        <v>1081</v>
      </c>
      <c r="Q640" t="s">
        <v>1073</v>
      </c>
      <c r="R640" t="s">
        <v>1073</v>
      </c>
      <c r="S640" t="s">
        <v>1073</v>
      </c>
    </row>
    <row r="641" spans="1:19" x14ac:dyDescent="0.15">
      <c r="A641">
        <v>640</v>
      </c>
      <c r="B641">
        <v>2020</v>
      </c>
      <c r="C641" t="s">
        <v>509</v>
      </c>
      <c r="D641" t="s">
        <v>510</v>
      </c>
      <c r="F641" s="3" t="s">
        <v>314</v>
      </c>
      <c r="G641" s="3" t="s">
        <v>43</v>
      </c>
      <c r="H641" t="s">
        <v>24</v>
      </c>
      <c r="I641" s="3" t="s">
        <v>25</v>
      </c>
      <c r="J641" s="14"/>
      <c r="K641" s="3">
        <v>50</v>
      </c>
      <c r="L641" t="s">
        <v>212</v>
      </c>
      <c r="M641" t="s">
        <v>209</v>
      </c>
      <c r="N641" t="s">
        <v>36</v>
      </c>
      <c r="O641">
        <v>0</v>
      </c>
      <c r="P641" t="s">
        <v>1073</v>
      </c>
      <c r="Q641" t="s">
        <v>1073</v>
      </c>
      <c r="R641" t="s">
        <v>1073</v>
      </c>
      <c r="S641" t="s">
        <v>1094</v>
      </c>
    </row>
    <row r="642" spans="1:19" x14ac:dyDescent="0.15">
      <c r="A642">
        <v>641</v>
      </c>
      <c r="B642">
        <v>2020</v>
      </c>
      <c r="C642" t="s">
        <v>243</v>
      </c>
      <c r="D642" t="s">
        <v>244</v>
      </c>
      <c r="F642" s="3" t="s">
        <v>136</v>
      </c>
      <c r="G642" s="3" t="s">
        <v>43</v>
      </c>
      <c r="H642" t="s">
        <v>49</v>
      </c>
      <c r="I642" s="3" t="s">
        <v>17</v>
      </c>
      <c r="J642" s="14"/>
      <c r="K642" s="3">
        <v>100</v>
      </c>
      <c r="L642" t="s">
        <v>212</v>
      </c>
      <c r="M642" t="s">
        <v>209</v>
      </c>
      <c r="N642" t="s">
        <v>36</v>
      </c>
      <c r="O642">
        <v>0</v>
      </c>
      <c r="P642">
        <v>0</v>
      </c>
      <c r="Q642" t="s">
        <v>1073</v>
      </c>
      <c r="R642" t="s">
        <v>1073</v>
      </c>
      <c r="S642" t="s">
        <v>1094</v>
      </c>
    </row>
    <row r="643" spans="1:19" x14ac:dyDescent="0.15">
      <c r="A643">
        <v>642</v>
      </c>
      <c r="B643">
        <v>2020</v>
      </c>
      <c r="C643" t="s">
        <v>126</v>
      </c>
      <c r="D643" t="s">
        <v>511</v>
      </c>
      <c r="F643" s="3" t="s">
        <v>96</v>
      </c>
      <c r="G643" s="3" t="s">
        <v>48</v>
      </c>
      <c r="H643" t="s">
        <v>67</v>
      </c>
      <c r="I643" s="3" t="s">
        <v>25</v>
      </c>
      <c r="J643" s="14"/>
      <c r="K643" s="3">
        <v>50</v>
      </c>
      <c r="L643" t="s">
        <v>212</v>
      </c>
      <c r="M643" t="s">
        <v>209</v>
      </c>
      <c r="N643" t="s">
        <v>36</v>
      </c>
      <c r="O643">
        <v>0</v>
      </c>
      <c r="P643">
        <v>0</v>
      </c>
      <c r="Q643" t="s">
        <v>1073</v>
      </c>
      <c r="R643" t="s">
        <v>1073</v>
      </c>
      <c r="S643" t="s">
        <v>1094</v>
      </c>
    </row>
    <row r="644" spans="1:19" x14ac:dyDescent="0.15">
      <c r="A644">
        <v>643</v>
      </c>
      <c r="B644">
        <v>2020</v>
      </c>
      <c r="C644" t="s">
        <v>113</v>
      </c>
      <c r="D644" t="s">
        <v>114</v>
      </c>
      <c r="F644" s="3" t="s">
        <v>23</v>
      </c>
      <c r="G644" s="3" t="s">
        <v>23</v>
      </c>
      <c r="H644" t="s">
        <v>24</v>
      </c>
      <c r="I644" s="3" t="s">
        <v>25</v>
      </c>
      <c r="J644" s="14"/>
      <c r="K644" s="3">
        <v>0</v>
      </c>
      <c r="L644" t="s">
        <v>18</v>
      </c>
      <c r="M644" t="s">
        <v>209</v>
      </c>
      <c r="N644" t="s">
        <v>20</v>
      </c>
      <c r="O644">
        <v>0</v>
      </c>
      <c r="P644" t="s">
        <v>1081</v>
      </c>
      <c r="Q644" t="s">
        <v>1073</v>
      </c>
      <c r="R644" t="s">
        <v>1073</v>
      </c>
      <c r="S644" t="s">
        <v>1073</v>
      </c>
    </row>
    <row r="645" spans="1:19" x14ac:dyDescent="0.15">
      <c r="A645">
        <v>644</v>
      </c>
      <c r="B645">
        <v>2020</v>
      </c>
      <c r="C645" t="s">
        <v>409</v>
      </c>
      <c r="D645" t="s">
        <v>512</v>
      </c>
      <c r="F645" s="3" t="s">
        <v>23</v>
      </c>
      <c r="G645" s="3" t="s">
        <v>23</v>
      </c>
      <c r="H645" t="s">
        <v>71</v>
      </c>
      <c r="I645" s="3" t="s">
        <v>17</v>
      </c>
      <c r="J645" s="14"/>
      <c r="K645" s="3">
        <v>100</v>
      </c>
      <c r="L645" t="s">
        <v>212</v>
      </c>
      <c r="M645" t="s">
        <v>209</v>
      </c>
      <c r="N645" t="s">
        <v>36</v>
      </c>
      <c r="O645">
        <v>0</v>
      </c>
      <c r="P645" t="s">
        <v>1073</v>
      </c>
      <c r="Q645" t="s">
        <v>1073</v>
      </c>
      <c r="R645" t="s">
        <v>1073</v>
      </c>
      <c r="S645" t="s">
        <v>1073</v>
      </c>
    </row>
    <row r="646" spans="1:19" x14ac:dyDescent="0.15">
      <c r="A646">
        <v>645</v>
      </c>
      <c r="B646">
        <v>2020</v>
      </c>
      <c r="C646" t="s">
        <v>270</v>
      </c>
      <c r="D646" t="s">
        <v>284</v>
      </c>
      <c r="F646" s="3" t="s">
        <v>23</v>
      </c>
      <c r="G646" s="3" t="s">
        <v>23</v>
      </c>
      <c r="H646" t="s">
        <v>71</v>
      </c>
      <c r="I646" s="3" t="s">
        <v>17</v>
      </c>
      <c r="J646" s="14"/>
      <c r="K646" s="3">
        <v>100</v>
      </c>
      <c r="L646" t="s">
        <v>212</v>
      </c>
      <c r="M646" t="s">
        <v>209</v>
      </c>
      <c r="N646" t="s">
        <v>20</v>
      </c>
      <c r="O646">
        <v>0</v>
      </c>
      <c r="P646" t="s">
        <v>1073</v>
      </c>
      <c r="Q646" t="s">
        <v>1073</v>
      </c>
      <c r="R646" t="s">
        <v>1073</v>
      </c>
      <c r="S646" t="s">
        <v>1073</v>
      </c>
    </row>
    <row r="647" spans="1:19" x14ac:dyDescent="0.15">
      <c r="A647">
        <v>646</v>
      </c>
      <c r="B647">
        <v>2020</v>
      </c>
      <c r="C647" t="s">
        <v>321</v>
      </c>
      <c r="D647" t="s">
        <v>432</v>
      </c>
      <c r="F647" s="3" t="s">
        <v>23</v>
      </c>
      <c r="G647" s="3" t="s">
        <v>23</v>
      </c>
      <c r="H647" t="s">
        <v>16</v>
      </c>
      <c r="I647" s="3" t="s">
        <v>17</v>
      </c>
      <c r="J647" s="14"/>
      <c r="K647" s="3">
        <v>100</v>
      </c>
      <c r="L647" t="s">
        <v>18</v>
      </c>
      <c r="M647" t="s">
        <v>209</v>
      </c>
      <c r="N647" t="s">
        <v>36</v>
      </c>
      <c r="O647">
        <v>1</v>
      </c>
      <c r="P647" t="s">
        <v>1084</v>
      </c>
      <c r="Q647" t="s">
        <v>1073</v>
      </c>
      <c r="R647" t="s">
        <v>1073</v>
      </c>
      <c r="S647" t="s">
        <v>1073</v>
      </c>
    </row>
    <row r="648" spans="1:19" x14ac:dyDescent="0.15">
      <c r="A648">
        <v>647</v>
      </c>
      <c r="B648">
        <v>2020</v>
      </c>
      <c r="C648" t="s">
        <v>513</v>
      </c>
      <c r="D648" t="s">
        <v>514</v>
      </c>
      <c r="F648" s="3" t="s">
        <v>23</v>
      </c>
      <c r="G648" s="3" t="s">
        <v>23</v>
      </c>
      <c r="H648" t="s">
        <v>16</v>
      </c>
      <c r="I648" s="3" t="s">
        <v>354</v>
      </c>
      <c r="J648" s="14"/>
      <c r="K648" s="3">
        <v>0</v>
      </c>
      <c r="L648" t="s">
        <v>18</v>
      </c>
      <c r="M648" t="s">
        <v>209</v>
      </c>
      <c r="N648" t="s">
        <v>36</v>
      </c>
      <c r="O648">
        <v>1</v>
      </c>
      <c r="P648" t="s">
        <v>1081</v>
      </c>
      <c r="Q648" t="s">
        <v>1073</v>
      </c>
      <c r="R648" t="s">
        <v>1073</v>
      </c>
      <c r="S648" t="s">
        <v>1073</v>
      </c>
    </row>
    <row r="649" spans="1:19" x14ac:dyDescent="0.15">
      <c r="A649">
        <v>648</v>
      </c>
      <c r="B649">
        <v>2020</v>
      </c>
      <c r="C649" t="s">
        <v>245</v>
      </c>
      <c r="D649" t="s">
        <v>246</v>
      </c>
      <c r="F649" s="3" t="s">
        <v>23</v>
      </c>
      <c r="G649" s="3" t="s">
        <v>23</v>
      </c>
      <c r="H649" t="s">
        <v>63</v>
      </c>
      <c r="I649" s="3" t="s">
        <v>17</v>
      </c>
      <c r="J649" s="14"/>
      <c r="K649" s="3">
        <v>100</v>
      </c>
      <c r="L649" t="s">
        <v>212</v>
      </c>
      <c r="M649" t="s">
        <v>209</v>
      </c>
      <c r="N649" t="s">
        <v>50</v>
      </c>
      <c r="O649">
        <v>0</v>
      </c>
      <c r="P649">
        <v>0</v>
      </c>
      <c r="Q649" t="s">
        <v>1073</v>
      </c>
      <c r="R649" t="s">
        <v>1073</v>
      </c>
      <c r="S649" t="s">
        <v>1073</v>
      </c>
    </row>
    <row r="650" spans="1:19" x14ac:dyDescent="0.15">
      <c r="A650">
        <v>649</v>
      </c>
      <c r="B650">
        <v>2020</v>
      </c>
      <c r="C650" t="s">
        <v>142</v>
      </c>
      <c r="D650" t="s">
        <v>143</v>
      </c>
      <c r="F650" s="3" t="s">
        <v>23</v>
      </c>
      <c r="G650" s="3" t="s">
        <v>23</v>
      </c>
      <c r="H650" t="s">
        <v>24</v>
      </c>
      <c r="I650" s="3" t="s">
        <v>25</v>
      </c>
      <c r="J650" s="14"/>
      <c r="K650" s="3">
        <v>50</v>
      </c>
      <c r="L650" t="s">
        <v>212</v>
      </c>
      <c r="M650" t="s">
        <v>209</v>
      </c>
      <c r="N650" t="s">
        <v>36</v>
      </c>
      <c r="O650">
        <v>0</v>
      </c>
      <c r="P650" t="s">
        <v>1081</v>
      </c>
      <c r="Q650" t="s">
        <v>1073</v>
      </c>
      <c r="R650" t="s">
        <v>1073</v>
      </c>
      <c r="S650" t="s">
        <v>1073</v>
      </c>
    </row>
    <row r="651" spans="1:19" x14ac:dyDescent="0.15">
      <c r="A651">
        <v>650</v>
      </c>
      <c r="B651">
        <v>2020</v>
      </c>
      <c r="C651" t="s">
        <v>206</v>
      </c>
      <c r="D651" t="s">
        <v>223</v>
      </c>
      <c r="F651" s="3" t="s">
        <v>23</v>
      </c>
      <c r="G651" s="3" t="s">
        <v>23</v>
      </c>
      <c r="H651" t="s">
        <v>24</v>
      </c>
      <c r="I651" s="3" t="s">
        <v>25</v>
      </c>
      <c r="J651" s="14"/>
      <c r="K651" s="3">
        <v>0</v>
      </c>
      <c r="L651" t="s">
        <v>18</v>
      </c>
      <c r="M651" t="s">
        <v>209</v>
      </c>
      <c r="N651" t="s">
        <v>36</v>
      </c>
      <c r="O651">
        <v>0</v>
      </c>
      <c r="P651" t="s">
        <v>1081</v>
      </c>
      <c r="Q651" t="s">
        <v>1073</v>
      </c>
      <c r="R651" t="s">
        <v>1073</v>
      </c>
      <c r="S651" t="s">
        <v>1073</v>
      </c>
    </row>
    <row r="652" spans="1:19" x14ac:dyDescent="0.15">
      <c r="A652">
        <v>651</v>
      </c>
      <c r="B652">
        <v>2020</v>
      </c>
      <c r="C652" t="s">
        <v>515</v>
      </c>
      <c r="D652" t="s">
        <v>171</v>
      </c>
      <c r="F652" s="3" t="s">
        <v>23</v>
      </c>
      <c r="G652" s="3" t="s">
        <v>23</v>
      </c>
      <c r="H652" t="s">
        <v>60</v>
      </c>
      <c r="I652" s="3" t="s">
        <v>275</v>
      </c>
      <c r="J652" s="14"/>
      <c r="K652" s="3">
        <v>0</v>
      </c>
      <c r="L652" t="s">
        <v>212</v>
      </c>
      <c r="M652" t="s">
        <v>209</v>
      </c>
      <c r="N652" t="s">
        <v>20</v>
      </c>
      <c r="O652">
        <v>0</v>
      </c>
      <c r="P652" t="s">
        <v>1085</v>
      </c>
      <c r="Q652" t="s">
        <v>1082</v>
      </c>
      <c r="R652" t="s">
        <v>1073</v>
      </c>
      <c r="S652" t="s">
        <v>1073</v>
      </c>
    </row>
    <row r="653" spans="1:19" x14ac:dyDescent="0.15">
      <c r="A653">
        <v>652</v>
      </c>
      <c r="B653">
        <v>2020</v>
      </c>
      <c r="C653" t="s">
        <v>417</v>
      </c>
      <c r="F653" s="3" t="s">
        <v>121</v>
      </c>
      <c r="G653" s="3" t="s">
        <v>43</v>
      </c>
      <c r="H653" t="s">
        <v>24</v>
      </c>
      <c r="I653" s="3" t="s">
        <v>25</v>
      </c>
      <c r="J653" s="14"/>
      <c r="K653" s="3">
        <v>50</v>
      </c>
      <c r="L653" t="s">
        <v>212</v>
      </c>
      <c r="M653" t="s">
        <v>209</v>
      </c>
      <c r="N653" t="s">
        <v>20</v>
      </c>
      <c r="O653">
        <v>0</v>
      </c>
      <c r="P653" t="s">
        <v>1073</v>
      </c>
      <c r="Q653" t="s">
        <v>1073</v>
      </c>
      <c r="R653" t="s">
        <v>1073</v>
      </c>
      <c r="S653" t="s">
        <v>1073</v>
      </c>
    </row>
    <row r="654" spans="1:19" x14ac:dyDescent="0.15">
      <c r="A654">
        <v>653</v>
      </c>
      <c r="B654">
        <v>2020</v>
      </c>
      <c r="C654" t="s">
        <v>270</v>
      </c>
      <c r="D654" t="s">
        <v>284</v>
      </c>
      <c r="F654" s="3" t="s">
        <v>23</v>
      </c>
      <c r="G654" s="3" t="s">
        <v>23</v>
      </c>
      <c r="H654" t="s">
        <v>71</v>
      </c>
      <c r="I654" s="3" t="s">
        <v>17</v>
      </c>
      <c r="J654" s="14"/>
      <c r="K654" s="3">
        <v>100</v>
      </c>
      <c r="L654" t="s">
        <v>212</v>
      </c>
      <c r="M654" t="s">
        <v>209</v>
      </c>
      <c r="N654" t="s">
        <v>36</v>
      </c>
      <c r="O654">
        <v>0</v>
      </c>
      <c r="P654" t="s">
        <v>1073</v>
      </c>
      <c r="Q654" t="s">
        <v>1073</v>
      </c>
      <c r="R654" t="s">
        <v>1073</v>
      </c>
      <c r="S654" t="s">
        <v>1073</v>
      </c>
    </row>
    <row r="655" spans="1:19" x14ac:dyDescent="0.15">
      <c r="A655">
        <v>654</v>
      </c>
      <c r="B655">
        <v>2020</v>
      </c>
      <c r="C655" t="s">
        <v>216</v>
      </c>
      <c r="D655" t="s">
        <v>217</v>
      </c>
      <c r="F655" s="3" t="s">
        <v>23</v>
      </c>
      <c r="G655" s="3" t="s">
        <v>23</v>
      </c>
      <c r="H655" t="s">
        <v>71</v>
      </c>
      <c r="I655" s="3" t="s">
        <v>17</v>
      </c>
      <c r="J655" s="14"/>
      <c r="K655" s="3">
        <v>100</v>
      </c>
      <c r="L655" t="s">
        <v>212</v>
      </c>
      <c r="M655" t="s">
        <v>209</v>
      </c>
      <c r="N655" t="s">
        <v>36</v>
      </c>
      <c r="O655">
        <v>0</v>
      </c>
      <c r="P655" t="s">
        <v>1073</v>
      </c>
      <c r="Q655" t="s">
        <v>1073</v>
      </c>
      <c r="R655" t="s">
        <v>1073</v>
      </c>
      <c r="S655" t="s">
        <v>1073</v>
      </c>
    </row>
    <row r="656" spans="1:19" x14ac:dyDescent="0.15">
      <c r="A656">
        <v>655</v>
      </c>
      <c r="B656">
        <v>2020</v>
      </c>
      <c r="C656" t="s">
        <v>142</v>
      </c>
      <c r="D656" t="s">
        <v>143</v>
      </c>
      <c r="F656" s="3" t="s">
        <v>23</v>
      </c>
      <c r="G656" s="3" t="s">
        <v>23</v>
      </c>
      <c r="H656" t="s">
        <v>24</v>
      </c>
      <c r="I656" s="3" t="s">
        <v>25</v>
      </c>
      <c r="J656" s="14"/>
      <c r="K656" s="3">
        <v>0</v>
      </c>
      <c r="L656" t="s">
        <v>18</v>
      </c>
      <c r="M656" t="s">
        <v>209</v>
      </c>
      <c r="N656" t="s">
        <v>36</v>
      </c>
      <c r="O656">
        <v>2</v>
      </c>
      <c r="P656" t="s">
        <v>1081</v>
      </c>
      <c r="Q656" t="s">
        <v>1073</v>
      </c>
      <c r="R656" t="s">
        <v>1073</v>
      </c>
      <c r="S656" t="s">
        <v>1073</v>
      </c>
    </row>
    <row r="657" spans="1:19" x14ac:dyDescent="0.15">
      <c r="A657">
        <v>656</v>
      </c>
      <c r="B657">
        <v>2020</v>
      </c>
      <c r="C657" t="s">
        <v>56</v>
      </c>
      <c r="D657" t="s">
        <v>57</v>
      </c>
      <c r="F657" s="3" t="s">
        <v>23</v>
      </c>
      <c r="G657" s="3" t="s">
        <v>23</v>
      </c>
      <c r="H657" t="s">
        <v>24</v>
      </c>
      <c r="I657" s="3" t="s">
        <v>25</v>
      </c>
      <c r="J657" s="14"/>
      <c r="K657" s="3">
        <v>0</v>
      </c>
      <c r="L657" t="s">
        <v>44</v>
      </c>
      <c r="M657" t="s">
        <v>209</v>
      </c>
      <c r="N657" t="s">
        <v>20</v>
      </c>
      <c r="O657">
        <v>0</v>
      </c>
      <c r="P657" t="s">
        <v>1081</v>
      </c>
      <c r="Q657" t="s">
        <v>1073</v>
      </c>
      <c r="R657" t="s">
        <v>1073</v>
      </c>
      <c r="S657" t="s">
        <v>1073</v>
      </c>
    </row>
    <row r="658" spans="1:19" x14ac:dyDescent="0.15">
      <c r="A658">
        <v>657</v>
      </c>
      <c r="B658">
        <v>2020</v>
      </c>
      <c r="C658" t="s">
        <v>45</v>
      </c>
      <c r="D658" t="s">
        <v>46</v>
      </c>
      <c r="F658" s="3" t="s">
        <v>47</v>
      </c>
      <c r="G658" s="3" t="s">
        <v>48</v>
      </c>
      <c r="H658" t="s">
        <v>67</v>
      </c>
      <c r="I658" s="3" t="s">
        <v>17</v>
      </c>
      <c r="J658" s="14"/>
      <c r="K658" s="3">
        <v>100</v>
      </c>
      <c r="L658" t="s">
        <v>212</v>
      </c>
      <c r="M658" t="s">
        <v>209</v>
      </c>
      <c r="N658" t="s">
        <v>36</v>
      </c>
      <c r="O658">
        <v>0</v>
      </c>
      <c r="P658">
        <v>0</v>
      </c>
      <c r="Q658" t="s">
        <v>1073</v>
      </c>
      <c r="R658" t="s">
        <v>1073</v>
      </c>
      <c r="S658" t="s">
        <v>1094</v>
      </c>
    </row>
    <row r="659" spans="1:19" x14ac:dyDescent="0.15">
      <c r="A659">
        <v>658</v>
      </c>
      <c r="B659">
        <v>2020</v>
      </c>
      <c r="C659" t="s">
        <v>221</v>
      </c>
      <c r="D659" t="s">
        <v>222</v>
      </c>
      <c r="F659" s="3" t="s">
        <v>14</v>
      </c>
      <c r="G659" s="3" t="s">
        <v>15</v>
      </c>
      <c r="H659" t="s">
        <v>24</v>
      </c>
      <c r="I659" s="3" t="s">
        <v>25</v>
      </c>
      <c r="J659" s="14"/>
      <c r="K659" s="3">
        <v>50</v>
      </c>
      <c r="L659" t="s">
        <v>18</v>
      </c>
      <c r="M659" t="s">
        <v>209</v>
      </c>
      <c r="N659" t="s">
        <v>36</v>
      </c>
      <c r="O659">
        <v>1</v>
      </c>
      <c r="P659" t="s">
        <v>1073</v>
      </c>
      <c r="Q659" t="s">
        <v>1073</v>
      </c>
      <c r="R659" t="s">
        <v>1073</v>
      </c>
      <c r="S659" t="s">
        <v>1073</v>
      </c>
    </row>
    <row r="660" spans="1:19" x14ac:dyDescent="0.15">
      <c r="A660">
        <v>659</v>
      </c>
      <c r="B660">
        <v>2020</v>
      </c>
      <c r="C660" t="s">
        <v>270</v>
      </c>
      <c r="D660" t="s">
        <v>284</v>
      </c>
      <c r="F660" s="3" t="s">
        <v>23</v>
      </c>
      <c r="G660" s="3" t="s">
        <v>23</v>
      </c>
      <c r="H660" t="s">
        <v>71</v>
      </c>
      <c r="I660" s="3" t="s">
        <v>17</v>
      </c>
      <c r="J660" s="14"/>
      <c r="K660" s="3">
        <v>100</v>
      </c>
      <c r="L660" t="s">
        <v>212</v>
      </c>
      <c r="M660" t="s">
        <v>209</v>
      </c>
      <c r="N660" t="s">
        <v>20</v>
      </c>
      <c r="O660">
        <v>0</v>
      </c>
      <c r="P660" t="s">
        <v>1073</v>
      </c>
      <c r="Q660" t="s">
        <v>1073</v>
      </c>
      <c r="R660" t="s">
        <v>1073</v>
      </c>
      <c r="S660" t="s">
        <v>1073</v>
      </c>
    </row>
    <row r="661" spans="1:19" x14ac:dyDescent="0.15">
      <c r="A661">
        <v>660</v>
      </c>
      <c r="B661">
        <v>2020</v>
      </c>
      <c r="C661" t="s">
        <v>516</v>
      </c>
      <c r="D661" t="s">
        <v>517</v>
      </c>
      <c r="F661" s="3" t="s">
        <v>203</v>
      </c>
      <c r="G661" s="3" t="s">
        <v>43</v>
      </c>
      <c r="H661" t="s">
        <v>49</v>
      </c>
      <c r="I661" s="3" t="s">
        <v>17</v>
      </c>
      <c r="J661" s="14"/>
      <c r="K661" s="3">
        <v>100</v>
      </c>
      <c r="L661" t="s">
        <v>212</v>
      </c>
      <c r="M661" t="s">
        <v>209</v>
      </c>
      <c r="N661" t="s">
        <v>36</v>
      </c>
      <c r="O661">
        <v>0</v>
      </c>
      <c r="P661" t="s">
        <v>1073</v>
      </c>
      <c r="Q661" t="s">
        <v>1073</v>
      </c>
      <c r="R661" t="s">
        <v>1073</v>
      </c>
      <c r="S661" t="s">
        <v>1094</v>
      </c>
    </row>
    <row r="662" spans="1:19" x14ac:dyDescent="0.15">
      <c r="A662">
        <v>661</v>
      </c>
      <c r="B662">
        <v>2020</v>
      </c>
      <c r="C662" t="s">
        <v>518</v>
      </c>
      <c r="D662" t="s">
        <v>286</v>
      </c>
      <c r="F662" s="3" t="s">
        <v>23</v>
      </c>
      <c r="G662" s="3" t="s">
        <v>23</v>
      </c>
      <c r="H662" t="s">
        <v>63</v>
      </c>
      <c r="I662" s="3" t="s">
        <v>17</v>
      </c>
      <c r="J662" s="14"/>
      <c r="K662" s="3">
        <v>100</v>
      </c>
      <c r="L662" t="s">
        <v>212</v>
      </c>
      <c r="M662" t="s">
        <v>209</v>
      </c>
      <c r="N662" t="s">
        <v>36</v>
      </c>
      <c r="O662">
        <v>0</v>
      </c>
      <c r="P662" t="s">
        <v>1073</v>
      </c>
      <c r="Q662" t="s">
        <v>1073</v>
      </c>
      <c r="R662" t="s">
        <v>1073</v>
      </c>
      <c r="S662" t="s">
        <v>1073</v>
      </c>
    </row>
    <row r="663" spans="1:19" x14ac:dyDescent="0.15">
      <c r="A663">
        <v>662</v>
      </c>
      <c r="B663">
        <v>2020</v>
      </c>
      <c r="C663" t="s">
        <v>175</v>
      </c>
      <c r="D663" t="s">
        <v>176</v>
      </c>
      <c r="F663" s="3" t="s">
        <v>23</v>
      </c>
      <c r="G663" s="3" t="s">
        <v>23</v>
      </c>
      <c r="H663" t="s">
        <v>71</v>
      </c>
      <c r="I663" s="3" t="s">
        <v>17</v>
      </c>
      <c r="J663" s="14"/>
      <c r="K663" s="3">
        <v>100</v>
      </c>
      <c r="L663" t="s">
        <v>44</v>
      </c>
      <c r="M663" t="s">
        <v>209</v>
      </c>
      <c r="N663" t="s">
        <v>20</v>
      </c>
      <c r="O663">
        <v>1</v>
      </c>
      <c r="P663" t="s">
        <v>1073</v>
      </c>
      <c r="Q663" t="s">
        <v>1073</v>
      </c>
      <c r="R663" t="s">
        <v>1073</v>
      </c>
      <c r="S663" t="s">
        <v>1073</v>
      </c>
    </row>
    <row r="664" spans="1:19" x14ac:dyDescent="0.15">
      <c r="A664">
        <v>663</v>
      </c>
      <c r="B664">
        <v>2020</v>
      </c>
      <c r="C664" t="s">
        <v>440</v>
      </c>
      <c r="D664" t="s">
        <v>519</v>
      </c>
      <c r="F664" s="3" t="s">
        <v>23</v>
      </c>
      <c r="G664" s="3" t="s">
        <v>23</v>
      </c>
      <c r="H664" t="s">
        <v>71</v>
      </c>
      <c r="I664" s="3" t="s">
        <v>17</v>
      </c>
      <c r="J664" s="14"/>
      <c r="K664" s="3">
        <v>100</v>
      </c>
      <c r="L664" t="s">
        <v>18</v>
      </c>
      <c r="M664" t="s">
        <v>209</v>
      </c>
      <c r="N664" t="s">
        <v>36</v>
      </c>
      <c r="O664">
        <v>0</v>
      </c>
      <c r="P664" t="s">
        <v>1073</v>
      </c>
      <c r="Q664" t="s">
        <v>1073</v>
      </c>
      <c r="R664" t="s">
        <v>1073</v>
      </c>
      <c r="S664" t="s">
        <v>1073</v>
      </c>
    </row>
    <row r="665" spans="1:19" x14ac:dyDescent="0.15">
      <c r="A665">
        <v>664</v>
      </c>
      <c r="B665">
        <v>2020</v>
      </c>
      <c r="C665" t="s">
        <v>75</v>
      </c>
      <c r="D665" t="s">
        <v>76</v>
      </c>
      <c r="F665" s="3" t="s">
        <v>23</v>
      </c>
      <c r="G665" s="3" t="s">
        <v>23</v>
      </c>
      <c r="H665" t="s">
        <v>16</v>
      </c>
      <c r="I665" s="3" t="s">
        <v>17</v>
      </c>
      <c r="J665" s="14"/>
      <c r="K665" s="3">
        <v>100</v>
      </c>
      <c r="L665" t="s">
        <v>212</v>
      </c>
      <c r="M665" t="s">
        <v>209</v>
      </c>
      <c r="N665" t="s">
        <v>36</v>
      </c>
      <c r="O665">
        <v>0</v>
      </c>
      <c r="P665" t="s">
        <v>1081</v>
      </c>
      <c r="Q665" t="s">
        <v>1073</v>
      </c>
      <c r="R665" t="s">
        <v>1073</v>
      </c>
      <c r="S665" t="s">
        <v>1073</v>
      </c>
    </row>
    <row r="666" spans="1:19" x14ac:dyDescent="0.15">
      <c r="A666">
        <v>665</v>
      </c>
      <c r="B666">
        <v>2020</v>
      </c>
      <c r="C666" t="s">
        <v>231</v>
      </c>
      <c r="D666" t="s">
        <v>520</v>
      </c>
      <c r="F666" s="3" t="s">
        <v>23</v>
      </c>
      <c r="G666" s="3" t="s">
        <v>23</v>
      </c>
      <c r="H666" t="s">
        <v>24</v>
      </c>
      <c r="I666" s="3" t="s">
        <v>25</v>
      </c>
      <c r="J666" s="14"/>
      <c r="K666" s="3">
        <v>0</v>
      </c>
      <c r="L666" t="s">
        <v>18</v>
      </c>
      <c r="M666" t="s">
        <v>209</v>
      </c>
      <c r="N666" t="s">
        <v>36</v>
      </c>
      <c r="O666">
        <v>1</v>
      </c>
      <c r="P666" t="s">
        <v>1081</v>
      </c>
      <c r="Q666" t="s">
        <v>1073</v>
      </c>
      <c r="R666" t="s">
        <v>1073</v>
      </c>
      <c r="S666" t="s">
        <v>1073</v>
      </c>
    </row>
    <row r="667" spans="1:19" x14ac:dyDescent="0.15">
      <c r="A667">
        <v>666</v>
      </c>
      <c r="B667">
        <v>2020</v>
      </c>
      <c r="C667" t="s">
        <v>216</v>
      </c>
      <c r="D667" t="s">
        <v>217</v>
      </c>
      <c r="F667" s="3" t="s">
        <v>23</v>
      </c>
      <c r="G667" s="3" t="s">
        <v>23</v>
      </c>
      <c r="H667" t="s">
        <v>71</v>
      </c>
      <c r="I667" s="3" t="s">
        <v>17</v>
      </c>
      <c r="J667" s="14"/>
      <c r="K667" s="3">
        <v>100</v>
      </c>
      <c r="L667" t="s">
        <v>212</v>
      </c>
      <c r="M667" t="s">
        <v>209</v>
      </c>
      <c r="N667" t="s">
        <v>36</v>
      </c>
      <c r="O667">
        <v>0</v>
      </c>
      <c r="P667" t="s">
        <v>1073</v>
      </c>
      <c r="Q667" t="s">
        <v>1073</v>
      </c>
      <c r="R667" t="s">
        <v>1073</v>
      </c>
      <c r="S667" t="s">
        <v>1073</v>
      </c>
    </row>
    <row r="668" spans="1:19" x14ac:dyDescent="0.15">
      <c r="A668">
        <v>667</v>
      </c>
      <c r="B668">
        <v>2020</v>
      </c>
      <c r="C668" t="s">
        <v>87</v>
      </c>
      <c r="D668" t="s">
        <v>220</v>
      </c>
      <c r="F668" s="3" t="s">
        <v>89</v>
      </c>
      <c r="G668" s="3" t="s">
        <v>43</v>
      </c>
      <c r="H668" t="s">
        <v>67</v>
      </c>
      <c r="I668" s="3" t="s">
        <v>17</v>
      </c>
      <c r="J668" s="14"/>
      <c r="K668" s="3">
        <v>100</v>
      </c>
      <c r="L668" t="s">
        <v>44</v>
      </c>
      <c r="M668" t="s">
        <v>209</v>
      </c>
      <c r="N668" t="s">
        <v>36</v>
      </c>
      <c r="O668">
        <v>0</v>
      </c>
      <c r="P668" t="s">
        <v>1073</v>
      </c>
      <c r="Q668" t="s">
        <v>1073</v>
      </c>
      <c r="R668" t="s">
        <v>1073</v>
      </c>
      <c r="S668" t="s">
        <v>1073</v>
      </c>
    </row>
    <row r="669" spans="1:19" x14ac:dyDescent="0.15">
      <c r="A669">
        <v>668</v>
      </c>
      <c r="B669">
        <v>2020</v>
      </c>
      <c r="C669" t="s">
        <v>282</v>
      </c>
      <c r="D669" t="s">
        <v>283</v>
      </c>
      <c r="F669" s="3" t="s">
        <v>23</v>
      </c>
      <c r="G669" s="3" t="s">
        <v>23</v>
      </c>
      <c r="H669" t="s">
        <v>24</v>
      </c>
      <c r="I669" s="3" t="s">
        <v>25</v>
      </c>
      <c r="J669" s="14"/>
      <c r="K669" s="3">
        <v>0</v>
      </c>
      <c r="L669" t="s">
        <v>212</v>
      </c>
      <c r="M669" t="s">
        <v>209</v>
      </c>
      <c r="N669" t="s">
        <v>20</v>
      </c>
      <c r="O669">
        <v>0</v>
      </c>
      <c r="P669" t="s">
        <v>1081</v>
      </c>
      <c r="Q669" t="s">
        <v>1073</v>
      </c>
      <c r="R669" t="s">
        <v>1073</v>
      </c>
      <c r="S669" t="s">
        <v>1073</v>
      </c>
    </row>
    <row r="670" spans="1:19" x14ac:dyDescent="0.15">
      <c r="A670">
        <v>669</v>
      </c>
      <c r="B670">
        <v>2020</v>
      </c>
      <c r="C670" t="s">
        <v>358</v>
      </c>
      <c r="D670" t="s">
        <v>359</v>
      </c>
      <c r="F670" s="3" t="s">
        <v>360</v>
      </c>
      <c r="G670" s="3" t="s">
        <v>43</v>
      </c>
      <c r="H670" t="s">
        <v>49</v>
      </c>
      <c r="I670" s="3" t="s">
        <v>17</v>
      </c>
      <c r="J670" s="14"/>
      <c r="K670" s="3">
        <v>100</v>
      </c>
      <c r="L670" t="s">
        <v>212</v>
      </c>
      <c r="M670" t="s">
        <v>209</v>
      </c>
      <c r="N670" t="s">
        <v>36</v>
      </c>
      <c r="O670">
        <v>0</v>
      </c>
      <c r="P670" t="s">
        <v>1073</v>
      </c>
      <c r="Q670" t="s">
        <v>1073</v>
      </c>
      <c r="R670" t="s">
        <v>1073</v>
      </c>
      <c r="S670" t="s">
        <v>1094</v>
      </c>
    </row>
    <row r="671" spans="1:19" x14ac:dyDescent="0.15">
      <c r="A671">
        <v>670</v>
      </c>
      <c r="B671">
        <v>2020</v>
      </c>
      <c r="C671" t="s">
        <v>258</v>
      </c>
      <c r="D671" t="s">
        <v>101</v>
      </c>
      <c r="F671" s="3" t="s">
        <v>23</v>
      </c>
      <c r="G671" s="3" t="s">
        <v>23</v>
      </c>
      <c r="H671" t="s">
        <v>60</v>
      </c>
      <c r="I671" s="3" t="s">
        <v>25</v>
      </c>
      <c r="J671" s="14"/>
      <c r="K671" s="3">
        <v>0</v>
      </c>
      <c r="L671" t="s">
        <v>18</v>
      </c>
      <c r="M671" t="s">
        <v>209</v>
      </c>
      <c r="N671" t="s">
        <v>36</v>
      </c>
      <c r="O671">
        <v>1</v>
      </c>
      <c r="P671" t="s">
        <v>1081</v>
      </c>
      <c r="Q671" t="s">
        <v>1073</v>
      </c>
      <c r="R671" t="s">
        <v>1073</v>
      </c>
      <c r="S671" t="s">
        <v>1073</v>
      </c>
    </row>
    <row r="672" spans="1:19" x14ac:dyDescent="0.15">
      <c r="A672">
        <v>671</v>
      </c>
      <c r="B672">
        <v>2020</v>
      </c>
      <c r="C672" t="s">
        <v>521</v>
      </c>
      <c r="D672" t="s">
        <v>522</v>
      </c>
      <c r="F672" s="3" t="s">
        <v>112</v>
      </c>
      <c r="G672" s="3" t="s">
        <v>1093</v>
      </c>
      <c r="H672" t="s">
        <v>49</v>
      </c>
      <c r="I672" s="3" t="s">
        <v>25</v>
      </c>
      <c r="J672" s="14"/>
      <c r="K672" s="3">
        <v>50</v>
      </c>
      <c r="L672" t="s">
        <v>212</v>
      </c>
      <c r="M672" t="s">
        <v>209</v>
      </c>
      <c r="N672" t="s">
        <v>36</v>
      </c>
      <c r="O672">
        <v>0</v>
      </c>
      <c r="P672" t="s">
        <v>1073</v>
      </c>
      <c r="Q672" t="s">
        <v>1073</v>
      </c>
      <c r="R672" t="s">
        <v>1073</v>
      </c>
      <c r="S672" t="s">
        <v>1073</v>
      </c>
    </row>
    <row r="673" spans="1:19" x14ac:dyDescent="0.15">
      <c r="A673">
        <v>672</v>
      </c>
      <c r="B673">
        <v>2020</v>
      </c>
      <c r="C673" t="s">
        <v>382</v>
      </c>
      <c r="D673" t="s">
        <v>383</v>
      </c>
      <c r="F673" s="3" t="s">
        <v>23</v>
      </c>
      <c r="G673" s="3" t="s">
        <v>23</v>
      </c>
      <c r="H673" t="s">
        <v>67</v>
      </c>
      <c r="I673" s="3" t="s">
        <v>17</v>
      </c>
      <c r="J673" s="14"/>
      <c r="K673" s="3">
        <v>100</v>
      </c>
      <c r="L673" t="s">
        <v>212</v>
      </c>
      <c r="M673" t="s">
        <v>209</v>
      </c>
      <c r="N673" t="s">
        <v>36</v>
      </c>
      <c r="O673">
        <v>0</v>
      </c>
      <c r="P673">
        <v>0</v>
      </c>
      <c r="Q673" t="s">
        <v>1073</v>
      </c>
      <c r="R673" t="s">
        <v>1073</v>
      </c>
      <c r="S673" t="s">
        <v>1073</v>
      </c>
    </row>
    <row r="674" spans="1:19" x14ac:dyDescent="0.15">
      <c r="A674">
        <v>673</v>
      </c>
      <c r="B674">
        <v>2020</v>
      </c>
      <c r="C674" t="s">
        <v>56</v>
      </c>
      <c r="D674" t="s">
        <v>57</v>
      </c>
      <c r="F674" s="3" t="s">
        <v>23</v>
      </c>
      <c r="G674" s="3" t="s">
        <v>23</v>
      </c>
      <c r="H674" t="s">
        <v>24</v>
      </c>
      <c r="I674" s="3" t="s">
        <v>25</v>
      </c>
      <c r="J674" s="14"/>
      <c r="K674" s="3">
        <v>0</v>
      </c>
      <c r="L674" t="s">
        <v>212</v>
      </c>
      <c r="M674" t="s">
        <v>209</v>
      </c>
      <c r="N674" t="s">
        <v>36</v>
      </c>
      <c r="O674">
        <v>0</v>
      </c>
      <c r="P674" t="s">
        <v>1081</v>
      </c>
      <c r="Q674" t="s">
        <v>1073</v>
      </c>
      <c r="R674" t="s">
        <v>1073</v>
      </c>
      <c r="S674" t="s">
        <v>1073</v>
      </c>
    </row>
    <row r="675" spans="1:19" x14ac:dyDescent="0.15">
      <c r="A675">
        <v>674</v>
      </c>
      <c r="B675">
        <v>2020</v>
      </c>
      <c r="C675" t="s">
        <v>126</v>
      </c>
      <c r="D675" t="s">
        <v>257</v>
      </c>
      <c r="F675" s="3" t="s">
        <v>96</v>
      </c>
      <c r="G675" s="3" t="s">
        <v>48</v>
      </c>
      <c r="H675" s="7" t="s">
        <v>54</v>
      </c>
      <c r="I675" s="3" t="s">
        <v>25</v>
      </c>
      <c r="J675" s="14"/>
      <c r="K675" s="3">
        <v>50</v>
      </c>
      <c r="L675" t="s">
        <v>18</v>
      </c>
      <c r="M675" t="s">
        <v>209</v>
      </c>
      <c r="N675" t="s">
        <v>50</v>
      </c>
      <c r="O675">
        <v>1</v>
      </c>
      <c r="P675">
        <v>0</v>
      </c>
      <c r="Q675" t="s">
        <v>1073</v>
      </c>
      <c r="R675" t="s">
        <v>1073</v>
      </c>
      <c r="S675" t="s">
        <v>1094</v>
      </c>
    </row>
    <row r="676" spans="1:19" x14ac:dyDescent="0.15">
      <c r="A676">
        <v>675</v>
      </c>
      <c r="B676">
        <v>2020</v>
      </c>
      <c r="C676" t="s">
        <v>145</v>
      </c>
      <c r="D676" t="s">
        <v>146</v>
      </c>
      <c r="F676" s="3" t="s">
        <v>23</v>
      </c>
      <c r="G676" s="3" t="s">
        <v>23</v>
      </c>
      <c r="H676" t="s">
        <v>67</v>
      </c>
      <c r="I676" s="3" t="s">
        <v>17</v>
      </c>
      <c r="J676" s="14"/>
      <c r="K676" s="3">
        <v>100</v>
      </c>
      <c r="L676" t="s">
        <v>18</v>
      </c>
      <c r="M676" t="s">
        <v>209</v>
      </c>
      <c r="N676" t="s">
        <v>20</v>
      </c>
      <c r="O676">
        <v>1</v>
      </c>
      <c r="P676" t="s">
        <v>1081</v>
      </c>
      <c r="Q676" t="s">
        <v>1073</v>
      </c>
      <c r="R676" t="s">
        <v>1073</v>
      </c>
      <c r="S676" t="s">
        <v>1073</v>
      </c>
    </row>
    <row r="677" spans="1:19" x14ac:dyDescent="0.15">
      <c r="A677">
        <v>676</v>
      </c>
      <c r="B677">
        <v>2020</v>
      </c>
      <c r="C677" t="s">
        <v>448</v>
      </c>
      <c r="D677" t="s">
        <v>449</v>
      </c>
      <c r="F677" s="3" t="s">
        <v>23</v>
      </c>
      <c r="G677" s="3" t="s">
        <v>23</v>
      </c>
      <c r="H677" s="7" t="s">
        <v>54</v>
      </c>
      <c r="I677" s="3" t="s">
        <v>17</v>
      </c>
      <c r="J677" s="14"/>
      <c r="K677" s="3">
        <v>100</v>
      </c>
      <c r="L677" t="s">
        <v>212</v>
      </c>
      <c r="M677" t="s">
        <v>209</v>
      </c>
      <c r="N677" t="s">
        <v>36</v>
      </c>
      <c r="O677">
        <v>0</v>
      </c>
      <c r="P677" t="s">
        <v>1081</v>
      </c>
      <c r="Q677" t="s">
        <v>1073</v>
      </c>
      <c r="R677" t="s">
        <v>1073</v>
      </c>
      <c r="S677" t="s">
        <v>1073</v>
      </c>
    </row>
    <row r="678" spans="1:19" x14ac:dyDescent="0.15">
      <c r="A678">
        <v>677</v>
      </c>
      <c r="B678">
        <v>2020</v>
      </c>
      <c r="C678" t="s">
        <v>282</v>
      </c>
      <c r="D678" t="s">
        <v>283</v>
      </c>
      <c r="F678" s="3" t="s">
        <v>23</v>
      </c>
      <c r="G678" s="3" t="s">
        <v>23</v>
      </c>
      <c r="H678" t="s">
        <v>67</v>
      </c>
      <c r="I678" s="3" t="s">
        <v>25</v>
      </c>
      <c r="J678" s="14"/>
      <c r="K678" s="3">
        <v>0</v>
      </c>
      <c r="L678" t="s">
        <v>212</v>
      </c>
      <c r="M678" t="s">
        <v>209</v>
      </c>
      <c r="N678" t="s">
        <v>36</v>
      </c>
      <c r="O678">
        <v>0</v>
      </c>
      <c r="P678" t="s">
        <v>1081</v>
      </c>
      <c r="Q678" t="s">
        <v>1073</v>
      </c>
      <c r="R678" t="s">
        <v>1073</v>
      </c>
      <c r="S678" t="s">
        <v>1073</v>
      </c>
    </row>
    <row r="679" spans="1:19" x14ac:dyDescent="0.15">
      <c r="A679">
        <v>678</v>
      </c>
      <c r="B679">
        <v>2020</v>
      </c>
      <c r="C679" t="s">
        <v>140</v>
      </c>
      <c r="D679" t="s">
        <v>523</v>
      </c>
      <c r="F679" s="3" t="s">
        <v>23</v>
      </c>
      <c r="G679" s="3" t="s">
        <v>23</v>
      </c>
      <c r="H679" t="s">
        <v>24</v>
      </c>
      <c r="I679" s="3" t="s">
        <v>25</v>
      </c>
      <c r="J679" s="14"/>
      <c r="K679" s="3">
        <v>0</v>
      </c>
      <c r="L679" t="s">
        <v>212</v>
      </c>
      <c r="M679" t="s">
        <v>209</v>
      </c>
      <c r="N679" t="s">
        <v>20</v>
      </c>
      <c r="O679">
        <v>0</v>
      </c>
      <c r="P679" t="s">
        <v>1081</v>
      </c>
      <c r="Q679" t="s">
        <v>1073</v>
      </c>
      <c r="R679" t="s">
        <v>1073</v>
      </c>
      <c r="S679" t="s">
        <v>1073</v>
      </c>
    </row>
    <row r="680" spans="1:19" x14ac:dyDescent="0.15">
      <c r="A680">
        <v>679</v>
      </c>
      <c r="B680">
        <v>2020</v>
      </c>
      <c r="C680" t="s">
        <v>132</v>
      </c>
      <c r="D680" t="s">
        <v>133</v>
      </c>
      <c r="F680" s="3" t="s">
        <v>23</v>
      </c>
      <c r="G680" s="3" t="s">
        <v>23</v>
      </c>
      <c r="H680" t="s">
        <v>24</v>
      </c>
      <c r="I680" s="3" t="s">
        <v>25</v>
      </c>
      <c r="J680" s="14"/>
      <c r="K680" s="3">
        <v>0</v>
      </c>
      <c r="L680" t="s">
        <v>212</v>
      </c>
      <c r="M680" t="s">
        <v>209</v>
      </c>
      <c r="N680" t="s">
        <v>36</v>
      </c>
      <c r="O680">
        <v>0</v>
      </c>
      <c r="P680" t="s">
        <v>1081</v>
      </c>
      <c r="Q680" t="s">
        <v>1073</v>
      </c>
      <c r="R680" t="s">
        <v>1073</v>
      </c>
      <c r="S680" t="s">
        <v>1073</v>
      </c>
    </row>
    <row r="681" spans="1:19" x14ac:dyDescent="0.15">
      <c r="A681">
        <v>680</v>
      </c>
      <c r="B681">
        <v>2020</v>
      </c>
      <c r="C681" t="s">
        <v>214</v>
      </c>
      <c r="D681" t="s">
        <v>215</v>
      </c>
      <c r="F681" s="3" t="s">
        <v>23</v>
      </c>
      <c r="G681" s="3" t="s">
        <v>23</v>
      </c>
      <c r="H681" t="s">
        <v>67</v>
      </c>
      <c r="I681" s="3" t="s">
        <v>17</v>
      </c>
      <c r="J681" s="14"/>
      <c r="K681" s="3">
        <v>100</v>
      </c>
      <c r="L681" t="s">
        <v>212</v>
      </c>
      <c r="M681" t="s">
        <v>209</v>
      </c>
      <c r="N681" t="s">
        <v>36</v>
      </c>
      <c r="O681">
        <v>0</v>
      </c>
      <c r="P681" t="s">
        <v>1081</v>
      </c>
      <c r="Q681" t="s">
        <v>1073</v>
      </c>
      <c r="R681" t="s">
        <v>1073</v>
      </c>
      <c r="S681" t="s">
        <v>1073</v>
      </c>
    </row>
    <row r="682" spans="1:19" x14ac:dyDescent="0.15">
      <c r="A682">
        <v>681</v>
      </c>
      <c r="B682">
        <v>2020</v>
      </c>
      <c r="C682" t="s">
        <v>39</v>
      </c>
      <c r="D682" t="s">
        <v>391</v>
      </c>
      <c r="F682" s="3" t="s">
        <v>23</v>
      </c>
      <c r="G682" s="3" t="s">
        <v>23</v>
      </c>
      <c r="H682" t="s">
        <v>24</v>
      </c>
      <c r="I682" s="3" t="s">
        <v>25</v>
      </c>
      <c r="J682" s="14"/>
      <c r="K682" s="3">
        <v>0</v>
      </c>
      <c r="L682" t="s">
        <v>18</v>
      </c>
      <c r="M682" t="s">
        <v>209</v>
      </c>
      <c r="N682" t="s">
        <v>36</v>
      </c>
      <c r="O682">
        <v>2</v>
      </c>
      <c r="P682" t="s">
        <v>1081</v>
      </c>
      <c r="Q682" t="s">
        <v>1073</v>
      </c>
      <c r="R682" t="s">
        <v>1073</v>
      </c>
      <c r="S682" t="s">
        <v>1073</v>
      </c>
    </row>
    <row r="683" spans="1:19" x14ac:dyDescent="0.15">
      <c r="A683">
        <v>682</v>
      </c>
      <c r="B683">
        <v>2020</v>
      </c>
      <c r="C683" t="s">
        <v>282</v>
      </c>
      <c r="D683" t="s">
        <v>283</v>
      </c>
      <c r="F683" s="3" t="s">
        <v>23</v>
      </c>
      <c r="G683" s="3" t="s">
        <v>23</v>
      </c>
      <c r="H683" t="s">
        <v>67</v>
      </c>
      <c r="I683" s="3" t="s">
        <v>25</v>
      </c>
      <c r="J683" s="14"/>
      <c r="K683" s="3">
        <v>0</v>
      </c>
      <c r="L683" t="s">
        <v>212</v>
      </c>
      <c r="M683" t="s">
        <v>209</v>
      </c>
      <c r="N683" t="s">
        <v>36</v>
      </c>
      <c r="O683">
        <v>0</v>
      </c>
      <c r="P683" t="s">
        <v>1081</v>
      </c>
      <c r="Q683" t="s">
        <v>1073</v>
      </c>
      <c r="R683" t="s">
        <v>1073</v>
      </c>
      <c r="S683" t="s">
        <v>1073</v>
      </c>
    </row>
    <row r="684" spans="1:19" x14ac:dyDescent="0.15">
      <c r="A684">
        <v>683</v>
      </c>
      <c r="B684">
        <v>2020</v>
      </c>
      <c r="C684" t="s">
        <v>282</v>
      </c>
      <c r="D684" t="s">
        <v>524</v>
      </c>
      <c r="F684" s="3" t="s">
        <v>23</v>
      </c>
      <c r="G684" s="3" t="s">
        <v>23</v>
      </c>
      <c r="H684" t="s">
        <v>67</v>
      </c>
      <c r="I684" s="3" t="s">
        <v>25</v>
      </c>
      <c r="J684" s="14"/>
      <c r="K684" s="3">
        <v>0</v>
      </c>
      <c r="L684" t="s">
        <v>18</v>
      </c>
      <c r="M684" t="s">
        <v>209</v>
      </c>
      <c r="N684" t="s">
        <v>36</v>
      </c>
      <c r="O684">
        <v>1</v>
      </c>
      <c r="P684" t="s">
        <v>1081</v>
      </c>
      <c r="Q684" t="s">
        <v>1073</v>
      </c>
      <c r="R684" t="s">
        <v>1073</v>
      </c>
      <c r="S684" t="s">
        <v>1073</v>
      </c>
    </row>
    <row r="685" spans="1:19" x14ac:dyDescent="0.15">
      <c r="A685">
        <v>684</v>
      </c>
      <c r="B685">
        <v>2020</v>
      </c>
      <c r="C685" t="s">
        <v>525</v>
      </c>
      <c r="D685" t="s">
        <v>398</v>
      </c>
      <c r="F685" s="3" t="s">
        <v>23</v>
      </c>
      <c r="G685" s="3" t="s">
        <v>23</v>
      </c>
      <c r="H685" t="s">
        <v>24</v>
      </c>
      <c r="I685" s="3" t="s">
        <v>25</v>
      </c>
      <c r="J685" s="14"/>
      <c r="K685" s="3">
        <v>0</v>
      </c>
      <c r="L685" t="s">
        <v>18</v>
      </c>
      <c r="M685" t="s">
        <v>209</v>
      </c>
      <c r="N685" t="s">
        <v>36</v>
      </c>
      <c r="O685">
        <v>1</v>
      </c>
      <c r="P685" t="s">
        <v>1081</v>
      </c>
      <c r="Q685" t="s">
        <v>1073</v>
      </c>
      <c r="R685" t="s">
        <v>1073</v>
      </c>
      <c r="S685" t="s">
        <v>1073</v>
      </c>
    </row>
    <row r="686" spans="1:19" x14ac:dyDescent="0.15">
      <c r="A686">
        <v>685</v>
      </c>
      <c r="B686">
        <v>2020</v>
      </c>
      <c r="C686" t="s">
        <v>84</v>
      </c>
      <c r="D686" t="s">
        <v>85</v>
      </c>
      <c r="F686" s="3" t="s">
        <v>23</v>
      </c>
      <c r="G686" s="3" t="s">
        <v>23</v>
      </c>
      <c r="H686" t="s">
        <v>16</v>
      </c>
      <c r="I686" s="3" t="s">
        <v>17</v>
      </c>
      <c r="J686" s="14"/>
      <c r="K686" s="3">
        <v>100</v>
      </c>
      <c r="L686" t="s">
        <v>212</v>
      </c>
      <c r="M686" t="s">
        <v>209</v>
      </c>
      <c r="N686" t="s">
        <v>36</v>
      </c>
      <c r="O686">
        <v>0</v>
      </c>
      <c r="P686" t="s">
        <v>1081</v>
      </c>
      <c r="Q686" t="s">
        <v>1073</v>
      </c>
      <c r="R686" t="s">
        <v>1073</v>
      </c>
      <c r="S686" t="s">
        <v>1073</v>
      </c>
    </row>
    <row r="687" spans="1:19" x14ac:dyDescent="0.15">
      <c r="A687">
        <v>686</v>
      </c>
      <c r="B687">
        <v>2020</v>
      </c>
      <c r="C687" t="s">
        <v>526</v>
      </c>
      <c r="D687" t="s">
        <v>527</v>
      </c>
      <c r="F687" s="3" t="s">
        <v>23</v>
      </c>
      <c r="G687" s="3" t="s">
        <v>23</v>
      </c>
      <c r="H687" t="s">
        <v>60</v>
      </c>
      <c r="I687" s="3" t="s">
        <v>275</v>
      </c>
      <c r="J687" s="14"/>
      <c r="K687" s="3">
        <v>0</v>
      </c>
      <c r="L687" t="s">
        <v>212</v>
      </c>
      <c r="M687" t="s">
        <v>209</v>
      </c>
      <c r="N687" t="s">
        <v>20</v>
      </c>
      <c r="O687">
        <v>0</v>
      </c>
      <c r="P687" t="s">
        <v>1081</v>
      </c>
      <c r="Q687" t="s">
        <v>1073</v>
      </c>
      <c r="R687" t="s">
        <v>1073</v>
      </c>
      <c r="S687" t="s">
        <v>1073</v>
      </c>
    </row>
    <row r="688" spans="1:19" x14ac:dyDescent="0.15">
      <c r="A688">
        <v>687</v>
      </c>
      <c r="B688">
        <v>2020</v>
      </c>
      <c r="C688" t="s">
        <v>110</v>
      </c>
      <c r="D688" t="s">
        <v>111</v>
      </c>
      <c r="F688" s="3" t="s">
        <v>23</v>
      </c>
      <c r="G688" s="3" t="s">
        <v>23</v>
      </c>
      <c r="H688" t="s">
        <v>16</v>
      </c>
      <c r="I688" s="3" t="s">
        <v>17</v>
      </c>
      <c r="J688" s="14"/>
      <c r="K688" s="3">
        <v>100</v>
      </c>
      <c r="L688" t="s">
        <v>212</v>
      </c>
      <c r="M688" t="s">
        <v>209</v>
      </c>
      <c r="N688" t="s">
        <v>36</v>
      </c>
      <c r="O688">
        <v>0</v>
      </c>
      <c r="P688" t="s">
        <v>1081</v>
      </c>
      <c r="Q688" t="s">
        <v>1073</v>
      </c>
      <c r="R688" t="s">
        <v>1073</v>
      </c>
      <c r="S688" t="s">
        <v>1073</v>
      </c>
    </row>
    <row r="689" spans="1:19" x14ac:dyDescent="0.15">
      <c r="A689">
        <v>688</v>
      </c>
      <c r="B689">
        <v>2020</v>
      </c>
      <c r="C689" t="s">
        <v>287</v>
      </c>
      <c r="D689" t="s">
        <v>528</v>
      </c>
      <c r="F689" s="3" t="s">
        <v>23</v>
      </c>
      <c r="G689" s="3" t="s">
        <v>23</v>
      </c>
      <c r="H689" t="s">
        <v>71</v>
      </c>
      <c r="I689" s="3" t="s">
        <v>17</v>
      </c>
      <c r="J689" s="14"/>
      <c r="K689" s="3">
        <v>100</v>
      </c>
      <c r="L689" t="s">
        <v>44</v>
      </c>
      <c r="M689" t="s">
        <v>209</v>
      </c>
      <c r="N689" t="s">
        <v>36</v>
      </c>
      <c r="O689">
        <v>0</v>
      </c>
      <c r="P689" t="s">
        <v>1073</v>
      </c>
      <c r="Q689" t="s">
        <v>1073</v>
      </c>
      <c r="R689" t="s">
        <v>1073</v>
      </c>
      <c r="S689" t="s">
        <v>1073</v>
      </c>
    </row>
    <row r="690" spans="1:19" x14ac:dyDescent="0.15">
      <c r="A690">
        <v>689</v>
      </c>
      <c r="B690">
        <v>2020</v>
      </c>
      <c r="C690" t="s">
        <v>12</v>
      </c>
      <c r="D690" t="s">
        <v>13</v>
      </c>
      <c r="F690" s="3" t="s">
        <v>14</v>
      </c>
      <c r="G690" s="3" t="s">
        <v>15</v>
      </c>
      <c r="H690" t="s">
        <v>24</v>
      </c>
      <c r="I690" s="3" t="s">
        <v>25</v>
      </c>
      <c r="J690" s="14"/>
      <c r="K690" s="3">
        <v>0</v>
      </c>
      <c r="L690" t="s">
        <v>212</v>
      </c>
      <c r="M690" t="s">
        <v>209</v>
      </c>
      <c r="N690" t="s">
        <v>20</v>
      </c>
      <c r="O690">
        <v>0</v>
      </c>
      <c r="P690" t="s">
        <v>1073</v>
      </c>
      <c r="Q690" t="s">
        <v>1073</v>
      </c>
      <c r="R690" t="s">
        <v>1073</v>
      </c>
      <c r="S690" t="s">
        <v>1073</v>
      </c>
    </row>
    <row r="691" spans="1:19" x14ac:dyDescent="0.15">
      <c r="A691">
        <v>690</v>
      </c>
      <c r="B691">
        <v>2020</v>
      </c>
      <c r="C691" t="s">
        <v>21</v>
      </c>
      <c r="D691" t="s">
        <v>22</v>
      </c>
      <c r="F691" s="3" t="s">
        <v>23</v>
      </c>
      <c r="G691" s="3" t="s">
        <v>23</v>
      </c>
      <c r="H691" t="s">
        <v>24</v>
      </c>
      <c r="I691" s="3" t="s">
        <v>25</v>
      </c>
      <c r="J691" s="14"/>
      <c r="K691" s="3">
        <v>0</v>
      </c>
      <c r="L691" t="s">
        <v>212</v>
      </c>
      <c r="M691" t="s">
        <v>209</v>
      </c>
      <c r="N691" t="s">
        <v>20</v>
      </c>
      <c r="O691">
        <v>0</v>
      </c>
      <c r="P691" t="s">
        <v>1081</v>
      </c>
      <c r="Q691" t="s">
        <v>1073</v>
      </c>
      <c r="R691" t="s">
        <v>1073</v>
      </c>
      <c r="S691" t="s">
        <v>1073</v>
      </c>
    </row>
    <row r="692" spans="1:19" x14ac:dyDescent="0.15">
      <c r="A692">
        <v>691</v>
      </c>
      <c r="B692">
        <v>2020</v>
      </c>
      <c r="C692" t="s">
        <v>363</v>
      </c>
      <c r="D692" t="s">
        <v>168</v>
      </c>
      <c r="F692" s="3" t="s">
        <v>23</v>
      </c>
      <c r="G692" s="3" t="s">
        <v>23</v>
      </c>
      <c r="H692" t="s">
        <v>71</v>
      </c>
      <c r="I692" s="3" t="s">
        <v>17</v>
      </c>
      <c r="J692" s="14"/>
      <c r="K692" s="3">
        <v>100</v>
      </c>
      <c r="L692" t="s">
        <v>212</v>
      </c>
      <c r="M692" t="s">
        <v>209</v>
      </c>
      <c r="N692" t="s">
        <v>36</v>
      </c>
      <c r="O692">
        <v>0</v>
      </c>
      <c r="P692" t="s">
        <v>1073</v>
      </c>
      <c r="Q692" t="s">
        <v>1073</v>
      </c>
      <c r="R692" t="s">
        <v>1073</v>
      </c>
      <c r="S692" t="s">
        <v>1073</v>
      </c>
    </row>
    <row r="693" spans="1:19" x14ac:dyDescent="0.15">
      <c r="A693">
        <v>692</v>
      </c>
      <c r="B693">
        <v>2020</v>
      </c>
      <c r="C693" t="s">
        <v>56</v>
      </c>
      <c r="D693" t="s">
        <v>57</v>
      </c>
      <c r="F693" s="3" t="s">
        <v>23</v>
      </c>
      <c r="G693" s="3" t="s">
        <v>23</v>
      </c>
      <c r="H693" t="s">
        <v>16</v>
      </c>
      <c r="I693" s="3" t="s">
        <v>17</v>
      </c>
      <c r="J693" s="14"/>
      <c r="K693" s="3">
        <v>100</v>
      </c>
      <c r="L693" t="s">
        <v>18</v>
      </c>
      <c r="M693" t="s">
        <v>209</v>
      </c>
      <c r="N693" t="s">
        <v>36</v>
      </c>
      <c r="O693">
        <v>2</v>
      </c>
      <c r="P693" t="s">
        <v>1081</v>
      </c>
      <c r="Q693" t="s">
        <v>1073</v>
      </c>
      <c r="R693" t="s">
        <v>1073</v>
      </c>
      <c r="S693" t="s">
        <v>1073</v>
      </c>
    </row>
    <row r="694" spans="1:19" x14ac:dyDescent="0.15">
      <c r="A694">
        <v>693</v>
      </c>
      <c r="B694">
        <v>2020</v>
      </c>
      <c r="C694" t="s">
        <v>529</v>
      </c>
      <c r="D694" t="s">
        <v>530</v>
      </c>
      <c r="F694" s="3" t="s">
        <v>23</v>
      </c>
      <c r="G694" s="3" t="s">
        <v>23</v>
      </c>
      <c r="H694" t="s">
        <v>71</v>
      </c>
      <c r="I694" s="3" t="s">
        <v>17</v>
      </c>
      <c r="J694" s="14"/>
      <c r="K694" s="3">
        <v>100</v>
      </c>
      <c r="L694" t="s">
        <v>212</v>
      </c>
      <c r="M694" t="s">
        <v>209</v>
      </c>
      <c r="N694" t="s">
        <v>36</v>
      </c>
      <c r="O694">
        <v>0</v>
      </c>
      <c r="P694" t="s">
        <v>1073</v>
      </c>
      <c r="Q694" t="s">
        <v>1073</v>
      </c>
      <c r="R694" t="s">
        <v>1073</v>
      </c>
      <c r="S694" t="s">
        <v>1073</v>
      </c>
    </row>
    <row r="695" spans="1:19" x14ac:dyDescent="0.15">
      <c r="A695">
        <v>694</v>
      </c>
      <c r="B695">
        <v>2020</v>
      </c>
      <c r="C695" t="s">
        <v>321</v>
      </c>
      <c r="D695" t="s">
        <v>277</v>
      </c>
      <c r="F695" s="3" t="s">
        <v>23</v>
      </c>
      <c r="G695" s="3" t="s">
        <v>23</v>
      </c>
      <c r="H695" t="s">
        <v>16</v>
      </c>
      <c r="I695" s="3" t="s">
        <v>17</v>
      </c>
      <c r="J695" s="14"/>
      <c r="K695" s="3">
        <v>100</v>
      </c>
      <c r="L695" t="s">
        <v>18</v>
      </c>
      <c r="M695" t="s">
        <v>209</v>
      </c>
      <c r="N695" t="s">
        <v>36</v>
      </c>
      <c r="O695">
        <v>1</v>
      </c>
      <c r="P695" t="s">
        <v>1084</v>
      </c>
      <c r="Q695" t="s">
        <v>1073</v>
      </c>
      <c r="R695" t="s">
        <v>1073</v>
      </c>
      <c r="S695" t="s">
        <v>1073</v>
      </c>
    </row>
    <row r="696" spans="1:19" x14ac:dyDescent="0.15">
      <c r="A696">
        <v>695</v>
      </c>
      <c r="B696">
        <v>2020</v>
      </c>
      <c r="C696" t="s">
        <v>264</v>
      </c>
      <c r="D696" t="s">
        <v>176</v>
      </c>
      <c r="F696" s="3" t="s">
        <v>23</v>
      </c>
      <c r="G696" s="3" t="s">
        <v>23</v>
      </c>
      <c r="H696" t="s">
        <v>71</v>
      </c>
      <c r="I696" s="3" t="s">
        <v>354</v>
      </c>
      <c r="J696" s="14"/>
      <c r="K696" s="3">
        <v>0</v>
      </c>
      <c r="L696" t="s">
        <v>212</v>
      </c>
      <c r="M696" t="s">
        <v>209</v>
      </c>
      <c r="N696" t="s">
        <v>20</v>
      </c>
      <c r="O696">
        <v>0</v>
      </c>
      <c r="P696" t="s">
        <v>1073</v>
      </c>
      <c r="Q696" t="s">
        <v>1073</v>
      </c>
      <c r="R696" t="s">
        <v>1073</v>
      </c>
      <c r="S696" t="s">
        <v>1073</v>
      </c>
    </row>
    <row r="697" spans="1:19" x14ac:dyDescent="0.15">
      <c r="A697">
        <v>696</v>
      </c>
      <c r="B697">
        <v>2020</v>
      </c>
      <c r="C697" t="s">
        <v>214</v>
      </c>
      <c r="D697" t="s">
        <v>215</v>
      </c>
      <c r="F697" s="3" t="s">
        <v>23</v>
      </c>
      <c r="G697" s="3" t="s">
        <v>23</v>
      </c>
      <c r="H697" t="s">
        <v>24</v>
      </c>
      <c r="I697" s="3" t="s">
        <v>25</v>
      </c>
      <c r="J697" s="14"/>
      <c r="K697" s="3">
        <v>0</v>
      </c>
      <c r="L697" t="s">
        <v>18</v>
      </c>
      <c r="M697" t="s">
        <v>209</v>
      </c>
      <c r="N697" t="s">
        <v>36</v>
      </c>
      <c r="O697">
        <v>1</v>
      </c>
      <c r="P697" t="s">
        <v>1081</v>
      </c>
      <c r="Q697" t="s">
        <v>1073</v>
      </c>
      <c r="R697" t="s">
        <v>1073</v>
      </c>
      <c r="S697" t="s">
        <v>1073</v>
      </c>
    </row>
    <row r="698" spans="1:19" x14ac:dyDescent="0.15">
      <c r="A698">
        <v>697</v>
      </c>
      <c r="B698">
        <v>2020</v>
      </c>
      <c r="C698" t="s">
        <v>531</v>
      </c>
      <c r="D698" t="s">
        <v>62</v>
      </c>
      <c r="F698" s="3" t="s">
        <v>14</v>
      </c>
      <c r="G698" s="3" t="s">
        <v>15</v>
      </c>
      <c r="H698" t="s">
        <v>24</v>
      </c>
      <c r="I698" s="3" t="s">
        <v>25</v>
      </c>
      <c r="J698" s="14"/>
      <c r="K698" s="3">
        <v>0</v>
      </c>
      <c r="L698" t="s">
        <v>44</v>
      </c>
      <c r="M698" t="s">
        <v>209</v>
      </c>
      <c r="N698" t="s">
        <v>20</v>
      </c>
      <c r="O698">
        <v>1</v>
      </c>
      <c r="P698" t="s">
        <v>1073</v>
      </c>
      <c r="Q698" t="s">
        <v>1073</v>
      </c>
      <c r="R698" t="s">
        <v>1073</v>
      </c>
      <c r="S698" t="s">
        <v>1073</v>
      </c>
    </row>
    <row r="699" spans="1:19" x14ac:dyDescent="0.15">
      <c r="A699">
        <v>698</v>
      </c>
      <c r="B699">
        <v>2020</v>
      </c>
      <c r="C699" t="s">
        <v>321</v>
      </c>
      <c r="D699" t="s">
        <v>277</v>
      </c>
      <c r="F699" s="3" t="s">
        <v>23</v>
      </c>
      <c r="G699" s="3" t="s">
        <v>23</v>
      </c>
      <c r="H699" t="s">
        <v>24</v>
      </c>
      <c r="I699" s="3" t="s">
        <v>25</v>
      </c>
      <c r="J699" s="14"/>
      <c r="K699" s="3">
        <v>0</v>
      </c>
      <c r="L699" t="s">
        <v>212</v>
      </c>
      <c r="M699" t="s">
        <v>209</v>
      </c>
      <c r="N699" t="s">
        <v>20</v>
      </c>
      <c r="O699">
        <v>0</v>
      </c>
      <c r="P699" t="s">
        <v>1084</v>
      </c>
      <c r="Q699" t="s">
        <v>1073</v>
      </c>
      <c r="R699" t="s">
        <v>1073</v>
      </c>
      <c r="S699" t="s">
        <v>1073</v>
      </c>
    </row>
    <row r="700" spans="1:19" x14ac:dyDescent="0.15">
      <c r="A700">
        <v>699</v>
      </c>
      <c r="B700">
        <v>2020</v>
      </c>
      <c r="C700" t="s">
        <v>145</v>
      </c>
      <c r="D700" t="s">
        <v>146</v>
      </c>
      <c r="F700" s="3" t="s">
        <v>23</v>
      </c>
      <c r="G700" s="3" t="s">
        <v>23</v>
      </c>
      <c r="H700" t="s">
        <v>24</v>
      </c>
      <c r="I700" s="3" t="s">
        <v>25</v>
      </c>
      <c r="J700" s="14"/>
      <c r="K700" s="3">
        <v>0</v>
      </c>
      <c r="L700" t="s">
        <v>212</v>
      </c>
      <c r="M700" t="s">
        <v>209</v>
      </c>
      <c r="N700" t="s">
        <v>36</v>
      </c>
      <c r="O700">
        <v>0</v>
      </c>
      <c r="P700" t="s">
        <v>1081</v>
      </c>
      <c r="Q700" t="s">
        <v>1073</v>
      </c>
      <c r="R700" t="s">
        <v>1073</v>
      </c>
      <c r="S700" t="s">
        <v>1073</v>
      </c>
    </row>
    <row r="701" spans="1:19" x14ac:dyDescent="0.15">
      <c r="A701">
        <v>700</v>
      </c>
      <c r="B701">
        <v>2020</v>
      </c>
      <c r="C701" t="s">
        <v>214</v>
      </c>
      <c r="D701" t="s">
        <v>215</v>
      </c>
      <c r="F701" s="3" t="s">
        <v>23</v>
      </c>
      <c r="G701" s="3" t="s">
        <v>23</v>
      </c>
      <c r="H701" t="s">
        <v>24</v>
      </c>
      <c r="I701" s="3" t="s">
        <v>25</v>
      </c>
      <c r="J701" s="14"/>
      <c r="K701" s="3">
        <v>0</v>
      </c>
      <c r="L701" t="s">
        <v>212</v>
      </c>
      <c r="M701" t="s">
        <v>209</v>
      </c>
      <c r="N701" t="s">
        <v>20</v>
      </c>
      <c r="O701">
        <v>0</v>
      </c>
      <c r="P701" t="s">
        <v>1081</v>
      </c>
      <c r="Q701" t="s">
        <v>1073</v>
      </c>
      <c r="R701" t="s">
        <v>1073</v>
      </c>
      <c r="S701" t="s">
        <v>1073</v>
      </c>
    </row>
    <row r="702" spans="1:19" x14ac:dyDescent="0.15">
      <c r="A702">
        <v>701</v>
      </c>
      <c r="B702">
        <v>2020</v>
      </c>
      <c r="C702" t="s">
        <v>216</v>
      </c>
      <c r="D702" t="s">
        <v>217</v>
      </c>
      <c r="F702" s="3" t="s">
        <v>23</v>
      </c>
      <c r="G702" s="3" t="s">
        <v>23</v>
      </c>
      <c r="H702" t="s">
        <v>71</v>
      </c>
      <c r="I702" s="3" t="s">
        <v>17</v>
      </c>
      <c r="J702" s="14"/>
      <c r="K702" s="3">
        <v>100</v>
      </c>
      <c r="L702" t="s">
        <v>212</v>
      </c>
      <c r="M702" t="s">
        <v>209</v>
      </c>
      <c r="N702" t="s">
        <v>20</v>
      </c>
      <c r="O702">
        <v>0</v>
      </c>
      <c r="P702" t="s">
        <v>1073</v>
      </c>
      <c r="Q702" t="s">
        <v>1073</v>
      </c>
      <c r="R702" t="s">
        <v>1073</v>
      </c>
      <c r="S702" t="s">
        <v>1073</v>
      </c>
    </row>
    <row r="703" spans="1:19" x14ac:dyDescent="0.15">
      <c r="A703">
        <v>702</v>
      </c>
      <c r="B703">
        <v>2020</v>
      </c>
      <c r="C703" t="s">
        <v>532</v>
      </c>
      <c r="D703" t="s">
        <v>528</v>
      </c>
      <c r="F703" s="3" t="s">
        <v>23</v>
      </c>
      <c r="G703" s="3" t="s">
        <v>23</v>
      </c>
      <c r="H703" t="s">
        <v>16</v>
      </c>
      <c r="I703" s="3" t="s">
        <v>17</v>
      </c>
      <c r="J703" s="14"/>
      <c r="K703" s="3">
        <v>100</v>
      </c>
      <c r="L703" t="s">
        <v>212</v>
      </c>
      <c r="M703" t="s">
        <v>209</v>
      </c>
      <c r="N703" t="s">
        <v>20</v>
      </c>
      <c r="O703">
        <v>0</v>
      </c>
      <c r="P703" t="s">
        <v>1081</v>
      </c>
      <c r="Q703" t="s">
        <v>1073</v>
      </c>
      <c r="R703" t="s">
        <v>1073</v>
      </c>
      <c r="S703" t="s">
        <v>1073</v>
      </c>
    </row>
    <row r="704" spans="1:19" x14ac:dyDescent="0.15">
      <c r="A704">
        <v>703</v>
      </c>
      <c r="B704">
        <v>2020</v>
      </c>
      <c r="C704" t="s">
        <v>39</v>
      </c>
      <c r="D704" t="s">
        <v>391</v>
      </c>
      <c r="F704" s="3" t="s">
        <v>23</v>
      </c>
      <c r="G704" s="3" t="s">
        <v>23</v>
      </c>
      <c r="H704" t="s">
        <v>24</v>
      </c>
      <c r="I704" s="3" t="s">
        <v>25</v>
      </c>
      <c r="J704" s="14"/>
      <c r="K704" s="3">
        <v>0</v>
      </c>
      <c r="L704" t="s">
        <v>212</v>
      </c>
      <c r="M704" t="s">
        <v>209</v>
      </c>
      <c r="N704" t="s">
        <v>20</v>
      </c>
      <c r="O704">
        <v>0</v>
      </c>
      <c r="P704" t="s">
        <v>1081</v>
      </c>
      <c r="Q704" t="s">
        <v>1073</v>
      </c>
      <c r="R704" t="s">
        <v>1073</v>
      </c>
      <c r="S704" t="s">
        <v>1073</v>
      </c>
    </row>
    <row r="705" spans="1:19" x14ac:dyDescent="0.15">
      <c r="A705">
        <v>704</v>
      </c>
      <c r="B705">
        <v>2020</v>
      </c>
      <c r="C705" t="s">
        <v>210</v>
      </c>
      <c r="D705" t="s">
        <v>211</v>
      </c>
      <c r="F705" s="3" t="s">
        <v>23</v>
      </c>
      <c r="G705" s="3" t="s">
        <v>23</v>
      </c>
      <c r="H705" s="7" t="s">
        <v>54</v>
      </c>
      <c r="I705" s="3" t="s">
        <v>25</v>
      </c>
      <c r="J705" s="14"/>
      <c r="K705" s="3">
        <v>0</v>
      </c>
      <c r="L705" t="s">
        <v>18</v>
      </c>
      <c r="M705" t="s">
        <v>209</v>
      </c>
      <c r="N705" t="s">
        <v>20</v>
      </c>
      <c r="O705">
        <v>1</v>
      </c>
      <c r="P705" t="s">
        <v>1081</v>
      </c>
      <c r="Q705" t="s">
        <v>1073</v>
      </c>
      <c r="R705" t="s">
        <v>1073</v>
      </c>
      <c r="S705" t="s">
        <v>1073</v>
      </c>
    </row>
    <row r="706" spans="1:19" x14ac:dyDescent="0.15">
      <c r="A706">
        <v>705</v>
      </c>
      <c r="B706">
        <v>2020</v>
      </c>
      <c r="C706" t="s">
        <v>533</v>
      </c>
      <c r="D706" t="s">
        <v>534</v>
      </c>
      <c r="F706" s="3" t="s">
        <v>83</v>
      </c>
      <c r="G706" s="3" t="s">
        <v>35</v>
      </c>
      <c r="H706" t="s">
        <v>49</v>
      </c>
      <c r="I706" s="3" t="s">
        <v>25</v>
      </c>
      <c r="J706" s="14"/>
      <c r="K706" s="3">
        <v>50</v>
      </c>
      <c r="L706" t="s">
        <v>212</v>
      </c>
      <c r="M706" t="s">
        <v>209</v>
      </c>
      <c r="N706" t="s">
        <v>20</v>
      </c>
      <c r="O706">
        <v>0</v>
      </c>
      <c r="P706" t="s">
        <v>1073</v>
      </c>
      <c r="Q706" t="s">
        <v>1073</v>
      </c>
      <c r="R706" t="s">
        <v>1073</v>
      </c>
      <c r="S706" t="s">
        <v>1073</v>
      </c>
    </row>
    <row r="707" spans="1:19" x14ac:dyDescent="0.15">
      <c r="A707">
        <v>706</v>
      </c>
      <c r="B707">
        <v>2020</v>
      </c>
      <c r="C707" t="s">
        <v>460</v>
      </c>
      <c r="D707" t="s">
        <v>535</v>
      </c>
      <c r="F707" s="3" t="s">
        <v>23</v>
      </c>
      <c r="G707" s="3" t="s">
        <v>23</v>
      </c>
      <c r="H707" t="s">
        <v>71</v>
      </c>
      <c r="I707" s="3" t="s">
        <v>17</v>
      </c>
      <c r="J707" s="14"/>
      <c r="K707" s="3">
        <v>100</v>
      </c>
      <c r="L707" t="s">
        <v>212</v>
      </c>
      <c r="M707" t="s">
        <v>209</v>
      </c>
      <c r="N707" t="s">
        <v>36</v>
      </c>
      <c r="O707">
        <v>0</v>
      </c>
      <c r="P707" t="s">
        <v>1073</v>
      </c>
      <c r="Q707" t="s">
        <v>1073</v>
      </c>
      <c r="R707" t="s">
        <v>1073</v>
      </c>
      <c r="S707" t="s">
        <v>1073</v>
      </c>
    </row>
    <row r="708" spans="1:19" x14ac:dyDescent="0.15">
      <c r="A708">
        <v>707</v>
      </c>
      <c r="B708">
        <v>2020</v>
      </c>
      <c r="C708" t="s">
        <v>475</v>
      </c>
      <c r="D708" t="s">
        <v>536</v>
      </c>
      <c r="F708" s="3" t="s">
        <v>23</v>
      </c>
      <c r="G708" s="3" t="s">
        <v>23</v>
      </c>
      <c r="H708" t="s">
        <v>71</v>
      </c>
      <c r="I708" s="3" t="s">
        <v>25</v>
      </c>
      <c r="J708" s="14"/>
      <c r="K708" s="3">
        <v>0</v>
      </c>
      <c r="L708" t="s">
        <v>212</v>
      </c>
      <c r="M708" t="s">
        <v>209</v>
      </c>
      <c r="N708" t="s">
        <v>36</v>
      </c>
      <c r="O708">
        <v>0</v>
      </c>
      <c r="P708" t="s">
        <v>1081</v>
      </c>
      <c r="Q708" t="s">
        <v>1073</v>
      </c>
      <c r="R708" t="s">
        <v>1073</v>
      </c>
      <c r="S708" t="s">
        <v>1073</v>
      </c>
    </row>
    <row r="709" spans="1:19" x14ac:dyDescent="0.15">
      <c r="A709">
        <v>708</v>
      </c>
      <c r="B709">
        <v>2020</v>
      </c>
      <c r="C709" t="s">
        <v>282</v>
      </c>
      <c r="D709" t="s">
        <v>283</v>
      </c>
      <c r="F709" s="3" t="s">
        <v>23</v>
      </c>
      <c r="G709" s="3" t="s">
        <v>23</v>
      </c>
      <c r="H709" t="s">
        <v>49</v>
      </c>
      <c r="I709" s="3" t="s">
        <v>25</v>
      </c>
      <c r="J709" s="14"/>
      <c r="K709" s="3">
        <v>0</v>
      </c>
      <c r="L709" t="s">
        <v>212</v>
      </c>
      <c r="M709" t="s">
        <v>209</v>
      </c>
      <c r="N709" t="s">
        <v>20</v>
      </c>
      <c r="O709">
        <v>0</v>
      </c>
      <c r="P709" t="s">
        <v>1081</v>
      </c>
      <c r="Q709" t="s">
        <v>1073</v>
      </c>
      <c r="R709" t="s">
        <v>1073</v>
      </c>
      <c r="S709" t="s">
        <v>1073</v>
      </c>
    </row>
    <row r="710" spans="1:19" x14ac:dyDescent="0.15">
      <c r="A710">
        <v>709</v>
      </c>
      <c r="B710">
        <v>2020</v>
      </c>
      <c r="C710" t="s">
        <v>196</v>
      </c>
      <c r="D710" t="s">
        <v>197</v>
      </c>
      <c r="F710" s="3" t="s">
        <v>301</v>
      </c>
      <c r="G710" s="3" t="s">
        <v>43</v>
      </c>
      <c r="H710" t="s">
        <v>49</v>
      </c>
      <c r="I710" s="3" t="s">
        <v>17</v>
      </c>
      <c r="J710" s="14"/>
      <c r="K710" s="3">
        <v>100</v>
      </c>
      <c r="L710" t="s">
        <v>18</v>
      </c>
      <c r="M710" t="s">
        <v>209</v>
      </c>
      <c r="N710" t="s">
        <v>20</v>
      </c>
      <c r="O710">
        <v>1</v>
      </c>
      <c r="P710" t="s">
        <v>1073</v>
      </c>
      <c r="Q710" t="s">
        <v>1073</v>
      </c>
      <c r="R710" t="s">
        <v>1073</v>
      </c>
      <c r="S710" t="s">
        <v>1073</v>
      </c>
    </row>
    <row r="711" spans="1:19" x14ac:dyDescent="0.15">
      <c r="A711">
        <v>710</v>
      </c>
      <c r="B711">
        <v>2020</v>
      </c>
      <c r="C711" t="s">
        <v>142</v>
      </c>
      <c r="D711" t="s">
        <v>143</v>
      </c>
      <c r="F711" s="3" t="s">
        <v>23</v>
      </c>
      <c r="G711" s="3" t="s">
        <v>23</v>
      </c>
      <c r="H711" t="s">
        <v>24</v>
      </c>
      <c r="I711" s="3" t="s">
        <v>25</v>
      </c>
      <c r="J711" s="14"/>
      <c r="K711" s="3">
        <v>0</v>
      </c>
      <c r="L711" t="s">
        <v>18</v>
      </c>
      <c r="M711" t="s">
        <v>209</v>
      </c>
      <c r="N711" t="s">
        <v>36</v>
      </c>
      <c r="O711">
        <v>1</v>
      </c>
      <c r="P711" t="s">
        <v>1081</v>
      </c>
      <c r="Q711" t="s">
        <v>1073</v>
      </c>
      <c r="R711" t="s">
        <v>1073</v>
      </c>
      <c r="S711" t="s">
        <v>1073</v>
      </c>
    </row>
    <row r="712" spans="1:19" x14ac:dyDescent="0.15">
      <c r="A712">
        <v>711</v>
      </c>
      <c r="B712">
        <v>2020</v>
      </c>
      <c r="C712" t="s">
        <v>537</v>
      </c>
      <c r="D712" t="s">
        <v>538</v>
      </c>
      <c r="F712" s="3" t="s">
        <v>23</v>
      </c>
      <c r="G712" s="3" t="s">
        <v>23</v>
      </c>
      <c r="H712" t="s">
        <v>71</v>
      </c>
      <c r="I712" s="3" t="s">
        <v>17</v>
      </c>
      <c r="J712" s="14"/>
      <c r="K712" s="3">
        <v>100</v>
      </c>
      <c r="L712" t="s">
        <v>212</v>
      </c>
      <c r="M712" t="s">
        <v>209</v>
      </c>
      <c r="N712" t="s">
        <v>36</v>
      </c>
      <c r="O712">
        <v>0</v>
      </c>
      <c r="P712" t="s">
        <v>1073</v>
      </c>
      <c r="Q712" t="s">
        <v>1073</v>
      </c>
      <c r="R712" t="s">
        <v>1073</v>
      </c>
      <c r="S712" t="s">
        <v>1073</v>
      </c>
    </row>
    <row r="713" spans="1:19" x14ac:dyDescent="0.15">
      <c r="A713">
        <v>712</v>
      </c>
      <c r="B713">
        <v>2020</v>
      </c>
      <c r="C713" t="s">
        <v>321</v>
      </c>
      <c r="D713" t="s">
        <v>539</v>
      </c>
      <c r="F713" s="3" t="s">
        <v>23</v>
      </c>
      <c r="G713" s="3" t="s">
        <v>23</v>
      </c>
      <c r="H713" t="s">
        <v>24</v>
      </c>
      <c r="I713" s="3" t="s">
        <v>25</v>
      </c>
      <c r="J713" s="14"/>
      <c r="K713" s="3">
        <v>0</v>
      </c>
      <c r="L713" t="s">
        <v>212</v>
      </c>
      <c r="M713" t="s">
        <v>209</v>
      </c>
      <c r="N713" t="s">
        <v>36</v>
      </c>
      <c r="O713">
        <v>0</v>
      </c>
      <c r="P713" t="s">
        <v>1084</v>
      </c>
      <c r="Q713" t="s">
        <v>1073</v>
      </c>
      <c r="R713" t="s">
        <v>1073</v>
      </c>
      <c r="S713" t="s">
        <v>1073</v>
      </c>
    </row>
    <row r="714" spans="1:19" x14ac:dyDescent="0.15">
      <c r="A714">
        <v>713</v>
      </c>
      <c r="B714">
        <v>2020</v>
      </c>
      <c r="C714" t="s">
        <v>272</v>
      </c>
      <c r="D714" t="s">
        <v>296</v>
      </c>
      <c r="F714" s="3" t="s">
        <v>23</v>
      </c>
      <c r="G714" s="3" t="s">
        <v>23</v>
      </c>
      <c r="H714" t="s">
        <v>24</v>
      </c>
      <c r="I714" s="3" t="s">
        <v>25</v>
      </c>
      <c r="J714" s="14"/>
      <c r="K714" s="3">
        <v>0</v>
      </c>
      <c r="L714" t="s">
        <v>212</v>
      </c>
      <c r="M714" t="s">
        <v>209</v>
      </c>
      <c r="N714" t="s">
        <v>36</v>
      </c>
      <c r="O714">
        <v>0</v>
      </c>
      <c r="P714" t="s">
        <v>1081</v>
      </c>
      <c r="Q714" t="s">
        <v>1073</v>
      </c>
      <c r="R714" t="s">
        <v>1073</v>
      </c>
      <c r="S714" t="s">
        <v>1073</v>
      </c>
    </row>
    <row r="715" spans="1:19" x14ac:dyDescent="0.15">
      <c r="A715">
        <v>714</v>
      </c>
      <c r="B715">
        <v>2020</v>
      </c>
      <c r="C715" t="s">
        <v>196</v>
      </c>
      <c r="D715" t="s">
        <v>197</v>
      </c>
      <c r="F715" s="3" t="s">
        <v>301</v>
      </c>
      <c r="G715" s="3" t="s">
        <v>43</v>
      </c>
      <c r="H715" t="s">
        <v>24</v>
      </c>
      <c r="I715" s="3" t="s">
        <v>25</v>
      </c>
      <c r="J715" s="14"/>
      <c r="K715" s="3">
        <v>50</v>
      </c>
      <c r="L715" t="s">
        <v>212</v>
      </c>
      <c r="M715" t="s">
        <v>209</v>
      </c>
      <c r="N715" t="s">
        <v>36</v>
      </c>
      <c r="O715">
        <v>0</v>
      </c>
      <c r="P715" t="s">
        <v>1073</v>
      </c>
      <c r="Q715" t="s">
        <v>1073</v>
      </c>
      <c r="R715" t="s">
        <v>1073</v>
      </c>
      <c r="S715" t="s">
        <v>1073</v>
      </c>
    </row>
    <row r="716" spans="1:19" x14ac:dyDescent="0.15">
      <c r="A716">
        <v>715</v>
      </c>
      <c r="B716">
        <v>2020</v>
      </c>
      <c r="C716" t="s">
        <v>45</v>
      </c>
      <c r="D716" t="s">
        <v>46</v>
      </c>
      <c r="F716" s="3" t="s">
        <v>47</v>
      </c>
      <c r="G716" s="3" t="s">
        <v>48</v>
      </c>
      <c r="H716" t="s">
        <v>24</v>
      </c>
      <c r="I716" s="3" t="s">
        <v>25</v>
      </c>
      <c r="J716" s="14"/>
      <c r="K716" s="3">
        <v>50</v>
      </c>
      <c r="L716" t="s">
        <v>212</v>
      </c>
      <c r="M716" t="s">
        <v>209</v>
      </c>
      <c r="N716" t="s">
        <v>20</v>
      </c>
      <c r="O716">
        <v>0</v>
      </c>
      <c r="P716">
        <v>0</v>
      </c>
      <c r="Q716" t="s">
        <v>1073</v>
      </c>
      <c r="R716" t="s">
        <v>1073</v>
      </c>
      <c r="S716" t="s">
        <v>1094</v>
      </c>
    </row>
    <row r="717" spans="1:19" x14ac:dyDescent="0.15">
      <c r="A717">
        <v>716</v>
      </c>
      <c r="B717">
        <v>2020</v>
      </c>
      <c r="C717" t="s">
        <v>245</v>
      </c>
      <c r="D717" t="s">
        <v>246</v>
      </c>
      <c r="F717" s="3" t="s">
        <v>23</v>
      </c>
      <c r="G717" s="3" t="s">
        <v>23</v>
      </c>
      <c r="H717" t="s">
        <v>63</v>
      </c>
      <c r="I717" s="3" t="s">
        <v>17</v>
      </c>
      <c r="J717" s="14"/>
      <c r="K717" s="3">
        <v>100</v>
      </c>
      <c r="L717" t="s">
        <v>212</v>
      </c>
      <c r="M717" t="s">
        <v>209</v>
      </c>
      <c r="N717" t="s">
        <v>36</v>
      </c>
      <c r="O717">
        <v>0</v>
      </c>
      <c r="P717">
        <v>0</v>
      </c>
      <c r="Q717" t="s">
        <v>1073</v>
      </c>
      <c r="R717" t="s">
        <v>1073</v>
      </c>
      <c r="S717" t="s">
        <v>1073</v>
      </c>
    </row>
    <row r="718" spans="1:19" x14ac:dyDescent="0.15">
      <c r="A718">
        <v>717</v>
      </c>
      <c r="B718">
        <v>2020</v>
      </c>
      <c r="C718" t="s">
        <v>236</v>
      </c>
      <c r="D718" t="s">
        <v>237</v>
      </c>
      <c r="F718" s="3" t="s">
        <v>23</v>
      </c>
      <c r="G718" s="3" t="s">
        <v>23</v>
      </c>
      <c r="H718" t="s">
        <v>16</v>
      </c>
      <c r="I718" s="3" t="s">
        <v>17</v>
      </c>
      <c r="J718" s="14"/>
      <c r="K718" s="3">
        <v>100</v>
      </c>
      <c r="L718" t="s">
        <v>212</v>
      </c>
      <c r="M718" t="s">
        <v>209</v>
      </c>
      <c r="N718" t="s">
        <v>36</v>
      </c>
      <c r="O718">
        <v>0</v>
      </c>
      <c r="P718" t="s">
        <v>1081</v>
      </c>
      <c r="Q718" t="s">
        <v>1073</v>
      </c>
      <c r="R718" t="s">
        <v>1073</v>
      </c>
      <c r="S718" t="s">
        <v>1073</v>
      </c>
    </row>
    <row r="719" spans="1:19" x14ac:dyDescent="0.15">
      <c r="A719">
        <v>718</v>
      </c>
      <c r="B719">
        <v>2020</v>
      </c>
      <c r="C719" t="s">
        <v>384</v>
      </c>
      <c r="D719" t="s">
        <v>385</v>
      </c>
      <c r="F719" s="3" t="s">
        <v>23</v>
      </c>
      <c r="G719" s="3" t="s">
        <v>23</v>
      </c>
      <c r="H719" t="s">
        <v>71</v>
      </c>
      <c r="I719" s="3" t="s">
        <v>17</v>
      </c>
      <c r="J719" s="14"/>
      <c r="K719" s="3">
        <v>100</v>
      </c>
      <c r="L719" t="s">
        <v>212</v>
      </c>
      <c r="M719" t="s">
        <v>209</v>
      </c>
      <c r="N719" t="s">
        <v>20</v>
      </c>
      <c r="O719">
        <v>0</v>
      </c>
      <c r="P719" t="s">
        <v>1073</v>
      </c>
      <c r="Q719" t="s">
        <v>1073</v>
      </c>
      <c r="R719" t="s">
        <v>1073</v>
      </c>
      <c r="S719" t="s">
        <v>1073</v>
      </c>
    </row>
    <row r="720" spans="1:19" x14ac:dyDescent="0.15">
      <c r="A720">
        <v>719</v>
      </c>
      <c r="B720">
        <v>2020</v>
      </c>
      <c r="C720" t="s">
        <v>21</v>
      </c>
      <c r="D720" t="s">
        <v>22</v>
      </c>
      <c r="F720" s="3" t="s">
        <v>23</v>
      </c>
      <c r="G720" s="3" t="s">
        <v>23</v>
      </c>
      <c r="H720" t="s">
        <v>24</v>
      </c>
      <c r="I720" s="3" t="s">
        <v>25</v>
      </c>
      <c r="J720" s="14"/>
      <c r="K720" s="3">
        <v>0</v>
      </c>
      <c r="L720" t="s">
        <v>212</v>
      </c>
      <c r="M720" t="s">
        <v>209</v>
      </c>
      <c r="N720" t="s">
        <v>20</v>
      </c>
      <c r="O720">
        <v>0</v>
      </c>
      <c r="P720" t="s">
        <v>1081</v>
      </c>
      <c r="Q720" t="s">
        <v>1073</v>
      </c>
      <c r="R720" t="s">
        <v>1073</v>
      </c>
      <c r="S720" t="s">
        <v>1073</v>
      </c>
    </row>
    <row r="721" spans="1:19" x14ac:dyDescent="0.15">
      <c r="A721">
        <v>720</v>
      </c>
      <c r="B721">
        <v>2020</v>
      </c>
      <c r="C721" t="s">
        <v>140</v>
      </c>
      <c r="D721" t="s">
        <v>298</v>
      </c>
      <c r="F721" s="3" t="s">
        <v>23</v>
      </c>
      <c r="G721" s="3" t="s">
        <v>23</v>
      </c>
      <c r="H721" t="s">
        <v>24</v>
      </c>
      <c r="I721" s="3" t="s">
        <v>25</v>
      </c>
      <c r="J721" s="14"/>
      <c r="K721" s="3">
        <v>0</v>
      </c>
      <c r="L721" t="s">
        <v>212</v>
      </c>
      <c r="M721" t="s">
        <v>209</v>
      </c>
      <c r="N721" t="s">
        <v>20</v>
      </c>
      <c r="O721">
        <v>0</v>
      </c>
      <c r="P721" t="s">
        <v>1081</v>
      </c>
      <c r="Q721" t="s">
        <v>1073</v>
      </c>
      <c r="R721" t="s">
        <v>1073</v>
      </c>
      <c r="S721" t="s">
        <v>1073</v>
      </c>
    </row>
    <row r="722" spans="1:19" x14ac:dyDescent="0.15">
      <c r="A722">
        <v>721</v>
      </c>
      <c r="B722">
        <v>2020</v>
      </c>
      <c r="C722" t="s">
        <v>255</v>
      </c>
      <c r="D722" t="s">
        <v>293</v>
      </c>
      <c r="F722" s="3" t="s">
        <v>23</v>
      </c>
      <c r="G722" s="3" t="s">
        <v>23</v>
      </c>
      <c r="H722" t="s">
        <v>24</v>
      </c>
      <c r="I722" s="3" t="s">
        <v>25</v>
      </c>
      <c r="J722" s="14"/>
      <c r="K722" s="3">
        <v>0</v>
      </c>
      <c r="L722" t="s">
        <v>212</v>
      </c>
      <c r="M722" t="s">
        <v>209</v>
      </c>
      <c r="N722" t="s">
        <v>36</v>
      </c>
      <c r="O722">
        <v>0</v>
      </c>
      <c r="P722" t="s">
        <v>1081</v>
      </c>
      <c r="Q722" t="s">
        <v>1073</v>
      </c>
      <c r="R722" t="s">
        <v>1073</v>
      </c>
      <c r="S722" t="s">
        <v>1073</v>
      </c>
    </row>
    <row r="723" spans="1:19" x14ac:dyDescent="0.15">
      <c r="A723">
        <v>722</v>
      </c>
      <c r="B723">
        <v>2020</v>
      </c>
      <c r="C723" t="s">
        <v>216</v>
      </c>
      <c r="D723" t="s">
        <v>217</v>
      </c>
      <c r="F723" s="3" t="s">
        <v>23</v>
      </c>
      <c r="G723" s="3" t="s">
        <v>23</v>
      </c>
      <c r="H723" t="s">
        <v>71</v>
      </c>
      <c r="I723" s="3" t="s">
        <v>17</v>
      </c>
      <c r="J723" s="14"/>
      <c r="K723" s="3">
        <v>100</v>
      </c>
      <c r="L723" t="s">
        <v>212</v>
      </c>
      <c r="M723" t="s">
        <v>209</v>
      </c>
      <c r="N723" t="s">
        <v>36</v>
      </c>
      <c r="O723">
        <v>0</v>
      </c>
      <c r="P723" t="s">
        <v>1073</v>
      </c>
      <c r="Q723" t="s">
        <v>1073</v>
      </c>
      <c r="R723" t="s">
        <v>1073</v>
      </c>
      <c r="S723" t="s">
        <v>1073</v>
      </c>
    </row>
    <row r="724" spans="1:19" x14ac:dyDescent="0.15">
      <c r="A724">
        <v>723</v>
      </c>
      <c r="B724">
        <v>2020</v>
      </c>
      <c r="C724" t="s">
        <v>206</v>
      </c>
      <c r="D724" t="s">
        <v>223</v>
      </c>
      <c r="F724" s="3" t="s">
        <v>23</v>
      </c>
      <c r="G724" s="3" t="s">
        <v>23</v>
      </c>
      <c r="H724" t="s">
        <v>24</v>
      </c>
      <c r="I724" s="3" t="s">
        <v>25</v>
      </c>
      <c r="J724" s="14"/>
      <c r="K724" s="3">
        <v>0</v>
      </c>
      <c r="L724" t="s">
        <v>212</v>
      </c>
      <c r="M724" t="s">
        <v>209</v>
      </c>
      <c r="N724" t="s">
        <v>36</v>
      </c>
      <c r="O724">
        <v>0</v>
      </c>
      <c r="P724" t="s">
        <v>1081</v>
      </c>
      <c r="Q724" t="s">
        <v>1073</v>
      </c>
      <c r="R724" t="s">
        <v>1073</v>
      </c>
      <c r="S724" t="s">
        <v>1073</v>
      </c>
    </row>
    <row r="725" spans="1:19" x14ac:dyDescent="0.15">
      <c r="A725">
        <v>724</v>
      </c>
      <c r="B725">
        <v>2020</v>
      </c>
      <c r="C725" t="s">
        <v>97</v>
      </c>
      <c r="D725" t="s">
        <v>98</v>
      </c>
      <c r="F725" s="3" t="s">
        <v>14</v>
      </c>
      <c r="G725" s="3" t="s">
        <v>15</v>
      </c>
      <c r="H725" t="s">
        <v>24</v>
      </c>
      <c r="I725" s="3" t="s">
        <v>25</v>
      </c>
      <c r="J725" s="14"/>
      <c r="K725" s="3">
        <v>0</v>
      </c>
      <c r="L725" t="s">
        <v>44</v>
      </c>
      <c r="M725" t="s">
        <v>209</v>
      </c>
      <c r="N725" t="s">
        <v>20</v>
      </c>
      <c r="O725">
        <v>1</v>
      </c>
      <c r="P725" t="s">
        <v>1073</v>
      </c>
      <c r="Q725" t="s">
        <v>1073</v>
      </c>
      <c r="R725" t="s">
        <v>1073</v>
      </c>
      <c r="S725" t="s">
        <v>1073</v>
      </c>
    </row>
    <row r="726" spans="1:19" x14ac:dyDescent="0.15">
      <c r="A726">
        <v>725</v>
      </c>
      <c r="B726">
        <v>2020</v>
      </c>
      <c r="C726" t="s">
        <v>540</v>
      </c>
      <c r="D726" t="s">
        <v>228</v>
      </c>
      <c r="F726" s="3" t="s">
        <v>23</v>
      </c>
      <c r="G726" s="3" t="s">
        <v>23</v>
      </c>
      <c r="H726" t="s">
        <v>67</v>
      </c>
      <c r="I726" s="3" t="s">
        <v>25</v>
      </c>
      <c r="J726" s="14"/>
      <c r="K726" s="3">
        <v>0</v>
      </c>
      <c r="L726" t="s">
        <v>18</v>
      </c>
      <c r="M726" t="s">
        <v>209</v>
      </c>
      <c r="N726" t="s">
        <v>36</v>
      </c>
      <c r="O726">
        <v>1</v>
      </c>
      <c r="P726" t="s">
        <v>1081</v>
      </c>
      <c r="Q726" t="s">
        <v>1073</v>
      </c>
      <c r="R726" t="s">
        <v>1073</v>
      </c>
      <c r="S726" t="s">
        <v>1073</v>
      </c>
    </row>
    <row r="727" spans="1:19" x14ac:dyDescent="0.15">
      <c r="A727">
        <v>726</v>
      </c>
      <c r="B727">
        <v>2020</v>
      </c>
      <c r="C727" t="s">
        <v>282</v>
      </c>
      <c r="D727" t="s">
        <v>283</v>
      </c>
      <c r="F727" s="3" t="s">
        <v>23</v>
      </c>
      <c r="G727" s="3" t="s">
        <v>23</v>
      </c>
      <c r="H727" t="s">
        <v>24</v>
      </c>
      <c r="I727" s="3" t="s">
        <v>25</v>
      </c>
      <c r="J727" s="14"/>
      <c r="K727" s="3">
        <v>0</v>
      </c>
      <c r="L727" t="s">
        <v>212</v>
      </c>
      <c r="M727" t="s">
        <v>209</v>
      </c>
      <c r="N727" t="s">
        <v>20</v>
      </c>
      <c r="O727">
        <v>0</v>
      </c>
      <c r="P727" t="s">
        <v>1081</v>
      </c>
      <c r="Q727" t="s">
        <v>1073</v>
      </c>
      <c r="R727" t="s">
        <v>1073</v>
      </c>
      <c r="S727" t="s">
        <v>1073</v>
      </c>
    </row>
    <row r="728" spans="1:19" x14ac:dyDescent="0.15">
      <c r="A728">
        <v>727</v>
      </c>
      <c r="B728">
        <v>2020</v>
      </c>
      <c r="C728" t="s">
        <v>216</v>
      </c>
      <c r="D728" t="s">
        <v>217</v>
      </c>
      <c r="F728" s="3" t="s">
        <v>23</v>
      </c>
      <c r="G728" s="3" t="s">
        <v>23</v>
      </c>
      <c r="H728" t="s">
        <v>71</v>
      </c>
      <c r="I728" s="3" t="s">
        <v>17</v>
      </c>
      <c r="J728" s="14"/>
      <c r="K728" s="3">
        <v>100</v>
      </c>
      <c r="L728" t="s">
        <v>212</v>
      </c>
      <c r="M728" t="s">
        <v>209</v>
      </c>
      <c r="N728" t="s">
        <v>50</v>
      </c>
      <c r="O728">
        <v>0</v>
      </c>
      <c r="P728" t="s">
        <v>1073</v>
      </c>
      <c r="Q728" t="s">
        <v>1073</v>
      </c>
      <c r="R728" t="s">
        <v>1073</v>
      </c>
      <c r="S728" t="s">
        <v>1073</v>
      </c>
    </row>
    <row r="729" spans="1:19" x14ac:dyDescent="0.15">
      <c r="A729">
        <v>728</v>
      </c>
      <c r="B729">
        <v>2020</v>
      </c>
      <c r="C729" t="s">
        <v>140</v>
      </c>
      <c r="D729" t="s">
        <v>298</v>
      </c>
      <c r="F729" s="3" t="s">
        <v>23</v>
      </c>
      <c r="G729" s="3" t="s">
        <v>23</v>
      </c>
      <c r="H729" t="s">
        <v>24</v>
      </c>
      <c r="I729" s="3" t="s">
        <v>25</v>
      </c>
      <c r="J729" s="14"/>
      <c r="K729" s="3">
        <v>0</v>
      </c>
      <c r="L729" t="s">
        <v>18</v>
      </c>
      <c r="M729" t="s">
        <v>209</v>
      </c>
      <c r="N729" t="s">
        <v>36</v>
      </c>
      <c r="O729">
        <v>1</v>
      </c>
      <c r="P729" t="s">
        <v>1081</v>
      </c>
      <c r="Q729" t="s">
        <v>1073</v>
      </c>
      <c r="R729" t="s">
        <v>1073</v>
      </c>
      <c r="S729" t="s">
        <v>1073</v>
      </c>
    </row>
    <row r="730" spans="1:19" x14ac:dyDescent="0.15">
      <c r="A730">
        <v>729</v>
      </c>
      <c r="B730">
        <v>2020</v>
      </c>
      <c r="C730" t="s">
        <v>363</v>
      </c>
      <c r="D730" t="s">
        <v>168</v>
      </c>
      <c r="F730" s="3" t="s">
        <v>23</v>
      </c>
      <c r="G730" s="3" t="s">
        <v>23</v>
      </c>
      <c r="H730" t="s">
        <v>71</v>
      </c>
      <c r="I730" s="3" t="s">
        <v>17</v>
      </c>
      <c r="J730" s="14"/>
      <c r="K730" s="3">
        <v>100</v>
      </c>
      <c r="L730" t="s">
        <v>212</v>
      </c>
      <c r="M730" t="s">
        <v>209</v>
      </c>
      <c r="N730" t="s">
        <v>36</v>
      </c>
      <c r="O730">
        <v>0</v>
      </c>
      <c r="P730" t="s">
        <v>1073</v>
      </c>
      <c r="Q730" t="s">
        <v>1073</v>
      </c>
      <c r="R730" t="s">
        <v>1073</v>
      </c>
      <c r="S730" t="s">
        <v>1073</v>
      </c>
    </row>
    <row r="731" spans="1:19" x14ac:dyDescent="0.15">
      <c r="A731">
        <v>730</v>
      </c>
      <c r="B731">
        <v>2020</v>
      </c>
      <c r="C731" t="s">
        <v>21</v>
      </c>
      <c r="D731" t="s">
        <v>22</v>
      </c>
      <c r="F731" s="3" t="s">
        <v>23</v>
      </c>
      <c r="G731" s="3" t="s">
        <v>23</v>
      </c>
      <c r="H731" t="s">
        <v>24</v>
      </c>
      <c r="I731" s="3" t="s">
        <v>25</v>
      </c>
      <c r="J731" s="14"/>
      <c r="K731" s="3">
        <v>0</v>
      </c>
      <c r="L731" t="s">
        <v>212</v>
      </c>
      <c r="M731" t="s">
        <v>209</v>
      </c>
      <c r="N731" t="s">
        <v>36</v>
      </c>
      <c r="O731">
        <v>0</v>
      </c>
      <c r="P731" t="s">
        <v>1081</v>
      </c>
      <c r="Q731" t="s">
        <v>1073</v>
      </c>
      <c r="R731" t="s">
        <v>1073</v>
      </c>
      <c r="S731" t="s">
        <v>1073</v>
      </c>
    </row>
    <row r="732" spans="1:19" x14ac:dyDescent="0.15">
      <c r="A732">
        <v>731</v>
      </c>
      <c r="B732">
        <v>2020</v>
      </c>
      <c r="C732" t="s">
        <v>541</v>
      </c>
      <c r="D732" t="s">
        <v>542</v>
      </c>
      <c r="F732" s="3" t="s">
        <v>23</v>
      </c>
      <c r="G732" s="3" t="s">
        <v>23</v>
      </c>
      <c r="H732" t="s">
        <v>71</v>
      </c>
      <c r="I732" s="3" t="s">
        <v>17</v>
      </c>
      <c r="J732" s="14"/>
      <c r="K732" s="3">
        <v>100</v>
      </c>
      <c r="L732" t="s">
        <v>212</v>
      </c>
      <c r="M732" t="s">
        <v>209</v>
      </c>
      <c r="N732" t="s">
        <v>36</v>
      </c>
      <c r="O732">
        <v>0</v>
      </c>
      <c r="P732" t="s">
        <v>1073</v>
      </c>
      <c r="Q732" t="s">
        <v>1073</v>
      </c>
      <c r="R732" t="s">
        <v>1073</v>
      </c>
      <c r="S732" t="s">
        <v>1073</v>
      </c>
    </row>
    <row r="733" spans="1:19" x14ac:dyDescent="0.15">
      <c r="A733">
        <v>732</v>
      </c>
      <c r="B733">
        <v>2020</v>
      </c>
      <c r="C733" t="s">
        <v>64</v>
      </c>
      <c r="D733" t="s">
        <v>65</v>
      </c>
      <c r="F733" s="3" t="s">
        <v>23</v>
      </c>
      <c r="G733" s="3" t="s">
        <v>23</v>
      </c>
      <c r="H733" t="s">
        <v>24</v>
      </c>
      <c r="I733" s="3" t="s">
        <v>25</v>
      </c>
      <c r="J733" s="14"/>
      <c r="K733" s="3">
        <v>0</v>
      </c>
      <c r="L733" t="s">
        <v>212</v>
      </c>
      <c r="M733" t="s">
        <v>209</v>
      </c>
      <c r="N733" t="s">
        <v>20</v>
      </c>
      <c r="O733">
        <v>0</v>
      </c>
      <c r="P733" t="s">
        <v>1084</v>
      </c>
      <c r="Q733" t="s">
        <v>1073</v>
      </c>
      <c r="R733" t="s">
        <v>1073</v>
      </c>
      <c r="S733" t="s">
        <v>1073</v>
      </c>
    </row>
    <row r="734" spans="1:19" x14ac:dyDescent="0.15">
      <c r="A734">
        <v>733</v>
      </c>
      <c r="B734">
        <v>2020</v>
      </c>
      <c r="C734" t="s">
        <v>282</v>
      </c>
      <c r="D734" t="s">
        <v>283</v>
      </c>
      <c r="F734" s="3" t="s">
        <v>23</v>
      </c>
      <c r="G734" s="3" t="s">
        <v>23</v>
      </c>
      <c r="H734" t="s">
        <v>24</v>
      </c>
      <c r="I734" s="3" t="s">
        <v>25</v>
      </c>
      <c r="J734" s="14"/>
      <c r="K734" s="3">
        <v>0</v>
      </c>
      <c r="L734" t="s">
        <v>18</v>
      </c>
      <c r="M734" t="s">
        <v>209</v>
      </c>
      <c r="N734" t="s">
        <v>36</v>
      </c>
      <c r="O734">
        <v>1</v>
      </c>
      <c r="P734" t="s">
        <v>1081</v>
      </c>
      <c r="Q734" t="s">
        <v>1073</v>
      </c>
      <c r="R734" t="s">
        <v>1073</v>
      </c>
      <c r="S734" t="s">
        <v>1073</v>
      </c>
    </row>
    <row r="735" spans="1:19" x14ac:dyDescent="0.15">
      <c r="A735">
        <v>734</v>
      </c>
      <c r="B735">
        <v>2020</v>
      </c>
      <c r="C735" t="s">
        <v>266</v>
      </c>
      <c r="D735" t="s">
        <v>226</v>
      </c>
      <c r="F735" s="3" t="s">
        <v>23</v>
      </c>
      <c r="G735" s="3" t="s">
        <v>23</v>
      </c>
      <c r="H735" t="s">
        <v>24</v>
      </c>
      <c r="I735" s="3" t="s">
        <v>25</v>
      </c>
      <c r="J735" s="14"/>
      <c r="K735" s="3">
        <v>0</v>
      </c>
      <c r="L735" t="s">
        <v>212</v>
      </c>
      <c r="M735" t="s">
        <v>209</v>
      </c>
      <c r="N735" t="s">
        <v>20</v>
      </c>
      <c r="O735">
        <v>0</v>
      </c>
      <c r="P735" t="s">
        <v>1081</v>
      </c>
      <c r="Q735" t="s">
        <v>1073</v>
      </c>
      <c r="R735" t="s">
        <v>1073</v>
      </c>
      <c r="S735" t="s">
        <v>1073</v>
      </c>
    </row>
    <row r="736" spans="1:19" x14ac:dyDescent="0.15">
      <c r="A736">
        <v>735</v>
      </c>
      <c r="B736">
        <v>2020</v>
      </c>
      <c r="C736" t="s">
        <v>543</v>
      </c>
      <c r="D736" t="s">
        <v>313</v>
      </c>
      <c r="F736" s="3" t="s">
        <v>314</v>
      </c>
      <c r="G736" s="3" t="s">
        <v>43</v>
      </c>
      <c r="H736" t="s">
        <v>24</v>
      </c>
      <c r="I736" s="3" t="s">
        <v>25</v>
      </c>
      <c r="J736" s="14"/>
      <c r="K736" s="3">
        <v>50</v>
      </c>
      <c r="L736" t="s">
        <v>212</v>
      </c>
      <c r="M736" t="s">
        <v>209</v>
      </c>
      <c r="N736" t="s">
        <v>20</v>
      </c>
      <c r="O736">
        <v>0</v>
      </c>
      <c r="P736" t="s">
        <v>1073</v>
      </c>
      <c r="Q736" t="s">
        <v>1073</v>
      </c>
      <c r="R736" t="s">
        <v>1073</v>
      </c>
      <c r="S736" t="s">
        <v>1094</v>
      </c>
    </row>
    <row r="737" spans="1:19" x14ac:dyDescent="0.15">
      <c r="A737">
        <v>736</v>
      </c>
      <c r="B737">
        <v>2020</v>
      </c>
      <c r="C737" t="s">
        <v>251</v>
      </c>
      <c r="D737" t="s">
        <v>252</v>
      </c>
      <c r="F737" s="3" t="s">
        <v>23</v>
      </c>
      <c r="G737" s="3" t="s">
        <v>23</v>
      </c>
      <c r="H737" t="s">
        <v>16</v>
      </c>
      <c r="I737" s="3" t="s">
        <v>17</v>
      </c>
      <c r="J737" s="14"/>
      <c r="K737" s="3">
        <v>100</v>
      </c>
      <c r="L737" t="s">
        <v>212</v>
      </c>
      <c r="M737" t="s">
        <v>209</v>
      </c>
      <c r="N737" t="s">
        <v>20</v>
      </c>
      <c r="O737">
        <v>0</v>
      </c>
      <c r="P737" t="s">
        <v>1085</v>
      </c>
      <c r="Q737" t="s">
        <v>1082</v>
      </c>
      <c r="R737" t="s">
        <v>1073</v>
      </c>
      <c r="S737" t="s">
        <v>1073</v>
      </c>
    </row>
    <row r="738" spans="1:19" x14ac:dyDescent="0.15">
      <c r="A738">
        <v>737</v>
      </c>
      <c r="B738">
        <v>2020</v>
      </c>
      <c r="C738" t="s">
        <v>270</v>
      </c>
      <c r="D738" t="s">
        <v>284</v>
      </c>
      <c r="F738" s="3" t="s">
        <v>23</v>
      </c>
      <c r="G738" s="3" t="s">
        <v>23</v>
      </c>
      <c r="H738" t="s">
        <v>71</v>
      </c>
      <c r="I738" s="3" t="s">
        <v>17</v>
      </c>
      <c r="J738" s="14"/>
      <c r="K738" s="3">
        <v>100</v>
      </c>
      <c r="L738" t="s">
        <v>212</v>
      </c>
      <c r="M738" t="s">
        <v>209</v>
      </c>
      <c r="N738" t="s">
        <v>20</v>
      </c>
      <c r="O738">
        <v>0</v>
      </c>
      <c r="P738" t="s">
        <v>1073</v>
      </c>
      <c r="Q738" t="s">
        <v>1073</v>
      </c>
      <c r="R738" t="s">
        <v>1073</v>
      </c>
      <c r="S738" t="s">
        <v>1073</v>
      </c>
    </row>
    <row r="739" spans="1:19" x14ac:dyDescent="0.15">
      <c r="A739">
        <v>738</v>
      </c>
      <c r="B739">
        <v>2020</v>
      </c>
      <c r="C739" t="s">
        <v>272</v>
      </c>
      <c r="D739" t="s">
        <v>273</v>
      </c>
      <c r="F739" s="3" t="s">
        <v>23</v>
      </c>
      <c r="G739" s="3" t="s">
        <v>23</v>
      </c>
      <c r="H739" t="s">
        <v>16</v>
      </c>
      <c r="I739" s="3" t="s">
        <v>17</v>
      </c>
      <c r="J739" s="14"/>
      <c r="K739" s="3">
        <v>100</v>
      </c>
      <c r="L739" t="s">
        <v>212</v>
      </c>
      <c r="M739" t="s">
        <v>209</v>
      </c>
      <c r="N739" t="s">
        <v>36</v>
      </c>
      <c r="O739">
        <v>0</v>
      </c>
      <c r="P739" t="s">
        <v>1081</v>
      </c>
      <c r="Q739" t="s">
        <v>1073</v>
      </c>
      <c r="R739" t="s">
        <v>1073</v>
      </c>
      <c r="S739" t="s">
        <v>1073</v>
      </c>
    </row>
    <row r="740" spans="1:19" x14ac:dyDescent="0.15">
      <c r="A740">
        <v>739</v>
      </c>
      <c r="B740">
        <v>2019</v>
      </c>
      <c r="C740" t="s">
        <v>544</v>
      </c>
      <c r="D740" t="s">
        <v>545</v>
      </c>
      <c r="F740" t="s">
        <v>23</v>
      </c>
      <c r="G740" t="s">
        <v>23</v>
      </c>
      <c r="H740" t="s">
        <v>24</v>
      </c>
      <c r="I740" t="s">
        <v>25</v>
      </c>
      <c r="J740">
        <v>275</v>
      </c>
      <c r="K740"/>
      <c r="N740" t="s">
        <v>20</v>
      </c>
      <c r="P740" t="s">
        <v>1081</v>
      </c>
      <c r="Q740" t="s">
        <v>1073</v>
      </c>
      <c r="R740" t="s">
        <v>1073</v>
      </c>
      <c r="S740" t="s">
        <v>1073</v>
      </c>
    </row>
    <row r="741" spans="1:19" x14ac:dyDescent="0.15">
      <c r="A741">
        <v>740</v>
      </c>
      <c r="B741">
        <v>2019</v>
      </c>
      <c r="C741" t="s">
        <v>137</v>
      </c>
      <c r="D741" t="s">
        <v>213</v>
      </c>
      <c r="F741" t="s">
        <v>23</v>
      </c>
      <c r="G741" t="s">
        <v>23</v>
      </c>
      <c r="H741" t="s">
        <v>16</v>
      </c>
      <c r="I741" t="s">
        <v>546</v>
      </c>
      <c r="J741">
        <v>585</v>
      </c>
      <c r="K741"/>
      <c r="N741" t="s">
        <v>36</v>
      </c>
      <c r="P741" t="s">
        <v>1081</v>
      </c>
      <c r="Q741" t="s">
        <v>1073</v>
      </c>
      <c r="R741" t="s">
        <v>1073</v>
      </c>
      <c r="S741" t="s">
        <v>1073</v>
      </c>
    </row>
    <row r="742" spans="1:19" x14ac:dyDescent="0.15">
      <c r="A742">
        <v>741</v>
      </c>
      <c r="B742">
        <v>2019</v>
      </c>
      <c r="C742" t="s">
        <v>218</v>
      </c>
      <c r="D742" t="s">
        <v>219</v>
      </c>
      <c r="F742" t="s">
        <v>23</v>
      </c>
      <c r="G742" t="s">
        <v>23</v>
      </c>
      <c r="H742" t="s">
        <v>24</v>
      </c>
      <c r="I742" t="s">
        <v>547</v>
      </c>
      <c r="J742">
        <v>295</v>
      </c>
      <c r="K742"/>
      <c r="N742" t="s">
        <v>36</v>
      </c>
      <c r="P742" t="s">
        <v>1081</v>
      </c>
      <c r="Q742" t="s">
        <v>1073</v>
      </c>
      <c r="R742" t="s">
        <v>1073</v>
      </c>
      <c r="S742" t="s">
        <v>1073</v>
      </c>
    </row>
    <row r="743" spans="1:19" x14ac:dyDescent="0.15">
      <c r="A743">
        <v>742</v>
      </c>
      <c r="B743">
        <v>2019</v>
      </c>
      <c r="C743" t="s">
        <v>87</v>
      </c>
      <c r="D743" t="s">
        <v>220</v>
      </c>
      <c r="F743" t="s">
        <v>89</v>
      </c>
      <c r="G743" t="s">
        <v>43</v>
      </c>
      <c r="H743" t="s">
        <v>16</v>
      </c>
      <c r="I743" t="s">
        <v>548</v>
      </c>
      <c r="J743">
        <v>525</v>
      </c>
      <c r="K743"/>
      <c r="N743" t="s">
        <v>36</v>
      </c>
      <c r="P743" t="s">
        <v>1073</v>
      </c>
      <c r="Q743" t="s">
        <v>1073</v>
      </c>
      <c r="R743" t="s">
        <v>1073</v>
      </c>
      <c r="S743" t="s">
        <v>1073</v>
      </c>
    </row>
    <row r="744" spans="1:19" x14ac:dyDescent="0.15">
      <c r="A744">
        <v>743</v>
      </c>
      <c r="B744">
        <v>2019</v>
      </c>
      <c r="C744" t="s">
        <v>258</v>
      </c>
      <c r="D744" t="s">
        <v>101</v>
      </c>
      <c r="F744" t="s">
        <v>23</v>
      </c>
      <c r="G744" t="s">
        <v>23</v>
      </c>
      <c r="H744" t="s">
        <v>24</v>
      </c>
      <c r="I744" t="s">
        <v>25</v>
      </c>
      <c r="J744">
        <v>275</v>
      </c>
      <c r="K744"/>
      <c r="N744" t="s">
        <v>36</v>
      </c>
      <c r="P744" t="s">
        <v>1081</v>
      </c>
      <c r="Q744" t="s">
        <v>1073</v>
      </c>
      <c r="R744" t="s">
        <v>1073</v>
      </c>
      <c r="S744" t="s">
        <v>1073</v>
      </c>
    </row>
    <row r="745" spans="1:19" x14ac:dyDescent="0.15">
      <c r="A745">
        <v>744</v>
      </c>
      <c r="B745">
        <v>2019</v>
      </c>
      <c r="C745" t="s">
        <v>408</v>
      </c>
      <c r="D745" t="s">
        <v>549</v>
      </c>
      <c r="F745" t="s">
        <v>23</v>
      </c>
      <c r="G745" t="s">
        <v>23</v>
      </c>
      <c r="H745" t="s">
        <v>24</v>
      </c>
      <c r="I745" t="s">
        <v>547</v>
      </c>
      <c r="J745">
        <v>295</v>
      </c>
      <c r="K745"/>
      <c r="N745" t="s">
        <v>36</v>
      </c>
      <c r="P745" t="s">
        <v>1081</v>
      </c>
      <c r="Q745" t="s">
        <v>1073</v>
      </c>
      <c r="R745" t="s">
        <v>1073</v>
      </c>
      <c r="S745" t="s">
        <v>1073</v>
      </c>
    </row>
    <row r="746" spans="1:19" x14ac:dyDescent="0.15">
      <c r="A746">
        <v>745</v>
      </c>
      <c r="B746">
        <v>2019</v>
      </c>
      <c r="C746" t="s">
        <v>39</v>
      </c>
      <c r="D746" t="s">
        <v>40</v>
      </c>
      <c r="F746" t="s">
        <v>23</v>
      </c>
      <c r="G746" t="s">
        <v>23</v>
      </c>
      <c r="H746" t="s">
        <v>24</v>
      </c>
      <c r="I746" t="s">
        <v>547</v>
      </c>
      <c r="J746">
        <v>295</v>
      </c>
      <c r="K746"/>
      <c r="N746" t="s">
        <v>36</v>
      </c>
      <c r="P746" t="s">
        <v>1081</v>
      </c>
      <c r="Q746" t="s">
        <v>1073</v>
      </c>
      <c r="R746" t="s">
        <v>1073</v>
      </c>
      <c r="S746" t="s">
        <v>1073</v>
      </c>
    </row>
    <row r="747" spans="1:19" x14ac:dyDescent="0.15">
      <c r="A747">
        <v>746</v>
      </c>
      <c r="B747">
        <v>2019</v>
      </c>
      <c r="C747" t="s">
        <v>45</v>
      </c>
      <c r="D747" t="s">
        <v>46</v>
      </c>
      <c r="F747" t="s">
        <v>47</v>
      </c>
      <c r="G747" t="s">
        <v>48</v>
      </c>
      <c r="H747" t="s">
        <v>67</v>
      </c>
      <c r="I747" t="s">
        <v>547</v>
      </c>
      <c r="J747">
        <v>295</v>
      </c>
      <c r="K747"/>
      <c r="N747" t="s">
        <v>36</v>
      </c>
      <c r="P747">
        <v>0</v>
      </c>
      <c r="Q747" t="s">
        <v>1073</v>
      </c>
      <c r="R747" t="s">
        <v>1073</v>
      </c>
      <c r="S747" t="s">
        <v>1094</v>
      </c>
    </row>
    <row r="748" spans="1:19" x14ac:dyDescent="0.15">
      <c r="A748">
        <v>747</v>
      </c>
      <c r="B748">
        <v>2019</v>
      </c>
      <c r="C748" t="s">
        <v>206</v>
      </c>
      <c r="D748" t="s">
        <v>223</v>
      </c>
      <c r="F748" t="s">
        <v>23</v>
      </c>
      <c r="G748" t="s">
        <v>23</v>
      </c>
      <c r="H748" t="s">
        <v>24</v>
      </c>
      <c r="I748" t="s">
        <v>547</v>
      </c>
      <c r="J748">
        <v>295</v>
      </c>
      <c r="K748"/>
      <c r="N748" t="s">
        <v>20</v>
      </c>
      <c r="P748" t="s">
        <v>1081</v>
      </c>
      <c r="Q748" t="s">
        <v>1073</v>
      </c>
      <c r="R748" t="s">
        <v>1073</v>
      </c>
      <c r="S748" t="s">
        <v>1073</v>
      </c>
    </row>
    <row r="749" spans="1:19" x14ac:dyDescent="0.15">
      <c r="A749">
        <v>748</v>
      </c>
      <c r="B749">
        <v>2019</v>
      </c>
      <c r="C749" t="s">
        <v>119</v>
      </c>
      <c r="D749" t="s">
        <v>120</v>
      </c>
      <c r="F749" t="s">
        <v>121</v>
      </c>
      <c r="G749" t="s">
        <v>43</v>
      </c>
      <c r="H749" t="s">
        <v>24</v>
      </c>
      <c r="I749" t="s">
        <v>547</v>
      </c>
      <c r="J749">
        <v>735</v>
      </c>
      <c r="K749"/>
      <c r="N749" t="s">
        <v>36</v>
      </c>
      <c r="P749" t="s">
        <v>1073</v>
      </c>
      <c r="Q749" t="s">
        <v>1073</v>
      </c>
      <c r="R749" t="s">
        <v>1073</v>
      </c>
      <c r="S749" t="s">
        <v>1073</v>
      </c>
    </row>
    <row r="750" spans="1:19" x14ac:dyDescent="0.15">
      <c r="A750">
        <v>749</v>
      </c>
      <c r="B750">
        <v>2019</v>
      </c>
      <c r="C750" t="s">
        <v>350</v>
      </c>
      <c r="D750" t="s">
        <v>261</v>
      </c>
      <c r="F750" t="s">
        <v>23</v>
      </c>
      <c r="G750" t="s">
        <v>23</v>
      </c>
      <c r="H750" t="s">
        <v>24</v>
      </c>
      <c r="I750" t="s">
        <v>547</v>
      </c>
      <c r="J750">
        <v>295</v>
      </c>
      <c r="K750"/>
      <c r="N750" t="s">
        <v>20</v>
      </c>
      <c r="P750" t="s">
        <v>1084</v>
      </c>
      <c r="Q750" t="s">
        <v>1073</v>
      </c>
      <c r="R750" t="s">
        <v>1073</v>
      </c>
      <c r="S750" t="s">
        <v>1073</v>
      </c>
    </row>
    <row r="751" spans="1:19" x14ac:dyDescent="0.15">
      <c r="A751">
        <v>750</v>
      </c>
      <c r="B751">
        <v>2019</v>
      </c>
      <c r="F751" t="s">
        <v>50</v>
      </c>
      <c r="G751" t="s">
        <v>50</v>
      </c>
      <c r="H751" s="7" t="s">
        <v>54</v>
      </c>
      <c r="I751" t="s">
        <v>550</v>
      </c>
      <c r="J751">
        <v>0</v>
      </c>
      <c r="K751"/>
      <c r="N751" t="s">
        <v>20</v>
      </c>
      <c r="P751" t="s">
        <v>1073</v>
      </c>
      <c r="Q751" t="s">
        <v>1073</v>
      </c>
      <c r="R751" t="s">
        <v>1073</v>
      </c>
      <c r="S751" t="s">
        <v>1073</v>
      </c>
    </row>
    <row r="752" spans="1:19" x14ac:dyDescent="0.15">
      <c r="A752">
        <v>751</v>
      </c>
      <c r="B752">
        <v>2019</v>
      </c>
      <c r="C752" t="s">
        <v>270</v>
      </c>
      <c r="F752" t="s">
        <v>23</v>
      </c>
      <c r="G752" t="s">
        <v>23</v>
      </c>
      <c r="H752" t="s">
        <v>71</v>
      </c>
      <c r="I752" t="s">
        <v>354</v>
      </c>
      <c r="J752">
        <v>150</v>
      </c>
      <c r="K752"/>
      <c r="N752" t="s">
        <v>36</v>
      </c>
      <c r="P752" t="s">
        <v>1073</v>
      </c>
      <c r="Q752" t="s">
        <v>1073</v>
      </c>
      <c r="R752" t="s">
        <v>1073</v>
      </c>
      <c r="S752" t="s">
        <v>1073</v>
      </c>
    </row>
    <row r="753" spans="1:19" x14ac:dyDescent="0.15">
      <c r="A753">
        <v>752</v>
      </c>
      <c r="B753">
        <v>2019</v>
      </c>
      <c r="C753" t="s">
        <v>376</v>
      </c>
      <c r="D753" t="s">
        <v>551</v>
      </c>
      <c r="F753" t="s">
        <v>23</v>
      </c>
      <c r="G753" t="s">
        <v>23</v>
      </c>
      <c r="H753" t="s">
        <v>71</v>
      </c>
      <c r="I753" t="s">
        <v>546</v>
      </c>
      <c r="J753">
        <v>1135</v>
      </c>
      <c r="K753"/>
      <c r="N753" t="s">
        <v>50</v>
      </c>
      <c r="P753" t="s">
        <v>1073</v>
      </c>
      <c r="Q753" t="s">
        <v>1073</v>
      </c>
      <c r="R753" t="s">
        <v>1073</v>
      </c>
      <c r="S753" t="s">
        <v>1073</v>
      </c>
    </row>
    <row r="754" spans="1:19" x14ac:dyDescent="0.15">
      <c r="A754">
        <v>753</v>
      </c>
      <c r="B754">
        <v>2019</v>
      </c>
      <c r="C754" t="s">
        <v>552</v>
      </c>
      <c r="D754" t="s">
        <v>146</v>
      </c>
      <c r="F754" t="s">
        <v>23</v>
      </c>
      <c r="G754" t="s">
        <v>23</v>
      </c>
      <c r="H754" t="s">
        <v>24</v>
      </c>
      <c r="I754" t="s">
        <v>547</v>
      </c>
      <c r="J754">
        <v>295</v>
      </c>
      <c r="K754"/>
      <c r="N754" t="s">
        <v>36</v>
      </c>
      <c r="P754" t="s">
        <v>1073</v>
      </c>
      <c r="Q754" t="s">
        <v>1073</v>
      </c>
      <c r="R754" t="s">
        <v>1073</v>
      </c>
      <c r="S754" t="s">
        <v>1073</v>
      </c>
    </row>
    <row r="755" spans="1:19" x14ac:dyDescent="0.15">
      <c r="A755">
        <v>754</v>
      </c>
      <c r="B755">
        <v>2019</v>
      </c>
      <c r="C755" t="s">
        <v>151</v>
      </c>
      <c r="D755" t="s">
        <v>152</v>
      </c>
      <c r="F755" t="s">
        <v>23</v>
      </c>
      <c r="G755" t="s">
        <v>23</v>
      </c>
      <c r="H755" t="s">
        <v>24</v>
      </c>
      <c r="I755" t="s">
        <v>547</v>
      </c>
      <c r="J755">
        <v>735</v>
      </c>
      <c r="K755"/>
      <c r="N755" t="s">
        <v>20</v>
      </c>
      <c r="P755" t="s">
        <v>1084</v>
      </c>
      <c r="Q755" t="s">
        <v>1073</v>
      </c>
      <c r="R755" t="s">
        <v>1073</v>
      </c>
      <c r="S755" t="s">
        <v>1073</v>
      </c>
    </row>
    <row r="756" spans="1:19" x14ac:dyDescent="0.15">
      <c r="A756">
        <v>755</v>
      </c>
      <c r="B756">
        <v>2019</v>
      </c>
      <c r="C756" t="s">
        <v>145</v>
      </c>
      <c r="D756" t="s">
        <v>146</v>
      </c>
      <c r="F756" t="s">
        <v>23</v>
      </c>
      <c r="G756" t="s">
        <v>23</v>
      </c>
      <c r="H756" t="s">
        <v>24</v>
      </c>
      <c r="I756" t="s">
        <v>25</v>
      </c>
      <c r="J756">
        <v>275</v>
      </c>
      <c r="K756"/>
      <c r="N756" t="s">
        <v>20</v>
      </c>
      <c r="P756" t="s">
        <v>1081</v>
      </c>
      <c r="Q756" t="s">
        <v>1073</v>
      </c>
      <c r="R756" t="s">
        <v>1073</v>
      </c>
      <c r="S756" t="s">
        <v>1073</v>
      </c>
    </row>
    <row r="757" spans="1:19" x14ac:dyDescent="0.15">
      <c r="A757">
        <v>756</v>
      </c>
      <c r="B757">
        <v>2019</v>
      </c>
      <c r="C757" t="s">
        <v>227</v>
      </c>
      <c r="D757" t="s">
        <v>228</v>
      </c>
      <c r="F757" t="s">
        <v>23</v>
      </c>
      <c r="G757" t="s">
        <v>23</v>
      </c>
      <c r="H757" t="s">
        <v>24</v>
      </c>
      <c r="I757" t="s">
        <v>547</v>
      </c>
      <c r="J757">
        <v>295</v>
      </c>
      <c r="K757"/>
      <c r="N757" t="s">
        <v>20</v>
      </c>
      <c r="P757" t="s">
        <v>1081</v>
      </c>
      <c r="Q757" t="s">
        <v>1073</v>
      </c>
      <c r="R757" t="s">
        <v>1073</v>
      </c>
      <c r="S757" t="s">
        <v>1073</v>
      </c>
    </row>
    <row r="758" spans="1:19" x14ac:dyDescent="0.15">
      <c r="A758">
        <v>757</v>
      </c>
      <c r="B758">
        <v>2019</v>
      </c>
      <c r="C758" t="s">
        <v>221</v>
      </c>
      <c r="D758" t="s">
        <v>222</v>
      </c>
      <c r="F758" t="s">
        <v>14</v>
      </c>
      <c r="G758" t="s">
        <v>15</v>
      </c>
      <c r="H758" t="s">
        <v>24</v>
      </c>
      <c r="I758" t="s">
        <v>547</v>
      </c>
      <c r="J758">
        <v>295</v>
      </c>
      <c r="K758"/>
      <c r="N758" t="s">
        <v>20</v>
      </c>
      <c r="P758" t="s">
        <v>1073</v>
      </c>
      <c r="Q758" t="s">
        <v>1073</v>
      </c>
      <c r="R758" t="s">
        <v>1073</v>
      </c>
      <c r="S758" t="s">
        <v>1073</v>
      </c>
    </row>
    <row r="759" spans="1:19" x14ac:dyDescent="0.15">
      <c r="A759">
        <v>758</v>
      </c>
      <c r="B759">
        <v>2019</v>
      </c>
      <c r="C759" t="s">
        <v>553</v>
      </c>
      <c r="D759" t="s">
        <v>554</v>
      </c>
      <c r="F759" t="s">
        <v>23</v>
      </c>
      <c r="G759" t="s">
        <v>23</v>
      </c>
      <c r="H759" t="s">
        <v>71</v>
      </c>
      <c r="I759" t="s">
        <v>546</v>
      </c>
      <c r="J759">
        <v>1135</v>
      </c>
      <c r="K759"/>
      <c r="N759" t="s">
        <v>36</v>
      </c>
      <c r="P759" t="s">
        <v>1073</v>
      </c>
      <c r="Q759" t="s">
        <v>1073</v>
      </c>
      <c r="R759" t="s">
        <v>1073</v>
      </c>
      <c r="S759" t="s">
        <v>1073</v>
      </c>
    </row>
    <row r="760" spans="1:19" x14ac:dyDescent="0.15">
      <c r="A760">
        <v>759</v>
      </c>
      <c r="B760">
        <v>2019</v>
      </c>
      <c r="C760" t="s">
        <v>555</v>
      </c>
      <c r="D760" t="s">
        <v>556</v>
      </c>
      <c r="F760" t="s">
        <v>23</v>
      </c>
      <c r="G760" t="s">
        <v>23</v>
      </c>
      <c r="H760" t="s">
        <v>67</v>
      </c>
      <c r="I760" t="s">
        <v>547</v>
      </c>
      <c r="J760">
        <v>295</v>
      </c>
      <c r="K760"/>
      <c r="N760" t="s">
        <v>36</v>
      </c>
      <c r="P760">
        <v>0</v>
      </c>
      <c r="Q760" t="s">
        <v>1073</v>
      </c>
      <c r="R760" t="s">
        <v>1073</v>
      </c>
      <c r="S760" t="s">
        <v>1073</v>
      </c>
    </row>
    <row r="761" spans="1:19" x14ac:dyDescent="0.15">
      <c r="A761">
        <v>760</v>
      </c>
      <c r="B761">
        <v>2019</v>
      </c>
      <c r="C761" t="s">
        <v>229</v>
      </c>
      <c r="D761" t="s">
        <v>230</v>
      </c>
      <c r="F761" t="s">
        <v>23</v>
      </c>
      <c r="G761" t="s">
        <v>23</v>
      </c>
      <c r="H761" t="s">
        <v>16</v>
      </c>
      <c r="I761" t="s">
        <v>546</v>
      </c>
      <c r="J761">
        <v>585</v>
      </c>
      <c r="K761"/>
      <c r="N761" t="s">
        <v>36</v>
      </c>
      <c r="P761" t="s">
        <v>1081</v>
      </c>
      <c r="Q761" t="s">
        <v>1073</v>
      </c>
      <c r="R761" t="s">
        <v>1073</v>
      </c>
      <c r="S761" t="s">
        <v>1073</v>
      </c>
    </row>
    <row r="762" spans="1:19" x14ac:dyDescent="0.15">
      <c r="A762">
        <v>761</v>
      </c>
      <c r="B762">
        <v>2019</v>
      </c>
      <c r="C762" t="s">
        <v>231</v>
      </c>
      <c r="D762" t="s">
        <v>232</v>
      </c>
      <c r="F762" t="s">
        <v>23</v>
      </c>
      <c r="G762" t="s">
        <v>23</v>
      </c>
      <c r="H762" t="s">
        <v>24</v>
      </c>
      <c r="I762" t="s">
        <v>547</v>
      </c>
      <c r="J762">
        <v>295</v>
      </c>
      <c r="K762"/>
      <c r="N762" t="s">
        <v>20</v>
      </c>
      <c r="P762" t="s">
        <v>1081</v>
      </c>
      <c r="Q762" t="s">
        <v>1073</v>
      </c>
      <c r="R762" t="s">
        <v>1073</v>
      </c>
      <c r="S762" t="s">
        <v>1073</v>
      </c>
    </row>
    <row r="763" spans="1:19" x14ac:dyDescent="0.15">
      <c r="A763">
        <v>762</v>
      </c>
      <c r="B763">
        <v>2019</v>
      </c>
      <c r="C763" t="s">
        <v>126</v>
      </c>
      <c r="D763" t="s">
        <v>233</v>
      </c>
      <c r="F763" t="s">
        <v>96</v>
      </c>
      <c r="G763" t="s">
        <v>48</v>
      </c>
      <c r="H763" t="s">
        <v>16</v>
      </c>
      <c r="I763" t="s">
        <v>546</v>
      </c>
      <c r="J763">
        <v>585</v>
      </c>
      <c r="K763"/>
      <c r="N763" t="s">
        <v>36</v>
      </c>
      <c r="P763">
        <v>0</v>
      </c>
      <c r="Q763" t="s">
        <v>1073</v>
      </c>
      <c r="R763" t="s">
        <v>1073</v>
      </c>
      <c r="S763" t="s">
        <v>1094</v>
      </c>
    </row>
    <row r="764" spans="1:19" x14ac:dyDescent="0.15">
      <c r="A764">
        <v>763</v>
      </c>
      <c r="B764">
        <v>2019</v>
      </c>
      <c r="C764" t="s">
        <v>557</v>
      </c>
      <c r="D764" t="s">
        <v>558</v>
      </c>
      <c r="F764" t="s">
        <v>14</v>
      </c>
      <c r="G764" t="s">
        <v>15</v>
      </c>
      <c r="H764" t="s">
        <v>24</v>
      </c>
      <c r="I764" t="s">
        <v>547</v>
      </c>
      <c r="J764">
        <v>295</v>
      </c>
      <c r="K764"/>
      <c r="N764" t="s">
        <v>36</v>
      </c>
      <c r="P764" t="s">
        <v>1073</v>
      </c>
      <c r="Q764" t="s">
        <v>1073</v>
      </c>
      <c r="R764" t="s">
        <v>1073</v>
      </c>
      <c r="S764" t="s">
        <v>1073</v>
      </c>
    </row>
    <row r="765" spans="1:19" x14ac:dyDescent="0.15">
      <c r="A765">
        <v>764</v>
      </c>
      <c r="B765">
        <v>2019</v>
      </c>
      <c r="C765" t="s">
        <v>234</v>
      </c>
      <c r="D765" t="s">
        <v>235</v>
      </c>
      <c r="F765" t="s">
        <v>23</v>
      </c>
      <c r="G765" t="s">
        <v>23</v>
      </c>
      <c r="H765" t="s">
        <v>16</v>
      </c>
      <c r="I765" t="s">
        <v>548</v>
      </c>
      <c r="J765">
        <v>525</v>
      </c>
      <c r="K765"/>
      <c r="N765" t="s">
        <v>20</v>
      </c>
      <c r="P765" t="s">
        <v>1081</v>
      </c>
      <c r="Q765" t="s">
        <v>1073</v>
      </c>
      <c r="R765" t="s">
        <v>1073</v>
      </c>
      <c r="S765" t="s">
        <v>1073</v>
      </c>
    </row>
    <row r="766" spans="1:19" x14ac:dyDescent="0.15">
      <c r="A766">
        <v>765</v>
      </c>
      <c r="B766">
        <v>2019</v>
      </c>
      <c r="C766" t="s">
        <v>414</v>
      </c>
      <c r="D766" t="s">
        <v>415</v>
      </c>
      <c r="F766" t="s">
        <v>23</v>
      </c>
      <c r="G766" t="s">
        <v>23</v>
      </c>
      <c r="H766" t="s">
        <v>71</v>
      </c>
      <c r="I766" t="s">
        <v>546</v>
      </c>
      <c r="J766">
        <v>585</v>
      </c>
      <c r="K766"/>
      <c r="N766" t="s">
        <v>20</v>
      </c>
      <c r="P766" t="s">
        <v>1073</v>
      </c>
      <c r="Q766" t="s">
        <v>1073</v>
      </c>
      <c r="R766" t="s">
        <v>1073</v>
      </c>
      <c r="S766" t="s">
        <v>1073</v>
      </c>
    </row>
    <row r="767" spans="1:19" x14ac:dyDescent="0.15">
      <c r="A767">
        <v>766</v>
      </c>
      <c r="B767">
        <v>2019</v>
      </c>
      <c r="C767" t="s">
        <v>559</v>
      </c>
      <c r="D767" t="s">
        <v>560</v>
      </c>
      <c r="F767" t="s">
        <v>23</v>
      </c>
      <c r="G767" t="s">
        <v>23</v>
      </c>
      <c r="H767" t="s">
        <v>16</v>
      </c>
      <c r="I767" t="s">
        <v>546</v>
      </c>
      <c r="J767">
        <v>685</v>
      </c>
      <c r="K767"/>
      <c r="N767" t="s">
        <v>36</v>
      </c>
      <c r="P767" t="s">
        <v>1085</v>
      </c>
      <c r="Q767" t="s">
        <v>1082</v>
      </c>
      <c r="R767" t="s">
        <v>1073</v>
      </c>
      <c r="S767" t="s">
        <v>1073</v>
      </c>
    </row>
    <row r="768" spans="1:19" x14ac:dyDescent="0.15">
      <c r="A768">
        <v>767</v>
      </c>
      <c r="B768">
        <v>2019</v>
      </c>
      <c r="C768" t="s">
        <v>238</v>
      </c>
      <c r="D768" t="s">
        <v>192</v>
      </c>
      <c r="F768" t="s">
        <v>23</v>
      </c>
      <c r="G768" t="s">
        <v>23</v>
      </c>
      <c r="H768" t="s">
        <v>71</v>
      </c>
      <c r="I768" t="s">
        <v>548</v>
      </c>
      <c r="J768">
        <v>625</v>
      </c>
      <c r="K768"/>
      <c r="N768" t="s">
        <v>36</v>
      </c>
      <c r="P768" t="s">
        <v>1073</v>
      </c>
      <c r="Q768" t="s">
        <v>1073</v>
      </c>
      <c r="R768" t="s">
        <v>1073</v>
      </c>
      <c r="S768" t="s">
        <v>1073</v>
      </c>
    </row>
    <row r="769" spans="1:19" x14ac:dyDescent="0.15">
      <c r="A769">
        <v>768</v>
      </c>
      <c r="B769">
        <v>2019</v>
      </c>
      <c r="C769" t="s">
        <v>239</v>
      </c>
      <c r="D769" t="s">
        <v>240</v>
      </c>
      <c r="F769" t="s">
        <v>23</v>
      </c>
      <c r="G769" t="s">
        <v>23</v>
      </c>
      <c r="H769" t="s">
        <v>16</v>
      </c>
      <c r="I769" t="s">
        <v>548</v>
      </c>
      <c r="J769">
        <v>525</v>
      </c>
      <c r="K769"/>
      <c r="N769" t="s">
        <v>36</v>
      </c>
      <c r="P769" t="s">
        <v>1081</v>
      </c>
      <c r="Q769" t="s">
        <v>1073</v>
      </c>
      <c r="R769" t="s">
        <v>1073</v>
      </c>
      <c r="S769" t="s">
        <v>1073</v>
      </c>
    </row>
    <row r="770" spans="1:19" x14ac:dyDescent="0.15">
      <c r="A770">
        <v>769</v>
      </c>
      <c r="B770">
        <v>2019</v>
      </c>
      <c r="C770" t="s">
        <v>245</v>
      </c>
      <c r="D770" t="s">
        <v>246</v>
      </c>
      <c r="F770" t="s">
        <v>23</v>
      </c>
      <c r="G770" t="s">
        <v>23</v>
      </c>
      <c r="H770" t="s">
        <v>67</v>
      </c>
      <c r="I770" t="s">
        <v>546</v>
      </c>
      <c r="J770">
        <v>585</v>
      </c>
      <c r="K770"/>
      <c r="N770" t="s">
        <v>36</v>
      </c>
      <c r="P770">
        <v>0</v>
      </c>
      <c r="Q770" t="s">
        <v>1073</v>
      </c>
      <c r="R770" t="s">
        <v>1073</v>
      </c>
      <c r="S770" t="s">
        <v>1073</v>
      </c>
    </row>
    <row r="771" spans="1:19" x14ac:dyDescent="0.15">
      <c r="A771">
        <v>770</v>
      </c>
      <c r="B771">
        <v>2019</v>
      </c>
      <c r="C771" t="s">
        <v>110</v>
      </c>
      <c r="D771" t="s">
        <v>111</v>
      </c>
      <c r="E771" t="s">
        <v>105</v>
      </c>
      <c r="F771" t="s">
        <v>23</v>
      </c>
      <c r="G771" t="s">
        <v>23</v>
      </c>
      <c r="H771" t="s">
        <v>60</v>
      </c>
      <c r="I771" t="s">
        <v>547</v>
      </c>
      <c r="J771">
        <v>295</v>
      </c>
      <c r="K771"/>
      <c r="N771" t="s">
        <v>36</v>
      </c>
      <c r="P771" t="s">
        <v>1081</v>
      </c>
      <c r="Q771" t="s">
        <v>1073</v>
      </c>
      <c r="R771" t="s">
        <v>1073</v>
      </c>
      <c r="S771" t="s">
        <v>1073</v>
      </c>
    </row>
    <row r="772" spans="1:19" x14ac:dyDescent="0.15">
      <c r="A772">
        <v>771</v>
      </c>
      <c r="B772">
        <v>2019</v>
      </c>
      <c r="C772" t="s">
        <v>249</v>
      </c>
      <c r="D772" t="s">
        <v>250</v>
      </c>
      <c r="F772" t="s">
        <v>70</v>
      </c>
      <c r="G772" t="s">
        <v>43</v>
      </c>
      <c r="H772" t="s">
        <v>49</v>
      </c>
      <c r="I772" t="s">
        <v>546</v>
      </c>
      <c r="J772">
        <v>585</v>
      </c>
      <c r="K772"/>
      <c r="N772" t="s">
        <v>36</v>
      </c>
      <c r="P772" t="s">
        <v>1073</v>
      </c>
      <c r="Q772" t="s">
        <v>1073</v>
      </c>
      <c r="R772" t="s">
        <v>1073</v>
      </c>
      <c r="S772" t="s">
        <v>1073</v>
      </c>
    </row>
    <row r="773" spans="1:19" x14ac:dyDescent="0.15">
      <c r="A773">
        <v>772</v>
      </c>
      <c r="B773">
        <v>2019</v>
      </c>
      <c r="C773" t="s">
        <v>433</v>
      </c>
      <c r="D773" t="s">
        <v>246</v>
      </c>
      <c r="F773" t="s">
        <v>23</v>
      </c>
      <c r="G773" t="s">
        <v>23</v>
      </c>
      <c r="H773" t="s">
        <v>24</v>
      </c>
      <c r="I773" t="s">
        <v>547</v>
      </c>
      <c r="J773">
        <v>295</v>
      </c>
      <c r="K773"/>
      <c r="N773" t="s">
        <v>36</v>
      </c>
      <c r="P773" t="s">
        <v>1081</v>
      </c>
      <c r="Q773" t="s">
        <v>1073</v>
      </c>
      <c r="R773" t="s">
        <v>1073</v>
      </c>
      <c r="S773" t="s">
        <v>1073</v>
      </c>
    </row>
    <row r="774" spans="1:19" x14ac:dyDescent="0.15">
      <c r="A774">
        <v>773</v>
      </c>
      <c r="B774">
        <v>2019</v>
      </c>
      <c r="C774" t="s">
        <v>218</v>
      </c>
      <c r="D774" t="s">
        <v>219</v>
      </c>
      <c r="E774" t="s">
        <v>322</v>
      </c>
      <c r="F774" t="s">
        <v>23</v>
      </c>
      <c r="G774" t="s">
        <v>23</v>
      </c>
      <c r="H774" t="s">
        <v>60</v>
      </c>
      <c r="I774" t="s">
        <v>547</v>
      </c>
      <c r="J774">
        <v>295</v>
      </c>
      <c r="K774"/>
      <c r="N774" t="s">
        <v>36</v>
      </c>
      <c r="P774" t="s">
        <v>1081</v>
      </c>
      <c r="Q774" t="s">
        <v>1073</v>
      </c>
      <c r="R774" t="s">
        <v>1073</v>
      </c>
      <c r="S774" t="s">
        <v>1073</v>
      </c>
    </row>
    <row r="775" spans="1:19" x14ac:dyDescent="0.15">
      <c r="A775">
        <v>774</v>
      </c>
      <c r="B775">
        <v>2019</v>
      </c>
      <c r="C775" t="s">
        <v>201</v>
      </c>
      <c r="D775" t="s">
        <v>202</v>
      </c>
      <c r="F775" t="s">
        <v>203</v>
      </c>
      <c r="G775" t="s">
        <v>43</v>
      </c>
      <c r="H775" t="s">
        <v>24</v>
      </c>
      <c r="I775" t="s">
        <v>547</v>
      </c>
      <c r="J775">
        <v>295</v>
      </c>
      <c r="K775"/>
      <c r="N775" t="s">
        <v>36</v>
      </c>
      <c r="P775" t="s">
        <v>1073</v>
      </c>
      <c r="Q775" t="s">
        <v>1073</v>
      </c>
      <c r="R775" t="s">
        <v>1073</v>
      </c>
      <c r="S775" t="s">
        <v>1094</v>
      </c>
    </row>
    <row r="776" spans="1:19" x14ac:dyDescent="0.15">
      <c r="A776">
        <v>775</v>
      </c>
      <c r="B776">
        <v>2019</v>
      </c>
      <c r="C776" t="s">
        <v>45</v>
      </c>
      <c r="D776" t="s">
        <v>46</v>
      </c>
      <c r="F776" t="s">
        <v>47</v>
      </c>
      <c r="G776" t="s">
        <v>48</v>
      </c>
      <c r="H776" t="s">
        <v>67</v>
      </c>
      <c r="I776" t="s">
        <v>546</v>
      </c>
      <c r="J776">
        <v>585</v>
      </c>
      <c r="K776"/>
      <c r="N776" t="s">
        <v>20</v>
      </c>
      <c r="P776">
        <v>0</v>
      </c>
      <c r="Q776" t="s">
        <v>1073</v>
      </c>
      <c r="R776" t="s">
        <v>1073</v>
      </c>
      <c r="S776" t="s">
        <v>1094</v>
      </c>
    </row>
    <row r="777" spans="1:19" x14ac:dyDescent="0.15">
      <c r="A777">
        <v>776</v>
      </c>
      <c r="B777">
        <v>2019</v>
      </c>
      <c r="C777" t="s">
        <v>253</v>
      </c>
      <c r="D777" t="s">
        <v>254</v>
      </c>
      <c r="F777" t="s">
        <v>23</v>
      </c>
      <c r="G777" t="s">
        <v>23</v>
      </c>
      <c r="H777" t="s">
        <v>71</v>
      </c>
      <c r="I777" t="s">
        <v>546</v>
      </c>
      <c r="J777">
        <v>585</v>
      </c>
      <c r="K777"/>
      <c r="N777" t="s">
        <v>20</v>
      </c>
      <c r="P777" t="s">
        <v>1073</v>
      </c>
      <c r="Q777" t="s">
        <v>1073</v>
      </c>
      <c r="R777" t="s">
        <v>1073</v>
      </c>
      <c r="S777" t="s">
        <v>1073</v>
      </c>
    </row>
    <row r="778" spans="1:19" x14ac:dyDescent="0.15">
      <c r="A778">
        <v>777</v>
      </c>
      <c r="B778">
        <v>2019</v>
      </c>
      <c r="C778" t="s">
        <v>481</v>
      </c>
      <c r="D778" t="s">
        <v>561</v>
      </c>
      <c r="F778" t="s">
        <v>23</v>
      </c>
      <c r="G778" t="s">
        <v>23</v>
      </c>
      <c r="H778" t="s">
        <v>71</v>
      </c>
      <c r="I778" t="s">
        <v>548</v>
      </c>
      <c r="J778">
        <v>1025</v>
      </c>
      <c r="K778"/>
      <c r="N778" t="s">
        <v>36</v>
      </c>
      <c r="P778" t="s">
        <v>1073</v>
      </c>
      <c r="Q778" t="s">
        <v>1073</v>
      </c>
      <c r="R778" t="s">
        <v>1073</v>
      </c>
      <c r="S778" t="s">
        <v>1073</v>
      </c>
    </row>
    <row r="779" spans="1:19" x14ac:dyDescent="0.15">
      <c r="A779">
        <v>778</v>
      </c>
      <c r="B779">
        <v>2019</v>
      </c>
      <c r="C779" t="s">
        <v>562</v>
      </c>
      <c r="D779" t="s">
        <v>563</v>
      </c>
      <c r="F779" t="s">
        <v>70</v>
      </c>
      <c r="G779" t="s">
        <v>43</v>
      </c>
      <c r="H779" t="s">
        <v>71</v>
      </c>
      <c r="I779" t="s">
        <v>546</v>
      </c>
      <c r="J779">
        <v>1135</v>
      </c>
      <c r="K779"/>
      <c r="N779" t="s">
        <v>20</v>
      </c>
      <c r="P779" t="s">
        <v>1073</v>
      </c>
      <c r="Q779" t="s">
        <v>1073</v>
      </c>
      <c r="R779" t="s">
        <v>1073</v>
      </c>
      <c r="S779" t="s">
        <v>1073</v>
      </c>
    </row>
    <row r="780" spans="1:19" x14ac:dyDescent="0.15">
      <c r="A780">
        <v>779</v>
      </c>
      <c r="B780">
        <v>2019</v>
      </c>
      <c r="C780" t="s">
        <v>564</v>
      </c>
      <c r="D780" t="s">
        <v>565</v>
      </c>
      <c r="F780" t="s">
        <v>23</v>
      </c>
      <c r="G780" t="s">
        <v>23</v>
      </c>
      <c r="H780" t="s">
        <v>71</v>
      </c>
      <c r="I780" t="s">
        <v>546</v>
      </c>
      <c r="J780">
        <v>585</v>
      </c>
      <c r="K780"/>
      <c r="N780" t="s">
        <v>20</v>
      </c>
      <c r="P780" t="s">
        <v>1073</v>
      </c>
      <c r="Q780" t="s">
        <v>1073</v>
      </c>
      <c r="R780" t="s">
        <v>1073</v>
      </c>
      <c r="S780" t="s">
        <v>1073</v>
      </c>
    </row>
    <row r="781" spans="1:19" x14ac:dyDescent="0.15">
      <c r="A781">
        <v>780</v>
      </c>
      <c r="B781">
        <v>2019</v>
      </c>
      <c r="C781" t="s">
        <v>264</v>
      </c>
      <c r="D781" t="s">
        <v>566</v>
      </c>
      <c r="F781" t="s">
        <v>403</v>
      </c>
      <c r="G781" t="s">
        <v>35</v>
      </c>
      <c r="H781" t="s">
        <v>71</v>
      </c>
      <c r="I781" t="s">
        <v>548</v>
      </c>
      <c r="J781">
        <v>1325</v>
      </c>
      <c r="K781"/>
      <c r="N781" t="s">
        <v>36</v>
      </c>
      <c r="P781" t="s">
        <v>1073</v>
      </c>
      <c r="Q781" t="s">
        <v>1073</v>
      </c>
      <c r="R781" t="s">
        <v>1073</v>
      </c>
      <c r="S781" t="s">
        <v>1073</v>
      </c>
    </row>
    <row r="782" spans="1:19" x14ac:dyDescent="0.15">
      <c r="A782">
        <v>781</v>
      </c>
      <c r="B782">
        <v>2019</v>
      </c>
      <c r="C782" t="s">
        <v>567</v>
      </c>
      <c r="D782" t="s">
        <v>568</v>
      </c>
      <c r="F782" t="s">
        <v>1079</v>
      </c>
      <c r="G782" t="s">
        <v>43</v>
      </c>
      <c r="H782" t="s">
        <v>49</v>
      </c>
      <c r="I782" t="s">
        <v>546</v>
      </c>
      <c r="J782">
        <v>1135</v>
      </c>
      <c r="K782"/>
      <c r="N782" t="s">
        <v>36</v>
      </c>
      <c r="P782" t="s">
        <v>1073</v>
      </c>
      <c r="Q782" t="s">
        <v>1073</v>
      </c>
      <c r="R782" t="s">
        <v>1073</v>
      </c>
      <c r="S782" t="s">
        <v>1094</v>
      </c>
    </row>
    <row r="783" spans="1:19" x14ac:dyDescent="0.15">
      <c r="A783">
        <v>782</v>
      </c>
      <c r="B783">
        <v>2019</v>
      </c>
      <c r="C783" t="s">
        <v>39</v>
      </c>
      <c r="D783" t="s">
        <v>40</v>
      </c>
      <c r="F783" t="s">
        <v>23</v>
      </c>
      <c r="G783" t="s">
        <v>23</v>
      </c>
      <c r="H783" t="s">
        <v>24</v>
      </c>
      <c r="I783" t="s">
        <v>25</v>
      </c>
      <c r="J783">
        <v>275</v>
      </c>
      <c r="K783"/>
      <c r="N783" t="s">
        <v>36</v>
      </c>
      <c r="P783" t="s">
        <v>1081</v>
      </c>
      <c r="Q783" t="s">
        <v>1073</v>
      </c>
      <c r="R783" t="s">
        <v>1073</v>
      </c>
      <c r="S783" t="s">
        <v>1073</v>
      </c>
    </row>
    <row r="784" spans="1:19" x14ac:dyDescent="0.15">
      <c r="A784">
        <v>783</v>
      </c>
      <c r="B784">
        <v>2019</v>
      </c>
      <c r="C784" t="s">
        <v>216</v>
      </c>
      <c r="D784" t="s">
        <v>217</v>
      </c>
      <c r="F784" t="s">
        <v>23</v>
      </c>
      <c r="G784" t="s">
        <v>23</v>
      </c>
      <c r="H784" t="s">
        <v>71</v>
      </c>
      <c r="I784"/>
      <c r="J784">
        <v>585</v>
      </c>
      <c r="K784"/>
      <c r="N784" t="s">
        <v>36</v>
      </c>
      <c r="P784" t="s">
        <v>1073</v>
      </c>
      <c r="Q784" t="s">
        <v>1073</v>
      </c>
      <c r="R784" t="s">
        <v>1073</v>
      </c>
      <c r="S784" t="s">
        <v>1073</v>
      </c>
    </row>
    <row r="785" spans="1:43" x14ac:dyDescent="0.15">
      <c r="A785">
        <v>784</v>
      </c>
      <c r="B785">
        <v>2019</v>
      </c>
      <c r="C785" t="s">
        <v>258</v>
      </c>
      <c r="D785" t="s">
        <v>259</v>
      </c>
      <c r="F785" t="s">
        <v>23</v>
      </c>
      <c r="G785" t="s">
        <v>23</v>
      </c>
      <c r="H785" t="s">
        <v>16</v>
      </c>
      <c r="I785" t="s">
        <v>548</v>
      </c>
      <c r="J785">
        <v>0</v>
      </c>
      <c r="K785"/>
      <c r="N785" t="s">
        <v>36</v>
      </c>
      <c r="P785" t="s">
        <v>1081</v>
      </c>
      <c r="Q785" t="s">
        <v>1073</v>
      </c>
      <c r="R785" t="s">
        <v>1073</v>
      </c>
      <c r="S785" t="s">
        <v>1073</v>
      </c>
    </row>
    <row r="786" spans="1:43" x14ac:dyDescent="0.15">
      <c r="A786">
        <v>785</v>
      </c>
      <c r="B786">
        <v>2019</v>
      </c>
      <c r="C786" t="s">
        <v>258</v>
      </c>
      <c r="D786" t="s">
        <v>101</v>
      </c>
      <c r="E786" t="s">
        <v>102</v>
      </c>
      <c r="F786" t="s">
        <v>23</v>
      </c>
      <c r="G786" t="s">
        <v>23</v>
      </c>
      <c r="H786" s="7" t="s">
        <v>54</v>
      </c>
      <c r="I786" t="s">
        <v>550</v>
      </c>
      <c r="J786">
        <v>0</v>
      </c>
      <c r="K786"/>
      <c r="N786" t="s">
        <v>36</v>
      </c>
      <c r="P786" t="s">
        <v>1081</v>
      </c>
      <c r="Q786" t="s">
        <v>1073</v>
      </c>
      <c r="R786" t="s">
        <v>1073</v>
      </c>
      <c r="S786" t="s">
        <v>1073</v>
      </c>
    </row>
    <row r="787" spans="1:43" x14ac:dyDescent="0.15">
      <c r="A787">
        <v>786</v>
      </c>
      <c r="B787">
        <v>2019</v>
      </c>
      <c r="C787" t="s">
        <v>382</v>
      </c>
      <c r="D787" t="s">
        <v>383</v>
      </c>
      <c r="F787" t="s">
        <v>23</v>
      </c>
      <c r="G787" t="s">
        <v>23</v>
      </c>
      <c r="H787" t="s">
        <v>63</v>
      </c>
      <c r="I787" t="s">
        <v>548</v>
      </c>
      <c r="J787">
        <v>525</v>
      </c>
      <c r="K787"/>
      <c r="N787" t="s">
        <v>36</v>
      </c>
      <c r="P787">
        <v>0</v>
      </c>
      <c r="Q787" t="s">
        <v>1073</v>
      </c>
      <c r="R787" t="s">
        <v>1073</v>
      </c>
      <c r="S787" t="s">
        <v>1073</v>
      </c>
    </row>
    <row r="788" spans="1:43" x14ac:dyDescent="0.15">
      <c r="A788">
        <v>787</v>
      </c>
      <c r="B788">
        <v>2019</v>
      </c>
      <c r="C788" t="s">
        <v>569</v>
      </c>
      <c r="D788" t="s">
        <v>570</v>
      </c>
      <c r="F788" t="s">
        <v>14</v>
      </c>
      <c r="G788" t="s">
        <v>15</v>
      </c>
      <c r="H788" t="s">
        <v>71</v>
      </c>
      <c r="I788" t="s">
        <v>546</v>
      </c>
      <c r="J788">
        <v>585</v>
      </c>
      <c r="K788"/>
      <c r="N788" t="s">
        <v>36</v>
      </c>
      <c r="P788" t="s">
        <v>1073</v>
      </c>
      <c r="Q788" t="s">
        <v>1073</v>
      </c>
      <c r="R788" t="s">
        <v>1073</v>
      </c>
      <c r="S788" t="s">
        <v>1073</v>
      </c>
    </row>
    <row r="789" spans="1:43" x14ac:dyDescent="0.15">
      <c r="A789">
        <v>788</v>
      </c>
      <c r="B789">
        <v>2019</v>
      </c>
      <c r="C789" t="s">
        <v>264</v>
      </c>
      <c r="D789" t="s">
        <v>571</v>
      </c>
      <c r="F789" t="s">
        <v>23</v>
      </c>
      <c r="G789" t="s">
        <v>23</v>
      </c>
      <c r="H789" t="s">
        <v>71</v>
      </c>
      <c r="I789" t="s">
        <v>546</v>
      </c>
      <c r="J789">
        <v>2225</v>
      </c>
      <c r="K789"/>
      <c r="N789" t="s">
        <v>36</v>
      </c>
      <c r="P789" t="s">
        <v>1073</v>
      </c>
      <c r="Q789" t="s">
        <v>1073</v>
      </c>
      <c r="R789" t="s">
        <v>1073</v>
      </c>
      <c r="S789" t="s">
        <v>1073</v>
      </c>
    </row>
    <row r="790" spans="1:43" x14ac:dyDescent="0.15">
      <c r="A790">
        <v>789</v>
      </c>
      <c r="B790">
        <v>2019</v>
      </c>
      <c r="C790" t="s">
        <v>272</v>
      </c>
      <c r="D790" t="s">
        <v>296</v>
      </c>
      <c r="E790" t="s">
        <v>332</v>
      </c>
      <c r="F790" t="s">
        <v>23</v>
      </c>
      <c r="G790" t="s">
        <v>23</v>
      </c>
      <c r="H790" t="s">
        <v>24</v>
      </c>
      <c r="I790" t="s">
        <v>275</v>
      </c>
      <c r="J790">
        <v>0</v>
      </c>
      <c r="K790"/>
      <c r="N790" t="s">
        <v>36</v>
      </c>
      <c r="P790" t="s">
        <v>1081</v>
      </c>
      <c r="Q790" t="s">
        <v>1073</v>
      </c>
      <c r="R790" t="s">
        <v>1073</v>
      </c>
      <c r="S790" t="s">
        <v>1073</v>
      </c>
    </row>
    <row r="791" spans="1:43" x14ac:dyDescent="0.15">
      <c r="A791">
        <v>790</v>
      </c>
      <c r="B791">
        <v>2019</v>
      </c>
      <c r="C791" t="s">
        <v>137</v>
      </c>
      <c r="D791" t="s">
        <v>213</v>
      </c>
      <c r="F791" t="s">
        <v>23</v>
      </c>
      <c r="G791" t="s">
        <v>23</v>
      </c>
      <c r="H791" t="s">
        <v>24</v>
      </c>
      <c r="I791" t="s">
        <v>547</v>
      </c>
      <c r="J791">
        <v>295</v>
      </c>
      <c r="K791"/>
      <c r="N791" t="s">
        <v>36</v>
      </c>
      <c r="P791" t="s">
        <v>1081</v>
      </c>
      <c r="Q791" t="s">
        <v>1073</v>
      </c>
      <c r="R791" t="s">
        <v>1073</v>
      </c>
      <c r="S791" t="s">
        <v>1073</v>
      </c>
    </row>
    <row r="792" spans="1:43" s="3" customFormat="1" x14ac:dyDescent="0.15">
      <c r="A792" s="3">
        <v>791</v>
      </c>
      <c r="B792" s="6">
        <v>2019</v>
      </c>
      <c r="C792" s="6" t="s">
        <v>572</v>
      </c>
      <c r="D792" s="6" t="s">
        <v>573</v>
      </c>
      <c r="E792" s="6"/>
      <c r="F792" s="6" t="s">
        <v>14</v>
      </c>
      <c r="G792" s="6" t="s">
        <v>15</v>
      </c>
      <c r="H792" s="6" t="s">
        <v>71</v>
      </c>
      <c r="I792" s="6" t="s">
        <v>546</v>
      </c>
      <c r="J792" s="6">
        <v>650</v>
      </c>
      <c r="K792" s="6"/>
      <c r="L792" s="6"/>
      <c r="N792" t="s">
        <v>36</v>
      </c>
      <c r="P792" t="s">
        <v>1073</v>
      </c>
      <c r="Q792" t="s">
        <v>1073</v>
      </c>
      <c r="R792" t="s">
        <v>1073</v>
      </c>
      <c r="S792" t="s">
        <v>1073</v>
      </c>
      <c r="T792"/>
      <c r="U792"/>
      <c r="V792"/>
      <c r="W792"/>
      <c r="Y792"/>
      <c r="Z792"/>
      <c r="AA792"/>
      <c r="AC792"/>
      <c r="AD792"/>
      <c r="AE792"/>
      <c r="AG792"/>
      <c r="AH792"/>
      <c r="AI792"/>
      <c r="AK792"/>
      <c r="AL792"/>
      <c r="AM792"/>
      <c r="AO792"/>
      <c r="AP792"/>
      <c r="AQ792"/>
    </row>
    <row r="793" spans="1:43" s="3" customFormat="1" x14ac:dyDescent="0.15">
      <c r="A793" s="3">
        <v>792</v>
      </c>
      <c r="B793" s="6">
        <v>2019</v>
      </c>
      <c r="C793" s="6" t="s">
        <v>572</v>
      </c>
      <c r="D793" s="6" t="s">
        <v>573</v>
      </c>
      <c r="E793" s="6"/>
      <c r="F793" s="6" t="s">
        <v>14</v>
      </c>
      <c r="G793" s="6" t="s">
        <v>15</v>
      </c>
      <c r="H793" s="6" t="s">
        <v>71</v>
      </c>
      <c r="I793" s="6" t="s">
        <v>546</v>
      </c>
      <c r="J793" s="6">
        <v>650</v>
      </c>
      <c r="K793" s="6"/>
      <c r="L793" s="6"/>
      <c r="N793" t="s">
        <v>36</v>
      </c>
      <c r="P793" t="s">
        <v>1073</v>
      </c>
      <c r="Q793" t="s">
        <v>1073</v>
      </c>
      <c r="R793" t="s">
        <v>1073</v>
      </c>
      <c r="S793" t="s">
        <v>1073</v>
      </c>
      <c r="T793"/>
      <c r="U793"/>
      <c r="V793"/>
      <c r="W793"/>
      <c r="Y793"/>
      <c r="Z793"/>
      <c r="AA793"/>
      <c r="AC793"/>
      <c r="AD793"/>
      <c r="AE793"/>
      <c r="AG793"/>
      <c r="AH793"/>
      <c r="AI793"/>
      <c r="AK793"/>
      <c r="AL793"/>
      <c r="AM793"/>
      <c r="AO793"/>
      <c r="AP793"/>
      <c r="AQ793"/>
    </row>
    <row r="794" spans="1:43" s="3" customFormat="1" x14ac:dyDescent="0.15">
      <c r="A794" s="3">
        <v>793</v>
      </c>
      <c r="B794" s="6">
        <v>2019</v>
      </c>
      <c r="C794" s="6" t="s">
        <v>572</v>
      </c>
      <c r="D794" s="6" t="s">
        <v>573</v>
      </c>
      <c r="E794" s="6"/>
      <c r="F794" s="6" t="s">
        <v>14</v>
      </c>
      <c r="G794" s="6" t="s">
        <v>15</v>
      </c>
      <c r="H794" s="6" t="s">
        <v>71</v>
      </c>
      <c r="I794" s="6" t="s">
        <v>546</v>
      </c>
      <c r="J794" s="6">
        <v>735</v>
      </c>
      <c r="K794" s="6"/>
      <c r="L794" s="6"/>
      <c r="N794" t="s">
        <v>36</v>
      </c>
      <c r="P794" t="s">
        <v>1073</v>
      </c>
      <c r="Q794" t="s">
        <v>1073</v>
      </c>
      <c r="R794" t="s">
        <v>1073</v>
      </c>
      <c r="S794" t="s">
        <v>1073</v>
      </c>
      <c r="T794"/>
      <c r="U794"/>
      <c r="V794"/>
      <c r="W794"/>
      <c r="Y794"/>
      <c r="Z794"/>
      <c r="AA794"/>
      <c r="AC794"/>
      <c r="AD794"/>
      <c r="AE794"/>
      <c r="AG794"/>
      <c r="AH794"/>
      <c r="AI794"/>
      <c r="AK794"/>
      <c r="AL794"/>
      <c r="AM794"/>
      <c r="AO794"/>
      <c r="AP794"/>
      <c r="AQ794"/>
    </row>
    <row r="795" spans="1:43" x14ac:dyDescent="0.15">
      <c r="A795">
        <v>794</v>
      </c>
      <c r="B795">
        <v>2019</v>
      </c>
      <c r="C795" t="s">
        <v>574</v>
      </c>
      <c r="D795" t="s">
        <v>575</v>
      </c>
      <c r="F795" t="s">
        <v>360</v>
      </c>
      <c r="G795" t="s">
        <v>43</v>
      </c>
      <c r="H795" t="s">
        <v>71</v>
      </c>
      <c r="I795" t="s">
        <v>546</v>
      </c>
      <c r="J795">
        <v>585</v>
      </c>
      <c r="K795"/>
      <c r="N795" t="s">
        <v>20</v>
      </c>
      <c r="P795" t="s">
        <v>1073</v>
      </c>
      <c r="Q795" t="s">
        <v>1073</v>
      </c>
      <c r="R795" t="s">
        <v>1073</v>
      </c>
      <c r="S795" t="s">
        <v>1094</v>
      </c>
    </row>
    <row r="796" spans="1:43" x14ac:dyDescent="0.15">
      <c r="A796">
        <v>795</v>
      </c>
      <c r="B796">
        <v>2019</v>
      </c>
      <c r="C796" t="s">
        <v>576</v>
      </c>
      <c r="D796" t="s">
        <v>284</v>
      </c>
      <c r="F796" t="s">
        <v>23</v>
      </c>
      <c r="G796" t="s">
        <v>23</v>
      </c>
      <c r="H796" t="s">
        <v>71</v>
      </c>
      <c r="I796" t="s">
        <v>548</v>
      </c>
      <c r="J796">
        <v>1325</v>
      </c>
      <c r="K796"/>
      <c r="N796" t="s">
        <v>36</v>
      </c>
      <c r="P796" t="s">
        <v>1073</v>
      </c>
      <c r="Q796" t="s">
        <v>1073</v>
      </c>
      <c r="R796" t="s">
        <v>1073</v>
      </c>
      <c r="S796" t="s">
        <v>1073</v>
      </c>
    </row>
    <row r="797" spans="1:43" x14ac:dyDescent="0.15">
      <c r="A797">
        <v>796</v>
      </c>
      <c r="B797">
        <v>2019</v>
      </c>
      <c r="C797" t="s">
        <v>21</v>
      </c>
      <c r="D797" t="s">
        <v>22</v>
      </c>
      <c r="F797" t="s">
        <v>23</v>
      </c>
      <c r="G797" t="s">
        <v>23</v>
      </c>
      <c r="H797" t="s">
        <v>24</v>
      </c>
      <c r="I797" t="s">
        <v>547</v>
      </c>
      <c r="J797">
        <v>295</v>
      </c>
      <c r="K797"/>
      <c r="N797" t="s">
        <v>36</v>
      </c>
      <c r="P797" t="s">
        <v>1081</v>
      </c>
      <c r="Q797" t="s">
        <v>1073</v>
      </c>
      <c r="R797" t="s">
        <v>1073</v>
      </c>
      <c r="S797" t="s">
        <v>1073</v>
      </c>
    </row>
    <row r="798" spans="1:43" x14ac:dyDescent="0.15">
      <c r="A798">
        <v>797</v>
      </c>
      <c r="B798">
        <v>2019</v>
      </c>
      <c r="C798" t="s">
        <v>577</v>
      </c>
      <c r="D798" t="s">
        <v>578</v>
      </c>
      <c r="F798" t="s">
        <v>579</v>
      </c>
      <c r="G798" t="s">
        <v>15</v>
      </c>
      <c r="H798" t="s">
        <v>16</v>
      </c>
      <c r="I798" t="s">
        <v>546</v>
      </c>
      <c r="J798">
        <v>585</v>
      </c>
      <c r="K798"/>
      <c r="N798" t="s">
        <v>36</v>
      </c>
      <c r="P798" t="s">
        <v>1073</v>
      </c>
      <c r="Q798" t="s">
        <v>1073</v>
      </c>
      <c r="R798" t="s">
        <v>1073</v>
      </c>
      <c r="S798" t="s">
        <v>1094</v>
      </c>
    </row>
    <row r="799" spans="1:43" x14ac:dyDescent="0.15">
      <c r="A799">
        <v>798</v>
      </c>
      <c r="B799">
        <v>2019</v>
      </c>
      <c r="C799" t="s">
        <v>134</v>
      </c>
      <c r="D799" t="s">
        <v>135</v>
      </c>
      <c r="F799" t="s">
        <v>136</v>
      </c>
      <c r="G799" t="s">
        <v>43</v>
      </c>
      <c r="H799" t="s">
        <v>16</v>
      </c>
      <c r="I799" t="s">
        <v>546</v>
      </c>
      <c r="J799">
        <v>585</v>
      </c>
      <c r="K799"/>
      <c r="N799" t="s">
        <v>20</v>
      </c>
      <c r="P799" t="s">
        <v>1073</v>
      </c>
      <c r="Q799" t="s">
        <v>1073</v>
      </c>
      <c r="R799" t="s">
        <v>1073</v>
      </c>
      <c r="S799" t="s">
        <v>1094</v>
      </c>
    </row>
    <row r="800" spans="1:43" x14ac:dyDescent="0.15">
      <c r="A800">
        <v>799</v>
      </c>
      <c r="B800">
        <v>2019</v>
      </c>
      <c r="C800" t="s">
        <v>272</v>
      </c>
      <c r="D800" t="s">
        <v>273</v>
      </c>
      <c r="F800" t="s">
        <v>23</v>
      </c>
      <c r="G800" t="s">
        <v>23</v>
      </c>
      <c r="H800" t="s">
        <v>24</v>
      </c>
      <c r="I800" t="s">
        <v>275</v>
      </c>
      <c r="J800">
        <v>0</v>
      </c>
      <c r="K800"/>
      <c r="N800" t="s">
        <v>20</v>
      </c>
      <c r="P800" t="s">
        <v>1081</v>
      </c>
      <c r="Q800" t="s">
        <v>1073</v>
      </c>
      <c r="R800" t="s">
        <v>1073</v>
      </c>
      <c r="S800" t="s">
        <v>1073</v>
      </c>
      <c r="Y800" s="3"/>
      <c r="Z800" s="3"/>
      <c r="AA800" s="3"/>
      <c r="AC800" s="3"/>
      <c r="AD800" s="3"/>
      <c r="AE800" s="3"/>
      <c r="AG800" s="3"/>
      <c r="AH800" s="3"/>
      <c r="AI800" s="3"/>
      <c r="AK800" s="3"/>
      <c r="AL800" s="3"/>
      <c r="AM800" s="3"/>
      <c r="AO800" s="3"/>
      <c r="AP800" s="3"/>
      <c r="AQ800" s="3"/>
    </row>
    <row r="801" spans="1:43" x14ac:dyDescent="0.15">
      <c r="A801">
        <v>800</v>
      </c>
      <c r="B801">
        <v>2019</v>
      </c>
      <c r="C801" t="s">
        <v>39</v>
      </c>
      <c r="D801" t="s">
        <v>40</v>
      </c>
      <c r="F801" t="s">
        <v>23</v>
      </c>
      <c r="G801" t="s">
        <v>23</v>
      </c>
      <c r="H801" t="s">
        <v>16</v>
      </c>
      <c r="I801" t="s">
        <v>548</v>
      </c>
      <c r="J801">
        <v>525</v>
      </c>
      <c r="K801"/>
      <c r="N801" t="s">
        <v>36</v>
      </c>
      <c r="P801" t="s">
        <v>1081</v>
      </c>
      <c r="Q801" t="s">
        <v>1073</v>
      </c>
      <c r="R801" t="s">
        <v>1073</v>
      </c>
      <c r="S801" t="s">
        <v>1073</v>
      </c>
      <c r="Y801" s="3"/>
      <c r="Z801" s="3"/>
      <c r="AA801" s="3"/>
      <c r="AC801" s="3"/>
      <c r="AD801" s="3"/>
      <c r="AE801" s="3"/>
      <c r="AG801" s="3"/>
      <c r="AH801" s="3"/>
      <c r="AI801" s="3"/>
      <c r="AK801" s="3"/>
      <c r="AL801" s="3"/>
      <c r="AM801" s="3"/>
      <c r="AO801" s="3"/>
      <c r="AP801" s="3"/>
      <c r="AQ801" s="3"/>
    </row>
    <row r="802" spans="1:43" x14ac:dyDescent="0.15">
      <c r="A802">
        <v>801</v>
      </c>
      <c r="B802">
        <v>2019</v>
      </c>
      <c r="C802" t="s">
        <v>280</v>
      </c>
      <c r="D802" t="s">
        <v>281</v>
      </c>
      <c r="F802" t="s">
        <v>23</v>
      </c>
      <c r="G802" t="s">
        <v>23</v>
      </c>
      <c r="H802" t="s">
        <v>16</v>
      </c>
      <c r="I802" t="s">
        <v>548</v>
      </c>
      <c r="J802">
        <v>525</v>
      </c>
      <c r="K802"/>
      <c r="N802" t="s">
        <v>20</v>
      </c>
      <c r="P802" t="s">
        <v>1084</v>
      </c>
      <c r="Q802" t="s">
        <v>1082</v>
      </c>
      <c r="R802" t="s">
        <v>1083</v>
      </c>
      <c r="S802" t="s">
        <v>1073</v>
      </c>
      <c r="Y802" s="3"/>
      <c r="Z802" s="3"/>
      <c r="AA802" s="3"/>
      <c r="AC802" s="3"/>
      <c r="AD802" s="3"/>
      <c r="AE802" s="3"/>
      <c r="AG802" s="3"/>
      <c r="AH802" s="3"/>
      <c r="AI802" s="3"/>
      <c r="AK802" s="3"/>
      <c r="AL802" s="3"/>
      <c r="AM802" s="3"/>
      <c r="AO802" s="3"/>
      <c r="AP802" s="3"/>
      <c r="AQ802" s="3"/>
    </row>
    <row r="803" spans="1:43" x14ac:dyDescent="0.15">
      <c r="A803">
        <v>802</v>
      </c>
      <c r="B803">
        <v>2019</v>
      </c>
      <c r="C803" t="s">
        <v>21</v>
      </c>
      <c r="D803" t="s">
        <v>22</v>
      </c>
      <c r="F803" t="s">
        <v>23</v>
      </c>
      <c r="G803" t="s">
        <v>23</v>
      </c>
      <c r="H803" s="6" t="s">
        <v>24</v>
      </c>
      <c r="I803" t="s">
        <v>546</v>
      </c>
      <c r="J803">
        <v>585</v>
      </c>
      <c r="K803"/>
      <c r="N803" t="s">
        <v>36</v>
      </c>
      <c r="P803" t="s">
        <v>1081</v>
      </c>
      <c r="Q803" t="s">
        <v>1073</v>
      </c>
      <c r="R803" t="s">
        <v>1073</v>
      </c>
      <c r="S803" t="s">
        <v>1073</v>
      </c>
    </row>
    <row r="804" spans="1:43" x14ac:dyDescent="0.15">
      <c r="A804">
        <v>803</v>
      </c>
      <c r="B804">
        <v>2019</v>
      </c>
      <c r="C804" t="s">
        <v>580</v>
      </c>
      <c r="D804" t="s">
        <v>581</v>
      </c>
      <c r="F804" t="s">
        <v>23</v>
      </c>
      <c r="G804" t="s">
        <v>23</v>
      </c>
      <c r="H804" s="6" t="s">
        <v>49</v>
      </c>
      <c r="I804" t="s">
        <v>546</v>
      </c>
      <c r="J804">
        <v>1135</v>
      </c>
      <c r="K804"/>
      <c r="N804" t="s">
        <v>20</v>
      </c>
      <c r="P804" t="s">
        <v>1081</v>
      </c>
      <c r="Q804" t="s">
        <v>1073</v>
      </c>
      <c r="R804" t="s">
        <v>1083</v>
      </c>
      <c r="S804" t="s">
        <v>1073</v>
      </c>
    </row>
    <row r="805" spans="1:43" x14ac:dyDescent="0.15">
      <c r="A805">
        <v>804</v>
      </c>
      <c r="B805">
        <v>2019</v>
      </c>
      <c r="C805" t="s">
        <v>270</v>
      </c>
      <c r="D805" t="s">
        <v>284</v>
      </c>
      <c r="F805" t="s">
        <v>23</v>
      </c>
      <c r="G805" t="s">
        <v>23</v>
      </c>
      <c r="H805" t="s">
        <v>71</v>
      </c>
      <c r="I805" t="s">
        <v>354</v>
      </c>
      <c r="J805">
        <v>0</v>
      </c>
      <c r="K805"/>
      <c r="N805" t="s">
        <v>20</v>
      </c>
      <c r="P805" t="s">
        <v>1073</v>
      </c>
      <c r="Q805" t="s">
        <v>1073</v>
      </c>
      <c r="R805" t="s">
        <v>1073</v>
      </c>
      <c r="S805" t="s">
        <v>1073</v>
      </c>
    </row>
    <row r="806" spans="1:43" x14ac:dyDescent="0.15">
      <c r="A806">
        <v>805</v>
      </c>
      <c r="B806">
        <v>2019</v>
      </c>
      <c r="C806" t="s">
        <v>582</v>
      </c>
      <c r="D806" t="s">
        <v>261</v>
      </c>
      <c r="E806" t="s">
        <v>237</v>
      </c>
      <c r="F806" t="s">
        <v>23</v>
      </c>
      <c r="G806" t="s">
        <v>23</v>
      </c>
      <c r="H806" t="s">
        <v>71</v>
      </c>
      <c r="I806" t="s">
        <v>354</v>
      </c>
      <c r="J806">
        <v>0</v>
      </c>
      <c r="K806"/>
      <c r="N806" t="s">
        <v>36</v>
      </c>
      <c r="P806" t="s">
        <v>1073</v>
      </c>
      <c r="Q806" t="s">
        <v>1073</v>
      </c>
      <c r="R806" t="s">
        <v>1073</v>
      </c>
      <c r="S806" t="s">
        <v>1073</v>
      </c>
    </row>
    <row r="807" spans="1:43" x14ac:dyDescent="0.15">
      <c r="A807">
        <v>806</v>
      </c>
      <c r="B807">
        <v>2019</v>
      </c>
      <c r="C807" t="s">
        <v>583</v>
      </c>
      <c r="D807" t="s">
        <v>584</v>
      </c>
      <c r="F807" t="s">
        <v>23</v>
      </c>
      <c r="G807" t="s">
        <v>23</v>
      </c>
      <c r="H807" s="6" t="s">
        <v>71</v>
      </c>
      <c r="I807" t="s">
        <v>546</v>
      </c>
      <c r="J807">
        <v>685</v>
      </c>
      <c r="K807"/>
      <c r="N807" t="s">
        <v>36</v>
      </c>
      <c r="P807" t="s">
        <v>1073</v>
      </c>
      <c r="Q807" t="s">
        <v>1073</v>
      </c>
      <c r="R807" t="s">
        <v>1073</v>
      </c>
      <c r="S807" t="s">
        <v>1073</v>
      </c>
    </row>
    <row r="808" spans="1:43" x14ac:dyDescent="0.15">
      <c r="A808">
        <v>807</v>
      </c>
      <c r="B808">
        <v>2019</v>
      </c>
      <c r="C808" t="s">
        <v>113</v>
      </c>
      <c r="D808" t="s">
        <v>114</v>
      </c>
      <c r="F808" t="s">
        <v>23</v>
      </c>
      <c r="G808" t="s">
        <v>23</v>
      </c>
      <c r="H808" t="s">
        <v>67</v>
      </c>
      <c r="I808" t="s">
        <v>546</v>
      </c>
      <c r="J808">
        <v>585</v>
      </c>
      <c r="K808"/>
      <c r="N808" t="s">
        <v>20</v>
      </c>
      <c r="P808" t="s">
        <v>1081</v>
      </c>
      <c r="Q808" t="s">
        <v>1073</v>
      </c>
      <c r="R808" t="s">
        <v>1073</v>
      </c>
      <c r="S808" t="s">
        <v>1073</v>
      </c>
    </row>
    <row r="809" spans="1:43" x14ac:dyDescent="0.15">
      <c r="A809">
        <v>808</v>
      </c>
      <c r="B809">
        <v>2019</v>
      </c>
      <c r="C809" t="s">
        <v>56</v>
      </c>
      <c r="D809" t="s">
        <v>284</v>
      </c>
      <c r="F809" t="s">
        <v>23</v>
      </c>
      <c r="G809" t="s">
        <v>23</v>
      </c>
      <c r="H809" s="6" t="s">
        <v>49</v>
      </c>
      <c r="I809" t="s">
        <v>547</v>
      </c>
      <c r="J809">
        <v>295</v>
      </c>
      <c r="K809"/>
      <c r="N809" t="s">
        <v>36</v>
      </c>
      <c r="P809" t="s">
        <v>1081</v>
      </c>
      <c r="Q809" t="s">
        <v>1073</v>
      </c>
      <c r="R809" t="s">
        <v>1073</v>
      </c>
      <c r="S809" t="s">
        <v>1073</v>
      </c>
    </row>
    <row r="810" spans="1:43" x14ac:dyDescent="0.15">
      <c r="A810">
        <v>809</v>
      </c>
      <c r="B810">
        <v>2019</v>
      </c>
      <c r="C810" t="s">
        <v>72</v>
      </c>
      <c r="D810" t="s">
        <v>73</v>
      </c>
      <c r="F810" t="s">
        <v>74</v>
      </c>
      <c r="G810" t="s">
        <v>35</v>
      </c>
      <c r="H810" t="s">
        <v>16</v>
      </c>
      <c r="I810" t="s">
        <v>546</v>
      </c>
      <c r="J810">
        <v>585</v>
      </c>
      <c r="K810"/>
      <c r="N810" t="s">
        <v>36</v>
      </c>
      <c r="P810" t="s">
        <v>1073</v>
      </c>
      <c r="Q810" t="s">
        <v>1073</v>
      </c>
      <c r="R810" t="s">
        <v>1073</v>
      </c>
      <c r="S810" t="s">
        <v>1073</v>
      </c>
    </row>
    <row r="811" spans="1:43" x14ac:dyDescent="0.15">
      <c r="A811">
        <v>810</v>
      </c>
      <c r="B811">
        <v>2019</v>
      </c>
      <c r="C811" t="s">
        <v>352</v>
      </c>
      <c r="D811" t="s">
        <v>445</v>
      </c>
      <c r="F811" t="s">
        <v>23</v>
      </c>
      <c r="G811" t="s">
        <v>23</v>
      </c>
      <c r="H811" s="6" t="s">
        <v>24</v>
      </c>
      <c r="I811" t="s">
        <v>547</v>
      </c>
      <c r="J811">
        <v>295</v>
      </c>
      <c r="K811"/>
      <c r="N811" t="s">
        <v>36</v>
      </c>
      <c r="P811" t="s">
        <v>1081</v>
      </c>
      <c r="Q811" t="s">
        <v>1073</v>
      </c>
      <c r="R811" t="s">
        <v>1073</v>
      </c>
      <c r="S811" t="s">
        <v>1073</v>
      </c>
    </row>
    <row r="812" spans="1:43" x14ac:dyDescent="0.15">
      <c r="A812">
        <v>811</v>
      </c>
      <c r="B812">
        <v>2019</v>
      </c>
      <c r="C812" t="s">
        <v>585</v>
      </c>
      <c r="F812" t="s">
        <v>74</v>
      </c>
      <c r="G812" t="s">
        <v>35</v>
      </c>
      <c r="H812" s="6" t="s">
        <v>71</v>
      </c>
      <c r="I812" t="s">
        <v>546</v>
      </c>
      <c r="J812">
        <v>685</v>
      </c>
      <c r="K812"/>
      <c r="N812" t="s">
        <v>36</v>
      </c>
      <c r="P812" t="s">
        <v>1073</v>
      </c>
      <c r="Q812" t="s">
        <v>1073</v>
      </c>
      <c r="R812" t="s">
        <v>1073</v>
      </c>
      <c r="S812" t="s">
        <v>1073</v>
      </c>
    </row>
    <row r="813" spans="1:43" x14ac:dyDescent="0.15">
      <c r="A813">
        <v>812</v>
      </c>
      <c r="B813">
        <v>2019</v>
      </c>
      <c r="C813" t="s">
        <v>586</v>
      </c>
      <c r="D813" t="s">
        <v>587</v>
      </c>
      <c r="F813" t="s">
        <v>1090</v>
      </c>
      <c r="G813" t="s">
        <v>35</v>
      </c>
      <c r="H813" t="s">
        <v>16</v>
      </c>
      <c r="I813" t="s">
        <v>546</v>
      </c>
      <c r="J813">
        <v>585</v>
      </c>
      <c r="K813"/>
      <c r="N813" t="s">
        <v>36</v>
      </c>
      <c r="P813" t="s">
        <v>1073</v>
      </c>
      <c r="Q813" t="s">
        <v>1073</v>
      </c>
      <c r="R813" t="s">
        <v>1073</v>
      </c>
      <c r="S813" t="s">
        <v>1094</v>
      </c>
    </row>
    <row r="814" spans="1:43" x14ac:dyDescent="0.15">
      <c r="A814">
        <v>813</v>
      </c>
      <c r="B814">
        <v>2019</v>
      </c>
      <c r="C814" t="s">
        <v>126</v>
      </c>
      <c r="D814" t="s">
        <v>257</v>
      </c>
      <c r="F814" t="s">
        <v>96</v>
      </c>
      <c r="G814" t="s">
        <v>48</v>
      </c>
      <c r="H814" t="s">
        <v>67</v>
      </c>
      <c r="I814" t="s">
        <v>547</v>
      </c>
      <c r="J814">
        <v>295</v>
      </c>
      <c r="K814"/>
      <c r="N814" t="s">
        <v>20</v>
      </c>
      <c r="P814">
        <v>0</v>
      </c>
      <c r="Q814" t="s">
        <v>1073</v>
      </c>
      <c r="R814" t="s">
        <v>1073</v>
      </c>
      <c r="S814" t="s">
        <v>1094</v>
      </c>
    </row>
    <row r="815" spans="1:43" x14ac:dyDescent="0.15">
      <c r="A815">
        <v>814</v>
      </c>
      <c r="B815">
        <v>2019</v>
      </c>
      <c r="C815" t="s">
        <v>588</v>
      </c>
      <c r="D815" t="s">
        <v>589</v>
      </c>
      <c r="F815" t="s">
        <v>23</v>
      </c>
      <c r="G815" t="s">
        <v>23</v>
      </c>
      <c r="H815" t="s">
        <v>63</v>
      </c>
      <c r="I815" t="s">
        <v>546</v>
      </c>
      <c r="J815">
        <v>585</v>
      </c>
      <c r="K815"/>
      <c r="N815" t="s">
        <v>36</v>
      </c>
      <c r="P815" t="s">
        <v>1073</v>
      </c>
      <c r="Q815" t="s">
        <v>1073</v>
      </c>
      <c r="R815" t="s">
        <v>1073</v>
      </c>
      <c r="S815" t="s">
        <v>1073</v>
      </c>
    </row>
    <row r="816" spans="1:43" x14ac:dyDescent="0.15">
      <c r="A816">
        <v>815</v>
      </c>
      <c r="B816">
        <v>2019</v>
      </c>
      <c r="C816" t="s">
        <v>75</v>
      </c>
      <c r="D816" t="s">
        <v>76</v>
      </c>
      <c r="F816" t="s">
        <v>23</v>
      </c>
      <c r="G816" t="s">
        <v>23</v>
      </c>
      <c r="H816" t="s">
        <v>24</v>
      </c>
      <c r="I816" t="s">
        <v>547</v>
      </c>
      <c r="J816">
        <v>295</v>
      </c>
      <c r="K816"/>
      <c r="N816" t="s">
        <v>36</v>
      </c>
      <c r="P816" t="s">
        <v>1081</v>
      </c>
      <c r="Q816" t="s">
        <v>1073</v>
      </c>
      <c r="R816" t="s">
        <v>1073</v>
      </c>
      <c r="S816" t="s">
        <v>1073</v>
      </c>
    </row>
    <row r="817" spans="1:19" x14ac:dyDescent="0.15">
      <c r="A817">
        <v>816</v>
      </c>
      <c r="B817">
        <v>2019</v>
      </c>
      <c r="C817" t="s">
        <v>236</v>
      </c>
      <c r="D817" t="s">
        <v>237</v>
      </c>
      <c r="F817" t="s">
        <v>23</v>
      </c>
      <c r="G817" t="s">
        <v>23</v>
      </c>
      <c r="H817" t="s">
        <v>24</v>
      </c>
      <c r="I817" t="s">
        <v>547</v>
      </c>
      <c r="J817">
        <v>295</v>
      </c>
      <c r="K817"/>
      <c r="N817" t="s">
        <v>36</v>
      </c>
      <c r="P817" t="s">
        <v>1081</v>
      </c>
      <c r="Q817" t="s">
        <v>1073</v>
      </c>
      <c r="R817" t="s">
        <v>1073</v>
      </c>
      <c r="S817" t="s">
        <v>1073</v>
      </c>
    </row>
    <row r="818" spans="1:19" x14ac:dyDescent="0.15">
      <c r="A818">
        <v>817</v>
      </c>
      <c r="B818">
        <v>2019</v>
      </c>
      <c r="C818" t="s">
        <v>206</v>
      </c>
      <c r="D818" t="s">
        <v>223</v>
      </c>
      <c r="F818" t="s">
        <v>23</v>
      </c>
      <c r="G818" t="s">
        <v>23</v>
      </c>
      <c r="H818" t="s">
        <v>24</v>
      </c>
      <c r="I818" t="s">
        <v>547</v>
      </c>
      <c r="J818">
        <v>295</v>
      </c>
      <c r="K818"/>
      <c r="N818" t="s">
        <v>20</v>
      </c>
      <c r="P818" t="s">
        <v>1081</v>
      </c>
      <c r="Q818" t="s">
        <v>1073</v>
      </c>
      <c r="R818" t="s">
        <v>1073</v>
      </c>
      <c r="S818" t="s">
        <v>1073</v>
      </c>
    </row>
    <row r="819" spans="1:19" x14ac:dyDescent="0.15">
      <c r="A819">
        <v>818</v>
      </c>
      <c r="B819">
        <v>2019</v>
      </c>
      <c r="C819" t="s">
        <v>145</v>
      </c>
      <c r="D819" t="s">
        <v>146</v>
      </c>
      <c r="F819" t="s">
        <v>23</v>
      </c>
      <c r="G819" t="s">
        <v>23</v>
      </c>
      <c r="H819" t="s">
        <v>24</v>
      </c>
      <c r="I819" t="s">
        <v>547</v>
      </c>
      <c r="J819">
        <v>295</v>
      </c>
      <c r="K819"/>
      <c r="N819" t="s">
        <v>20</v>
      </c>
      <c r="P819" t="s">
        <v>1081</v>
      </c>
      <c r="Q819" t="s">
        <v>1073</v>
      </c>
      <c r="R819" t="s">
        <v>1073</v>
      </c>
      <c r="S819" t="s">
        <v>1073</v>
      </c>
    </row>
    <row r="820" spans="1:19" x14ac:dyDescent="0.15">
      <c r="A820">
        <v>819</v>
      </c>
      <c r="B820">
        <v>2019</v>
      </c>
      <c r="C820" t="s">
        <v>214</v>
      </c>
      <c r="D820" t="s">
        <v>215</v>
      </c>
      <c r="F820" t="s">
        <v>23</v>
      </c>
      <c r="G820" t="s">
        <v>23</v>
      </c>
      <c r="H820" t="s">
        <v>67</v>
      </c>
      <c r="I820" t="s">
        <v>546</v>
      </c>
      <c r="J820">
        <v>585</v>
      </c>
      <c r="K820"/>
      <c r="N820" t="s">
        <v>36</v>
      </c>
      <c r="P820" t="s">
        <v>1081</v>
      </c>
      <c r="Q820" t="s">
        <v>1073</v>
      </c>
      <c r="R820" t="s">
        <v>1073</v>
      </c>
      <c r="S820" t="s">
        <v>1073</v>
      </c>
    </row>
    <row r="821" spans="1:19" x14ac:dyDescent="0.15">
      <c r="A821">
        <v>820</v>
      </c>
      <c r="B821">
        <v>2019</v>
      </c>
      <c r="C821" t="s">
        <v>77</v>
      </c>
      <c r="D821" t="s">
        <v>78</v>
      </c>
      <c r="F821" t="s">
        <v>78</v>
      </c>
      <c r="G821" t="s">
        <v>35</v>
      </c>
      <c r="H821" t="s">
        <v>24</v>
      </c>
      <c r="I821" t="s">
        <v>547</v>
      </c>
      <c r="J821">
        <v>735</v>
      </c>
      <c r="K821"/>
      <c r="N821" t="s">
        <v>36</v>
      </c>
      <c r="P821" t="s">
        <v>1073</v>
      </c>
      <c r="Q821" t="s">
        <v>1073</v>
      </c>
      <c r="R821" t="s">
        <v>1073</v>
      </c>
      <c r="S821" t="s">
        <v>1094</v>
      </c>
    </row>
    <row r="822" spans="1:19" x14ac:dyDescent="0.15">
      <c r="A822">
        <v>821</v>
      </c>
      <c r="B822">
        <v>2019</v>
      </c>
      <c r="C822" t="s">
        <v>84</v>
      </c>
      <c r="D822" t="s">
        <v>85</v>
      </c>
      <c r="F822" t="s">
        <v>23</v>
      </c>
      <c r="G822" t="s">
        <v>23</v>
      </c>
      <c r="H822" t="s">
        <v>60</v>
      </c>
      <c r="I822" t="s">
        <v>547</v>
      </c>
      <c r="J822">
        <v>295</v>
      </c>
      <c r="K822"/>
      <c r="N822" t="s">
        <v>20</v>
      </c>
      <c r="P822" t="s">
        <v>1081</v>
      </c>
      <c r="Q822" t="s">
        <v>1073</v>
      </c>
      <c r="R822" t="s">
        <v>1073</v>
      </c>
      <c r="S822" t="s">
        <v>1073</v>
      </c>
    </row>
    <row r="823" spans="1:19" x14ac:dyDescent="0.15">
      <c r="A823">
        <v>822</v>
      </c>
      <c r="B823">
        <v>2019</v>
      </c>
      <c r="C823" t="s">
        <v>79</v>
      </c>
      <c r="D823" t="s">
        <v>78</v>
      </c>
      <c r="F823" t="s">
        <v>78</v>
      </c>
      <c r="G823" t="s">
        <v>35</v>
      </c>
      <c r="H823" t="s">
        <v>16</v>
      </c>
      <c r="I823" t="s">
        <v>546</v>
      </c>
      <c r="J823">
        <v>585</v>
      </c>
      <c r="K823"/>
      <c r="N823" t="s">
        <v>20</v>
      </c>
      <c r="P823" t="s">
        <v>1073</v>
      </c>
      <c r="Q823" t="s">
        <v>1073</v>
      </c>
      <c r="R823" t="s">
        <v>1073</v>
      </c>
      <c r="S823" t="s">
        <v>1094</v>
      </c>
    </row>
    <row r="824" spans="1:19" x14ac:dyDescent="0.15">
      <c r="A824">
        <v>823</v>
      </c>
      <c r="B824">
        <v>2019</v>
      </c>
      <c r="C824" t="s">
        <v>45</v>
      </c>
      <c r="D824" t="s">
        <v>46</v>
      </c>
      <c r="F824" t="s">
        <v>47</v>
      </c>
      <c r="G824" t="s">
        <v>48</v>
      </c>
      <c r="H824" s="6" t="s">
        <v>49</v>
      </c>
      <c r="I824" t="s">
        <v>546</v>
      </c>
      <c r="J824">
        <v>585</v>
      </c>
      <c r="K824"/>
      <c r="N824" t="s">
        <v>36</v>
      </c>
      <c r="P824">
        <v>0</v>
      </c>
      <c r="Q824" t="s">
        <v>1073</v>
      </c>
      <c r="R824" t="s">
        <v>1073</v>
      </c>
      <c r="S824" t="s">
        <v>1094</v>
      </c>
    </row>
    <row r="825" spans="1:19" x14ac:dyDescent="0.15">
      <c r="A825">
        <v>824</v>
      </c>
      <c r="B825">
        <v>2019</v>
      </c>
      <c r="C825" t="s">
        <v>272</v>
      </c>
      <c r="D825" t="s">
        <v>296</v>
      </c>
      <c r="E825" t="s">
        <v>332</v>
      </c>
      <c r="F825" t="s">
        <v>23</v>
      </c>
      <c r="G825" t="s">
        <v>23</v>
      </c>
      <c r="H825" s="6" t="s">
        <v>24</v>
      </c>
      <c r="I825" t="s">
        <v>275</v>
      </c>
      <c r="J825">
        <v>0</v>
      </c>
      <c r="K825"/>
      <c r="N825" t="s">
        <v>36</v>
      </c>
      <c r="P825" t="s">
        <v>1081</v>
      </c>
      <c r="Q825" t="s">
        <v>1073</v>
      </c>
      <c r="R825" t="s">
        <v>1073</v>
      </c>
      <c r="S825" t="s">
        <v>1073</v>
      </c>
    </row>
    <row r="826" spans="1:19" x14ac:dyDescent="0.15">
      <c r="A826">
        <v>825</v>
      </c>
      <c r="B826">
        <v>2019</v>
      </c>
      <c r="F826" t="s">
        <v>50</v>
      </c>
      <c r="G826" t="s">
        <v>50</v>
      </c>
      <c r="H826" s="6" t="s">
        <v>54</v>
      </c>
      <c r="I826" t="s">
        <v>550</v>
      </c>
      <c r="J826">
        <v>0</v>
      </c>
      <c r="K826"/>
      <c r="N826" t="s">
        <v>20</v>
      </c>
      <c r="P826" t="s">
        <v>1073</v>
      </c>
      <c r="Q826" t="s">
        <v>1073</v>
      </c>
      <c r="R826" t="s">
        <v>1073</v>
      </c>
      <c r="S826" t="s">
        <v>1073</v>
      </c>
    </row>
    <row r="827" spans="1:19" x14ac:dyDescent="0.15">
      <c r="A827">
        <v>826</v>
      </c>
      <c r="B827">
        <v>2019</v>
      </c>
      <c r="C827" t="s">
        <v>77</v>
      </c>
      <c r="D827" t="s">
        <v>78</v>
      </c>
      <c r="F827" t="s">
        <v>78</v>
      </c>
      <c r="G827" t="s">
        <v>35</v>
      </c>
      <c r="H827" t="s">
        <v>16</v>
      </c>
      <c r="I827" t="s">
        <v>548</v>
      </c>
      <c r="J827">
        <v>675</v>
      </c>
      <c r="K827"/>
      <c r="N827" t="s">
        <v>36</v>
      </c>
      <c r="P827" t="s">
        <v>1073</v>
      </c>
      <c r="Q827" t="s">
        <v>1073</v>
      </c>
      <c r="R827" t="s">
        <v>1073</v>
      </c>
      <c r="S827" t="s">
        <v>1094</v>
      </c>
    </row>
    <row r="828" spans="1:19" x14ac:dyDescent="0.15">
      <c r="A828">
        <v>827</v>
      </c>
      <c r="B828">
        <v>2019</v>
      </c>
      <c r="C828" t="s">
        <v>142</v>
      </c>
      <c r="D828" t="s">
        <v>143</v>
      </c>
      <c r="F828" t="s">
        <v>23</v>
      </c>
      <c r="G828" t="s">
        <v>23</v>
      </c>
      <c r="H828" s="6" t="s">
        <v>24</v>
      </c>
      <c r="I828" t="s">
        <v>547</v>
      </c>
      <c r="J828">
        <v>295</v>
      </c>
      <c r="K828"/>
      <c r="N828" t="s">
        <v>20</v>
      </c>
      <c r="P828" t="s">
        <v>1081</v>
      </c>
      <c r="Q828" t="s">
        <v>1073</v>
      </c>
      <c r="R828" t="s">
        <v>1073</v>
      </c>
      <c r="S828" t="s">
        <v>1073</v>
      </c>
    </row>
    <row r="829" spans="1:19" x14ac:dyDescent="0.15">
      <c r="A829">
        <v>828</v>
      </c>
      <c r="B829">
        <v>2019</v>
      </c>
      <c r="C829" t="s">
        <v>206</v>
      </c>
      <c r="D829" t="s">
        <v>223</v>
      </c>
      <c r="F829" t="s">
        <v>23</v>
      </c>
      <c r="G829" t="s">
        <v>23</v>
      </c>
      <c r="H829" t="s">
        <v>24</v>
      </c>
      <c r="I829" t="s">
        <v>547</v>
      </c>
      <c r="J829">
        <v>295</v>
      </c>
      <c r="K829"/>
      <c r="N829" t="s">
        <v>20</v>
      </c>
      <c r="P829" t="s">
        <v>1081</v>
      </c>
      <c r="Q829" t="s">
        <v>1073</v>
      </c>
      <c r="R829" t="s">
        <v>1073</v>
      </c>
      <c r="S829" t="s">
        <v>1073</v>
      </c>
    </row>
    <row r="830" spans="1:19" x14ac:dyDescent="0.15">
      <c r="A830">
        <v>829</v>
      </c>
      <c r="B830">
        <v>2019</v>
      </c>
      <c r="C830" t="s">
        <v>569</v>
      </c>
      <c r="F830" t="s">
        <v>14</v>
      </c>
      <c r="G830" t="s">
        <v>15</v>
      </c>
      <c r="H830" t="s">
        <v>71</v>
      </c>
      <c r="I830" t="s">
        <v>546</v>
      </c>
      <c r="J830">
        <v>585</v>
      </c>
      <c r="K830"/>
      <c r="N830" t="s">
        <v>36</v>
      </c>
      <c r="P830" t="s">
        <v>1073</v>
      </c>
      <c r="Q830" t="s">
        <v>1073</v>
      </c>
      <c r="R830" t="s">
        <v>1073</v>
      </c>
      <c r="S830" t="s">
        <v>1073</v>
      </c>
    </row>
    <row r="831" spans="1:19" x14ac:dyDescent="0.15">
      <c r="A831">
        <v>830</v>
      </c>
      <c r="B831">
        <v>2019</v>
      </c>
      <c r="C831" t="s">
        <v>145</v>
      </c>
      <c r="D831" t="s">
        <v>146</v>
      </c>
      <c r="F831" t="s">
        <v>23</v>
      </c>
      <c r="G831" t="s">
        <v>23</v>
      </c>
      <c r="H831" t="s">
        <v>16</v>
      </c>
      <c r="I831" t="s">
        <v>548</v>
      </c>
      <c r="J831">
        <v>525</v>
      </c>
      <c r="K831"/>
      <c r="N831" t="s">
        <v>36</v>
      </c>
      <c r="P831" t="s">
        <v>1081</v>
      </c>
      <c r="Q831" t="s">
        <v>1073</v>
      </c>
      <c r="R831" t="s">
        <v>1073</v>
      </c>
      <c r="S831" t="s">
        <v>1073</v>
      </c>
    </row>
    <row r="832" spans="1:19" x14ac:dyDescent="0.15">
      <c r="A832">
        <v>831</v>
      </c>
      <c r="B832">
        <v>2019</v>
      </c>
      <c r="C832" t="s">
        <v>590</v>
      </c>
      <c r="D832" t="s">
        <v>591</v>
      </c>
      <c r="F832" t="s">
        <v>23</v>
      </c>
      <c r="G832" t="s">
        <v>23</v>
      </c>
      <c r="H832" t="s">
        <v>71</v>
      </c>
      <c r="I832" t="s">
        <v>548</v>
      </c>
      <c r="J832">
        <v>525</v>
      </c>
      <c r="K832"/>
      <c r="N832" t="s">
        <v>36</v>
      </c>
      <c r="P832" t="s">
        <v>1073</v>
      </c>
      <c r="Q832" t="s">
        <v>1073</v>
      </c>
      <c r="R832" t="s">
        <v>1073</v>
      </c>
      <c r="S832" t="s">
        <v>1073</v>
      </c>
    </row>
    <row r="833" spans="1:23" x14ac:dyDescent="0.15">
      <c r="A833">
        <v>832</v>
      </c>
      <c r="B833">
        <v>2019</v>
      </c>
      <c r="C833" t="s">
        <v>39</v>
      </c>
      <c r="D833" t="s">
        <v>40</v>
      </c>
      <c r="F833" t="s">
        <v>23</v>
      </c>
      <c r="G833" t="s">
        <v>23</v>
      </c>
      <c r="H833" t="s">
        <v>24</v>
      </c>
      <c r="I833" t="s">
        <v>547</v>
      </c>
      <c r="J833">
        <v>295</v>
      </c>
      <c r="K833"/>
      <c r="N833" t="s">
        <v>36</v>
      </c>
      <c r="P833" t="s">
        <v>1081</v>
      </c>
      <c r="Q833" t="s">
        <v>1073</v>
      </c>
      <c r="R833" t="s">
        <v>1073</v>
      </c>
      <c r="S833" t="s">
        <v>1073</v>
      </c>
    </row>
    <row r="834" spans="1:23" x14ac:dyDescent="0.15">
      <c r="A834">
        <v>833</v>
      </c>
      <c r="B834">
        <v>2019</v>
      </c>
      <c r="C834" t="s">
        <v>58</v>
      </c>
      <c r="D834" t="s">
        <v>484</v>
      </c>
      <c r="F834" t="s">
        <v>23</v>
      </c>
      <c r="G834" t="s">
        <v>23</v>
      </c>
      <c r="H834" t="s">
        <v>24</v>
      </c>
      <c r="I834" t="s">
        <v>547</v>
      </c>
      <c r="J834">
        <v>295</v>
      </c>
      <c r="K834"/>
      <c r="N834" t="s">
        <v>20</v>
      </c>
      <c r="P834" t="s">
        <v>1081</v>
      </c>
      <c r="Q834" t="s">
        <v>1073</v>
      </c>
      <c r="R834" t="s">
        <v>1073</v>
      </c>
      <c r="S834" t="s">
        <v>1073</v>
      </c>
    </row>
    <row r="835" spans="1:23" x14ac:dyDescent="0.15">
      <c r="A835">
        <v>834</v>
      </c>
      <c r="B835">
        <v>2019</v>
      </c>
      <c r="C835" t="s">
        <v>110</v>
      </c>
      <c r="D835" t="s">
        <v>111</v>
      </c>
      <c r="F835" t="s">
        <v>23</v>
      </c>
      <c r="G835" t="s">
        <v>23</v>
      </c>
      <c r="H835" t="s">
        <v>24</v>
      </c>
      <c r="I835" t="s">
        <v>547</v>
      </c>
      <c r="J835">
        <v>295</v>
      </c>
      <c r="K835"/>
      <c r="N835" t="s">
        <v>20</v>
      </c>
      <c r="P835" t="s">
        <v>1081</v>
      </c>
      <c r="Q835" t="s">
        <v>1073</v>
      </c>
      <c r="R835" t="s">
        <v>1073</v>
      </c>
      <c r="S835" t="s">
        <v>1073</v>
      </c>
    </row>
    <row r="836" spans="1:23" x14ac:dyDescent="0.15">
      <c r="A836">
        <v>835</v>
      </c>
      <c r="B836">
        <v>2019</v>
      </c>
      <c r="C836" t="s">
        <v>592</v>
      </c>
      <c r="D836" t="s">
        <v>593</v>
      </c>
      <c r="F836" t="s">
        <v>23</v>
      </c>
      <c r="G836" t="s">
        <v>23</v>
      </c>
      <c r="H836" t="s">
        <v>71</v>
      </c>
      <c r="I836" t="s">
        <v>546</v>
      </c>
      <c r="J836">
        <v>585</v>
      </c>
      <c r="K836"/>
      <c r="N836" t="s">
        <v>36</v>
      </c>
      <c r="P836" t="s">
        <v>1073</v>
      </c>
      <c r="Q836" t="s">
        <v>1073</v>
      </c>
      <c r="R836" t="s">
        <v>1073</v>
      </c>
      <c r="S836" t="s">
        <v>1073</v>
      </c>
    </row>
    <row r="837" spans="1:23" x14ac:dyDescent="0.15">
      <c r="A837">
        <v>836</v>
      </c>
      <c r="B837">
        <v>2019</v>
      </c>
      <c r="C837" t="s">
        <v>594</v>
      </c>
      <c r="D837" t="s">
        <v>595</v>
      </c>
      <c r="F837" t="s">
        <v>23</v>
      </c>
      <c r="G837" t="s">
        <v>23</v>
      </c>
      <c r="H837" t="s">
        <v>24</v>
      </c>
      <c r="I837" t="s">
        <v>25</v>
      </c>
      <c r="J837">
        <v>375</v>
      </c>
      <c r="K837"/>
      <c r="N837" t="s">
        <v>20</v>
      </c>
      <c r="P837" t="s">
        <v>1084</v>
      </c>
      <c r="Q837" t="s">
        <v>1073</v>
      </c>
      <c r="R837" t="s">
        <v>1083</v>
      </c>
      <c r="S837" t="s">
        <v>1073</v>
      </c>
    </row>
    <row r="838" spans="1:23" x14ac:dyDescent="0.15">
      <c r="A838">
        <v>837</v>
      </c>
      <c r="B838">
        <v>2019</v>
      </c>
      <c r="C838" t="s">
        <v>272</v>
      </c>
      <c r="D838" t="s">
        <v>273</v>
      </c>
      <c r="F838" t="s">
        <v>23</v>
      </c>
      <c r="G838" t="s">
        <v>23</v>
      </c>
      <c r="H838" t="s">
        <v>24</v>
      </c>
      <c r="I838" t="s">
        <v>546</v>
      </c>
      <c r="J838">
        <v>585</v>
      </c>
      <c r="K838"/>
      <c r="N838" t="s">
        <v>36</v>
      </c>
      <c r="P838" t="s">
        <v>1081</v>
      </c>
      <c r="Q838" t="s">
        <v>1073</v>
      </c>
      <c r="R838" t="s">
        <v>1073</v>
      </c>
      <c r="S838" t="s">
        <v>1073</v>
      </c>
    </row>
    <row r="839" spans="1:23" x14ac:dyDescent="0.15">
      <c r="A839">
        <v>838</v>
      </c>
      <c r="B839">
        <v>2019</v>
      </c>
      <c r="C839" t="s">
        <v>302</v>
      </c>
      <c r="D839" t="s">
        <v>303</v>
      </c>
      <c r="F839" t="s">
        <v>136</v>
      </c>
      <c r="G839" t="s">
        <v>43</v>
      </c>
      <c r="H839" t="s">
        <v>71</v>
      </c>
      <c r="I839" t="s">
        <v>546</v>
      </c>
      <c r="J839">
        <v>585</v>
      </c>
      <c r="K839"/>
      <c r="N839" t="s">
        <v>36</v>
      </c>
      <c r="P839" t="s">
        <v>1073</v>
      </c>
      <c r="Q839" t="s">
        <v>1073</v>
      </c>
      <c r="R839" t="s">
        <v>1073</v>
      </c>
      <c r="S839" t="s">
        <v>1094</v>
      </c>
    </row>
    <row r="840" spans="1:23" x14ac:dyDescent="0.15">
      <c r="A840">
        <v>839</v>
      </c>
      <c r="B840">
        <v>2019</v>
      </c>
      <c r="C840" t="s">
        <v>572</v>
      </c>
      <c r="D840" t="s">
        <v>573</v>
      </c>
      <c r="F840" t="s">
        <v>14</v>
      </c>
      <c r="G840" t="s">
        <v>15</v>
      </c>
      <c r="H840" s="6" t="s">
        <v>71</v>
      </c>
      <c r="I840" t="s">
        <v>546</v>
      </c>
      <c r="J840">
        <v>650</v>
      </c>
      <c r="K840"/>
      <c r="N840" t="s">
        <v>20</v>
      </c>
      <c r="P840" t="s">
        <v>1073</v>
      </c>
      <c r="Q840" t="s">
        <v>1073</v>
      </c>
      <c r="R840" t="s">
        <v>1073</v>
      </c>
      <c r="S840" t="s">
        <v>1073</v>
      </c>
      <c r="U840" s="3"/>
      <c r="V840" s="3"/>
      <c r="W840" s="3"/>
    </row>
    <row r="841" spans="1:23" x14ac:dyDescent="0.15">
      <c r="A841">
        <v>840</v>
      </c>
      <c r="B841">
        <v>2019</v>
      </c>
      <c r="C841" t="s">
        <v>151</v>
      </c>
      <c r="D841" t="s">
        <v>152</v>
      </c>
      <c r="F841" t="s">
        <v>23</v>
      </c>
      <c r="G841" t="s">
        <v>23</v>
      </c>
      <c r="H841" t="s">
        <v>16</v>
      </c>
      <c r="I841" t="s">
        <v>548</v>
      </c>
      <c r="J841">
        <v>525</v>
      </c>
      <c r="K841"/>
      <c r="N841" t="s">
        <v>36</v>
      </c>
      <c r="P841" t="s">
        <v>1084</v>
      </c>
      <c r="Q841" t="s">
        <v>1073</v>
      </c>
      <c r="R841" t="s">
        <v>1073</v>
      </c>
      <c r="S841" t="s">
        <v>1073</v>
      </c>
      <c r="U841" s="3"/>
      <c r="V841" s="3"/>
      <c r="W841" s="3"/>
    </row>
    <row r="842" spans="1:23" x14ac:dyDescent="0.15">
      <c r="A842">
        <v>841</v>
      </c>
      <c r="B842">
        <v>2019</v>
      </c>
      <c r="C842" t="s">
        <v>577</v>
      </c>
      <c r="D842" t="s">
        <v>578</v>
      </c>
      <c r="F842" t="s">
        <v>579</v>
      </c>
      <c r="G842" t="s">
        <v>15</v>
      </c>
      <c r="H842" t="s">
        <v>16</v>
      </c>
      <c r="I842" t="s">
        <v>546</v>
      </c>
      <c r="J842">
        <v>585</v>
      </c>
      <c r="K842"/>
      <c r="N842" t="s">
        <v>20</v>
      </c>
      <c r="P842" t="s">
        <v>1073</v>
      </c>
      <c r="Q842" t="s">
        <v>1073</v>
      </c>
      <c r="R842" t="s">
        <v>1073</v>
      </c>
      <c r="S842" t="s">
        <v>1094</v>
      </c>
      <c r="U842" s="3"/>
      <c r="V842" s="3"/>
      <c r="W842" s="3"/>
    </row>
    <row r="843" spans="1:23" x14ac:dyDescent="0.15">
      <c r="A843">
        <v>842</v>
      </c>
      <c r="B843">
        <v>2019</v>
      </c>
      <c r="C843" t="s">
        <v>110</v>
      </c>
      <c r="D843" t="s">
        <v>111</v>
      </c>
      <c r="F843" t="s">
        <v>23</v>
      </c>
      <c r="G843" t="s">
        <v>23</v>
      </c>
      <c r="H843" t="s">
        <v>24</v>
      </c>
      <c r="I843" t="s">
        <v>25</v>
      </c>
      <c r="J843">
        <v>275</v>
      </c>
      <c r="K843"/>
      <c r="N843" t="s">
        <v>36</v>
      </c>
      <c r="P843" t="s">
        <v>1081</v>
      </c>
      <c r="Q843" t="s">
        <v>1073</v>
      </c>
      <c r="R843" t="s">
        <v>1073</v>
      </c>
      <c r="S843" t="s">
        <v>1073</v>
      </c>
    </row>
    <row r="844" spans="1:23" x14ac:dyDescent="0.15">
      <c r="A844">
        <v>843</v>
      </c>
      <c r="B844">
        <v>2019</v>
      </c>
      <c r="C844" t="s">
        <v>266</v>
      </c>
      <c r="D844" t="s">
        <v>308</v>
      </c>
      <c r="F844" t="s">
        <v>23</v>
      </c>
      <c r="G844" t="s">
        <v>23</v>
      </c>
      <c r="H844" t="s">
        <v>24</v>
      </c>
      <c r="I844" t="s">
        <v>547</v>
      </c>
      <c r="J844">
        <v>295</v>
      </c>
      <c r="K844"/>
      <c r="N844" t="s">
        <v>36</v>
      </c>
      <c r="P844" t="s">
        <v>1081</v>
      </c>
      <c r="Q844" t="s">
        <v>1073</v>
      </c>
      <c r="R844" t="s">
        <v>1073</v>
      </c>
      <c r="S844" t="s">
        <v>1073</v>
      </c>
    </row>
    <row r="845" spans="1:23" x14ac:dyDescent="0.15">
      <c r="A845">
        <v>844</v>
      </c>
      <c r="B845">
        <v>2019</v>
      </c>
      <c r="C845" t="s">
        <v>282</v>
      </c>
      <c r="D845" t="s">
        <v>283</v>
      </c>
      <c r="F845" t="s">
        <v>23</v>
      </c>
      <c r="G845" t="s">
        <v>23</v>
      </c>
      <c r="H845" t="s">
        <v>24</v>
      </c>
      <c r="I845" t="s">
        <v>547</v>
      </c>
      <c r="J845">
        <v>295</v>
      </c>
      <c r="K845"/>
      <c r="N845" t="s">
        <v>36</v>
      </c>
      <c r="P845" t="s">
        <v>1081</v>
      </c>
      <c r="Q845" t="s">
        <v>1073</v>
      </c>
      <c r="R845" t="s">
        <v>1073</v>
      </c>
      <c r="S845" t="s">
        <v>1073</v>
      </c>
    </row>
    <row r="846" spans="1:23" x14ac:dyDescent="0.15">
      <c r="A846">
        <v>845</v>
      </c>
      <c r="B846">
        <v>2019</v>
      </c>
      <c r="C846" t="s">
        <v>142</v>
      </c>
      <c r="D846" t="s">
        <v>143</v>
      </c>
      <c r="F846" t="s">
        <v>23</v>
      </c>
      <c r="G846" t="s">
        <v>23</v>
      </c>
      <c r="H846" t="s">
        <v>49</v>
      </c>
      <c r="I846" t="s">
        <v>546</v>
      </c>
      <c r="J846">
        <v>1100</v>
      </c>
      <c r="K846"/>
      <c r="N846" t="s">
        <v>20</v>
      </c>
      <c r="P846" t="s">
        <v>1081</v>
      </c>
      <c r="Q846" t="s">
        <v>1073</v>
      </c>
      <c r="R846" t="s">
        <v>1073</v>
      </c>
      <c r="S846" t="s">
        <v>1073</v>
      </c>
    </row>
    <row r="847" spans="1:23" x14ac:dyDescent="0.15">
      <c r="A847">
        <v>846</v>
      </c>
      <c r="B847">
        <v>2019</v>
      </c>
      <c r="C847" t="s">
        <v>97</v>
      </c>
      <c r="D847" t="s">
        <v>98</v>
      </c>
      <c r="F847" t="s">
        <v>14</v>
      </c>
      <c r="G847" t="s">
        <v>15</v>
      </c>
      <c r="H847" t="s">
        <v>16</v>
      </c>
      <c r="I847" t="s">
        <v>548</v>
      </c>
      <c r="J847">
        <v>525</v>
      </c>
      <c r="K847"/>
      <c r="N847" t="s">
        <v>36</v>
      </c>
      <c r="P847" t="s">
        <v>1073</v>
      </c>
      <c r="Q847" t="s">
        <v>1073</v>
      </c>
      <c r="R847" t="s">
        <v>1073</v>
      </c>
      <c r="S847" t="s">
        <v>1073</v>
      </c>
    </row>
    <row r="848" spans="1:23" x14ac:dyDescent="0.15">
      <c r="A848">
        <v>847</v>
      </c>
      <c r="B848">
        <v>2019</v>
      </c>
      <c r="C848" t="s">
        <v>557</v>
      </c>
      <c r="D848" t="s">
        <v>558</v>
      </c>
      <c r="F848" t="s">
        <v>14</v>
      </c>
      <c r="G848" t="s">
        <v>15</v>
      </c>
      <c r="H848" t="s">
        <v>24</v>
      </c>
      <c r="I848" t="s">
        <v>547</v>
      </c>
      <c r="J848">
        <v>295</v>
      </c>
      <c r="K848"/>
      <c r="N848" t="s">
        <v>20</v>
      </c>
      <c r="P848" t="s">
        <v>1073</v>
      </c>
      <c r="Q848" t="s">
        <v>1073</v>
      </c>
      <c r="R848" t="s">
        <v>1073</v>
      </c>
      <c r="S848" t="s">
        <v>1073</v>
      </c>
    </row>
    <row r="849" spans="1:19" x14ac:dyDescent="0.15">
      <c r="A849">
        <v>848</v>
      </c>
      <c r="B849">
        <v>2019</v>
      </c>
      <c r="C849" t="s">
        <v>350</v>
      </c>
      <c r="D849" t="s">
        <v>261</v>
      </c>
      <c r="F849" t="s">
        <v>23</v>
      </c>
      <c r="G849" t="s">
        <v>23</v>
      </c>
      <c r="H849" s="6" t="s">
        <v>24</v>
      </c>
      <c r="I849" t="s">
        <v>547</v>
      </c>
      <c r="J849">
        <v>295</v>
      </c>
      <c r="K849"/>
      <c r="N849" t="s">
        <v>36</v>
      </c>
      <c r="P849" t="s">
        <v>1084</v>
      </c>
      <c r="Q849" t="s">
        <v>1073</v>
      </c>
      <c r="R849" t="s">
        <v>1073</v>
      </c>
      <c r="S849" t="s">
        <v>1073</v>
      </c>
    </row>
    <row r="850" spans="1:19" x14ac:dyDescent="0.15">
      <c r="A850">
        <v>849</v>
      </c>
      <c r="B850">
        <v>2019</v>
      </c>
      <c r="C850" t="s">
        <v>596</v>
      </c>
      <c r="D850" t="s">
        <v>393</v>
      </c>
      <c r="F850" t="s">
        <v>23</v>
      </c>
      <c r="G850" t="s">
        <v>23</v>
      </c>
      <c r="H850" t="s">
        <v>71</v>
      </c>
      <c r="I850" t="s">
        <v>546</v>
      </c>
      <c r="J850">
        <v>585</v>
      </c>
      <c r="K850"/>
      <c r="N850" t="s">
        <v>36</v>
      </c>
      <c r="P850" t="s">
        <v>1073</v>
      </c>
      <c r="Q850" t="s">
        <v>1073</v>
      </c>
      <c r="R850" t="s">
        <v>1073</v>
      </c>
      <c r="S850" t="s">
        <v>1073</v>
      </c>
    </row>
    <row r="851" spans="1:19" x14ac:dyDescent="0.15">
      <c r="A851">
        <v>850</v>
      </c>
      <c r="B851">
        <v>2019</v>
      </c>
      <c r="C851" t="s">
        <v>56</v>
      </c>
      <c r="D851" t="s">
        <v>57</v>
      </c>
      <c r="E851" t="s">
        <v>195</v>
      </c>
      <c r="F851" t="s">
        <v>23</v>
      </c>
      <c r="G851" t="s">
        <v>23</v>
      </c>
      <c r="H851" t="s">
        <v>60</v>
      </c>
      <c r="I851" t="s">
        <v>547</v>
      </c>
      <c r="J851">
        <v>295</v>
      </c>
      <c r="K851"/>
      <c r="N851" t="s">
        <v>20</v>
      </c>
      <c r="P851" t="s">
        <v>1081</v>
      </c>
      <c r="Q851" t="s">
        <v>1073</v>
      </c>
      <c r="R851" t="s">
        <v>1073</v>
      </c>
      <c r="S851" t="s">
        <v>1073</v>
      </c>
    </row>
    <row r="852" spans="1:19" x14ac:dyDescent="0.15">
      <c r="A852">
        <v>851</v>
      </c>
      <c r="B852">
        <v>2019</v>
      </c>
      <c r="C852" t="s">
        <v>282</v>
      </c>
      <c r="D852" t="s">
        <v>283</v>
      </c>
      <c r="F852" t="s">
        <v>23</v>
      </c>
      <c r="G852" t="s">
        <v>23</v>
      </c>
      <c r="H852" t="s">
        <v>24</v>
      </c>
      <c r="I852" t="s">
        <v>547</v>
      </c>
      <c r="J852">
        <v>295</v>
      </c>
      <c r="K852"/>
      <c r="N852" t="s">
        <v>36</v>
      </c>
      <c r="P852" t="s">
        <v>1081</v>
      </c>
      <c r="Q852" t="s">
        <v>1073</v>
      </c>
      <c r="R852" t="s">
        <v>1073</v>
      </c>
      <c r="S852" t="s">
        <v>1073</v>
      </c>
    </row>
    <row r="853" spans="1:19" x14ac:dyDescent="0.15">
      <c r="A853">
        <v>852</v>
      </c>
      <c r="B853">
        <v>2019</v>
      </c>
      <c r="C853" t="s">
        <v>258</v>
      </c>
      <c r="D853" t="s">
        <v>101</v>
      </c>
      <c r="F853" t="s">
        <v>23</v>
      </c>
      <c r="G853" t="s">
        <v>23</v>
      </c>
      <c r="H853" s="6" t="s">
        <v>24</v>
      </c>
      <c r="I853" t="s">
        <v>25</v>
      </c>
      <c r="J853">
        <v>275</v>
      </c>
      <c r="K853"/>
      <c r="N853" t="s">
        <v>36</v>
      </c>
      <c r="P853" t="s">
        <v>1081</v>
      </c>
      <c r="Q853" t="s">
        <v>1073</v>
      </c>
      <c r="R853" t="s">
        <v>1073</v>
      </c>
      <c r="S853" t="s">
        <v>1073</v>
      </c>
    </row>
    <row r="854" spans="1:19" x14ac:dyDescent="0.15">
      <c r="A854">
        <v>853</v>
      </c>
      <c r="B854">
        <v>2019</v>
      </c>
      <c r="C854" t="s">
        <v>597</v>
      </c>
      <c r="D854" t="s">
        <v>598</v>
      </c>
      <c r="F854" t="s">
        <v>23</v>
      </c>
      <c r="G854" t="s">
        <v>23</v>
      </c>
      <c r="H854" t="s">
        <v>71</v>
      </c>
      <c r="I854" t="s">
        <v>546</v>
      </c>
      <c r="J854">
        <v>685</v>
      </c>
      <c r="K854"/>
      <c r="N854" t="s">
        <v>36</v>
      </c>
      <c r="P854" t="s">
        <v>1073</v>
      </c>
      <c r="Q854" t="s">
        <v>1073</v>
      </c>
      <c r="R854" t="s">
        <v>1073</v>
      </c>
      <c r="S854" t="s">
        <v>1073</v>
      </c>
    </row>
    <row r="855" spans="1:19" x14ac:dyDescent="0.15">
      <c r="A855">
        <v>854</v>
      </c>
      <c r="B855">
        <v>2019</v>
      </c>
      <c r="C855" t="s">
        <v>599</v>
      </c>
      <c r="D855" t="s">
        <v>600</v>
      </c>
      <c r="F855" t="s">
        <v>23</v>
      </c>
      <c r="G855" t="s">
        <v>23</v>
      </c>
      <c r="H855" t="s">
        <v>71</v>
      </c>
      <c r="I855" t="s">
        <v>548</v>
      </c>
      <c r="J855">
        <v>525</v>
      </c>
      <c r="K855"/>
      <c r="N855" t="s">
        <v>36</v>
      </c>
      <c r="P855" t="s">
        <v>1073</v>
      </c>
      <c r="Q855" t="s">
        <v>1073</v>
      </c>
      <c r="R855" t="s">
        <v>1073</v>
      </c>
      <c r="S855" t="s">
        <v>1073</v>
      </c>
    </row>
    <row r="856" spans="1:19" x14ac:dyDescent="0.15">
      <c r="A856">
        <v>855</v>
      </c>
      <c r="B856">
        <v>2019</v>
      </c>
      <c r="C856" t="s">
        <v>601</v>
      </c>
      <c r="D856" t="s">
        <v>143</v>
      </c>
      <c r="F856" t="s">
        <v>23</v>
      </c>
      <c r="G856" t="s">
        <v>23</v>
      </c>
      <c r="H856" t="s">
        <v>24</v>
      </c>
      <c r="I856" t="s">
        <v>25</v>
      </c>
      <c r="J856">
        <v>275</v>
      </c>
      <c r="K856"/>
      <c r="N856" t="s">
        <v>36</v>
      </c>
      <c r="P856" t="s">
        <v>1081</v>
      </c>
      <c r="Q856" t="s">
        <v>1073</v>
      </c>
      <c r="R856" t="s">
        <v>1073</v>
      </c>
      <c r="S856" t="s">
        <v>1073</v>
      </c>
    </row>
    <row r="857" spans="1:19" x14ac:dyDescent="0.15">
      <c r="A857">
        <v>856</v>
      </c>
      <c r="B857">
        <v>2019</v>
      </c>
      <c r="C857" t="s">
        <v>218</v>
      </c>
      <c r="D857" t="s">
        <v>219</v>
      </c>
      <c r="F857" t="s">
        <v>23</v>
      </c>
      <c r="G857" t="s">
        <v>23</v>
      </c>
      <c r="H857" t="s">
        <v>16</v>
      </c>
      <c r="I857" t="s">
        <v>548</v>
      </c>
      <c r="J857">
        <v>525</v>
      </c>
      <c r="K857"/>
      <c r="N857" t="s">
        <v>36</v>
      </c>
      <c r="P857" t="s">
        <v>1081</v>
      </c>
      <c r="Q857" t="s">
        <v>1073</v>
      </c>
      <c r="R857" t="s">
        <v>1073</v>
      </c>
      <c r="S857" t="s">
        <v>1073</v>
      </c>
    </row>
    <row r="858" spans="1:19" x14ac:dyDescent="0.15">
      <c r="A858">
        <v>857</v>
      </c>
      <c r="B858">
        <v>2019</v>
      </c>
      <c r="C858" t="s">
        <v>318</v>
      </c>
      <c r="D858" t="s">
        <v>319</v>
      </c>
      <c r="F858" t="s">
        <v>23</v>
      </c>
      <c r="G858" t="s">
        <v>23</v>
      </c>
      <c r="H858" t="s">
        <v>16</v>
      </c>
      <c r="I858" t="s">
        <v>548</v>
      </c>
      <c r="J858">
        <v>1325</v>
      </c>
      <c r="K858"/>
      <c r="N858" t="s">
        <v>20</v>
      </c>
      <c r="P858" t="s">
        <v>1081</v>
      </c>
      <c r="Q858" t="s">
        <v>1073</v>
      </c>
      <c r="R858" t="s">
        <v>1073</v>
      </c>
      <c r="S858" t="s">
        <v>1073</v>
      </c>
    </row>
    <row r="859" spans="1:19" x14ac:dyDescent="0.15">
      <c r="A859">
        <v>858</v>
      </c>
      <c r="B859">
        <v>2019</v>
      </c>
      <c r="C859" t="s">
        <v>103</v>
      </c>
      <c r="D859" t="s">
        <v>104</v>
      </c>
      <c r="F859" t="s">
        <v>23</v>
      </c>
      <c r="G859" t="s">
        <v>23</v>
      </c>
      <c r="H859" s="6" t="s">
        <v>24</v>
      </c>
      <c r="I859" t="s">
        <v>25</v>
      </c>
      <c r="J859">
        <v>275</v>
      </c>
      <c r="K859"/>
      <c r="N859" t="s">
        <v>20</v>
      </c>
      <c r="P859" t="s">
        <v>1081</v>
      </c>
      <c r="Q859" t="s">
        <v>1073</v>
      </c>
      <c r="R859" t="s">
        <v>1073</v>
      </c>
      <c r="S859" t="s">
        <v>1073</v>
      </c>
    </row>
    <row r="860" spans="1:19" x14ac:dyDescent="0.15">
      <c r="A860">
        <v>859</v>
      </c>
      <c r="B860">
        <v>2019</v>
      </c>
      <c r="C860" t="s">
        <v>264</v>
      </c>
      <c r="D860" t="s">
        <v>176</v>
      </c>
      <c r="F860" t="s">
        <v>23</v>
      </c>
      <c r="G860" t="s">
        <v>23</v>
      </c>
      <c r="H860" t="s">
        <v>71</v>
      </c>
      <c r="I860" t="s">
        <v>546</v>
      </c>
      <c r="J860">
        <v>1485</v>
      </c>
      <c r="K860"/>
      <c r="N860" t="s">
        <v>20</v>
      </c>
      <c r="P860" t="s">
        <v>1073</v>
      </c>
      <c r="Q860" t="s">
        <v>1073</v>
      </c>
      <c r="R860" t="s">
        <v>1073</v>
      </c>
      <c r="S860" t="s">
        <v>1073</v>
      </c>
    </row>
    <row r="861" spans="1:19" x14ac:dyDescent="0.15">
      <c r="A861">
        <v>860</v>
      </c>
      <c r="B861">
        <v>2019</v>
      </c>
      <c r="C861" t="s">
        <v>258</v>
      </c>
      <c r="D861" t="s">
        <v>101</v>
      </c>
      <c r="F861" t="s">
        <v>23</v>
      </c>
      <c r="G861" t="s">
        <v>23</v>
      </c>
      <c r="H861" t="s">
        <v>24</v>
      </c>
      <c r="I861" t="s">
        <v>547</v>
      </c>
      <c r="J861">
        <v>295</v>
      </c>
      <c r="K861"/>
      <c r="N861" t="s">
        <v>36</v>
      </c>
      <c r="P861" t="s">
        <v>1081</v>
      </c>
      <c r="Q861" t="s">
        <v>1073</v>
      </c>
      <c r="R861" t="s">
        <v>1073</v>
      </c>
      <c r="S861" t="s">
        <v>1073</v>
      </c>
    </row>
    <row r="862" spans="1:19" x14ac:dyDescent="0.15">
      <c r="A862">
        <v>861</v>
      </c>
      <c r="B862">
        <v>2019</v>
      </c>
      <c r="C862" t="s">
        <v>438</v>
      </c>
      <c r="D862" t="s">
        <v>439</v>
      </c>
      <c r="F862" t="s">
        <v>23</v>
      </c>
      <c r="G862" t="s">
        <v>23</v>
      </c>
      <c r="H862" t="s">
        <v>71</v>
      </c>
      <c r="I862" t="s">
        <v>546</v>
      </c>
      <c r="J862">
        <v>585</v>
      </c>
      <c r="K862"/>
      <c r="N862" t="s">
        <v>36</v>
      </c>
      <c r="P862" t="s">
        <v>1073</v>
      </c>
      <c r="Q862" t="s">
        <v>1073</v>
      </c>
      <c r="R862" t="s">
        <v>1073</v>
      </c>
      <c r="S862" t="s">
        <v>1073</v>
      </c>
    </row>
    <row r="863" spans="1:19" x14ac:dyDescent="0.15">
      <c r="A863">
        <v>862</v>
      </c>
      <c r="B863">
        <v>2019</v>
      </c>
      <c r="C863" t="s">
        <v>134</v>
      </c>
      <c r="D863" t="s">
        <v>364</v>
      </c>
      <c r="F863" t="s">
        <v>136</v>
      </c>
      <c r="G863" t="s">
        <v>43</v>
      </c>
      <c r="H863" t="s">
        <v>24</v>
      </c>
      <c r="I863" t="s">
        <v>547</v>
      </c>
      <c r="J863">
        <v>295</v>
      </c>
      <c r="K863"/>
      <c r="N863" t="s">
        <v>36</v>
      </c>
      <c r="P863" t="s">
        <v>1073</v>
      </c>
      <c r="Q863" t="s">
        <v>1073</v>
      </c>
      <c r="R863" t="s">
        <v>1073</v>
      </c>
      <c r="S863" t="s">
        <v>1094</v>
      </c>
    </row>
    <row r="864" spans="1:19" x14ac:dyDescent="0.15">
      <c r="A864">
        <v>863</v>
      </c>
      <c r="B864">
        <v>2019</v>
      </c>
      <c r="C864" t="s">
        <v>592</v>
      </c>
      <c r="D864" t="s">
        <v>593</v>
      </c>
      <c r="F864" t="s">
        <v>23</v>
      </c>
      <c r="G864" t="s">
        <v>23</v>
      </c>
      <c r="H864" s="6" t="s">
        <v>71</v>
      </c>
      <c r="I864" t="s">
        <v>546</v>
      </c>
      <c r="J864">
        <v>585</v>
      </c>
      <c r="K864"/>
      <c r="N864" t="s">
        <v>20</v>
      </c>
      <c r="P864" t="s">
        <v>1073</v>
      </c>
      <c r="Q864" t="s">
        <v>1073</v>
      </c>
      <c r="R864" t="s">
        <v>1073</v>
      </c>
      <c r="S864" t="s">
        <v>1073</v>
      </c>
    </row>
    <row r="865" spans="1:19" x14ac:dyDescent="0.15">
      <c r="A865">
        <v>864</v>
      </c>
      <c r="B865">
        <v>2019</v>
      </c>
      <c r="C865" t="s">
        <v>596</v>
      </c>
      <c r="D865" t="s">
        <v>393</v>
      </c>
      <c r="F865" t="s">
        <v>23</v>
      </c>
      <c r="G865" t="s">
        <v>23</v>
      </c>
      <c r="H865" s="6" t="s">
        <v>71</v>
      </c>
      <c r="I865" t="s">
        <v>546</v>
      </c>
      <c r="J865">
        <v>585</v>
      </c>
      <c r="K865"/>
      <c r="N865" t="s">
        <v>20</v>
      </c>
      <c r="P865" t="s">
        <v>1073</v>
      </c>
      <c r="Q865" t="s">
        <v>1073</v>
      </c>
      <c r="R865" t="s">
        <v>1073</v>
      </c>
      <c r="S865" t="s">
        <v>1073</v>
      </c>
    </row>
    <row r="866" spans="1:19" x14ac:dyDescent="0.15">
      <c r="A866">
        <v>865</v>
      </c>
      <c r="B866">
        <v>2019</v>
      </c>
      <c r="C866" t="s">
        <v>602</v>
      </c>
      <c r="D866" t="s">
        <v>603</v>
      </c>
      <c r="F866" t="s">
        <v>23</v>
      </c>
      <c r="G866" t="s">
        <v>23</v>
      </c>
      <c r="H866" t="s">
        <v>71</v>
      </c>
      <c r="I866" t="s">
        <v>546</v>
      </c>
      <c r="J866">
        <v>685</v>
      </c>
      <c r="K866"/>
      <c r="N866" t="s">
        <v>36</v>
      </c>
      <c r="P866" t="s">
        <v>1073</v>
      </c>
      <c r="Q866" t="s">
        <v>1073</v>
      </c>
      <c r="R866" t="s">
        <v>1073</v>
      </c>
      <c r="S866" t="s">
        <v>1073</v>
      </c>
    </row>
    <row r="867" spans="1:19" x14ac:dyDescent="0.15">
      <c r="A867">
        <v>866</v>
      </c>
      <c r="B867">
        <v>2019</v>
      </c>
      <c r="C867" t="s">
        <v>433</v>
      </c>
      <c r="D867" t="s">
        <v>246</v>
      </c>
      <c r="E867" t="s">
        <v>332</v>
      </c>
      <c r="F867" t="s">
        <v>23</v>
      </c>
      <c r="G867" t="s">
        <v>23</v>
      </c>
      <c r="H867" s="6" t="s">
        <v>67</v>
      </c>
      <c r="I867" t="s">
        <v>354</v>
      </c>
      <c r="J867">
        <v>0</v>
      </c>
      <c r="K867"/>
      <c r="N867" t="s">
        <v>36</v>
      </c>
      <c r="P867" t="s">
        <v>1081</v>
      </c>
      <c r="Q867" t="s">
        <v>1073</v>
      </c>
      <c r="R867" t="s">
        <v>1073</v>
      </c>
      <c r="S867" t="s">
        <v>1073</v>
      </c>
    </row>
    <row r="868" spans="1:19" x14ac:dyDescent="0.15">
      <c r="A868">
        <v>867</v>
      </c>
      <c r="B868">
        <v>2019</v>
      </c>
      <c r="C868" t="s">
        <v>218</v>
      </c>
      <c r="D868" t="s">
        <v>219</v>
      </c>
      <c r="F868" t="s">
        <v>23</v>
      </c>
      <c r="G868" t="s">
        <v>23</v>
      </c>
      <c r="H868" t="s">
        <v>24</v>
      </c>
      <c r="I868" t="s">
        <v>547</v>
      </c>
      <c r="J868">
        <v>295</v>
      </c>
      <c r="K868"/>
      <c r="N868" t="s">
        <v>36</v>
      </c>
      <c r="P868" t="s">
        <v>1081</v>
      </c>
      <c r="Q868" t="s">
        <v>1073</v>
      </c>
      <c r="R868" t="s">
        <v>1073</v>
      </c>
      <c r="S868" t="s">
        <v>1073</v>
      </c>
    </row>
    <row r="869" spans="1:19" x14ac:dyDescent="0.15">
      <c r="A869">
        <v>868</v>
      </c>
      <c r="B869">
        <v>2019</v>
      </c>
      <c r="C869" t="s">
        <v>604</v>
      </c>
      <c r="F869" t="s">
        <v>136</v>
      </c>
      <c r="G869" t="s">
        <v>43</v>
      </c>
      <c r="H869" s="6" t="s">
        <v>71</v>
      </c>
      <c r="I869" t="s">
        <v>354</v>
      </c>
      <c r="J869">
        <v>0</v>
      </c>
      <c r="K869"/>
      <c r="N869" t="s">
        <v>20</v>
      </c>
      <c r="P869" t="s">
        <v>1073</v>
      </c>
      <c r="Q869" t="s">
        <v>1073</v>
      </c>
      <c r="R869" t="s">
        <v>1073</v>
      </c>
      <c r="S869" t="s">
        <v>1094</v>
      </c>
    </row>
    <row r="870" spans="1:19" x14ac:dyDescent="0.15">
      <c r="A870">
        <v>869</v>
      </c>
      <c r="B870">
        <v>2019</v>
      </c>
      <c r="C870" t="s">
        <v>328</v>
      </c>
      <c r="D870" t="s">
        <v>329</v>
      </c>
      <c r="F870" t="s">
        <v>23</v>
      </c>
      <c r="G870" t="s">
        <v>23</v>
      </c>
      <c r="H870" t="s">
        <v>16</v>
      </c>
      <c r="I870" t="s">
        <v>547</v>
      </c>
      <c r="J870">
        <v>395</v>
      </c>
      <c r="K870"/>
      <c r="N870" t="s">
        <v>20</v>
      </c>
      <c r="P870" t="s">
        <v>1081</v>
      </c>
      <c r="Q870" t="s">
        <v>1073</v>
      </c>
      <c r="R870" t="s">
        <v>1073</v>
      </c>
      <c r="S870" t="s">
        <v>1073</v>
      </c>
    </row>
    <row r="871" spans="1:19" x14ac:dyDescent="0.15">
      <c r="A871">
        <v>870</v>
      </c>
      <c r="B871">
        <v>2019</v>
      </c>
      <c r="C871" t="s">
        <v>258</v>
      </c>
      <c r="D871" t="s">
        <v>101</v>
      </c>
      <c r="F871" t="s">
        <v>23</v>
      </c>
      <c r="G871" t="s">
        <v>23</v>
      </c>
      <c r="H871" s="6" t="s">
        <v>24</v>
      </c>
      <c r="I871" t="s">
        <v>547</v>
      </c>
      <c r="J871">
        <v>295</v>
      </c>
      <c r="K871"/>
      <c r="N871" t="s">
        <v>20</v>
      </c>
      <c r="P871" t="s">
        <v>1081</v>
      </c>
      <c r="Q871" t="s">
        <v>1073</v>
      </c>
      <c r="R871" t="s">
        <v>1073</v>
      </c>
      <c r="S871" t="s">
        <v>1073</v>
      </c>
    </row>
    <row r="872" spans="1:19" x14ac:dyDescent="0.15">
      <c r="A872">
        <v>871</v>
      </c>
      <c r="B872">
        <v>2019</v>
      </c>
      <c r="C872" t="s">
        <v>605</v>
      </c>
      <c r="D872" t="s">
        <v>606</v>
      </c>
      <c r="F872" t="s">
        <v>70</v>
      </c>
      <c r="G872" t="s">
        <v>43</v>
      </c>
      <c r="H872" s="6" t="s">
        <v>67</v>
      </c>
      <c r="I872" t="s">
        <v>548</v>
      </c>
      <c r="J872">
        <v>965</v>
      </c>
      <c r="K872"/>
      <c r="N872" t="s">
        <v>36</v>
      </c>
      <c r="P872" t="s">
        <v>1073</v>
      </c>
      <c r="Q872" t="s">
        <v>1073</v>
      </c>
      <c r="R872" t="s">
        <v>1073</v>
      </c>
      <c r="S872" t="s">
        <v>1073</v>
      </c>
    </row>
    <row r="873" spans="1:19" x14ac:dyDescent="0.15">
      <c r="A873">
        <v>872</v>
      </c>
      <c r="B873">
        <v>2019</v>
      </c>
      <c r="C873" t="s">
        <v>245</v>
      </c>
      <c r="D873" t="s">
        <v>246</v>
      </c>
      <c r="F873" t="s">
        <v>23</v>
      </c>
      <c r="G873" t="s">
        <v>23</v>
      </c>
      <c r="H873" s="6" t="s">
        <v>49</v>
      </c>
      <c r="I873" t="s">
        <v>548</v>
      </c>
      <c r="J873">
        <v>525</v>
      </c>
      <c r="K873"/>
      <c r="N873" t="s">
        <v>36</v>
      </c>
      <c r="P873">
        <v>0</v>
      </c>
      <c r="Q873" t="s">
        <v>1073</v>
      </c>
      <c r="R873" t="s">
        <v>1073</v>
      </c>
      <c r="S873" t="s">
        <v>1073</v>
      </c>
    </row>
    <row r="874" spans="1:19" x14ac:dyDescent="0.15">
      <c r="A874">
        <v>873</v>
      </c>
      <c r="B874">
        <v>2019</v>
      </c>
      <c r="C874" t="s">
        <v>272</v>
      </c>
      <c r="D874" t="s">
        <v>607</v>
      </c>
      <c r="F874" t="s">
        <v>23</v>
      </c>
      <c r="G874" t="s">
        <v>23</v>
      </c>
      <c r="H874" s="6" t="s">
        <v>24</v>
      </c>
      <c r="I874" t="s">
        <v>25</v>
      </c>
      <c r="J874">
        <v>275</v>
      </c>
      <c r="K874"/>
      <c r="N874" t="s">
        <v>20</v>
      </c>
      <c r="P874" t="s">
        <v>1081</v>
      </c>
      <c r="Q874" t="s">
        <v>1073</v>
      </c>
      <c r="R874" t="s">
        <v>1073</v>
      </c>
      <c r="S874" t="s">
        <v>1073</v>
      </c>
    </row>
    <row r="875" spans="1:19" x14ac:dyDescent="0.15">
      <c r="A875">
        <v>874</v>
      </c>
      <c r="B875">
        <v>2019</v>
      </c>
      <c r="C875" t="s">
        <v>258</v>
      </c>
      <c r="D875" t="s">
        <v>101</v>
      </c>
      <c r="F875" t="s">
        <v>23</v>
      </c>
      <c r="G875" t="s">
        <v>23</v>
      </c>
      <c r="H875" t="s">
        <v>16</v>
      </c>
      <c r="I875" t="s">
        <v>548</v>
      </c>
      <c r="J875">
        <v>525</v>
      </c>
      <c r="K875"/>
      <c r="N875" t="s">
        <v>20</v>
      </c>
      <c r="P875" t="s">
        <v>1081</v>
      </c>
      <c r="Q875" t="s">
        <v>1073</v>
      </c>
      <c r="R875" t="s">
        <v>1073</v>
      </c>
      <c r="S875" t="s">
        <v>1073</v>
      </c>
    </row>
    <row r="876" spans="1:19" x14ac:dyDescent="0.15">
      <c r="A876">
        <v>875</v>
      </c>
      <c r="B876">
        <v>2019</v>
      </c>
      <c r="C876" t="s">
        <v>110</v>
      </c>
      <c r="D876" t="s">
        <v>111</v>
      </c>
      <c r="F876" t="s">
        <v>23</v>
      </c>
      <c r="G876" t="s">
        <v>23</v>
      </c>
      <c r="H876" t="s">
        <v>16</v>
      </c>
      <c r="I876" t="s">
        <v>548</v>
      </c>
      <c r="J876">
        <v>525</v>
      </c>
      <c r="K876"/>
      <c r="N876" t="s">
        <v>36</v>
      </c>
      <c r="P876" t="s">
        <v>1081</v>
      </c>
      <c r="Q876" t="s">
        <v>1073</v>
      </c>
      <c r="R876" t="s">
        <v>1073</v>
      </c>
      <c r="S876" t="s">
        <v>1073</v>
      </c>
    </row>
    <row r="877" spans="1:19" x14ac:dyDescent="0.15">
      <c r="A877">
        <v>876</v>
      </c>
      <c r="B877">
        <v>2019</v>
      </c>
      <c r="C877" t="s">
        <v>236</v>
      </c>
      <c r="D877" t="s">
        <v>333</v>
      </c>
      <c r="F877" t="s">
        <v>23</v>
      </c>
      <c r="G877" t="s">
        <v>23</v>
      </c>
      <c r="H877" t="s">
        <v>24</v>
      </c>
      <c r="I877" t="s">
        <v>547</v>
      </c>
      <c r="J877">
        <v>295</v>
      </c>
      <c r="K877"/>
      <c r="N877" t="s">
        <v>36</v>
      </c>
      <c r="P877" t="s">
        <v>1081</v>
      </c>
      <c r="Q877" t="s">
        <v>1073</v>
      </c>
      <c r="R877" t="s">
        <v>1073</v>
      </c>
      <c r="S877" t="s">
        <v>1073</v>
      </c>
    </row>
    <row r="878" spans="1:19" x14ac:dyDescent="0.15">
      <c r="A878">
        <v>877</v>
      </c>
      <c r="B878">
        <v>2019</v>
      </c>
      <c r="C878" t="s">
        <v>175</v>
      </c>
      <c r="D878" t="s">
        <v>176</v>
      </c>
      <c r="F878" t="s">
        <v>23</v>
      </c>
      <c r="G878" t="s">
        <v>23</v>
      </c>
      <c r="H878" s="6" t="s">
        <v>71</v>
      </c>
      <c r="I878" t="s">
        <v>546</v>
      </c>
      <c r="J878">
        <v>585</v>
      </c>
      <c r="K878"/>
      <c r="N878" t="s">
        <v>36</v>
      </c>
      <c r="P878" t="s">
        <v>1073</v>
      </c>
      <c r="Q878" t="s">
        <v>1073</v>
      </c>
      <c r="R878" t="s">
        <v>1073</v>
      </c>
      <c r="S878" t="s">
        <v>1073</v>
      </c>
    </row>
    <row r="879" spans="1:19" x14ac:dyDescent="0.15">
      <c r="A879">
        <v>878</v>
      </c>
      <c r="B879">
        <v>2019</v>
      </c>
      <c r="C879" t="s">
        <v>206</v>
      </c>
      <c r="D879" t="s">
        <v>223</v>
      </c>
      <c r="E879" t="s">
        <v>237</v>
      </c>
      <c r="F879" t="s">
        <v>23</v>
      </c>
      <c r="G879" t="s">
        <v>23</v>
      </c>
      <c r="H879" t="s">
        <v>60</v>
      </c>
      <c r="I879" t="s">
        <v>547</v>
      </c>
      <c r="J879">
        <v>295</v>
      </c>
      <c r="K879"/>
      <c r="N879" t="s">
        <v>36</v>
      </c>
      <c r="P879" t="s">
        <v>1081</v>
      </c>
      <c r="Q879" t="s">
        <v>1073</v>
      </c>
      <c r="R879" t="s">
        <v>1073</v>
      </c>
      <c r="S879" t="s">
        <v>1073</v>
      </c>
    </row>
    <row r="880" spans="1:19" x14ac:dyDescent="0.15">
      <c r="A880">
        <v>879</v>
      </c>
      <c r="B880">
        <v>2019</v>
      </c>
      <c r="C880" t="s">
        <v>116</v>
      </c>
      <c r="D880" t="s">
        <v>468</v>
      </c>
      <c r="F880" t="s">
        <v>23</v>
      </c>
      <c r="G880" t="s">
        <v>23</v>
      </c>
      <c r="H880" t="s">
        <v>67</v>
      </c>
      <c r="I880" t="s">
        <v>547</v>
      </c>
      <c r="J880">
        <v>565</v>
      </c>
      <c r="K880"/>
      <c r="N880" t="s">
        <v>36</v>
      </c>
      <c r="P880" t="s">
        <v>1081</v>
      </c>
      <c r="Q880" t="s">
        <v>1073</v>
      </c>
      <c r="R880" t="s">
        <v>1073</v>
      </c>
      <c r="S880" t="s">
        <v>1073</v>
      </c>
    </row>
    <row r="881" spans="1:19" x14ac:dyDescent="0.15">
      <c r="A881">
        <v>880</v>
      </c>
      <c r="B881">
        <v>2019</v>
      </c>
      <c r="C881" t="s">
        <v>608</v>
      </c>
      <c r="D881" t="s">
        <v>609</v>
      </c>
      <c r="F881" t="s">
        <v>23</v>
      </c>
      <c r="G881" t="s">
        <v>23</v>
      </c>
      <c r="H881" t="s">
        <v>71</v>
      </c>
      <c r="I881" t="s">
        <v>548</v>
      </c>
      <c r="J881">
        <v>525</v>
      </c>
      <c r="K881"/>
      <c r="N881" t="s">
        <v>20</v>
      </c>
      <c r="P881" t="s">
        <v>1073</v>
      </c>
      <c r="Q881" t="s">
        <v>1073</v>
      </c>
      <c r="R881" t="s">
        <v>1073</v>
      </c>
      <c r="S881" t="s">
        <v>1073</v>
      </c>
    </row>
    <row r="882" spans="1:19" x14ac:dyDescent="0.15">
      <c r="A882">
        <v>881</v>
      </c>
      <c r="B882">
        <v>2019</v>
      </c>
      <c r="C882" t="s">
        <v>337</v>
      </c>
      <c r="D882" t="s">
        <v>338</v>
      </c>
      <c r="F882" t="s">
        <v>301</v>
      </c>
      <c r="G882" t="s">
        <v>43</v>
      </c>
      <c r="H882" t="s">
        <v>49</v>
      </c>
      <c r="I882" t="s">
        <v>546</v>
      </c>
      <c r="J882">
        <v>585</v>
      </c>
      <c r="K882"/>
      <c r="N882" t="s">
        <v>20</v>
      </c>
      <c r="P882" t="s">
        <v>1073</v>
      </c>
      <c r="Q882" t="s">
        <v>1073</v>
      </c>
      <c r="R882" t="s">
        <v>1073</v>
      </c>
      <c r="S882" t="s">
        <v>1073</v>
      </c>
    </row>
    <row r="883" spans="1:19" x14ac:dyDescent="0.15">
      <c r="A883">
        <v>882</v>
      </c>
      <c r="B883">
        <v>2019</v>
      </c>
      <c r="C883" t="s">
        <v>119</v>
      </c>
      <c r="F883" t="s">
        <v>203</v>
      </c>
      <c r="G883" t="s">
        <v>43</v>
      </c>
      <c r="H883" s="6" t="s">
        <v>49</v>
      </c>
      <c r="I883" t="s">
        <v>546</v>
      </c>
      <c r="J883">
        <v>585</v>
      </c>
      <c r="K883"/>
      <c r="N883" t="s">
        <v>36</v>
      </c>
      <c r="P883" t="s">
        <v>1073</v>
      </c>
      <c r="Q883" t="s">
        <v>1073</v>
      </c>
      <c r="R883" t="s">
        <v>1073</v>
      </c>
      <c r="S883" t="s">
        <v>1094</v>
      </c>
    </row>
    <row r="884" spans="1:19" x14ac:dyDescent="0.15">
      <c r="A884">
        <v>883</v>
      </c>
      <c r="B884">
        <v>2019</v>
      </c>
      <c r="C884" t="s">
        <v>317</v>
      </c>
      <c r="D884" t="s">
        <v>298</v>
      </c>
      <c r="F884" t="s">
        <v>23</v>
      </c>
      <c r="G884" t="s">
        <v>23</v>
      </c>
      <c r="H884" t="s">
        <v>63</v>
      </c>
      <c r="I884" t="s">
        <v>354</v>
      </c>
      <c r="J884">
        <v>0</v>
      </c>
      <c r="K884"/>
      <c r="N884" t="s">
        <v>36</v>
      </c>
      <c r="P884">
        <v>0</v>
      </c>
      <c r="Q884" t="s">
        <v>1073</v>
      </c>
      <c r="R884" t="s">
        <v>1073</v>
      </c>
      <c r="S884" t="s">
        <v>1073</v>
      </c>
    </row>
    <row r="885" spans="1:19" x14ac:dyDescent="0.15">
      <c r="A885">
        <v>884</v>
      </c>
      <c r="B885">
        <v>2019</v>
      </c>
      <c r="C885" t="s">
        <v>56</v>
      </c>
      <c r="D885" t="s">
        <v>57</v>
      </c>
      <c r="F885" t="s">
        <v>23</v>
      </c>
      <c r="G885" t="s">
        <v>23</v>
      </c>
      <c r="H885" t="s">
        <v>16</v>
      </c>
      <c r="I885" t="s">
        <v>548</v>
      </c>
      <c r="J885">
        <v>525</v>
      </c>
      <c r="K885"/>
      <c r="N885" t="s">
        <v>36</v>
      </c>
      <c r="P885" t="s">
        <v>1081</v>
      </c>
      <c r="Q885" t="s">
        <v>1073</v>
      </c>
      <c r="R885" t="s">
        <v>1073</v>
      </c>
      <c r="S885" t="s">
        <v>1073</v>
      </c>
    </row>
    <row r="886" spans="1:19" x14ac:dyDescent="0.15">
      <c r="A886">
        <v>885</v>
      </c>
      <c r="B886">
        <v>2019</v>
      </c>
      <c r="C886" t="s">
        <v>142</v>
      </c>
      <c r="D886" t="s">
        <v>143</v>
      </c>
      <c r="F886" t="s">
        <v>23</v>
      </c>
      <c r="G886" t="s">
        <v>23</v>
      </c>
      <c r="H886" t="s">
        <v>16</v>
      </c>
      <c r="I886" t="s">
        <v>548</v>
      </c>
      <c r="J886">
        <v>525</v>
      </c>
      <c r="K886"/>
      <c r="N886" t="s">
        <v>36</v>
      </c>
      <c r="P886" t="s">
        <v>1081</v>
      </c>
      <c r="Q886" t="s">
        <v>1073</v>
      </c>
      <c r="R886" t="s">
        <v>1073</v>
      </c>
      <c r="S886" t="s">
        <v>1073</v>
      </c>
    </row>
    <row r="887" spans="1:19" x14ac:dyDescent="0.15">
      <c r="A887">
        <v>886</v>
      </c>
      <c r="B887">
        <v>2019</v>
      </c>
      <c r="C887" t="s">
        <v>94</v>
      </c>
      <c r="D887" t="s">
        <v>95</v>
      </c>
      <c r="F887" t="s">
        <v>96</v>
      </c>
      <c r="G887" t="s">
        <v>48</v>
      </c>
      <c r="H887" t="s">
        <v>16</v>
      </c>
      <c r="I887" t="s">
        <v>546</v>
      </c>
      <c r="J887">
        <v>585</v>
      </c>
      <c r="K887"/>
      <c r="N887" t="s">
        <v>36</v>
      </c>
      <c r="P887" t="s">
        <v>1073</v>
      </c>
      <c r="Q887" t="s">
        <v>1073</v>
      </c>
      <c r="R887" t="s">
        <v>1073</v>
      </c>
      <c r="S887" t="s">
        <v>1094</v>
      </c>
    </row>
    <row r="888" spans="1:19" x14ac:dyDescent="0.15">
      <c r="A888">
        <v>887</v>
      </c>
      <c r="B888">
        <v>2019</v>
      </c>
      <c r="C888" t="s">
        <v>264</v>
      </c>
      <c r="D888" t="s">
        <v>168</v>
      </c>
      <c r="F888" t="s">
        <v>23</v>
      </c>
      <c r="G888" t="s">
        <v>23</v>
      </c>
      <c r="H888" t="s">
        <v>71</v>
      </c>
      <c r="I888" t="s">
        <v>546</v>
      </c>
      <c r="J888">
        <v>685</v>
      </c>
      <c r="K888"/>
      <c r="N888" t="s">
        <v>20</v>
      </c>
      <c r="P888" t="s">
        <v>1073</v>
      </c>
      <c r="Q888" t="s">
        <v>1073</v>
      </c>
      <c r="R888" t="s">
        <v>1073</v>
      </c>
      <c r="S888" t="s">
        <v>1073</v>
      </c>
    </row>
    <row r="889" spans="1:19" x14ac:dyDescent="0.15">
      <c r="A889">
        <v>888</v>
      </c>
      <c r="B889">
        <v>2019</v>
      </c>
      <c r="C889" t="s">
        <v>167</v>
      </c>
      <c r="D889" t="s">
        <v>168</v>
      </c>
      <c r="F889" t="s">
        <v>23</v>
      </c>
      <c r="G889" t="s">
        <v>23</v>
      </c>
      <c r="H889" t="s">
        <v>24</v>
      </c>
      <c r="I889" t="s">
        <v>25</v>
      </c>
      <c r="J889">
        <v>275</v>
      </c>
      <c r="K889"/>
      <c r="N889" t="s">
        <v>20</v>
      </c>
      <c r="P889" t="s">
        <v>1081</v>
      </c>
      <c r="Q889" t="s">
        <v>1073</v>
      </c>
      <c r="R889" t="s">
        <v>1073</v>
      </c>
      <c r="S889" t="s">
        <v>1073</v>
      </c>
    </row>
    <row r="890" spans="1:19" x14ac:dyDescent="0.15">
      <c r="A890">
        <v>889</v>
      </c>
      <c r="B890">
        <v>2019</v>
      </c>
      <c r="C890" t="s">
        <v>287</v>
      </c>
      <c r="D890" t="s">
        <v>348</v>
      </c>
      <c r="F890" t="s">
        <v>23</v>
      </c>
      <c r="G890" t="s">
        <v>23</v>
      </c>
      <c r="H890" t="s">
        <v>71</v>
      </c>
      <c r="I890" t="s">
        <v>548</v>
      </c>
      <c r="J890">
        <v>525</v>
      </c>
      <c r="K890"/>
      <c r="N890" t="s">
        <v>36</v>
      </c>
      <c r="P890" t="s">
        <v>1073</v>
      </c>
      <c r="Q890" t="s">
        <v>1073</v>
      </c>
      <c r="R890" t="s">
        <v>1073</v>
      </c>
      <c r="S890" t="s">
        <v>1073</v>
      </c>
    </row>
    <row r="891" spans="1:19" x14ac:dyDescent="0.15">
      <c r="A891">
        <v>890</v>
      </c>
      <c r="B891">
        <v>2019</v>
      </c>
      <c r="C891" t="s">
        <v>610</v>
      </c>
      <c r="D891" t="s">
        <v>359</v>
      </c>
      <c r="F891" t="s">
        <v>360</v>
      </c>
      <c r="G891" t="s">
        <v>43</v>
      </c>
      <c r="H891" s="6" t="s">
        <v>67</v>
      </c>
      <c r="I891" t="s">
        <v>546</v>
      </c>
      <c r="J891">
        <v>585</v>
      </c>
      <c r="K891"/>
      <c r="N891" t="s">
        <v>36</v>
      </c>
      <c r="P891" t="s">
        <v>1073</v>
      </c>
      <c r="Q891" t="s">
        <v>1073</v>
      </c>
      <c r="R891" t="s">
        <v>1073</v>
      </c>
      <c r="S891" t="s">
        <v>1094</v>
      </c>
    </row>
    <row r="892" spans="1:19" x14ac:dyDescent="0.15">
      <c r="A892">
        <v>891</v>
      </c>
      <c r="B892">
        <v>2019</v>
      </c>
      <c r="C892" t="s">
        <v>142</v>
      </c>
      <c r="D892" t="s">
        <v>143</v>
      </c>
      <c r="F892" t="s">
        <v>23</v>
      </c>
      <c r="G892" t="s">
        <v>23</v>
      </c>
      <c r="H892" t="s">
        <v>16</v>
      </c>
      <c r="I892" t="s">
        <v>548</v>
      </c>
      <c r="J892">
        <v>525</v>
      </c>
      <c r="K892"/>
      <c r="N892" t="s">
        <v>36</v>
      </c>
      <c r="P892" t="s">
        <v>1081</v>
      </c>
      <c r="Q892" t="s">
        <v>1073</v>
      </c>
      <c r="R892" t="s">
        <v>1073</v>
      </c>
      <c r="S892" t="s">
        <v>1073</v>
      </c>
    </row>
    <row r="893" spans="1:19" x14ac:dyDescent="0.15">
      <c r="A893">
        <v>892</v>
      </c>
      <c r="B893">
        <v>2019</v>
      </c>
      <c r="C893" t="s">
        <v>611</v>
      </c>
      <c r="D893" t="s">
        <v>612</v>
      </c>
      <c r="F893" t="s">
        <v>23</v>
      </c>
      <c r="G893" t="s">
        <v>23</v>
      </c>
      <c r="H893" t="s">
        <v>24</v>
      </c>
      <c r="I893" t="s">
        <v>25</v>
      </c>
      <c r="J893">
        <v>675</v>
      </c>
      <c r="K893"/>
      <c r="N893" t="s">
        <v>36</v>
      </c>
      <c r="P893" t="s">
        <v>1081</v>
      </c>
      <c r="Q893" t="s">
        <v>1073</v>
      </c>
      <c r="R893" t="s">
        <v>1073</v>
      </c>
      <c r="S893" t="s">
        <v>1073</v>
      </c>
    </row>
    <row r="894" spans="1:19" x14ac:dyDescent="0.15">
      <c r="A894">
        <v>893</v>
      </c>
      <c r="B894">
        <v>2019</v>
      </c>
      <c r="C894" t="s">
        <v>352</v>
      </c>
      <c r="D894" t="s">
        <v>353</v>
      </c>
      <c r="F894" t="s">
        <v>23</v>
      </c>
      <c r="G894" t="s">
        <v>23</v>
      </c>
      <c r="H894" t="s">
        <v>16</v>
      </c>
      <c r="I894" t="s">
        <v>548</v>
      </c>
      <c r="J894">
        <v>525</v>
      </c>
      <c r="K894"/>
      <c r="N894" t="s">
        <v>36</v>
      </c>
      <c r="P894" t="s">
        <v>1081</v>
      </c>
      <c r="Q894" t="s">
        <v>1073</v>
      </c>
      <c r="R894" t="s">
        <v>1073</v>
      </c>
      <c r="S894" t="s">
        <v>1073</v>
      </c>
    </row>
    <row r="895" spans="1:19" x14ac:dyDescent="0.15">
      <c r="A895">
        <v>894</v>
      </c>
      <c r="B895">
        <v>2019</v>
      </c>
      <c r="C895" t="s">
        <v>206</v>
      </c>
      <c r="D895" t="s">
        <v>223</v>
      </c>
      <c r="F895" t="s">
        <v>23</v>
      </c>
      <c r="G895" t="s">
        <v>23</v>
      </c>
      <c r="H895" s="6" t="s">
        <v>67</v>
      </c>
      <c r="I895" t="s">
        <v>547</v>
      </c>
      <c r="J895">
        <v>295</v>
      </c>
      <c r="K895"/>
      <c r="N895" t="s">
        <v>36</v>
      </c>
      <c r="P895" t="s">
        <v>1081</v>
      </c>
      <c r="Q895" t="s">
        <v>1073</v>
      </c>
      <c r="R895" t="s">
        <v>1073</v>
      </c>
      <c r="S895" t="s">
        <v>1073</v>
      </c>
    </row>
    <row r="896" spans="1:19" x14ac:dyDescent="0.15">
      <c r="A896">
        <v>895</v>
      </c>
      <c r="B896">
        <v>2019</v>
      </c>
      <c r="C896" t="s">
        <v>350</v>
      </c>
      <c r="D896" t="s">
        <v>261</v>
      </c>
      <c r="F896" t="s">
        <v>23</v>
      </c>
      <c r="G896" t="s">
        <v>23</v>
      </c>
      <c r="H896" s="6" t="s">
        <v>24</v>
      </c>
      <c r="I896" t="s">
        <v>547</v>
      </c>
      <c r="J896">
        <v>295</v>
      </c>
      <c r="K896"/>
      <c r="N896" t="s">
        <v>36</v>
      </c>
      <c r="P896" t="s">
        <v>1084</v>
      </c>
      <c r="Q896" t="s">
        <v>1073</v>
      </c>
      <c r="R896" t="s">
        <v>1073</v>
      </c>
      <c r="S896" t="s">
        <v>1073</v>
      </c>
    </row>
    <row r="897" spans="1:19" x14ac:dyDescent="0.15">
      <c r="A897">
        <v>896</v>
      </c>
      <c r="B897">
        <v>2019</v>
      </c>
      <c r="C897" t="s">
        <v>243</v>
      </c>
      <c r="D897" t="s">
        <v>244</v>
      </c>
      <c r="F897" t="s">
        <v>136</v>
      </c>
      <c r="G897" t="s">
        <v>43</v>
      </c>
      <c r="H897" t="s">
        <v>24</v>
      </c>
      <c r="I897" t="s">
        <v>547</v>
      </c>
      <c r="J897">
        <v>565</v>
      </c>
      <c r="K897"/>
      <c r="N897" t="s">
        <v>20</v>
      </c>
      <c r="P897">
        <v>0</v>
      </c>
      <c r="Q897" t="s">
        <v>1073</v>
      </c>
      <c r="R897" t="s">
        <v>1073</v>
      </c>
      <c r="S897" t="s">
        <v>1094</v>
      </c>
    </row>
    <row r="898" spans="1:19" x14ac:dyDescent="0.15">
      <c r="A898">
        <v>897</v>
      </c>
      <c r="B898">
        <v>2019</v>
      </c>
      <c r="C898" t="s">
        <v>270</v>
      </c>
      <c r="D898" t="s">
        <v>284</v>
      </c>
      <c r="F898" t="s">
        <v>23</v>
      </c>
      <c r="G898" t="s">
        <v>23</v>
      </c>
      <c r="H898" s="6" t="s">
        <v>71</v>
      </c>
      <c r="I898" t="s">
        <v>546</v>
      </c>
      <c r="J898">
        <v>685</v>
      </c>
      <c r="K898"/>
      <c r="N898" t="s">
        <v>36</v>
      </c>
      <c r="P898" t="s">
        <v>1073</v>
      </c>
      <c r="Q898" t="s">
        <v>1073</v>
      </c>
      <c r="R898" t="s">
        <v>1073</v>
      </c>
      <c r="S898" t="s">
        <v>1073</v>
      </c>
    </row>
    <row r="899" spans="1:19" x14ac:dyDescent="0.15">
      <c r="A899">
        <v>898</v>
      </c>
      <c r="B899">
        <v>2019</v>
      </c>
      <c r="C899" t="s">
        <v>126</v>
      </c>
      <c r="D899" t="s">
        <v>357</v>
      </c>
      <c r="F899" t="s">
        <v>96</v>
      </c>
      <c r="G899" t="s">
        <v>48</v>
      </c>
      <c r="H899" t="s">
        <v>16</v>
      </c>
      <c r="I899" t="s">
        <v>548</v>
      </c>
      <c r="J899">
        <v>525</v>
      </c>
      <c r="K899"/>
      <c r="N899" t="s">
        <v>36</v>
      </c>
      <c r="P899">
        <v>0</v>
      </c>
      <c r="Q899" t="s">
        <v>1073</v>
      </c>
      <c r="R899" t="s">
        <v>1073</v>
      </c>
      <c r="S899" t="s">
        <v>1094</v>
      </c>
    </row>
    <row r="900" spans="1:19" x14ac:dyDescent="0.15">
      <c r="A900">
        <v>899</v>
      </c>
      <c r="B900">
        <v>2019</v>
      </c>
      <c r="C900" t="s">
        <v>358</v>
      </c>
      <c r="D900" t="s">
        <v>359</v>
      </c>
      <c r="F900" t="s">
        <v>360</v>
      </c>
      <c r="G900" t="s">
        <v>43</v>
      </c>
      <c r="H900" s="6" t="s">
        <v>49</v>
      </c>
      <c r="I900" t="s">
        <v>548</v>
      </c>
      <c r="J900">
        <v>625</v>
      </c>
      <c r="K900"/>
      <c r="N900" t="s">
        <v>20</v>
      </c>
      <c r="P900" t="s">
        <v>1073</v>
      </c>
      <c r="Q900" t="s">
        <v>1073</v>
      </c>
      <c r="R900" t="s">
        <v>1073</v>
      </c>
      <c r="S900" t="s">
        <v>1094</v>
      </c>
    </row>
    <row r="901" spans="1:19" x14ac:dyDescent="0.15">
      <c r="A901">
        <v>900</v>
      </c>
      <c r="B901">
        <v>2019</v>
      </c>
      <c r="C901" t="s">
        <v>576</v>
      </c>
      <c r="D901" t="s">
        <v>413</v>
      </c>
      <c r="F901" t="s">
        <v>23</v>
      </c>
      <c r="G901" t="s">
        <v>23</v>
      </c>
      <c r="H901" t="s">
        <v>71</v>
      </c>
      <c r="I901" t="s">
        <v>546</v>
      </c>
      <c r="J901">
        <v>585</v>
      </c>
      <c r="K901"/>
      <c r="N901" t="s">
        <v>36</v>
      </c>
      <c r="P901" t="s">
        <v>1073</v>
      </c>
      <c r="Q901" t="s">
        <v>1073</v>
      </c>
      <c r="R901" t="s">
        <v>1073</v>
      </c>
      <c r="S901" t="s">
        <v>1073</v>
      </c>
    </row>
    <row r="902" spans="1:19" x14ac:dyDescent="0.15">
      <c r="A902">
        <v>901</v>
      </c>
      <c r="B902">
        <v>2019</v>
      </c>
      <c r="C902" t="s">
        <v>270</v>
      </c>
      <c r="D902" t="s">
        <v>271</v>
      </c>
      <c r="F902" t="s">
        <v>23</v>
      </c>
      <c r="G902" t="s">
        <v>23</v>
      </c>
      <c r="H902" s="6" t="s">
        <v>71</v>
      </c>
      <c r="I902" t="s">
        <v>546</v>
      </c>
      <c r="J902">
        <v>585</v>
      </c>
      <c r="K902"/>
      <c r="N902" t="s">
        <v>20</v>
      </c>
      <c r="P902" t="s">
        <v>1073</v>
      </c>
      <c r="Q902" t="s">
        <v>1073</v>
      </c>
      <c r="R902" t="s">
        <v>1073</v>
      </c>
      <c r="S902" t="s">
        <v>1073</v>
      </c>
    </row>
    <row r="903" spans="1:19" x14ac:dyDescent="0.15">
      <c r="A903">
        <v>902</v>
      </c>
      <c r="B903">
        <v>2019</v>
      </c>
      <c r="C903" t="s">
        <v>272</v>
      </c>
      <c r="D903" t="s">
        <v>273</v>
      </c>
      <c r="F903" t="s">
        <v>23</v>
      </c>
      <c r="G903" t="s">
        <v>23</v>
      </c>
      <c r="H903" t="s">
        <v>16</v>
      </c>
      <c r="I903" t="s">
        <v>546</v>
      </c>
      <c r="J903">
        <v>585</v>
      </c>
      <c r="K903"/>
      <c r="N903" t="s">
        <v>36</v>
      </c>
      <c r="P903" t="s">
        <v>1081</v>
      </c>
      <c r="Q903" t="s">
        <v>1073</v>
      </c>
      <c r="R903" t="s">
        <v>1073</v>
      </c>
      <c r="S903" t="s">
        <v>1073</v>
      </c>
    </row>
    <row r="904" spans="1:19" x14ac:dyDescent="0.15">
      <c r="A904">
        <v>903</v>
      </c>
      <c r="B904">
        <v>2019</v>
      </c>
      <c r="C904" t="s">
        <v>613</v>
      </c>
      <c r="D904" t="s">
        <v>614</v>
      </c>
      <c r="F904" t="s">
        <v>23</v>
      </c>
      <c r="G904" t="s">
        <v>23</v>
      </c>
      <c r="H904" s="6" t="s">
        <v>71</v>
      </c>
      <c r="I904" t="s">
        <v>546</v>
      </c>
      <c r="J904">
        <v>1135</v>
      </c>
      <c r="K904"/>
      <c r="N904" t="s">
        <v>36</v>
      </c>
      <c r="P904" t="s">
        <v>1073</v>
      </c>
      <c r="Q904" t="s">
        <v>1073</v>
      </c>
      <c r="R904" t="s">
        <v>1073</v>
      </c>
      <c r="S904" t="s">
        <v>1073</v>
      </c>
    </row>
    <row r="905" spans="1:19" x14ac:dyDescent="0.15">
      <c r="A905">
        <v>904</v>
      </c>
      <c r="B905">
        <v>2019</v>
      </c>
      <c r="C905" t="s">
        <v>21</v>
      </c>
      <c r="D905" t="s">
        <v>22</v>
      </c>
      <c r="F905" t="s">
        <v>23</v>
      </c>
      <c r="G905" t="s">
        <v>23</v>
      </c>
      <c r="H905" t="s">
        <v>60</v>
      </c>
      <c r="I905" t="s">
        <v>547</v>
      </c>
      <c r="J905">
        <v>295</v>
      </c>
      <c r="K905"/>
      <c r="N905" t="s">
        <v>36</v>
      </c>
      <c r="P905" t="s">
        <v>1081</v>
      </c>
      <c r="Q905" t="s">
        <v>1073</v>
      </c>
      <c r="R905" t="s">
        <v>1073</v>
      </c>
      <c r="S905" t="s">
        <v>1073</v>
      </c>
    </row>
    <row r="906" spans="1:19" x14ac:dyDescent="0.15">
      <c r="A906">
        <v>905</v>
      </c>
      <c r="B906">
        <v>2019</v>
      </c>
      <c r="C906" t="s">
        <v>590</v>
      </c>
      <c r="D906" t="s">
        <v>591</v>
      </c>
      <c r="F906" t="s">
        <v>23</v>
      </c>
      <c r="G906" t="s">
        <v>23</v>
      </c>
      <c r="H906" t="s">
        <v>71</v>
      </c>
      <c r="I906" t="s">
        <v>548</v>
      </c>
      <c r="J906">
        <v>525</v>
      </c>
      <c r="K906"/>
      <c r="N906" t="s">
        <v>36</v>
      </c>
      <c r="P906" t="s">
        <v>1073</v>
      </c>
      <c r="Q906" t="s">
        <v>1073</v>
      </c>
      <c r="R906" t="s">
        <v>1073</v>
      </c>
      <c r="S906" t="s">
        <v>1073</v>
      </c>
    </row>
    <row r="907" spans="1:19" x14ac:dyDescent="0.15">
      <c r="A907">
        <v>906</v>
      </c>
      <c r="B907">
        <v>2019</v>
      </c>
      <c r="D907" t="s">
        <v>232</v>
      </c>
      <c r="F907" t="s">
        <v>23</v>
      </c>
      <c r="G907" t="s">
        <v>23</v>
      </c>
      <c r="H907" t="s">
        <v>24</v>
      </c>
      <c r="I907" t="s">
        <v>25</v>
      </c>
      <c r="J907">
        <v>275</v>
      </c>
      <c r="K907"/>
      <c r="N907" t="s">
        <v>20</v>
      </c>
      <c r="P907" t="s">
        <v>1073</v>
      </c>
      <c r="Q907" t="s">
        <v>1073</v>
      </c>
      <c r="R907" t="s">
        <v>1073</v>
      </c>
      <c r="S907" t="s">
        <v>1073</v>
      </c>
    </row>
    <row r="908" spans="1:19" x14ac:dyDescent="0.15">
      <c r="A908">
        <v>907</v>
      </c>
      <c r="B908">
        <v>2019</v>
      </c>
      <c r="C908" t="s">
        <v>615</v>
      </c>
      <c r="D908" t="s">
        <v>506</v>
      </c>
      <c r="F908" t="s">
        <v>23</v>
      </c>
      <c r="G908" t="s">
        <v>23</v>
      </c>
      <c r="H908" t="s">
        <v>71</v>
      </c>
      <c r="I908" t="s">
        <v>546</v>
      </c>
      <c r="J908">
        <v>685</v>
      </c>
      <c r="K908"/>
      <c r="N908" t="s">
        <v>36</v>
      </c>
      <c r="P908" t="s">
        <v>1073</v>
      </c>
      <c r="Q908" t="s">
        <v>1073</v>
      </c>
      <c r="R908" t="s">
        <v>1073</v>
      </c>
      <c r="S908" t="s">
        <v>1073</v>
      </c>
    </row>
    <row r="909" spans="1:19" x14ac:dyDescent="0.15">
      <c r="A909">
        <v>908</v>
      </c>
      <c r="B909">
        <v>2019</v>
      </c>
      <c r="C909" t="s">
        <v>376</v>
      </c>
      <c r="D909" t="s">
        <v>616</v>
      </c>
      <c r="F909" t="s">
        <v>121</v>
      </c>
      <c r="G909" t="s">
        <v>43</v>
      </c>
      <c r="H909" s="6" t="s">
        <v>71</v>
      </c>
      <c r="I909" t="s">
        <v>546</v>
      </c>
      <c r="J909">
        <v>685</v>
      </c>
      <c r="K909"/>
      <c r="N909" t="s">
        <v>36</v>
      </c>
      <c r="P909" t="s">
        <v>1073</v>
      </c>
      <c r="Q909" t="s">
        <v>1073</v>
      </c>
      <c r="R909" t="s">
        <v>1073</v>
      </c>
      <c r="S909" t="s">
        <v>1073</v>
      </c>
    </row>
    <row r="910" spans="1:19" x14ac:dyDescent="0.15">
      <c r="A910">
        <v>909</v>
      </c>
      <c r="B910">
        <v>2019</v>
      </c>
      <c r="C910" t="s">
        <v>617</v>
      </c>
      <c r="D910" t="s">
        <v>618</v>
      </c>
      <c r="F910" t="s">
        <v>23</v>
      </c>
      <c r="G910" t="s">
        <v>23</v>
      </c>
      <c r="H910" s="6" t="s">
        <v>63</v>
      </c>
      <c r="I910" t="s">
        <v>546</v>
      </c>
      <c r="J910">
        <v>585</v>
      </c>
      <c r="K910"/>
      <c r="N910" t="s">
        <v>36</v>
      </c>
      <c r="P910" t="s">
        <v>1073</v>
      </c>
      <c r="Q910" t="s">
        <v>1073</v>
      </c>
      <c r="R910" t="s">
        <v>1073</v>
      </c>
      <c r="S910" t="s">
        <v>1073</v>
      </c>
    </row>
    <row r="911" spans="1:19" x14ac:dyDescent="0.15">
      <c r="A911">
        <v>910</v>
      </c>
      <c r="B911">
        <v>2019</v>
      </c>
      <c r="C911" t="s">
        <v>619</v>
      </c>
      <c r="D911" t="s">
        <v>620</v>
      </c>
      <c r="F911" t="s">
        <v>78</v>
      </c>
      <c r="G911" t="s">
        <v>35</v>
      </c>
      <c r="H911" t="s">
        <v>71</v>
      </c>
      <c r="I911" t="s">
        <v>546</v>
      </c>
      <c r="J911">
        <v>585</v>
      </c>
      <c r="K911"/>
      <c r="N911" t="s">
        <v>36</v>
      </c>
      <c r="P911" t="s">
        <v>1073</v>
      </c>
      <c r="Q911" t="s">
        <v>1073</v>
      </c>
      <c r="R911" t="s">
        <v>1073</v>
      </c>
      <c r="S911" t="s">
        <v>1094</v>
      </c>
    </row>
    <row r="912" spans="1:19" x14ac:dyDescent="0.15">
      <c r="A912">
        <v>911</v>
      </c>
      <c r="B912">
        <v>2019</v>
      </c>
      <c r="C912" t="s">
        <v>621</v>
      </c>
      <c r="D912" t="s">
        <v>622</v>
      </c>
      <c r="F912" t="s">
        <v>83</v>
      </c>
      <c r="G912" t="s">
        <v>35</v>
      </c>
      <c r="H912" t="s">
        <v>16</v>
      </c>
      <c r="I912" t="s">
        <v>546</v>
      </c>
      <c r="J912">
        <v>585</v>
      </c>
      <c r="K912"/>
      <c r="N912" t="s">
        <v>36</v>
      </c>
      <c r="P912" t="s">
        <v>1073</v>
      </c>
      <c r="Q912" t="s">
        <v>1073</v>
      </c>
      <c r="R912" t="s">
        <v>1073</v>
      </c>
      <c r="S912" t="s">
        <v>1073</v>
      </c>
    </row>
    <row r="913" spans="1:19" x14ac:dyDescent="0.15">
      <c r="A913">
        <v>912</v>
      </c>
      <c r="B913">
        <v>2019</v>
      </c>
      <c r="C913" t="s">
        <v>623</v>
      </c>
      <c r="D913" t="s">
        <v>624</v>
      </c>
      <c r="F913" t="s">
        <v>83</v>
      </c>
      <c r="G913" t="s">
        <v>35</v>
      </c>
      <c r="H913" t="s">
        <v>67</v>
      </c>
      <c r="I913" t="s">
        <v>546</v>
      </c>
      <c r="J913">
        <v>585</v>
      </c>
      <c r="K913"/>
      <c r="N913" t="s">
        <v>36</v>
      </c>
      <c r="P913" t="s">
        <v>1073</v>
      </c>
      <c r="Q913" t="s">
        <v>1073</v>
      </c>
      <c r="R913" t="s">
        <v>1073</v>
      </c>
      <c r="S913" t="s">
        <v>1073</v>
      </c>
    </row>
    <row r="914" spans="1:19" x14ac:dyDescent="0.15">
      <c r="A914">
        <v>913</v>
      </c>
      <c r="B914">
        <v>2019</v>
      </c>
      <c r="C914" t="s">
        <v>625</v>
      </c>
      <c r="D914" t="s">
        <v>626</v>
      </c>
      <c r="F914" t="s">
        <v>23</v>
      </c>
      <c r="G914" t="s">
        <v>23</v>
      </c>
      <c r="H914" s="6" t="s">
        <v>71</v>
      </c>
      <c r="I914" t="s">
        <v>546</v>
      </c>
      <c r="J914">
        <v>585</v>
      </c>
      <c r="K914"/>
      <c r="N914" t="s">
        <v>20</v>
      </c>
      <c r="P914" t="s">
        <v>1073</v>
      </c>
      <c r="Q914" t="s">
        <v>1073</v>
      </c>
      <c r="R914" t="s">
        <v>1073</v>
      </c>
      <c r="S914" t="s">
        <v>1073</v>
      </c>
    </row>
    <row r="915" spans="1:19" x14ac:dyDescent="0.15">
      <c r="A915">
        <v>914</v>
      </c>
      <c r="B915">
        <v>2019</v>
      </c>
      <c r="C915" t="s">
        <v>39</v>
      </c>
      <c r="D915" t="s">
        <v>40</v>
      </c>
      <c r="F915" t="s">
        <v>23</v>
      </c>
      <c r="G915" t="s">
        <v>23</v>
      </c>
      <c r="H915" t="s">
        <v>16</v>
      </c>
      <c r="I915" t="s">
        <v>546</v>
      </c>
      <c r="J915">
        <v>585</v>
      </c>
      <c r="K915"/>
      <c r="N915" t="s">
        <v>20</v>
      </c>
      <c r="P915" t="s">
        <v>1081</v>
      </c>
      <c r="Q915" t="s">
        <v>1073</v>
      </c>
      <c r="R915" t="s">
        <v>1073</v>
      </c>
      <c r="S915" t="s">
        <v>1073</v>
      </c>
    </row>
    <row r="916" spans="1:19" x14ac:dyDescent="0.15">
      <c r="A916">
        <v>915</v>
      </c>
      <c r="B916">
        <v>2019</v>
      </c>
      <c r="C916" t="s">
        <v>504</v>
      </c>
      <c r="D916" t="s">
        <v>271</v>
      </c>
      <c r="F916" t="s">
        <v>23</v>
      </c>
      <c r="G916" t="s">
        <v>23</v>
      </c>
      <c r="H916" s="6" t="s">
        <v>71</v>
      </c>
      <c r="I916" t="s">
        <v>546</v>
      </c>
      <c r="J916">
        <v>585</v>
      </c>
      <c r="K916"/>
      <c r="N916" t="s">
        <v>36</v>
      </c>
      <c r="P916" t="s">
        <v>1073</v>
      </c>
      <c r="Q916" t="s">
        <v>1073</v>
      </c>
      <c r="R916" t="s">
        <v>1073</v>
      </c>
      <c r="S916" t="s">
        <v>1073</v>
      </c>
    </row>
    <row r="917" spans="1:19" x14ac:dyDescent="0.15">
      <c r="A917">
        <v>916</v>
      </c>
      <c r="B917">
        <v>2019</v>
      </c>
      <c r="C917" t="s">
        <v>627</v>
      </c>
      <c r="D917" t="s">
        <v>628</v>
      </c>
      <c r="F917" t="s">
        <v>23</v>
      </c>
      <c r="G917" t="s">
        <v>23</v>
      </c>
      <c r="H917" t="s">
        <v>71</v>
      </c>
      <c r="I917" t="s">
        <v>546</v>
      </c>
      <c r="J917">
        <v>1100</v>
      </c>
      <c r="K917"/>
      <c r="N917" t="s">
        <v>36</v>
      </c>
      <c r="P917" t="s">
        <v>1073</v>
      </c>
      <c r="Q917" t="s">
        <v>1073</v>
      </c>
      <c r="R917" t="s">
        <v>1073</v>
      </c>
      <c r="S917" t="s">
        <v>1073</v>
      </c>
    </row>
    <row r="918" spans="1:19" x14ac:dyDescent="0.15">
      <c r="A918">
        <v>917</v>
      </c>
      <c r="B918">
        <v>2019</v>
      </c>
      <c r="C918" t="s">
        <v>629</v>
      </c>
      <c r="D918" t="s">
        <v>630</v>
      </c>
      <c r="F918" t="s">
        <v>74</v>
      </c>
      <c r="G918" t="s">
        <v>35</v>
      </c>
      <c r="H918" t="s">
        <v>71</v>
      </c>
      <c r="I918" t="s">
        <v>546</v>
      </c>
      <c r="J918">
        <v>585</v>
      </c>
      <c r="K918"/>
      <c r="N918" t="s">
        <v>36</v>
      </c>
      <c r="P918" t="s">
        <v>1073</v>
      </c>
      <c r="Q918" t="s">
        <v>1073</v>
      </c>
      <c r="R918" t="s">
        <v>1073</v>
      </c>
      <c r="S918" t="s">
        <v>1073</v>
      </c>
    </row>
    <row r="919" spans="1:19" x14ac:dyDescent="0.15">
      <c r="A919">
        <v>918</v>
      </c>
      <c r="B919">
        <v>2019</v>
      </c>
      <c r="C919" t="s">
        <v>532</v>
      </c>
      <c r="D919" t="s">
        <v>528</v>
      </c>
      <c r="E919" t="s">
        <v>349</v>
      </c>
      <c r="F919" t="s">
        <v>23</v>
      </c>
      <c r="G919" t="s">
        <v>23</v>
      </c>
      <c r="H919" t="s">
        <v>60</v>
      </c>
      <c r="I919" t="s">
        <v>547</v>
      </c>
      <c r="J919">
        <v>295</v>
      </c>
      <c r="K919"/>
      <c r="N919" t="s">
        <v>36</v>
      </c>
      <c r="P919" t="s">
        <v>1081</v>
      </c>
      <c r="Q919" t="s">
        <v>1073</v>
      </c>
      <c r="R919" t="s">
        <v>1073</v>
      </c>
      <c r="S919" t="s">
        <v>1073</v>
      </c>
    </row>
    <row r="920" spans="1:19" x14ac:dyDescent="0.15">
      <c r="A920">
        <v>919</v>
      </c>
      <c r="B920">
        <v>2019</v>
      </c>
      <c r="C920" t="s">
        <v>631</v>
      </c>
      <c r="D920" t="s">
        <v>632</v>
      </c>
      <c r="F920" t="s">
        <v>403</v>
      </c>
      <c r="G920" t="s">
        <v>35</v>
      </c>
      <c r="H920" s="6" t="s">
        <v>71</v>
      </c>
      <c r="I920" t="s">
        <v>546</v>
      </c>
      <c r="J920">
        <v>585</v>
      </c>
      <c r="K920"/>
      <c r="N920" t="s">
        <v>36</v>
      </c>
      <c r="P920" t="s">
        <v>1073</v>
      </c>
      <c r="Q920" t="s">
        <v>1073</v>
      </c>
      <c r="R920" t="s">
        <v>1073</v>
      </c>
      <c r="S920" t="s">
        <v>1073</v>
      </c>
    </row>
    <row r="921" spans="1:19" x14ac:dyDescent="0.15">
      <c r="A921">
        <v>920</v>
      </c>
      <c r="B921">
        <v>2019</v>
      </c>
      <c r="C921" t="s">
        <v>629</v>
      </c>
      <c r="D921" t="s">
        <v>630</v>
      </c>
      <c r="F921" t="s">
        <v>74</v>
      </c>
      <c r="G921" t="s">
        <v>35</v>
      </c>
      <c r="H921" s="6" t="s">
        <v>71</v>
      </c>
      <c r="I921" t="s">
        <v>546</v>
      </c>
      <c r="J921">
        <v>585</v>
      </c>
      <c r="K921"/>
      <c r="N921" t="s">
        <v>36</v>
      </c>
      <c r="P921" t="s">
        <v>1073</v>
      </c>
      <c r="Q921" t="s">
        <v>1073</v>
      </c>
      <c r="R921" t="s">
        <v>1073</v>
      </c>
      <c r="S921" t="s">
        <v>1073</v>
      </c>
    </row>
    <row r="922" spans="1:19" x14ac:dyDescent="0.15">
      <c r="A922">
        <v>921</v>
      </c>
      <c r="B922">
        <v>2019</v>
      </c>
      <c r="C922" t="s">
        <v>75</v>
      </c>
      <c r="D922" t="s">
        <v>633</v>
      </c>
      <c r="F922" t="s">
        <v>23</v>
      </c>
      <c r="G922" t="s">
        <v>23</v>
      </c>
      <c r="H922" t="s">
        <v>67</v>
      </c>
      <c r="I922" t="s">
        <v>354</v>
      </c>
      <c r="J922">
        <v>0</v>
      </c>
      <c r="K922"/>
      <c r="N922" t="s">
        <v>36</v>
      </c>
      <c r="P922" t="s">
        <v>1081</v>
      </c>
      <c r="Q922" t="s">
        <v>1073</v>
      </c>
      <c r="R922" t="s">
        <v>1073</v>
      </c>
      <c r="S922" t="s">
        <v>1073</v>
      </c>
    </row>
    <row r="923" spans="1:19" x14ac:dyDescent="0.15">
      <c r="A923">
        <v>922</v>
      </c>
      <c r="B923">
        <v>2019</v>
      </c>
      <c r="C923" t="s">
        <v>634</v>
      </c>
      <c r="D923" t="s">
        <v>635</v>
      </c>
      <c r="F923" t="s">
        <v>636</v>
      </c>
      <c r="G923" t="s">
        <v>43</v>
      </c>
      <c r="H923" t="s">
        <v>71</v>
      </c>
      <c r="I923" t="s">
        <v>546</v>
      </c>
      <c r="J923">
        <v>1485</v>
      </c>
      <c r="K923"/>
      <c r="N923" t="s">
        <v>20</v>
      </c>
      <c r="P923" t="s">
        <v>1073</v>
      </c>
      <c r="Q923" t="s">
        <v>1073</v>
      </c>
      <c r="R923" t="s">
        <v>1073</v>
      </c>
      <c r="S923" t="s">
        <v>1094</v>
      </c>
    </row>
    <row r="924" spans="1:19" x14ac:dyDescent="0.15">
      <c r="A924">
        <v>923</v>
      </c>
      <c r="B924">
        <v>2019</v>
      </c>
      <c r="C924" t="s">
        <v>201</v>
      </c>
      <c r="D924" t="s">
        <v>637</v>
      </c>
      <c r="F924" t="s">
        <v>203</v>
      </c>
      <c r="G924" t="s">
        <v>43</v>
      </c>
      <c r="H924" t="s">
        <v>67</v>
      </c>
      <c r="I924" t="s">
        <v>546</v>
      </c>
      <c r="J924">
        <v>585</v>
      </c>
      <c r="K924"/>
      <c r="N924" t="s">
        <v>36</v>
      </c>
      <c r="P924" t="s">
        <v>1073</v>
      </c>
      <c r="Q924" t="s">
        <v>1073</v>
      </c>
      <c r="R924" t="s">
        <v>1073</v>
      </c>
      <c r="S924" t="s">
        <v>1094</v>
      </c>
    </row>
    <row r="925" spans="1:19" x14ac:dyDescent="0.15">
      <c r="A925">
        <v>924</v>
      </c>
      <c r="B925">
        <v>2019</v>
      </c>
      <c r="C925" t="s">
        <v>264</v>
      </c>
      <c r="D925" t="s">
        <v>168</v>
      </c>
      <c r="F925" t="s">
        <v>23</v>
      </c>
      <c r="G925" t="s">
        <v>23</v>
      </c>
      <c r="H925" t="s">
        <v>71</v>
      </c>
      <c r="I925" t="s">
        <v>548</v>
      </c>
      <c r="J925">
        <v>525</v>
      </c>
      <c r="K925"/>
      <c r="N925" t="s">
        <v>36</v>
      </c>
      <c r="P925" t="s">
        <v>1073</v>
      </c>
      <c r="Q925" t="s">
        <v>1073</v>
      </c>
      <c r="R925" t="s">
        <v>1073</v>
      </c>
      <c r="S925" t="s">
        <v>1073</v>
      </c>
    </row>
    <row r="926" spans="1:19" x14ac:dyDescent="0.15">
      <c r="A926">
        <v>925</v>
      </c>
      <c r="B926">
        <v>2019</v>
      </c>
      <c r="C926" t="s">
        <v>262</v>
      </c>
      <c r="D926" t="s">
        <v>263</v>
      </c>
      <c r="F926" t="s">
        <v>23</v>
      </c>
      <c r="G926" t="s">
        <v>23</v>
      </c>
      <c r="H926" t="s">
        <v>71</v>
      </c>
      <c r="I926" t="s">
        <v>546</v>
      </c>
      <c r="J926">
        <v>585</v>
      </c>
      <c r="K926"/>
      <c r="N926" t="s">
        <v>36</v>
      </c>
      <c r="P926" t="s">
        <v>1073</v>
      </c>
      <c r="Q926" t="s">
        <v>1073</v>
      </c>
      <c r="R926" t="s">
        <v>1073</v>
      </c>
      <c r="S926" t="s">
        <v>1073</v>
      </c>
    </row>
    <row r="927" spans="1:19" x14ac:dyDescent="0.15">
      <c r="A927">
        <v>926</v>
      </c>
      <c r="B927">
        <v>2019</v>
      </c>
      <c r="C927" t="s">
        <v>21</v>
      </c>
      <c r="D927" t="s">
        <v>22</v>
      </c>
      <c r="F927" t="s">
        <v>23</v>
      </c>
      <c r="G927" t="s">
        <v>23</v>
      </c>
      <c r="H927" t="s">
        <v>24</v>
      </c>
      <c r="I927" t="s">
        <v>547</v>
      </c>
      <c r="J927">
        <v>295</v>
      </c>
      <c r="K927"/>
      <c r="N927" t="s">
        <v>36</v>
      </c>
      <c r="P927" t="s">
        <v>1081</v>
      </c>
      <c r="Q927" t="s">
        <v>1073</v>
      </c>
      <c r="R927" t="s">
        <v>1073</v>
      </c>
      <c r="S927" t="s">
        <v>1073</v>
      </c>
    </row>
    <row r="928" spans="1:19" x14ac:dyDescent="0.15">
      <c r="A928">
        <v>927</v>
      </c>
      <c r="B928">
        <v>2019</v>
      </c>
      <c r="C928" t="s">
        <v>507</v>
      </c>
      <c r="D928" t="s">
        <v>508</v>
      </c>
      <c r="F928" t="s">
        <v>23</v>
      </c>
      <c r="G928" t="s">
        <v>23</v>
      </c>
      <c r="H928" t="s">
        <v>24</v>
      </c>
      <c r="I928" t="s">
        <v>547</v>
      </c>
      <c r="J928">
        <v>295</v>
      </c>
      <c r="K928"/>
      <c r="N928" t="s">
        <v>20</v>
      </c>
      <c r="P928" t="s">
        <v>1081</v>
      </c>
      <c r="Q928" t="s">
        <v>1073</v>
      </c>
      <c r="R928" t="s">
        <v>1073</v>
      </c>
      <c r="S928" t="s">
        <v>1073</v>
      </c>
    </row>
    <row r="929" spans="1:19" x14ac:dyDescent="0.15">
      <c r="A929">
        <v>928</v>
      </c>
      <c r="B929">
        <v>2019</v>
      </c>
      <c r="C929" t="s">
        <v>557</v>
      </c>
      <c r="D929" t="s">
        <v>558</v>
      </c>
      <c r="F929" t="s">
        <v>14</v>
      </c>
      <c r="G929" t="s">
        <v>15</v>
      </c>
      <c r="H929" s="6" t="s">
        <v>24</v>
      </c>
      <c r="I929" t="s">
        <v>547</v>
      </c>
      <c r="J929">
        <v>295</v>
      </c>
      <c r="K929"/>
      <c r="N929" t="s">
        <v>20</v>
      </c>
      <c r="P929" t="s">
        <v>1073</v>
      </c>
      <c r="Q929" t="s">
        <v>1073</v>
      </c>
      <c r="R929" t="s">
        <v>1073</v>
      </c>
      <c r="S929" t="s">
        <v>1073</v>
      </c>
    </row>
    <row r="930" spans="1:19" x14ac:dyDescent="0.15">
      <c r="A930">
        <v>929</v>
      </c>
      <c r="B930">
        <v>2019</v>
      </c>
      <c r="F930" t="s">
        <v>50</v>
      </c>
      <c r="G930" t="s">
        <v>50</v>
      </c>
      <c r="H930" s="6" t="s">
        <v>16</v>
      </c>
      <c r="I930" t="s">
        <v>550</v>
      </c>
      <c r="J930">
        <v>0</v>
      </c>
      <c r="K930"/>
      <c r="N930" t="s">
        <v>20</v>
      </c>
      <c r="P930" t="s">
        <v>1073</v>
      </c>
      <c r="Q930" t="s">
        <v>1073</v>
      </c>
      <c r="R930" t="s">
        <v>1073</v>
      </c>
      <c r="S930" t="s">
        <v>1073</v>
      </c>
    </row>
    <row r="931" spans="1:19" x14ac:dyDescent="0.15">
      <c r="A931">
        <v>930</v>
      </c>
      <c r="B931">
        <v>2019</v>
      </c>
      <c r="C931" t="s">
        <v>56</v>
      </c>
      <c r="D931" t="s">
        <v>57</v>
      </c>
      <c r="F931" t="s">
        <v>23</v>
      </c>
      <c r="G931" t="s">
        <v>23</v>
      </c>
      <c r="H931" t="s">
        <v>16</v>
      </c>
      <c r="I931" t="s">
        <v>548</v>
      </c>
      <c r="J931">
        <v>925</v>
      </c>
      <c r="K931"/>
      <c r="N931" t="s">
        <v>36</v>
      </c>
      <c r="P931" t="s">
        <v>1081</v>
      </c>
      <c r="Q931" t="s">
        <v>1073</v>
      </c>
      <c r="R931" t="s">
        <v>1073</v>
      </c>
      <c r="S931" t="s">
        <v>1073</v>
      </c>
    </row>
    <row r="932" spans="1:19" x14ac:dyDescent="0.15">
      <c r="A932">
        <v>931</v>
      </c>
      <c r="B932">
        <v>2019</v>
      </c>
      <c r="F932" t="s">
        <v>50</v>
      </c>
      <c r="G932" t="s">
        <v>50</v>
      </c>
      <c r="H932" s="6" t="s">
        <v>54</v>
      </c>
      <c r="I932" t="s">
        <v>550</v>
      </c>
      <c r="J932">
        <v>0</v>
      </c>
      <c r="K932"/>
      <c r="N932" t="s">
        <v>20</v>
      </c>
      <c r="P932" t="s">
        <v>1073</v>
      </c>
      <c r="Q932" t="s">
        <v>1073</v>
      </c>
      <c r="R932" t="s">
        <v>1073</v>
      </c>
      <c r="S932" t="s">
        <v>1073</v>
      </c>
    </row>
    <row r="933" spans="1:19" x14ac:dyDescent="0.15">
      <c r="A933">
        <v>932</v>
      </c>
      <c r="B933">
        <v>2019</v>
      </c>
      <c r="C933" t="s">
        <v>638</v>
      </c>
      <c r="D933" t="s">
        <v>639</v>
      </c>
      <c r="F933" t="s">
        <v>23</v>
      </c>
      <c r="G933" t="s">
        <v>23</v>
      </c>
      <c r="H933" t="s">
        <v>63</v>
      </c>
      <c r="I933" t="s">
        <v>546</v>
      </c>
      <c r="J933">
        <v>585</v>
      </c>
      <c r="K933"/>
      <c r="N933" t="s">
        <v>36</v>
      </c>
      <c r="P933" t="s">
        <v>1073</v>
      </c>
      <c r="Q933" t="s">
        <v>1073</v>
      </c>
      <c r="R933" t="s">
        <v>1073</v>
      </c>
      <c r="S933" t="s">
        <v>1073</v>
      </c>
    </row>
    <row r="934" spans="1:19" x14ac:dyDescent="0.15">
      <c r="A934">
        <v>933</v>
      </c>
      <c r="B934">
        <v>2019</v>
      </c>
      <c r="C934" t="s">
        <v>137</v>
      </c>
      <c r="D934" t="s">
        <v>213</v>
      </c>
      <c r="F934" t="s">
        <v>23</v>
      </c>
      <c r="G934" t="s">
        <v>23</v>
      </c>
      <c r="H934" t="s">
        <v>16</v>
      </c>
      <c r="I934" t="s">
        <v>546</v>
      </c>
      <c r="J934">
        <v>685</v>
      </c>
      <c r="K934"/>
      <c r="N934" t="s">
        <v>20</v>
      </c>
      <c r="P934" t="s">
        <v>1081</v>
      </c>
      <c r="Q934" t="s">
        <v>1073</v>
      </c>
      <c r="R934" t="s">
        <v>1073</v>
      </c>
      <c r="S934" t="s">
        <v>1073</v>
      </c>
    </row>
    <row r="935" spans="1:19" x14ac:dyDescent="0.15">
      <c r="A935">
        <v>934</v>
      </c>
      <c r="B935">
        <v>2019</v>
      </c>
      <c r="C935" t="s">
        <v>247</v>
      </c>
      <c r="D935" t="s">
        <v>248</v>
      </c>
      <c r="F935" t="s">
        <v>23</v>
      </c>
      <c r="G935" t="s">
        <v>23</v>
      </c>
      <c r="H935" t="s">
        <v>16</v>
      </c>
      <c r="I935" t="s">
        <v>548</v>
      </c>
      <c r="J935">
        <v>525</v>
      </c>
      <c r="K935"/>
      <c r="N935" t="s">
        <v>36</v>
      </c>
      <c r="P935" t="s">
        <v>1081</v>
      </c>
      <c r="Q935" t="s">
        <v>1073</v>
      </c>
      <c r="R935" t="s">
        <v>1073</v>
      </c>
      <c r="S935" t="s">
        <v>1073</v>
      </c>
    </row>
    <row r="936" spans="1:19" x14ac:dyDescent="0.15">
      <c r="A936">
        <v>935</v>
      </c>
      <c r="B936">
        <v>2019</v>
      </c>
      <c r="C936" t="s">
        <v>640</v>
      </c>
      <c r="D936" t="s">
        <v>641</v>
      </c>
      <c r="F936" t="s">
        <v>112</v>
      </c>
      <c r="G936" t="s">
        <v>1093</v>
      </c>
      <c r="H936" t="s">
        <v>49</v>
      </c>
      <c r="I936" t="s">
        <v>546</v>
      </c>
      <c r="J936">
        <v>1485</v>
      </c>
      <c r="K936"/>
      <c r="N936" t="s">
        <v>20</v>
      </c>
      <c r="P936" t="s">
        <v>1073</v>
      </c>
      <c r="Q936" t="s">
        <v>1073</v>
      </c>
      <c r="R936" t="s">
        <v>1073</v>
      </c>
      <c r="S936" t="s">
        <v>1073</v>
      </c>
    </row>
    <row r="937" spans="1:19" x14ac:dyDescent="0.15">
      <c r="A937">
        <v>936</v>
      </c>
      <c r="B937">
        <v>2019</v>
      </c>
      <c r="C937" t="s">
        <v>642</v>
      </c>
      <c r="F937" t="s">
        <v>112</v>
      </c>
      <c r="G937" t="s">
        <v>1093</v>
      </c>
      <c r="H937" s="6" t="s">
        <v>16</v>
      </c>
      <c r="I937" t="s">
        <v>546</v>
      </c>
      <c r="J937">
        <v>585</v>
      </c>
      <c r="K937"/>
      <c r="N937" t="s">
        <v>36</v>
      </c>
      <c r="P937" t="s">
        <v>1073</v>
      </c>
      <c r="Q937" t="s">
        <v>1073</v>
      </c>
      <c r="R937" t="s">
        <v>1073</v>
      </c>
      <c r="S937" t="s">
        <v>1073</v>
      </c>
    </row>
    <row r="938" spans="1:19" x14ac:dyDescent="0.15">
      <c r="A938">
        <v>937</v>
      </c>
      <c r="B938">
        <v>2019</v>
      </c>
      <c r="C938" t="s">
        <v>255</v>
      </c>
      <c r="D938" t="s">
        <v>293</v>
      </c>
      <c r="F938" t="s">
        <v>23</v>
      </c>
      <c r="G938" t="s">
        <v>23</v>
      </c>
      <c r="H938" t="s">
        <v>16</v>
      </c>
      <c r="I938" t="s">
        <v>548</v>
      </c>
      <c r="J938">
        <v>525</v>
      </c>
      <c r="K938"/>
      <c r="N938" t="s">
        <v>36</v>
      </c>
      <c r="P938" t="s">
        <v>1081</v>
      </c>
      <c r="Q938" t="s">
        <v>1073</v>
      </c>
      <c r="R938" t="s">
        <v>1073</v>
      </c>
      <c r="S938" t="s">
        <v>1073</v>
      </c>
    </row>
    <row r="939" spans="1:19" x14ac:dyDescent="0.15">
      <c r="A939">
        <v>938</v>
      </c>
      <c r="B939">
        <v>2019</v>
      </c>
      <c r="C939" t="s">
        <v>264</v>
      </c>
      <c r="D939" t="s">
        <v>176</v>
      </c>
      <c r="F939" t="s">
        <v>23</v>
      </c>
      <c r="G939" t="s">
        <v>23</v>
      </c>
      <c r="H939" t="s">
        <v>71</v>
      </c>
      <c r="I939" t="s">
        <v>546</v>
      </c>
      <c r="J939">
        <v>1485</v>
      </c>
      <c r="K939"/>
      <c r="N939" t="s">
        <v>36</v>
      </c>
      <c r="P939" t="s">
        <v>1073</v>
      </c>
      <c r="Q939" t="s">
        <v>1073</v>
      </c>
      <c r="R939" t="s">
        <v>1073</v>
      </c>
      <c r="S939" t="s">
        <v>1073</v>
      </c>
    </row>
    <row r="940" spans="1:19" x14ac:dyDescent="0.15">
      <c r="A940">
        <v>939</v>
      </c>
      <c r="B940">
        <v>2019</v>
      </c>
      <c r="C940" t="s">
        <v>75</v>
      </c>
      <c r="D940" t="s">
        <v>76</v>
      </c>
      <c r="F940" t="s">
        <v>23</v>
      </c>
      <c r="G940" t="s">
        <v>23</v>
      </c>
      <c r="H940" t="s">
        <v>16</v>
      </c>
      <c r="I940" t="s">
        <v>548</v>
      </c>
      <c r="J940">
        <v>525</v>
      </c>
      <c r="K940"/>
      <c r="N940" t="s">
        <v>36</v>
      </c>
      <c r="P940" t="s">
        <v>1081</v>
      </c>
      <c r="Q940" t="s">
        <v>1073</v>
      </c>
      <c r="R940" t="s">
        <v>1073</v>
      </c>
      <c r="S940" t="s">
        <v>1073</v>
      </c>
    </row>
    <row r="941" spans="1:19" x14ac:dyDescent="0.15">
      <c r="A941">
        <v>940</v>
      </c>
      <c r="B941">
        <v>2019</v>
      </c>
      <c r="C941" t="s">
        <v>145</v>
      </c>
      <c r="D941" t="s">
        <v>146</v>
      </c>
      <c r="F941" t="s">
        <v>23</v>
      </c>
      <c r="G941" t="s">
        <v>23</v>
      </c>
      <c r="H941" t="s">
        <v>16</v>
      </c>
      <c r="I941" t="s">
        <v>546</v>
      </c>
      <c r="J941">
        <v>585</v>
      </c>
      <c r="K941"/>
      <c r="N941" t="s">
        <v>36</v>
      </c>
      <c r="P941" t="s">
        <v>1081</v>
      </c>
      <c r="Q941" t="s">
        <v>1073</v>
      </c>
      <c r="R941" t="s">
        <v>1073</v>
      </c>
      <c r="S941" t="s">
        <v>1073</v>
      </c>
    </row>
    <row r="942" spans="1:19" x14ac:dyDescent="0.15">
      <c r="A942">
        <v>941</v>
      </c>
      <c r="B942">
        <v>2019</v>
      </c>
      <c r="C942" t="s">
        <v>245</v>
      </c>
      <c r="D942" t="s">
        <v>374</v>
      </c>
      <c r="F942" t="s">
        <v>23</v>
      </c>
      <c r="G942" t="s">
        <v>23</v>
      </c>
      <c r="H942" t="s">
        <v>63</v>
      </c>
      <c r="I942" t="s">
        <v>546</v>
      </c>
      <c r="J942">
        <v>585</v>
      </c>
      <c r="K942"/>
      <c r="N942" t="s">
        <v>36</v>
      </c>
      <c r="P942">
        <v>0</v>
      </c>
      <c r="Q942" t="s">
        <v>1073</v>
      </c>
      <c r="R942" t="s">
        <v>1073</v>
      </c>
      <c r="S942" t="s">
        <v>1073</v>
      </c>
    </row>
    <row r="943" spans="1:19" x14ac:dyDescent="0.15">
      <c r="A943">
        <v>942</v>
      </c>
      <c r="B943">
        <v>2019</v>
      </c>
      <c r="C943" t="s">
        <v>331</v>
      </c>
      <c r="D943" t="s">
        <v>246</v>
      </c>
      <c r="F943" t="s">
        <v>23</v>
      </c>
      <c r="G943" t="s">
        <v>23</v>
      </c>
      <c r="H943" t="s">
        <v>16</v>
      </c>
      <c r="I943" t="s">
        <v>546</v>
      </c>
      <c r="J943">
        <v>585</v>
      </c>
      <c r="K943"/>
      <c r="N943" t="s">
        <v>20</v>
      </c>
      <c r="P943" t="s">
        <v>1081</v>
      </c>
      <c r="Q943" t="s">
        <v>1073</v>
      </c>
      <c r="R943" t="s">
        <v>1073</v>
      </c>
      <c r="S943" t="s">
        <v>1073</v>
      </c>
    </row>
    <row r="944" spans="1:19" x14ac:dyDescent="0.15">
      <c r="A944">
        <v>943</v>
      </c>
      <c r="B944">
        <v>2019</v>
      </c>
      <c r="C944" t="s">
        <v>376</v>
      </c>
      <c r="D944" t="s">
        <v>377</v>
      </c>
      <c r="F944" t="s">
        <v>23</v>
      </c>
      <c r="G944" t="s">
        <v>23</v>
      </c>
      <c r="H944" t="s">
        <v>71</v>
      </c>
      <c r="I944"/>
      <c r="J944">
        <v>585</v>
      </c>
      <c r="K944"/>
      <c r="N944" t="s">
        <v>36</v>
      </c>
      <c r="P944" t="s">
        <v>1073</v>
      </c>
      <c r="Q944" t="s">
        <v>1073</v>
      </c>
      <c r="R944" t="s">
        <v>1073</v>
      </c>
      <c r="S944" t="s">
        <v>1073</v>
      </c>
    </row>
    <row r="945" spans="1:19" x14ac:dyDescent="0.15">
      <c r="A945">
        <v>944</v>
      </c>
      <c r="B945">
        <v>2019</v>
      </c>
      <c r="C945" t="s">
        <v>382</v>
      </c>
      <c r="D945" t="s">
        <v>383</v>
      </c>
      <c r="F945" t="s">
        <v>23</v>
      </c>
      <c r="G945" t="s">
        <v>23</v>
      </c>
      <c r="H945" t="s">
        <v>63</v>
      </c>
      <c r="I945" t="s">
        <v>546</v>
      </c>
      <c r="J945">
        <v>1135</v>
      </c>
      <c r="K945"/>
      <c r="N945" t="s">
        <v>36</v>
      </c>
      <c r="P945">
        <v>0</v>
      </c>
      <c r="Q945" t="s">
        <v>1073</v>
      </c>
      <c r="R945" t="s">
        <v>1073</v>
      </c>
      <c r="S945" t="s">
        <v>1073</v>
      </c>
    </row>
    <row r="946" spans="1:19" x14ac:dyDescent="0.15">
      <c r="A946">
        <v>945</v>
      </c>
      <c r="B946">
        <v>2019</v>
      </c>
      <c r="C946" t="s">
        <v>643</v>
      </c>
      <c r="D946" t="s">
        <v>644</v>
      </c>
      <c r="F946" t="s">
        <v>14</v>
      </c>
      <c r="G946" t="s">
        <v>15</v>
      </c>
      <c r="H946" t="s">
        <v>71</v>
      </c>
      <c r="I946" t="s">
        <v>546</v>
      </c>
      <c r="J946">
        <v>685</v>
      </c>
      <c r="K946"/>
      <c r="N946" t="s">
        <v>36</v>
      </c>
      <c r="P946" t="s">
        <v>1073</v>
      </c>
      <c r="Q946" t="s">
        <v>1073</v>
      </c>
      <c r="R946" t="s">
        <v>1073</v>
      </c>
      <c r="S946" t="s">
        <v>1073</v>
      </c>
    </row>
    <row r="947" spans="1:19" x14ac:dyDescent="0.15">
      <c r="A947">
        <v>946</v>
      </c>
      <c r="B947">
        <v>2019</v>
      </c>
      <c r="C947" t="s">
        <v>206</v>
      </c>
      <c r="D947" t="s">
        <v>645</v>
      </c>
      <c r="F947" t="s">
        <v>23</v>
      </c>
      <c r="G947" t="s">
        <v>23</v>
      </c>
      <c r="H947" s="6" t="s">
        <v>67</v>
      </c>
      <c r="I947" t="s">
        <v>354</v>
      </c>
      <c r="J947">
        <v>0</v>
      </c>
      <c r="K947"/>
      <c r="N947" t="s">
        <v>36</v>
      </c>
      <c r="P947" t="s">
        <v>1081</v>
      </c>
      <c r="Q947" t="s">
        <v>1073</v>
      </c>
      <c r="R947" t="s">
        <v>1073</v>
      </c>
      <c r="S947" t="s">
        <v>1073</v>
      </c>
    </row>
    <row r="948" spans="1:19" x14ac:dyDescent="0.15">
      <c r="A948">
        <v>947</v>
      </c>
      <c r="B948">
        <v>2019</v>
      </c>
      <c r="C948" t="s">
        <v>87</v>
      </c>
      <c r="D948" t="s">
        <v>220</v>
      </c>
      <c r="F948" t="s">
        <v>89</v>
      </c>
      <c r="G948" t="s">
        <v>43</v>
      </c>
      <c r="H948" t="s">
        <v>24</v>
      </c>
      <c r="I948" t="s">
        <v>275</v>
      </c>
      <c r="J948">
        <v>0</v>
      </c>
      <c r="K948"/>
      <c r="N948" t="s">
        <v>20</v>
      </c>
      <c r="P948" t="s">
        <v>1073</v>
      </c>
      <c r="Q948" t="s">
        <v>1073</v>
      </c>
      <c r="R948" t="s">
        <v>1073</v>
      </c>
      <c r="S948" t="s">
        <v>1073</v>
      </c>
    </row>
    <row r="949" spans="1:19" x14ac:dyDescent="0.15">
      <c r="A949">
        <v>948</v>
      </c>
      <c r="B949">
        <v>2019</v>
      </c>
      <c r="C949" t="s">
        <v>646</v>
      </c>
      <c r="D949" t="s">
        <v>647</v>
      </c>
      <c r="F949" t="s">
        <v>301</v>
      </c>
      <c r="G949" t="s">
        <v>43</v>
      </c>
      <c r="H949" s="6" t="s">
        <v>49</v>
      </c>
      <c r="I949" t="s">
        <v>546</v>
      </c>
      <c r="J949">
        <v>1335</v>
      </c>
      <c r="K949"/>
      <c r="N949" t="s">
        <v>20</v>
      </c>
      <c r="P949" t="s">
        <v>1073</v>
      </c>
      <c r="Q949" t="s">
        <v>1073</v>
      </c>
      <c r="R949" t="s">
        <v>1073</v>
      </c>
      <c r="S949" t="s">
        <v>1073</v>
      </c>
    </row>
    <row r="950" spans="1:19" x14ac:dyDescent="0.15">
      <c r="A950">
        <v>949</v>
      </c>
      <c r="B950">
        <v>2019</v>
      </c>
      <c r="C950" t="s">
        <v>266</v>
      </c>
      <c r="D950" t="s">
        <v>308</v>
      </c>
      <c r="F950" t="s">
        <v>23</v>
      </c>
      <c r="G950" t="s">
        <v>23</v>
      </c>
      <c r="H950" t="s">
        <v>16</v>
      </c>
      <c r="I950" t="s">
        <v>548</v>
      </c>
      <c r="J950">
        <v>525</v>
      </c>
      <c r="K950"/>
      <c r="N950" t="s">
        <v>36</v>
      </c>
      <c r="P950" t="s">
        <v>1081</v>
      </c>
      <c r="Q950" t="s">
        <v>1073</v>
      </c>
      <c r="R950" t="s">
        <v>1073</v>
      </c>
      <c r="S950" t="s">
        <v>1073</v>
      </c>
    </row>
    <row r="951" spans="1:19" x14ac:dyDescent="0.15">
      <c r="A951">
        <v>950</v>
      </c>
      <c r="B951">
        <v>2019</v>
      </c>
      <c r="C951" t="s">
        <v>266</v>
      </c>
      <c r="D951" t="s">
        <v>308</v>
      </c>
      <c r="F951" t="s">
        <v>23</v>
      </c>
      <c r="G951" t="s">
        <v>23</v>
      </c>
      <c r="H951" t="s">
        <v>24</v>
      </c>
      <c r="I951" t="s">
        <v>25</v>
      </c>
      <c r="J951">
        <v>525</v>
      </c>
      <c r="K951"/>
      <c r="N951" t="s">
        <v>36</v>
      </c>
      <c r="P951" t="s">
        <v>1081</v>
      </c>
      <c r="Q951" t="s">
        <v>1073</v>
      </c>
      <c r="R951" t="s">
        <v>1073</v>
      </c>
      <c r="S951" t="s">
        <v>1073</v>
      </c>
    </row>
    <row r="952" spans="1:19" x14ac:dyDescent="0.15">
      <c r="A952">
        <v>951</v>
      </c>
      <c r="B952">
        <v>2019</v>
      </c>
      <c r="C952" t="s">
        <v>382</v>
      </c>
      <c r="D952" t="s">
        <v>383</v>
      </c>
      <c r="F952" t="s">
        <v>23</v>
      </c>
      <c r="G952" t="s">
        <v>23</v>
      </c>
      <c r="H952" t="s">
        <v>67</v>
      </c>
      <c r="I952" t="s">
        <v>546</v>
      </c>
      <c r="J952">
        <v>585</v>
      </c>
      <c r="K952"/>
      <c r="N952" t="s">
        <v>36</v>
      </c>
      <c r="P952">
        <v>0</v>
      </c>
      <c r="Q952" t="s">
        <v>1073</v>
      </c>
      <c r="R952" t="s">
        <v>1073</v>
      </c>
      <c r="S952" t="s">
        <v>1073</v>
      </c>
    </row>
    <row r="953" spans="1:19" x14ac:dyDescent="0.15">
      <c r="A953">
        <v>952</v>
      </c>
      <c r="B953">
        <v>2019</v>
      </c>
      <c r="C953" t="s">
        <v>557</v>
      </c>
      <c r="D953" t="s">
        <v>558</v>
      </c>
      <c r="F953" t="s">
        <v>14</v>
      </c>
      <c r="G953" t="s">
        <v>15</v>
      </c>
      <c r="H953" t="s">
        <v>24</v>
      </c>
      <c r="I953" t="s">
        <v>547</v>
      </c>
      <c r="J953">
        <v>295</v>
      </c>
      <c r="K953"/>
      <c r="N953" t="s">
        <v>36</v>
      </c>
      <c r="P953" t="s">
        <v>1073</v>
      </c>
      <c r="Q953" t="s">
        <v>1073</v>
      </c>
      <c r="R953" t="s">
        <v>1073</v>
      </c>
      <c r="S953" t="s">
        <v>1073</v>
      </c>
    </row>
    <row r="954" spans="1:19" x14ac:dyDescent="0.15">
      <c r="A954">
        <v>953</v>
      </c>
      <c r="B954">
        <v>2019</v>
      </c>
      <c r="C954" t="s">
        <v>631</v>
      </c>
      <c r="D954" t="s">
        <v>648</v>
      </c>
      <c r="F954" t="s">
        <v>403</v>
      </c>
      <c r="G954" t="s">
        <v>35</v>
      </c>
      <c r="H954" s="6" t="s">
        <v>71</v>
      </c>
      <c r="I954" t="s">
        <v>546</v>
      </c>
      <c r="J954">
        <v>585</v>
      </c>
      <c r="K954"/>
      <c r="N954" t="s">
        <v>36</v>
      </c>
      <c r="P954" t="s">
        <v>1073</v>
      </c>
      <c r="Q954" t="s">
        <v>1073</v>
      </c>
      <c r="R954" t="s">
        <v>1073</v>
      </c>
      <c r="S954" t="s">
        <v>1073</v>
      </c>
    </row>
    <row r="955" spans="1:19" x14ac:dyDescent="0.15">
      <c r="A955">
        <v>954</v>
      </c>
      <c r="B955">
        <v>2019</v>
      </c>
      <c r="C955" t="s">
        <v>384</v>
      </c>
      <c r="D955" t="s">
        <v>385</v>
      </c>
      <c r="F955" t="s">
        <v>23</v>
      </c>
      <c r="G955" t="s">
        <v>23</v>
      </c>
      <c r="H955" t="s">
        <v>71</v>
      </c>
      <c r="I955" t="s">
        <v>546</v>
      </c>
      <c r="J955">
        <v>1235</v>
      </c>
      <c r="K955"/>
      <c r="N955" t="s">
        <v>20</v>
      </c>
      <c r="P955" t="s">
        <v>1073</v>
      </c>
      <c r="Q955" t="s">
        <v>1073</v>
      </c>
      <c r="R955" t="s">
        <v>1073</v>
      </c>
      <c r="S955" t="s">
        <v>1073</v>
      </c>
    </row>
    <row r="956" spans="1:19" x14ac:dyDescent="0.15">
      <c r="A956">
        <v>955</v>
      </c>
      <c r="B956">
        <v>2019</v>
      </c>
      <c r="C956" t="s">
        <v>312</v>
      </c>
      <c r="D956" t="s">
        <v>386</v>
      </c>
      <c r="F956" t="s">
        <v>314</v>
      </c>
      <c r="G956" t="s">
        <v>43</v>
      </c>
      <c r="H956" s="6" t="s">
        <v>24</v>
      </c>
      <c r="I956" t="s">
        <v>547</v>
      </c>
      <c r="J956">
        <v>295</v>
      </c>
      <c r="K956"/>
      <c r="N956" t="s">
        <v>36</v>
      </c>
      <c r="P956" t="s">
        <v>1073</v>
      </c>
      <c r="Q956" t="s">
        <v>1073</v>
      </c>
      <c r="R956" t="s">
        <v>1073</v>
      </c>
      <c r="S956" t="s">
        <v>1094</v>
      </c>
    </row>
    <row r="957" spans="1:19" x14ac:dyDescent="0.15">
      <c r="A957">
        <v>956</v>
      </c>
      <c r="B957">
        <v>2019</v>
      </c>
      <c r="C957" t="s">
        <v>21</v>
      </c>
      <c r="D957" t="s">
        <v>387</v>
      </c>
      <c r="F957" t="s">
        <v>23</v>
      </c>
      <c r="G957" t="s">
        <v>23</v>
      </c>
      <c r="H957" t="s">
        <v>24</v>
      </c>
      <c r="I957" t="s">
        <v>547</v>
      </c>
      <c r="J957">
        <v>295</v>
      </c>
      <c r="K957"/>
      <c r="N957" t="s">
        <v>20</v>
      </c>
      <c r="P957" t="s">
        <v>1081</v>
      </c>
      <c r="Q957" t="s">
        <v>1073</v>
      </c>
      <c r="R957" t="s">
        <v>1073</v>
      </c>
      <c r="S957" t="s">
        <v>1073</v>
      </c>
    </row>
    <row r="958" spans="1:19" x14ac:dyDescent="0.15">
      <c r="A958">
        <v>957</v>
      </c>
      <c r="B958">
        <v>2019</v>
      </c>
      <c r="C958" t="s">
        <v>610</v>
      </c>
      <c r="D958" t="s">
        <v>359</v>
      </c>
      <c r="F958" t="s">
        <v>360</v>
      </c>
      <c r="G958" t="s">
        <v>43</v>
      </c>
      <c r="H958" s="6" t="s">
        <v>49</v>
      </c>
      <c r="I958" t="s">
        <v>546</v>
      </c>
      <c r="J958">
        <v>585</v>
      </c>
      <c r="K958"/>
      <c r="N958" t="s">
        <v>36</v>
      </c>
      <c r="P958" t="s">
        <v>1073</v>
      </c>
      <c r="Q958" t="s">
        <v>1073</v>
      </c>
      <c r="R958" t="s">
        <v>1073</v>
      </c>
      <c r="S958" t="s">
        <v>1094</v>
      </c>
    </row>
    <row r="959" spans="1:19" x14ac:dyDescent="0.15">
      <c r="A959">
        <v>958</v>
      </c>
      <c r="B959">
        <v>2019</v>
      </c>
      <c r="C959" t="s">
        <v>145</v>
      </c>
      <c r="D959" t="s">
        <v>146</v>
      </c>
      <c r="F959" t="s">
        <v>23</v>
      </c>
      <c r="G959" t="s">
        <v>23</v>
      </c>
      <c r="H959" t="s">
        <v>16</v>
      </c>
      <c r="I959" t="s">
        <v>546</v>
      </c>
      <c r="J959">
        <v>585</v>
      </c>
      <c r="K959"/>
      <c r="N959" t="s">
        <v>36</v>
      </c>
      <c r="P959" t="s">
        <v>1081</v>
      </c>
      <c r="Q959" t="s">
        <v>1073</v>
      </c>
      <c r="R959" t="s">
        <v>1073</v>
      </c>
      <c r="S959" t="s">
        <v>1073</v>
      </c>
    </row>
    <row r="960" spans="1:19" x14ac:dyDescent="0.15">
      <c r="A960">
        <v>959</v>
      </c>
      <c r="B960">
        <v>2019</v>
      </c>
      <c r="C960" t="s">
        <v>56</v>
      </c>
      <c r="D960" t="s">
        <v>57</v>
      </c>
      <c r="F960" t="s">
        <v>23</v>
      </c>
      <c r="G960" t="s">
        <v>23</v>
      </c>
      <c r="H960" t="s">
        <v>24</v>
      </c>
      <c r="I960" t="s">
        <v>25</v>
      </c>
      <c r="J960">
        <v>275</v>
      </c>
      <c r="K960"/>
      <c r="N960" t="s">
        <v>36</v>
      </c>
      <c r="P960" t="s">
        <v>1081</v>
      </c>
      <c r="Q960" t="s">
        <v>1073</v>
      </c>
      <c r="R960" t="s">
        <v>1073</v>
      </c>
      <c r="S960" t="s">
        <v>1073</v>
      </c>
    </row>
    <row r="961" spans="1:19" x14ac:dyDescent="0.15">
      <c r="A961">
        <v>960</v>
      </c>
      <c r="B961">
        <v>2019</v>
      </c>
      <c r="C961" t="s">
        <v>649</v>
      </c>
      <c r="D961" t="s">
        <v>650</v>
      </c>
      <c r="F961" t="s">
        <v>23</v>
      </c>
      <c r="G961" t="s">
        <v>23</v>
      </c>
      <c r="H961" t="s">
        <v>16</v>
      </c>
      <c r="I961" t="s">
        <v>546</v>
      </c>
      <c r="J961">
        <v>585</v>
      </c>
      <c r="K961"/>
      <c r="N961" t="s">
        <v>20</v>
      </c>
      <c r="P961" t="s">
        <v>1081</v>
      </c>
      <c r="Q961" t="s">
        <v>1073</v>
      </c>
      <c r="R961" t="s">
        <v>1073</v>
      </c>
      <c r="S961" t="s">
        <v>1073</v>
      </c>
    </row>
    <row r="962" spans="1:19" x14ac:dyDescent="0.15">
      <c r="A962">
        <v>961</v>
      </c>
      <c r="B962">
        <v>2019</v>
      </c>
      <c r="C962" t="s">
        <v>196</v>
      </c>
      <c r="D962" t="s">
        <v>197</v>
      </c>
      <c r="F962" t="s">
        <v>301</v>
      </c>
      <c r="G962" t="s">
        <v>43</v>
      </c>
      <c r="H962" t="s">
        <v>49</v>
      </c>
      <c r="I962" t="s">
        <v>546</v>
      </c>
      <c r="J962">
        <v>585</v>
      </c>
      <c r="K962"/>
      <c r="N962" t="s">
        <v>36</v>
      </c>
      <c r="P962" t="s">
        <v>1073</v>
      </c>
      <c r="Q962" t="s">
        <v>1073</v>
      </c>
      <c r="R962" t="s">
        <v>1073</v>
      </c>
      <c r="S962" t="s">
        <v>1073</v>
      </c>
    </row>
    <row r="963" spans="1:19" x14ac:dyDescent="0.15">
      <c r="A963">
        <v>962</v>
      </c>
      <c r="B963">
        <v>2019</v>
      </c>
      <c r="D963" t="s">
        <v>651</v>
      </c>
      <c r="F963" t="s">
        <v>23</v>
      </c>
      <c r="G963" t="s">
        <v>23</v>
      </c>
      <c r="H963" t="s">
        <v>16</v>
      </c>
      <c r="I963" t="s">
        <v>548</v>
      </c>
      <c r="J963">
        <v>1325</v>
      </c>
      <c r="K963"/>
      <c r="N963" t="s">
        <v>20</v>
      </c>
      <c r="P963" t="s">
        <v>1073</v>
      </c>
      <c r="Q963" t="s">
        <v>1073</v>
      </c>
      <c r="R963" t="s">
        <v>1073</v>
      </c>
      <c r="S963" t="s">
        <v>1073</v>
      </c>
    </row>
    <row r="964" spans="1:19" x14ac:dyDescent="0.15">
      <c r="A964">
        <v>963</v>
      </c>
      <c r="B964">
        <v>2019</v>
      </c>
      <c r="C964" t="s">
        <v>652</v>
      </c>
      <c r="D964" t="s">
        <v>653</v>
      </c>
      <c r="F964" t="s">
        <v>23</v>
      </c>
      <c r="G964" t="s">
        <v>23</v>
      </c>
      <c r="H964" t="s">
        <v>16</v>
      </c>
      <c r="I964" t="s">
        <v>546</v>
      </c>
      <c r="J964">
        <v>585</v>
      </c>
      <c r="K964"/>
      <c r="N964" t="s">
        <v>36</v>
      </c>
      <c r="P964" t="s">
        <v>1084</v>
      </c>
      <c r="Q964" t="s">
        <v>1073</v>
      </c>
      <c r="R964" t="s">
        <v>1083</v>
      </c>
      <c r="S964" t="s">
        <v>1073</v>
      </c>
    </row>
    <row r="965" spans="1:19" x14ac:dyDescent="0.15">
      <c r="A965">
        <v>964</v>
      </c>
      <c r="B965">
        <v>2019</v>
      </c>
      <c r="C965" t="s">
        <v>596</v>
      </c>
      <c r="D965" t="s">
        <v>393</v>
      </c>
      <c r="F965" t="s">
        <v>23</v>
      </c>
      <c r="G965" t="s">
        <v>23</v>
      </c>
      <c r="H965" t="s">
        <v>71</v>
      </c>
      <c r="I965" t="s">
        <v>354</v>
      </c>
      <c r="J965">
        <v>0</v>
      </c>
      <c r="K965"/>
      <c r="N965" t="s">
        <v>36</v>
      </c>
      <c r="P965" t="s">
        <v>1073</v>
      </c>
      <c r="Q965" t="s">
        <v>1073</v>
      </c>
      <c r="R965" t="s">
        <v>1073</v>
      </c>
      <c r="S965" t="s">
        <v>1073</v>
      </c>
    </row>
    <row r="966" spans="1:19" x14ac:dyDescent="0.15">
      <c r="A966">
        <v>965</v>
      </c>
      <c r="B966">
        <v>2019</v>
      </c>
      <c r="C966" t="s">
        <v>321</v>
      </c>
      <c r="D966" t="s">
        <v>277</v>
      </c>
      <c r="F966" t="s">
        <v>23</v>
      </c>
      <c r="G966" t="s">
        <v>23</v>
      </c>
      <c r="H966" t="s">
        <v>24</v>
      </c>
      <c r="I966" t="s">
        <v>25</v>
      </c>
      <c r="J966">
        <v>275</v>
      </c>
      <c r="K966"/>
      <c r="N966" t="s">
        <v>36</v>
      </c>
      <c r="P966" t="s">
        <v>1084</v>
      </c>
      <c r="Q966" t="s">
        <v>1073</v>
      </c>
      <c r="R966" t="s">
        <v>1073</v>
      </c>
      <c r="S966" t="s">
        <v>1073</v>
      </c>
    </row>
    <row r="967" spans="1:19" x14ac:dyDescent="0.15">
      <c r="A967">
        <v>966</v>
      </c>
      <c r="B967">
        <v>2019</v>
      </c>
      <c r="C967" t="s">
        <v>654</v>
      </c>
      <c r="D967" t="s">
        <v>293</v>
      </c>
      <c r="F967" t="s">
        <v>23</v>
      </c>
      <c r="G967" t="s">
        <v>23</v>
      </c>
      <c r="H967" t="s">
        <v>71</v>
      </c>
      <c r="I967" t="s">
        <v>548</v>
      </c>
      <c r="J967">
        <v>525</v>
      </c>
      <c r="K967"/>
      <c r="N967" t="s">
        <v>20</v>
      </c>
      <c r="P967" t="s">
        <v>1073</v>
      </c>
      <c r="Q967" t="s">
        <v>1073</v>
      </c>
      <c r="R967" t="s">
        <v>1073</v>
      </c>
      <c r="S967" t="s">
        <v>1073</v>
      </c>
    </row>
    <row r="968" spans="1:19" x14ac:dyDescent="0.15">
      <c r="A968">
        <v>967</v>
      </c>
      <c r="B968">
        <v>2019</v>
      </c>
      <c r="C968" t="s">
        <v>596</v>
      </c>
      <c r="F968" t="s">
        <v>23</v>
      </c>
      <c r="G968" t="s">
        <v>23</v>
      </c>
      <c r="H968" s="6" t="s">
        <v>71</v>
      </c>
      <c r="I968" t="s">
        <v>354</v>
      </c>
      <c r="J968">
        <v>0</v>
      </c>
      <c r="K968"/>
      <c r="N968" t="s">
        <v>36</v>
      </c>
      <c r="P968" t="s">
        <v>1073</v>
      </c>
      <c r="Q968" t="s">
        <v>1073</v>
      </c>
      <c r="R968" t="s">
        <v>1073</v>
      </c>
      <c r="S968" t="s">
        <v>1073</v>
      </c>
    </row>
    <row r="969" spans="1:19" x14ac:dyDescent="0.15">
      <c r="A969">
        <v>968</v>
      </c>
      <c r="B969">
        <v>2019</v>
      </c>
      <c r="C969" t="s">
        <v>396</v>
      </c>
      <c r="D969" t="s">
        <v>397</v>
      </c>
      <c r="F969" t="s">
        <v>23</v>
      </c>
      <c r="G969" t="s">
        <v>23</v>
      </c>
      <c r="H969" t="s">
        <v>63</v>
      </c>
      <c r="I969" t="s">
        <v>546</v>
      </c>
      <c r="J969">
        <v>585</v>
      </c>
      <c r="K969"/>
      <c r="N969" t="s">
        <v>20</v>
      </c>
      <c r="P969" t="s">
        <v>1073</v>
      </c>
      <c r="Q969" t="s">
        <v>1073</v>
      </c>
      <c r="R969" t="s">
        <v>1073</v>
      </c>
      <c r="S969" t="s">
        <v>1073</v>
      </c>
    </row>
    <row r="970" spans="1:19" x14ac:dyDescent="0.15">
      <c r="A970">
        <v>969</v>
      </c>
      <c r="B970">
        <v>2019</v>
      </c>
      <c r="C970" t="s">
        <v>145</v>
      </c>
      <c r="D970" t="s">
        <v>146</v>
      </c>
      <c r="F970" t="s">
        <v>23</v>
      </c>
      <c r="G970" t="s">
        <v>23</v>
      </c>
      <c r="H970" t="s">
        <v>24</v>
      </c>
      <c r="I970" t="s">
        <v>547</v>
      </c>
      <c r="J970">
        <v>295</v>
      </c>
      <c r="K970"/>
      <c r="N970" t="s">
        <v>36</v>
      </c>
      <c r="P970" t="s">
        <v>1081</v>
      </c>
      <c r="Q970" t="s">
        <v>1073</v>
      </c>
      <c r="R970" t="s">
        <v>1073</v>
      </c>
      <c r="S970" t="s">
        <v>1073</v>
      </c>
    </row>
    <row r="971" spans="1:19" x14ac:dyDescent="0.15">
      <c r="A971">
        <v>970</v>
      </c>
      <c r="B971">
        <v>2019</v>
      </c>
      <c r="C971" t="s">
        <v>655</v>
      </c>
      <c r="D971" t="s">
        <v>242</v>
      </c>
      <c r="F971" t="s">
        <v>74</v>
      </c>
      <c r="G971" t="s">
        <v>35</v>
      </c>
      <c r="H971" t="s">
        <v>24</v>
      </c>
      <c r="I971" t="s">
        <v>547</v>
      </c>
      <c r="J971">
        <v>565</v>
      </c>
      <c r="K971"/>
      <c r="N971" t="s">
        <v>36</v>
      </c>
      <c r="P971" t="s">
        <v>1073</v>
      </c>
      <c r="Q971" t="s">
        <v>1073</v>
      </c>
      <c r="R971" t="s">
        <v>1073</v>
      </c>
      <c r="S971" t="s">
        <v>1073</v>
      </c>
    </row>
    <row r="972" spans="1:19" x14ac:dyDescent="0.15">
      <c r="A972">
        <v>971</v>
      </c>
      <c r="B972">
        <v>2019</v>
      </c>
      <c r="C972" t="s">
        <v>656</v>
      </c>
      <c r="D972" t="s">
        <v>657</v>
      </c>
      <c r="F972" t="s">
        <v>14</v>
      </c>
      <c r="G972" t="s">
        <v>15</v>
      </c>
      <c r="H972" s="6" t="s">
        <v>24</v>
      </c>
      <c r="I972" t="s">
        <v>547</v>
      </c>
      <c r="J972">
        <v>295</v>
      </c>
      <c r="K972"/>
      <c r="N972" t="s">
        <v>20</v>
      </c>
      <c r="P972" t="s">
        <v>1073</v>
      </c>
      <c r="Q972" t="s">
        <v>1073</v>
      </c>
      <c r="R972" t="s">
        <v>1073</v>
      </c>
      <c r="S972" t="s">
        <v>1073</v>
      </c>
    </row>
    <row r="973" spans="1:19" x14ac:dyDescent="0.15">
      <c r="A973">
        <v>972</v>
      </c>
      <c r="B973">
        <v>2019</v>
      </c>
      <c r="C973" t="s">
        <v>658</v>
      </c>
      <c r="F973" t="s">
        <v>121</v>
      </c>
      <c r="G973" t="s">
        <v>43</v>
      </c>
      <c r="H973" t="s">
        <v>24</v>
      </c>
      <c r="I973" t="s">
        <v>547</v>
      </c>
      <c r="J973">
        <v>295</v>
      </c>
      <c r="K973"/>
      <c r="N973" t="s">
        <v>20</v>
      </c>
      <c r="P973" t="s">
        <v>1073</v>
      </c>
      <c r="Q973" t="s">
        <v>1073</v>
      </c>
      <c r="R973" t="s">
        <v>1073</v>
      </c>
      <c r="S973" t="s">
        <v>1073</v>
      </c>
    </row>
    <row r="974" spans="1:19" x14ac:dyDescent="0.15">
      <c r="A974">
        <v>973</v>
      </c>
      <c r="B974">
        <v>2019</v>
      </c>
      <c r="C974" t="s">
        <v>659</v>
      </c>
      <c r="D974" t="s">
        <v>469</v>
      </c>
      <c r="F974" t="s">
        <v>23</v>
      </c>
      <c r="G974" t="s">
        <v>23</v>
      </c>
      <c r="H974" t="s">
        <v>63</v>
      </c>
      <c r="I974" t="s">
        <v>547</v>
      </c>
      <c r="J974">
        <v>395</v>
      </c>
      <c r="K974"/>
      <c r="N974" t="s">
        <v>36</v>
      </c>
      <c r="P974" t="s">
        <v>1073</v>
      </c>
      <c r="Q974" t="s">
        <v>1073</v>
      </c>
      <c r="R974" t="s">
        <v>1073</v>
      </c>
      <c r="S974" t="s">
        <v>1073</v>
      </c>
    </row>
    <row r="975" spans="1:19" x14ac:dyDescent="0.15">
      <c r="A975">
        <v>974</v>
      </c>
      <c r="B975">
        <v>2019</v>
      </c>
      <c r="C975" t="s">
        <v>557</v>
      </c>
      <c r="D975" t="s">
        <v>558</v>
      </c>
      <c r="F975" t="s">
        <v>14</v>
      </c>
      <c r="G975" t="s">
        <v>15</v>
      </c>
      <c r="H975" t="s">
        <v>24</v>
      </c>
      <c r="I975" t="s">
        <v>547</v>
      </c>
      <c r="J975">
        <v>295</v>
      </c>
      <c r="K975"/>
      <c r="N975" t="s">
        <v>36</v>
      </c>
      <c r="P975" t="s">
        <v>1073</v>
      </c>
      <c r="Q975" t="s">
        <v>1073</v>
      </c>
      <c r="R975" t="s">
        <v>1073</v>
      </c>
      <c r="S975" t="s">
        <v>1073</v>
      </c>
    </row>
    <row r="976" spans="1:19" x14ac:dyDescent="0.15">
      <c r="A976">
        <v>975</v>
      </c>
      <c r="B976">
        <v>2019</v>
      </c>
      <c r="C976" t="s">
        <v>58</v>
      </c>
      <c r="D976" t="s">
        <v>484</v>
      </c>
      <c r="F976" t="s">
        <v>23</v>
      </c>
      <c r="G976" t="s">
        <v>23</v>
      </c>
      <c r="H976" t="s">
        <v>24</v>
      </c>
      <c r="I976" t="s">
        <v>25</v>
      </c>
      <c r="J976">
        <v>275</v>
      </c>
      <c r="K976"/>
      <c r="N976" t="s">
        <v>36</v>
      </c>
      <c r="P976" t="s">
        <v>1081</v>
      </c>
      <c r="Q976" t="s">
        <v>1073</v>
      </c>
      <c r="R976" t="s">
        <v>1073</v>
      </c>
      <c r="S976" t="s">
        <v>1073</v>
      </c>
    </row>
    <row r="977" spans="1:19" x14ac:dyDescent="0.15">
      <c r="A977">
        <v>976</v>
      </c>
      <c r="B977">
        <v>2019</v>
      </c>
      <c r="C977" t="s">
        <v>270</v>
      </c>
      <c r="D977" t="s">
        <v>284</v>
      </c>
      <c r="F977" t="s">
        <v>23</v>
      </c>
      <c r="G977" t="s">
        <v>23</v>
      </c>
      <c r="H977" s="6" t="s">
        <v>71</v>
      </c>
      <c r="I977" t="s">
        <v>546</v>
      </c>
      <c r="J977">
        <v>585</v>
      </c>
      <c r="K977"/>
      <c r="N977" t="s">
        <v>36</v>
      </c>
      <c r="P977" t="s">
        <v>1073</v>
      </c>
      <c r="Q977" t="s">
        <v>1073</v>
      </c>
      <c r="R977" t="s">
        <v>1073</v>
      </c>
      <c r="S977" t="s">
        <v>1073</v>
      </c>
    </row>
    <row r="978" spans="1:19" x14ac:dyDescent="0.15">
      <c r="A978">
        <v>977</v>
      </c>
      <c r="B978">
        <v>2019</v>
      </c>
      <c r="C978" t="s">
        <v>126</v>
      </c>
      <c r="D978" t="s">
        <v>660</v>
      </c>
      <c r="F978" t="s">
        <v>23</v>
      </c>
      <c r="G978" t="s">
        <v>23</v>
      </c>
      <c r="H978" t="s">
        <v>49</v>
      </c>
      <c r="I978" t="s">
        <v>546</v>
      </c>
      <c r="J978">
        <v>585</v>
      </c>
      <c r="K978"/>
      <c r="N978" t="s">
        <v>36</v>
      </c>
      <c r="P978">
        <v>0</v>
      </c>
      <c r="Q978" t="s">
        <v>1073</v>
      </c>
      <c r="R978" t="s">
        <v>1073</v>
      </c>
      <c r="S978" t="s">
        <v>1073</v>
      </c>
    </row>
    <row r="979" spans="1:19" x14ac:dyDescent="0.15">
      <c r="A979">
        <v>978</v>
      </c>
      <c r="B979">
        <v>2019</v>
      </c>
      <c r="C979" t="s">
        <v>401</v>
      </c>
      <c r="D979" t="s">
        <v>402</v>
      </c>
      <c r="F979" t="s">
        <v>403</v>
      </c>
      <c r="G979" t="s">
        <v>35</v>
      </c>
      <c r="H979" s="6" t="s">
        <v>71</v>
      </c>
      <c r="I979" t="s">
        <v>546</v>
      </c>
      <c r="J979">
        <v>685</v>
      </c>
      <c r="K979"/>
      <c r="N979" t="s">
        <v>36</v>
      </c>
      <c r="P979" t="s">
        <v>1073</v>
      </c>
      <c r="Q979" t="s">
        <v>1073</v>
      </c>
      <c r="R979" t="s">
        <v>1073</v>
      </c>
      <c r="S979" t="s">
        <v>1073</v>
      </c>
    </row>
    <row r="980" spans="1:19" x14ac:dyDescent="0.15">
      <c r="A980">
        <v>979</v>
      </c>
      <c r="B980">
        <v>2019</v>
      </c>
      <c r="C980" t="s">
        <v>97</v>
      </c>
      <c r="D980" t="s">
        <v>98</v>
      </c>
      <c r="F980" t="s">
        <v>14</v>
      </c>
      <c r="G980" t="s">
        <v>15</v>
      </c>
      <c r="H980" t="s">
        <v>24</v>
      </c>
      <c r="I980" t="s">
        <v>547</v>
      </c>
      <c r="J980">
        <v>0</v>
      </c>
      <c r="K980"/>
      <c r="N980" t="s">
        <v>20</v>
      </c>
      <c r="P980" t="s">
        <v>1073</v>
      </c>
      <c r="Q980" t="s">
        <v>1073</v>
      </c>
      <c r="R980" t="s">
        <v>1073</v>
      </c>
      <c r="S980" t="s">
        <v>1073</v>
      </c>
    </row>
    <row r="981" spans="1:19" x14ac:dyDescent="0.15">
      <c r="A981">
        <v>980</v>
      </c>
      <c r="B981">
        <v>2019</v>
      </c>
      <c r="C981" t="s">
        <v>180</v>
      </c>
      <c r="D981" t="s">
        <v>181</v>
      </c>
      <c r="F981" t="s">
        <v>23</v>
      </c>
      <c r="G981" t="s">
        <v>23</v>
      </c>
      <c r="H981" s="6" t="s">
        <v>24</v>
      </c>
      <c r="I981" t="s">
        <v>547</v>
      </c>
      <c r="J981">
        <v>295</v>
      </c>
      <c r="K981"/>
      <c r="N981" t="s">
        <v>36</v>
      </c>
      <c r="P981" t="s">
        <v>1081</v>
      </c>
      <c r="Q981" t="s">
        <v>1073</v>
      </c>
      <c r="R981" t="s">
        <v>1073</v>
      </c>
      <c r="S981" t="s">
        <v>1073</v>
      </c>
    </row>
    <row r="982" spans="1:19" x14ac:dyDescent="0.15">
      <c r="A982">
        <v>981</v>
      </c>
      <c r="B982">
        <v>2019</v>
      </c>
      <c r="C982" t="s">
        <v>45</v>
      </c>
      <c r="F982" t="s">
        <v>23</v>
      </c>
      <c r="G982" t="s">
        <v>23</v>
      </c>
      <c r="H982" s="6" t="s">
        <v>24</v>
      </c>
      <c r="I982" t="s">
        <v>547</v>
      </c>
      <c r="J982">
        <v>295</v>
      </c>
      <c r="K982"/>
      <c r="N982" t="s">
        <v>36</v>
      </c>
      <c r="P982">
        <v>0</v>
      </c>
      <c r="Q982" t="s">
        <v>1073</v>
      </c>
      <c r="R982" t="s">
        <v>1073</v>
      </c>
      <c r="S982" t="s">
        <v>1073</v>
      </c>
    </row>
    <row r="983" spans="1:19" x14ac:dyDescent="0.15">
      <c r="A983">
        <v>982</v>
      </c>
      <c r="B983">
        <v>2019</v>
      </c>
      <c r="C983" t="s">
        <v>481</v>
      </c>
      <c r="D983" t="s">
        <v>561</v>
      </c>
      <c r="F983" t="s">
        <v>23</v>
      </c>
      <c r="G983" t="s">
        <v>23</v>
      </c>
      <c r="H983" s="6" t="s">
        <v>71</v>
      </c>
      <c r="I983" t="s">
        <v>546</v>
      </c>
      <c r="J983">
        <v>585</v>
      </c>
      <c r="K983"/>
      <c r="N983" t="s">
        <v>20</v>
      </c>
      <c r="P983" t="s">
        <v>1073</v>
      </c>
      <c r="Q983" t="s">
        <v>1073</v>
      </c>
      <c r="R983" t="s">
        <v>1073</v>
      </c>
      <c r="S983" t="s">
        <v>1073</v>
      </c>
    </row>
    <row r="984" spans="1:19" x14ac:dyDescent="0.15">
      <c r="A984">
        <v>983</v>
      </c>
      <c r="B984">
        <v>2019</v>
      </c>
      <c r="C984" t="s">
        <v>145</v>
      </c>
      <c r="D984" t="s">
        <v>146</v>
      </c>
      <c r="F984" t="s">
        <v>23</v>
      </c>
      <c r="G984" t="s">
        <v>23</v>
      </c>
      <c r="H984" s="6" t="s">
        <v>24</v>
      </c>
      <c r="I984" t="s">
        <v>547</v>
      </c>
      <c r="J984">
        <v>565</v>
      </c>
      <c r="K984"/>
      <c r="N984" t="s">
        <v>20</v>
      </c>
      <c r="P984" t="s">
        <v>1081</v>
      </c>
      <c r="Q984" t="s">
        <v>1073</v>
      </c>
      <c r="R984" t="s">
        <v>1073</v>
      </c>
      <c r="S984" t="s">
        <v>1073</v>
      </c>
    </row>
    <row r="985" spans="1:19" x14ac:dyDescent="0.15">
      <c r="A985">
        <v>984</v>
      </c>
      <c r="B985">
        <v>2019</v>
      </c>
      <c r="C985" t="s">
        <v>160</v>
      </c>
      <c r="D985" t="s">
        <v>161</v>
      </c>
      <c r="F985" t="s">
        <v>23</v>
      </c>
      <c r="G985" t="s">
        <v>23</v>
      </c>
      <c r="H985" t="s">
        <v>24</v>
      </c>
      <c r="I985" t="s">
        <v>547</v>
      </c>
      <c r="J985">
        <v>735</v>
      </c>
      <c r="K985"/>
      <c r="N985" t="s">
        <v>36</v>
      </c>
      <c r="P985" t="s">
        <v>1084</v>
      </c>
      <c r="Q985" t="s">
        <v>1073</v>
      </c>
      <c r="R985" t="s">
        <v>1073</v>
      </c>
      <c r="S985" t="s">
        <v>1073</v>
      </c>
    </row>
    <row r="986" spans="1:19" x14ac:dyDescent="0.15">
      <c r="A986">
        <v>985</v>
      </c>
      <c r="B986">
        <v>2019</v>
      </c>
      <c r="C986" t="s">
        <v>404</v>
      </c>
      <c r="D986" t="s">
        <v>405</v>
      </c>
      <c r="F986" t="s">
        <v>23</v>
      </c>
      <c r="G986" t="s">
        <v>23</v>
      </c>
      <c r="H986" t="s">
        <v>16</v>
      </c>
      <c r="I986" t="s">
        <v>546</v>
      </c>
      <c r="J986">
        <v>585</v>
      </c>
      <c r="K986"/>
      <c r="N986" t="s">
        <v>36</v>
      </c>
      <c r="P986" t="s">
        <v>1081</v>
      </c>
      <c r="Q986" t="s">
        <v>1073</v>
      </c>
      <c r="R986" t="s">
        <v>1073</v>
      </c>
      <c r="S986" t="s">
        <v>1073</v>
      </c>
    </row>
    <row r="987" spans="1:19" x14ac:dyDescent="0.15">
      <c r="A987">
        <v>986</v>
      </c>
      <c r="B987">
        <v>2019</v>
      </c>
      <c r="C987" t="s">
        <v>103</v>
      </c>
      <c r="D987" t="s">
        <v>104</v>
      </c>
      <c r="F987" t="s">
        <v>23</v>
      </c>
      <c r="G987" t="s">
        <v>23</v>
      </c>
      <c r="H987" t="s">
        <v>24</v>
      </c>
      <c r="I987" t="s">
        <v>25</v>
      </c>
      <c r="J987">
        <v>275</v>
      </c>
      <c r="K987"/>
      <c r="N987" t="s">
        <v>36</v>
      </c>
      <c r="P987" t="s">
        <v>1081</v>
      </c>
      <c r="Q987" t="s">
        <v>1073</v>
      </c>
      <c r="R987" t="s">
        <v>1073</v>
      </c>
      <c r="S987" t="s">
        <v>1073</v>
      </c>
    </row>
    <row r="988" spans="1:19" x14ac:dyDescent="0.15">
      <c r="A988">
        <v>987</v>
      </c>
      <c r="B988">
        <v>2019</v>
      </c>
      <c r="C988" t="s">
        <v>661</v>
      </c>
      <c r="D988" t="s">
        <v>662</v>
      </c>
      <c r="F988" t="s">
        <v>23</v>
      </c>
      <c r="G988" t="s">
        <v>23</v>
      </c>
      <c r="H988" t="s">
        <v>16</v>
      </c>
      <c r="I988" t="s">
        <v>546</v>
      </c>
      <c r="J988">
        <v>585</v>
      </c>
      <c r="K988"/>
      <c r="N988" t="s">
        <v>36</v>
      </c>
      <c r="P988" t="s">
        <v>1081</v>
      </c>
      <c r="Q988" t="s">
        <v>1073</v>
      </c>
      <c r="R988" t="s">
        <v>1073</v>
      </c>
      <c r="S988" t="s">
        <v>1073</v>
      </c>
    </row>
    <row r="989" spans="1:19" x14ac:dyDescent="0.15">
      <c r="A989">
        <v>988</v>
      </c>
      <c r="B989">
        <v>2019</v>
      </c>
      <c r="C989" t="s">
        <v>629</v>
      </c>
      <c r="D989" t="s">
        <v>630</v>
      </c>
      <c r="F989" t="s">
        <v>74</v>
      </c>
      <c r="G989" t="s">
        <v>35</v>
      </c>
      <c r="H989" s="6" t="s">
        <v>71</v>
      </c>
      <c r="I989" t="s">
        <v>546</v>
      </c>
      <c r="J989">
        <v>1135</v>
      </c>
      <c r="K989"/>
      <c r="N989" t="s">
        <v>50</v>
      </c>
      <c r="P989" t="s">
        <v>1073</v>
      </c>
      <c r="Q989" t="s">
        <v>1073</v>
      </c>
      <c r="R989" t="s">
        <v>1073</v>
      </c>
      <c r="S989" t="s">
        <v>1073</v>
      </c>
    </row>
    <row r="990" spans="1:19" x14ac:dyDescent="0.15">
      <c r="A990">
        <v>989</v>
      </c>
      <c r="B990">
        <v>2019</v>
      </c>
      <c r="C990" t="s">
        <v>145</v>
      </c>
      <c r="D990" t="s">
        <v>146</v>
      </c>
      <c r="F990" t="s">
        <v>23</v>
      </c>
      <c r="G990" t="s">
        <v>23</v>
      </c>
      <c r="H990" t="s">
        <v>24</v>
      </c>
      <c r="I990" t="s">
        <v>547</v>
      </c>
      <c r="J990">
        <v>295</v>
      </c>
      <c r="K990"/>
      <c r="N990" t="s">
        <v>20</v>
      </c>
      <c r="P990" t="s">
        <v>1081</v>
      </c>
      <c r="Q990" t="s">
        <v>1073</v>
      </c>
      <c r="R990" t="s">
        <v>1073</v>
      </c>
      <c r="S990" t="s">
        <v>1073</v>
      </c>
    </row>
    <row r="991" spans="1:19" x14ac:dyDescent="0.15">
      <c r="A991">
        <v>990</v>
      </c>
      <c r="B991">
        <v>2019</v>
      </c>
      <c r="C991" t="s">
        <v>142</v>
      </c>
      <c r="D991" t="s">
        <v>653</v>
      </c>
      <c r="F991" t="s">
        <v>23</v>
      </c>
      <c r="G991" t="s">
        <v>23</v>
      </c>
      <c r="H991" t="s">
        <v>24</v>
      </c>
      <c r="I991" t="s">
        <v>547</v>
      </c>
      <c r="J991">
        <v>565</v>
      </c>
      <c r="K991"/>
      <c r="N991" t="s">
        <v>36</v>
      </c>
      <c r="P991" t="s">
        <v>1081</v>
      </c>
      <c r="Q991" t="s">
        <v>1073</v>
      </c>
      <c r="R991" t="s">
        <v>1073</v>
      </c>
      <c r="S991" t="s">
        <v>1073</v>
      </c>
    </row>
    <row r="992" spans="1:19" x14ac:dyDescent="0.15">
      <c r="A992">
        <v>991</v>
      </c>
      <c r="B992">
        <v>2019</v>
      </c>
      <c r="C992" t="s">
        <v>501</v>
      </c>
      <c r="D992" t="s">
        <v>663</v>
      </c>
      <c r="F992" t="s">
        <v>23</v>
      </c>
      <c r="G992" t="s">
        <v>23</v>
      </c>
      <c r="H992" t="s">
        <v>71</v>
      </c>
      <c r="I992" t="s">
        <v>548</v>
      </c>
      <c r="J992">
        <v>525</v>
      </c>
      <c r="K992"/>
      <c r="N992" t="s">
        <v>36</v>
      </c>
      <c r="P992" t="s">
        <v>1073</v>
      </c>
      <c r="Q992" t="s">
        <v>1073</v>
      </c>
      <c r="R992" t="s">
        <v>1073</v>
      </c>
      <c r="S992" t="s">
        <v>1073</v>
      </c>
    </row>
    <row r="993" spans="1:19" x14ac:dyDescent="0.15">
      <c r="A993">
        <v>992</v>
      </c>
      <c r="B993">
        <v>2019</v>
      </c>
      <c r="C993" t="s">
        <v>363</v>
      </c>
      <c r="D993" t="s">
        <v>168</v>
      </c>
      <c r="F993" t="s">
        <v>23</v>
      </c>
      <c r="G993" t="s">
        <v>23</v>
      </c>
      <c r="H993" t="s">
        <v>71</v>
      </c>
      <c r="I993" t="s">
        <v>354</v>
      </c>
      <c r="J993">
        <v>0</v>
      </c>
      <c r="K993"/>
      <c r="N993" t="s">
        <v>36</v>
      </c>
      <c r="P993" t="s">
        <v>1073</v>
      </c>
      <c r="Q993" t="s">
        <v>1073</v>
      </c>
      <c r="R993" t="s">
        <v>1073</v>
      </c>
      <c r="S993" t="s">
        <v>1073</v>
      </c>
    </row>
    <row r="994" spans="1:19" x14ac:dyDescent="0.15">
      <c r="A994">
        <v>993</v>
      </c>
      <c r="B994">
        <v>2019</v>
      </c>
      <c r="C994" t="s">
        <v>245</v>
      </c>
      <c r="D994" t="s">
        <v>246</v>
      </c>
      <c r="F994" t="s">
        <v>23</v>
      </c>
      <c r="G994" t="s">
        <v>23</v>
      </c>
      <c r="H994" s="6" t="s">
        <v>63</v>
      </c>
      <c r="I994" t="s">
        <v>546</v>
      </c>
      <c r="J994">
        <v>685</v>
      </c>
      <c r="K994"/>
      <c r="N994" t="s">
        <v>20</v>
      </c>
      <c r="P994">
        <v>0</v>
      </c>
      <c r="Q994" t="s">
        <v>1073</v>
      </c>
      <c r="R994" t="s">
        <v>1073</v>
      </c>
      <c r="S994" t="s">
        <v>1073</v>
      </c>
    </row>
    <row r="995" spans="1:19" x14ac:dyDescent="0.15">
      <c r="A995">
        <v>994</v>
      </c>
      <c r="B995">
        <v>2019</v>
      </c>
      <c r="C995" t="s">
        <v>315</v>
      </c>
      <c r="D995" t="s">
        <v>316</v>
      </c>
      <c r="F995" t="s">
        <v>14</v>
      </c>
      <c r="G995" t="s">
        <v>15</v>
      </c>
      <c r="H995" t="s">
        <v>67</v>
      </c>
      <c r="I995" t="s">
        <v>546</v>
      </c>
      <c r="J995">
        <v>585</v>
      </c>
      <c r="K995"/>
      <c r="N995" t="s">
        <v>36</v>
      </c>
      <c r="P995" t="s">
        <v>1073</v>
      </c>
      <c r="Q995" t="s">
        <v>1073</v>
      </c>
      <c r="R995" t="s">
        <v>1073</v>
      </c>
      <c r="S995" t="s">
        <v>1073</v>
      </c>
    </row>
    <row r="996" spans="1:19" x14ac:dyDescent="0.15">
      <c r="A996">
        <v>995</v>
      </c>
      <c r="B996">
        <v>2019</v>
      </c>
      <c r="C996" t="s">
        <v>412</v>
      </c>
      <c r="D996" t="s">
        <v>413</v>
      </c>
      <c r="F996" t="s">
        <v>23</v>
      </c>
      <c r="G996" t="s">
        <v>23</v>
      </c>
      <c r="H996" t="s">
        <v>71</v>
      </c>
      <c r="I996" t="s">
        <v>548</v>
      </c>
      <c r="J996">
        <v>525</v>
      </c>
      <c r="K996"/>
      <c r="N996" t="s">
        <v>50</v>
      </c>
      <c r="P996" t="s">
        <v>1073</v>
      </c>
      <c r="Q996" t="s">
        <v>1073</v>
      </c>
      <c r="R996" t="s">
        <v>1073</v>
      </c>
      <c r="S996" t="s">
        <v>1073</v>
      </c>
    </row>
    <row r="997" spans="1:19" x14ac:dyDescent="0.15">
      <c r="A997">
        <v>996</v>
      </c>
      <c r="B997">
        <v>2019</v>
      </c>
      <c r="C997" t="s">
        <v>21</v>
      </c>
      <c r="D997" t="s">
        <v>22</v>
      </c>
      <c r="F997" t="s">
        <v>23</v>
      </c>
      <c r="G997" t="s">
        <v>23</v>
      </c>
      <c r="H997" t="s">
        <v>16</v>
      </c>
      <c r="I997" t="s">
        <v>664</v>
      </c>
      <c r="J997">
        <v>0</v>
      </c>
      <c r="K997"/>
      <c r="N997" t="s">
        <v>36</v>
      </c>
      <c r="P997" t="s">
        <v>1081</v>
      </c>
      <c r="Q997" t="s">
        <v>1073</v>
      </c>
      <c r="R997" t="s">
        <v>1073</v>
      </c>
      <c r="S997" t="s">
        <v>1073</v>
      </c>
    </row>
    <row r="998" spans="1:19" x14ac:dyDescent="0.15">
      <c r="A998">
        <v>997</v>
      </c>
      <c r="B998">
        <v>2019</v>
      </c>
      <c r="C998" t="s">
        <v>253</v>
      </c>
      <c r="D998" t="s">
        <v>390</v>
      </c>
      <c r="F998" t="s">
        <v>23</v>
      </c>
      <c r="G998" t="s">
        <v>23</v>
      </c>
      <c r="H998" s="6" t="s">
        <v>71</v>
      </c>
      <c r="I998" t="s">
        <v>546</v>
      </c>
      <c r="J998">
        <v>585</v>
      </c>
      <c r="K998"/>
      <c r="N998" t="s">
        <v>36</v>
      </c>
      <c r="P998" t="s">
        <v>1073</v>
      </c>
      <c r="Q998" t="s">
        <v>1073</v>
      </c>
      <c r="R998" t="s">
        <v>1073</v>
      </c>
      <c r="S998" t="s">
        <v>1073</v>
      </c>
    </row>
    <row r="999" spans="1:19" x14ac:dyDescent="0.15">
      <c r="A999">
        <v>998</v>
      </c>
      <c r="B999">
        <v>2019</v>
      </c>
      <c r="C999" t="s">
        <v>376</v>
      </c>
      <c r="D999" t="s">
        <v>616</v>
      </c>
      <c r="F999" t="s">
        <v>121</v>
      </c>
      <c r="G999" t="s">
        <v>43</v>
      </c>
      <c r="H999" t="s">
        <v>71</v>
      </c>
      <c r="I999" t="s">
        <v>546</v>
      </c>
      <c r="J999">
        <v>1135</v>
      </c>
      <c r="K999"/>
      <c r="N999" t="s">
        <v>36</v>
      </c>
      <c r="P999" t="s">
        <v>1073</v>
      </c>
      <c r="Q999" t="s">
        <v>1073</v>
      </c>
      <c r="R999" t="s">
        <v>1073</v>
      </c>
      <c r="S999" t="s">
        <v>1073</v>
      </c>
    </row>
    <row r="1000" spans="1:19" x14ac:dyDescent="0.15">
      <c r="A1000">
        <v>999</v>
      </c>
      <c r="B1000">
        <v>2019</v>
      </c>
      <c r="C1000" t="s">
        <v>531</v>
      </c>
      <c r="D1000" t="s">
        <v>62</v>
      </c>
      <c r="F1000" t="s">
        <v>14</v>
      </c>
      <c r="G1000" t="s">
        <v>15</v>
      </c>
      <c r="H1000" t="s">
        <v>16</v>
      </c>
      <c r="I1000" t="s">
        <v>546</v>
      </c>
      <c r="J1000">
        <v>585</v>
      </c>
      <c r="K1000"/>
      <c r="N1000" t="s">
        <v>36</v>
      </c>
      <c r="P1000" t="s">
        <v>1073</v>
      </c>
      <c r="Q1000" t="s">
        <v>1073</v>
      </c>
      <c r="R1000" t="s">
        <v>1073</v>
      </c>
      <c r="S1000" t="s">
        <v>1073</v>
      </c>
    </row>
    <row r="1001" spans="1:19" x14ac:dyDescent="0.15">
      <c r="A1001">
        <v>1000</v>
      </c>
      <c r="B1001">
        <v>2019</v>
      </c>
      <c r="C1001" t="s">
        <v>564</v>
      </c>
      <c r="D1001" t="s">
        <v>565</v>
      </c>
      <c r="F1001" t="s">
        <v>23</v>
      </c>
      <c r="G1001" t="s">
        <v>23</v>
      </c>
      <c r="H1001" t="s">
        <v>71</v>
      </c>
      <c r="I1001" t="s">
        <v>546</v>
      </c>
      <c r="J1001">
        <v>585</v>
      </c>
      <c r="K1001"/>
      <c r="N1001" t="s">
        <v>36</v>
      </c>
      <c r="P1001" t="s">
        <v>1073</v>
      </c>
      <c r="Q1001" t="s">
        <v>1073</v>
      </c>
      <c r="R1001" t="s">
        <v>1073</v>
      </c>
      <c r="S1001" t="s">
        <v>1073</v>
      </c>
    </row>
    <row r="1002" spans="1:19" x14ac:dyDescent="0.15">
      <c r="A1002">
        <v>1001</v>
      </c>
      <c r="B1002">
        <v>2019</v>
      </c>
      <c r="C1002" t="s">
        <v>151</v>
      </c>
      <c r="D1002" t="s">
        <v>152</v>
      </c>
      <c r="F1002" t="s">
        <v>23</v>
      </c>
      <c r="G1002" t="s">
        <v>23</v>
      </c>
      <c r="H1002" t="s">
        <v>24</v>
      </c>
      <c r="I1002" t="s">
        <v>547</v>
      </c>
      <c r="J1002">
        <v>735</v>
      </c>
      <c r="K1002"/>
      <c r="N1002" t="s">
        <v>36</v>
      </c>
      <c r="P1002" t="s">
        <v>1084</v>
      </c>
      <c r="Q1002" t="s">
        <v>1073</v>
      </c>
      <c r="R1002" t="s">
        <v>1073</v>
      </c>
      <c r="S1002" t="s">
        <v>1073</v>
      </c>
    </row>
    <row r="1003" spans="1:19" x14ac:dyDescent="0.15">
      <c r="A1003">
        <v>1002</v>
      </c>
      <c r="B1003">
        <v>2019</v>
      </c>
      <c r="C1003" t="s">
        <v>272</v>
      </c>
      <c r="D1003" t="s">
        <v>273</v>
      </c>
      <c r="F1003" t="s">
        <v>23</v>
      </c>
      <c r="G1003" t="s">
        <v>23</v>
      </c>
      <c r="H1003" t="s">
        <v>16</v>
      </c>
      <c r="I1003" t="s">
        <v>548</v>
      </c>
      <c r="J1003">
        <v>525</v>
      </c>
      <c r="K1003"/>
      <c r="N1003" t="s">
        <v>36</v>
      </c>
      <c r="P1003" t="s">
        <v>1081</v>
      </c>
      <c r="Q1003" t="s">
        <v>1073</v>
      </c>
      <c r="R1003" t="s">
        <v>1073</v>
      </c>
      <c r="S1003" t="s">
        <v>1073</v>
      </c>
    </row>
    <row r="1004" spans="1:19" x14ac:dyDescent="0.15">
      <c r="A1004">
        <v>1003</v>
      </c>
      <c r="B1004">
        <v>2019</v>
      </c>
      <c r="C1004" t="s">
        <v>416</v>
      </c>
      <c r="D1004" t="s">
        <v>380</v>
      </c>
      <c r="F1004" t="s">
        <v>23</v>
      </c>
      <c r="G1004" t="s">
        <v>23</v>
      </c>
      <c r="H1004" t="s">
        <v>71</v>
      </c>
      <c r="I1004" t="s">
        <v>546</v>
      </c>
      <c r="J1004">
        <v>685</v>
      </c>
      <c r="K1004"/>
      <c r="N1004" t="s">
        <v>36</v>
      </c>
      <c r="P1004" t="s">
        <v>1073</v>
      </c>
      <c r="Q1004" t="s">
        <v>1073</v>
      </c>
      <c r="R1004" t="s">
        <v>1073</v>
      </c>
      <c r="S1004" t="s">
        <v>1073</v>
      </c>
    </row>
    <row r="1005" spans="1:19" x14ac:dyDescent="0.15">
      <c r="A1005">
        <v>1004</v>
      </c>
      <c r="B1005">
        <v>2019</v>
      </c>
      <c r="C1005" t="s">
        <v>245</v>
      </c>
      <c r="D1005" t="s">
        <v>246</v>
      </c>
      <c r="F1005" t="s">
        <v>23</v>
      </c>
      <c r="G1005" t="s">
        <v>23</v>
      </c>
      <c r="H1005" t="s">
        <v>63</v>
      </c>
      <c r="I1005" t="s">
        <v>546</v>
      </c>
      <c r="J1005">
        <v>585</v>
      </c>
      <c r="K1005"/>
      <c r="N1005" t="s">
        <v>36</v>
      </c>
      <c r="P1005">
        <v>0</v>
      </c>
      <c r="Q1005" t="s">
        <v>1073</v>
      </c>
      <c r="R1005" t="s">
        <v>1073</v>
      </c>
      <c r="S1005" t="s">
        <v>1073</v>
      </c>
    </row>
    <row r="1006" spans="1:19" x14ac:dyDescent="0.15">
      <c r="A1006">
        <v>1005</v>
      </c>
      <c r="B1006">
        <v>2019</v>
      </c>
      <c r="C1006" t="s">
        <v>665</v>
      </c>
      <c r="D1006" t="s">
        <v>666</v>
      </c>
      <c r="F1006" t="s">
        <v>74</v>
      </c>
      <c r="G1006" t="s">
        <v>35</v>
      </c>
      <c r="H1006" t="s">
        <v>16</v>
      </c>
      <c r="I1006" t="s">
        <v>546</v>
      </c>
      <c r="J1006">
        <v>585</v>
      </c>
      <c r="K1006"/>
      <c r="N1006" t="s">
        <v>36</v>
      </c>
      <c r="P1006" t="s">
        <v>1073</v>
      </c>
      <c r="Q1006" t="s">
        <v>1073</v>
      </c>
      <c r="R1006" t="s">
        <v>1073</v>
      </c>
      <c r="S1006" t="s">
        <v>1073</v>
      </c>
    </row>
    <row r="1007" spans="1:19" x14ac:dyDescent="0.15">
      <c r="A1007">
        <v>1006</v>
      </c>
      <c r="B1007">
        <v>2019</v>
      </c>
      <c r="C1007" t="s">
        <v>266</v>
      </c>
      <c r="D1007" t="s">
        <v>226</v>
      </c>
      <c r="F1007" t="s">
        <v>23</v>
      </c>
      <c r="G1007" t="s">
        <v>23</v>
      </c>
      <c r="H1007" t="s">
        <v>16</v>
      </c>
      <c r="I1007" t="s">
        <v>548</v>
      </c>
      <c r="J1007">
        <v>525</v>
      </c>
      <c r="K1007"/>
      <c r="N1007" t="s">
        <v>36</v>
      </c>
      <c r="P1007" t="s">
        <v>1081</v>
      </c>
      <c r="Q1007" t="s">
        <v>1073</v>
      </c>
      <c r="R1007" t="s">
        <v>1073</v>
      </c>
      <c r="S1007" t="s">
        <v>1073</v>
      </c>
    </row>
    <row r="1008" spans="1:19" x14ac:dyDescent="0.15">
      <c r="A1008">
        <v>1007</v>
      </c>
      <c r="B1008">
        <v>2019</v>
      </c>
      <c r="C1008" t="s">
        <v>204</v>
      </c>
      <c r="D1008" t="s">
        <v>297</v>
      </c>
      <c r="F1008" t="s">
        <v>23</v>
      </c>
      <c r="G1008" t="s">
        <v>23</v>
      </c>
      <c r="H1008" t="s">
        <v>24</v>
      </c>
      <c r="I1008" t="s">
        <v>547</v>
      </c>
      <c r="J1008">
        <v>295</v>
      </c>
      <c r="K1008"/>
      <c r="N1008" t="s">
        <v>36</v>
      </c>
      <c r="P1008" t="s">
        <v>1081</v>
      </c>
      <c r="Q1008" t="s">
        <v>1073</v>
      </c>
      <c r="R1008" t="s">
        <v>1073</v>
      </c>
      <c r="S1008" t="s">
        <v>1073</v>
      </c>
    </row>
    <row r="1009" spans="1:19" x14ac:dyDescent="0.15">
      <c r="A1009">
        <v>1008</v>
      </c>
      <c r="B1009">
        <v>2019</v>
      </c>
      <c r="C1009" t="s">
        <v>79</v>
      </c>
      <c r="D1009" t="s">
        <v>78</v>
      </c>
      <c r="F1009" t="s">
        <v>78</v>
      </c>
      <c r="G1009" t="s">
        <v>35</v>
      </c>
      <c r="H1009" t="s">
        <v>24</v>
      </c>
      <c r="I1009" t="s">
        <v>547</v>
      </c>
      <c r="J1009">
        <v>295</v>
      </c>
      <c r="K1009"/>
      <c r="N1009" t="s">
        <v>36</v>
      </c>
      <c r="P1009" t="s">
        <v>1073</v>
      </c>
      <c r="Q1009" t="s">
        <v>1073</v>
      </c>
      <c r="R1009" t="s">
        <v>1073</v>
      </c>
      <c r="S1009" t="s">
        <v>1094</v>
      </c>
    </row>
    <row r="1010" spans="1:19" x14ac:dyDescent="0.15">
      <c r="A1010">
        <v>1009</v>
      </c>
      <c r="B1010">
        <v>2019</v>
      </c>
      <c r="C1010" t="s">
        <v>667</v>
      </c>
      <c r="D1010" t="s">
        <v>668</v>
      </c>
      <c r="F1010" t="s">
        <v>801</v>
      </c>
      <c r="G1010" t="s">
        <v>43</v>
      </c>
      <c r="H1010" t="s">
        <v>71</v>
      </c>
      <c r="I1010" t="s">
        <v>546</v>
      </c>
      <c r="J1010">
        <v>1485</v>
      </c>
      <c r="K1010"/>
      <c r="N1010" t="s">
        <v>36</v>
      </c>
      <c r="P1010" t="s">
        <v>1073</v>
      </c>
      <c r="Q1010" t="s">
        <v>1073</v>
      </c>
      <c r="R1010" t="s">
        <v>1073</v>
      </c>
      <c r="S1010" t="s">
        <v>1094</v>
      </c>
    </row>
    <row r="1011" spans="1:19" x14ac:dyDescent="0.15">
      <c r="A1011">
        <v>1010</v>
      </c>
      <c r="B1011">
        <v>2019</v>
      </c>
      <c r="C1011" t="s">
        <v>418</v>
      </c>
      <c r="D1011" t="s">
        <v>419</v>
      </c>
      <c r="F1011" t="s">
        <v>23</v>
      </c>
      <c r="G1011" t="s">
        <v>23</v>
      </c>
      <c r="H1011" t="s">
        <v>71</v>
      </c>
      <c r="I1011" t="s">
        <v>548</v>
      </c>
      <c r="J1011">
        <v>525</v>
      </c>
      <c r="K1011"/>
      <c r="N1011" t="s">
        <v>20</v>
      </c>
      <c r="P1011" t="s">
        <v>1073</v>
      </c>
      <c r="Q1011" t="s">
        <v>1073</v>
      </c>
      <c r="R1011" t="s">
        <v>1073</v>
      </c>
      <c r="S1011" t="s">
        <v>1073</v>
      </c>
    </row>
    <row r="1012" spans="1:19" x14ac:dyDescent="0.15">
      <c r="A1012">
        <v>1011</v>
      </c>
      <c r="B1012">
        <v>2019</v>
      </c>
      <c r="C1012" t="s">
        <v>97</v>
      </c>
      <c r="D1012" t="s">
        <v>98</v>
      </c>
      <c r="F1012" t="s">
        <v>14</v>
      </c>
      <c r="G1012" t="s">
        <v>15</v>
      </c>
      <c r="H1012" t="s">
        <v>24</v>
      </c>
      <c r="I1012" t="s">
        <v>275</v>
      </c>
      <c r="J1012">
        <v>0</v>
      </c>
      <c r="K1012"/>
      <c r="N1012" t="s">
        <v>20</v>
      </c>
      <c r="P1012" t="s">
        <v>1073</v>
      </c>
      <c r="Q1012" t="s">
        <v>1073</v>
      </c>
      <c r="R1012" t="s">
        <v>1073</v>
      </c>
      <c r="S1012" t="s">
        <v>1073</v>
      </c>
    </row>
    <row r="1013" spans="1:19" x14ac:dyDescent="0.15">
      <c r="A1013">
        <v>1012</v>
      </c>
      <c r="B1013">
        <v>2019</v>
      </c>
      <c r="C1013" t="s">
        <v>97</v>
      </c>
      <c r="D1013" t="s">
        <v>98</v>
      </c>
      <c r="F1013" t="s">
        <v>14</v>
      </c>
      <c r="G1013" t="s">
        <v>15</v>
      </c>
      <c r="H1013" s="6" t="s">
        <v>24</v>
      </c>
      <c r="I1013" t="s">
        <v>275</v>
      </c>
      <c r="J1013">
        <v>0</v>
      </c>
      <c r="K1013"/>
      <c r="N1013" t="s">
        <v>36</v>
      </c>
      <c r="P1013" t="s">
        <v>1073</v>
      </c>
      <c r="Q1013" t="s">
        <v>1073</v>
      </c>
      <c r="R1013" t="s">
        <v>1073</v>
      </c>
      <c r="S1013" t="s">
        <v>1073</v>
      </c>
    </row>
    <row r="1014" spans="1:19" x14ac:dyDescent="0.15">
      <c r="A1014">
        <v>1013</v>
      </c>
      <c r="B1014">
        <v>2019</v>
      </c>
      <c r="C1014" t="s">
        <v>97</v>
      </c>
      <c r="D1014" t="s">
        <v>98</v>
      </c>
      <c r="F1014" t="s">
        <v>14</v>
      </c>
      <c r="G1014" t="s">
        <v>15</v>
      </c>
      <c r="H1014" t="s">
        <v>16</v>
      </c>
      <c r="I1014" t="s">
        <v>354</v>
      </c>
      <c r="J1014">
        <v>0</v>
      </c>
      <c r="K1014"/>
      <c r="N1014" t="s">
        <v>36</v>
      </c>
      <c r="P1014" t="s">
        <v>1073</v>
      </c>
      <c r="Q1014" t="s">
        <v>1073</v>
      </c>
      <c r="R1014" t="s">
        <v>1073</v>
      </c>
      <c r="S1014" t="s">
        <v>1073</v>
      </c>
    </row>
    <row r="1015" spans="1:19" x14ac:dyDescent="0.15">
      <c r="A1015">
        <v>1014</v>
      </c>
      <c r="B1015">
        <v>2019</v>
      </c>
      <c r="C1015" t="s">
        <v>130</v>
      </c>
      <c r="D1015" t="s">
        <v>215</v>
      </c>
      <c r="F1015" t="s">
        <v>23</v>
      </c>
      <c r="G1015" t="s">
        <v>23</v>
      </c>
      <c r="H1015" t="s">
        <v>71</v>
      </c>
      <c r="I1015" t="s">
        <v>546</v>
      </c>
      <c r="J1015">
        <v>585</v>
      </c>
      <c r="K1015"/>
      <c r="N1015" t="s">
        <v>36</v>
      </c>
      <c r="P1015" t="s">
        <v>1073</v>
      </c>
      <c r="Q1015" t="s">
        <v>1073</v>
      </c>
      <c r="R1015" t="s">
        <v>1073</v>
      </c>
      <c r="S1015" t="s">
        <v>1073</v>
      </c>
    </row>
    <row r="1016" spans="1:19" x14ac:dyDescent="0.15">
      <c r="A1016">
        <v>1015</v>
      </c>
      <c r="B1016">
        <v>2019</v>
      </c>
      <c r="C1016" t="s">
        <v>56</v>
      </c>
      <c r="D1016" t="s">
        <v>57</v>
      </c>
      <c r="F1016" t="s">
        <v>23</v>
      </c>
      <c r="G1016" t="s">
        <v>23</v>
      </c>
      <c r="H1016" t="s">
        <v>24</v>
      </c>
      <c r="I1016" t="s">
        <v>547</v>
      </c>
      <c r="J1016">
        <v>295</v>
      </c>
      <c r="K1016"/>
      <c r="N1016" t="s">
        <v>36</v>
      </c>
      <c r="P1016" t="s">
        <v>1081</v>
      </c>
      <c r="Q1016" t="s">
        <v>1073</v>
      </c>
      <c r="R1016" t="s">
        <v>1073</v>
      </c>
      <c r="S1016" t="s">
        <v>1073</v>
      </c>
    </row>
    <row r="1017" spans="1:19" x14ac:dyDescent="0.15">
      <c r="A1017">
        <v>1016</v>
      </c>
      <c r="B1017">
        <v>2019</v>
      </c>
      <c r="C1017" t="s">
        <v>586</v>
      </c>
      <c r="D1017" t="s">
        <v>587</v>
      </c>
      <c r="F1017" t="s">
        <v>1090</v>
      </c>
      <c r="G1017" t="s">
        <v>35</v>
      </c>
      <c r="H1017" t="s">
        <v>71</v>
      </c>
      <c r="I1017" t="s">
        <v>546</v>
      </c>
      <c r="J1017">
        <v>1250</v>
      </c>
      <c r="K1017"/>
      <c r="N1017" t="s">
        <v>20</v>
      </c>
      <c r="P1017" t="s">
        <v>1073</v>
      </c>
      <c r="Q1017" t="s">
        <v>1073</v>
      </c>
      <c r="R1017" t="s">
        <v>1073</v>
      </c>
      <c r="S1017" t="s">
        <v>1094</v>
      </c>
    </row>
    <row r="1018" spans="1:19" x14ac:dyDescent="0.15">
      <c r="A1018">
        <v>1017</v>
      </c>
      <c r="B1018">
        <v>2019</v>
      </c>
      <c r="C1018" t="s">
        <v>669</v>
      </c>
      <c r="F1018" t="s">
        <v>1090</v>
      </c>
      <c r="G1018" t="s">
        <v>35</v>
      </c>
      <c r="H1018" t="s">
        <v>49</v>
      </c>
      <c r="I1018" t="s">
        <v>550</v>
      </c>
      <c r="J1018">
        <v>0</v>
      </c>
      <c r="K1018"/>
      <c r="N1018" t="s">
        <v>36</v>
      </c>
      <c r="P1018" t="s">
        <v>1073</v>
      </c>
      <c r="Q1018" t="s">
        <v>1073</v>
      </c>
      <c r="R1018" t="s">
        <v>1073</v>
      </c>
      <c r="S1018" t="s">
        <v>1094</v>
      </c>
    </row>
    <row r="1019" spans="1:19" x14ac:dyDescent="0.15">
      <c r="A1019">
        <v>1018</v>
      </c>
      <c r="B1019">
        <v>2019</v>
      </c>
      <c r="C1019" t="s">
        <v>326</v>
      </c>
      <c r="D1019" t="s">
        <v>327</v>
      </c>
      <c r="F1019" t="s">
        <v>14</v>
      </c>
      <c r="G1019" t="s">
        <v>15</v>
      </c>
      <c r="H1019" t="s">
        <v>16</v>
      </c>
      <c r="I1019" t="s">
        <v>546</v>
      </c>
      <c r="J1019">
        <v>585</v>
      </c>
      <c r="K1019"/>
      <c r="N1019" t="s">
        <v>36</v>
      </c>
      <c r="P1019" t="s">
        <v>1073</v>
      </c>
      <c r="Q1019" t="s">
        <v>1073</v>
      </c>
      <c r="R1019" t="s">
        <v>1073</v>
      </c>
      <c r="S1019" t="s">
        <v>1073</v>
      </c>
    </row>
    <row r="1020" spans="1:19" x14ac:dyDescent="0.15">
      <c r="A1020">
        <v>1019</v>
      </c>
      <c r="B1020">
        <v>2019</v>
      </c>
      <c r="C1020" t="s">
        <v>670</v>
      </c>
      <c r="D1020" t="s">
        <v>242</v>
      </c>
      <c r="F1020" t="s">
        <v>74</v>
      </c>
      <c r="G1020" t="s">
        <v>35</v>
      </c>
      <c r="H1020" t="s">
        <v>24</v>
      </c>
      <c r="I1020" t="s">
        <v>547</v>
      </c>
      <c r="J1020">
        <v>565</v>
      </c>
      <c r="K1020"/>
      <c r="N1020" t="s">
        <v>36</v>
      </c>
      <c r="P1020" t="s">
        <v>1073</v>
      </c>
      <c r="Q1020" t="s">
        <v>1073</v>
      </c>
      <c r="R1020" t="s">
        <v>1073</v>
      </c>
      <c r="S1020" t="s">
        <v>1073</v>
      </c>
    </row>
    <row r="1021" spans="1:19" x14ac:dyDescent="0.15">
      <c r="A1021">
        <v>1020</v>
      </c>
      <c r="B1021">
        <v>2019</v>
      </c>
      <c r="C1021" t="s">
        <v>670</v>
      </c>
      <c r="D1021" t="s">
        <v>242</v>
      </c>
      <c r="F1021" t="s">
        <v>74</v>
      </c>
      <c r="G1021" t="s">
        <v>35</v>
      </c>
      <c r="H1021" t="s">
        <v>16</v>
      </c>
      <c r="I1021" t="s">
        <v>546</v>
      </c>
      <c r="J1021">
        <v>585</v>
      </c>
      <c r="K1021"/>
      <c r="N1021" t="s">
        <v>36</v>
      </c>
      <c r="P1021" t="s">
        <v>1073</v>
      </c>
      <c r="Q1021" t="s">
        <v>1073</v>
      </c>
      <c r="R1021" t="s">
        <v>1073</v>
      </c>
      <c r="S1021" t="s">
        <v>1073</v>
      </c>
    </row>
    <row r="1022" spans="1:19" x14ac:dyDescent="0.15">
      <c r="A1022">
        <v>1021</v>
      </c>
      <c r="B1022">
        <v>2019</v>
      </c>
      <c r="C1022" t="s">
        <v>328</v>
      </c>
      <c r="D1022" t="s">
        <v>329</v>
      </c>
      <c r="F1022" t="s">
        <v>23</v>
      </c>
      <c r="G1022" t="s">
        <v>23</v>
      </c>
      <c r="H1022" s="6" t="s">
        <v>24</v>
      </c>
      <c r="I1022" t="s">
        <v>547</v>
      </c>
      <c r="J1022">
        <v>765</v>
      </c>
      <c r="K1022"/>
      <c r="N1022" t="s">
        <v>36</v>
      </c>
      <c r="P1022" t="s">
        <v>1081</v>
      </c>
      <c r="Q1022" t="s">
        <v>1073</v>
      </c>
      <c r="R1022" t="s">
        <v>1073</v>
      </c>
      <c r="S1022" t="s">
        <v>1073</v>
      </c>
    </row>
    <row r="1023" spans="1:19" x14ac:dyDescent="0.15">
      <c r="A1023">
        <v>1022</v>
      </c>
      <c r="B1023">
        <v>2019</v>
      </c>
      <c r="C1023" t="s">
        <v>45</v>
      </c>
      <c r="D1023" t="s">
        <v>46</v>
      </c>
      <c r="F1023" t="s">
        <v>47</v>
      </c>
      <c r="G1023" t="s">
        <v>48</v>
      </c>
      <c r="H1023" t="s">
        <v>16</v>
      </c>
      <c r="I1023" t="s">
        <v>548</v>
      </c>
      <c r="J1023">
        <v>525</v>
      </c>
      <c r="K1023"/>
      <c r="N1023" t="s">
        <v>36</v>
      </c>
      <c r="P1023">
        <v>0</v>
      </c>
      <c r="Q1023" t="s">
        <v>1073</v>
      </c>
      <c r="R1023" t="s">
        <v>1073</v>
      </c>
      <c r="S1023" t="s">
        <v>1094</v>
      </c>
    </row>
    <row r="1024" spans="1:19" x14ac:dyDescent="0.15">
      <c r="A1024">
        <v>1023</v>
      </c>
      <c r="B1024">
        <v>2019</v>
      </c>
      <c r="C1024" t="s">
        <v>266</v>
      </c>
      <c r="D1024" t="s">
        <v>308</v>
      </c>
      <c r="E1024" t="s">
        <v>381</v>
      </c>
      <c r="F1024" t="s">
        <v>23</v>
      </c>
      <c r="G1024" t="s">
        <v>23</v>
      </c>
      <c r="H1024" t="s">
        <v>60</v>
      </c>
      <c r="I1024" t="s">
        <v>547</v>
      </c>
      <c r="J1024">
        <v>295</v>
      </c>
      <c r="K1024"/>
      <c r="N1024" t="s">
        <v>36</v>
      </c>
      <c r="P1024" t="s">
        <v>1081</v>
      </c>
      <c r="Q1024" t="s">
        <v>1073</v>
      </c>
      <c r="R1024" t="s">
        <v>1073</v>
      </c>
      <c r="S1024" t="s">
        <v>1073</v>
      </c>
    </row>
    <row r="1025" spans="1:19" x14ac:dyDescent="0.15">
      <c r="A1025">
        <v>1024</v>
      </c>
      <c r="B1025">
        <v>2019</v>
      </c>
      <c r="C1025" t="s">
        <v>157</v>
      </c>
      <c r="D1025" t="s">
        <v>158</v>
      </c>
      <c r="F1025" t="s">
        <v>23</v>
      </c>
      <c r="G1025" t="s">
        <v>23</v>
      </c>
      <c r="H1025" s="6" t="s">
        <v>24</v>
      </c>
      <c r="I1025" t="s">
        <v>25</v>
      </c>
      <c r="J1025">
        <v>275</v>
      </c>
      <c r="K1025"/>
      <c r="N1025" t="s">
        <v>20</v>
      </c>
      <c r="P1025" t="s">
        <v>1081</v>
      </c>
      <c r="Q1025" t="s">
        <v>1073</v>
      </c>
      <c r="R1025" t="s">
        <v>1073</v>
      </c>
      <c r="S1025" t="s">
        <v>1073</v>
      </c>
    </row>
    <row r="1026" spans="1:19" x14ac:dyDescent="0.15">
      <c r="A1026">
        <v>1025</v>
      </c>
      <c r="B1026">
        <v>2019</v>
      </c>
      <c r="C1026" t="s">
        <v>239</v>
      </c>
      <c r="D1026" t="s">
        <v>240</v>
      </c>
      <c r="F1026" t="s">
        <v>23</v>
      </c>
      <c r="G1026" t="s">
        <v>23</v>
      </c>
      <c r="H1026" s="6" t="s">
        <v>67</v>
      </c>
      <c r="I1026" t="s">
        <v>547</v>
      </c>
      <c r="J1026">
        <v>295</v>
      </c>
      <c r="K1026"/>
      <c r="N1026" t="s">
        <v>36</v>
      </c>
      <c r="P1026" t="s">
        <v>1081</v>
      </c>
      <c r="Q1026" t="s">
        <v>1073</v>
      </c>
      <c r="R1026" t="s">
        <v>1073</v>
      </c>
      <c r="S1026" t="s">
        <v>1073</v>
      </c>
    </row>
    <row r="1027" spans="1:19" x14ac:dyDescent="0.15">
      <c r="A1027">
        <v>1026</v>
      </c>
      <c r="B1027">
        <v>2019</v>
      </c>
      <c r="C1027" t="s">
        <v>621</v>
      </c>
      <c r="D1027" t="s">
        <v>622</v>
      </c>
      <c r="F1027" t="s">
        <v>83</v>
      </c>
      <c r="G1027" t="s">
        <v>35</v>
      </c>
      <c r="H1027" t="s">
        <v>16</v>
      </c>
      <c r="I1027" t="s">
        <v>546</v>
      </c>
      <c r="J1027">
        <v>585</v>
      </c>
      <c r="K1027"/>
      <c r="N1027" t="s">
        <v>36</v>
      </c>
      <c r="P1027" t="s">
        <v>1073</v>
      </c>
      <c r="Q1027" t="s">
        <v>1073</v>
      </c>
      <c r="R1027" t="s">
        <v>1073</v>
      </c>
      <c r="S1027" t="s">
        <v>1073</v>
      </c>
    </row>
    <row r="1028" spans="1:19" x14ac:dyDescent="0.15">
      <c r="A1028">
        <v>1027</v>
      </c>
      <c r="B1028">
        <v>2019</v>
      </c>
      <c r="C1028" t="s">
        <v>165</v>
      </c>
      <c r="D1028" t="s">
        <v>166</v>
      </c>
      <c r="F1028" t="s">
        <v>83</v>
      </c>
      <c r="G1028" t="s">
        <v>35</v>
      </c>
      <c r="H1028" t="s">
        <v>16</v>
      </c>
      <c r="I1028" t="s">
        <v>546</v>
      </c>
      <c r="J1028">
        <v>585</v>
      </c>
      <c r="K1028"/>
      <c r="N1028" t="s">
        <v>36</v>
      </c>
      <c r="P1028" t="s">
        <v>1073</v>
      </c>
      <c r="Q1028" t="s">
        <v>1073</v>
      </c>
      <c r="R1028" t="s">
        <v>1073</v>
      </c>
      <c r="S1028" t="s">
        <v>1073</v>
      </c>
    </row>
    <row r="1029" spans="1:19" x14ac:dyDescent="0.15">
      <c r="A1029">
        <v>1028</v>
      </c>
      <c r="B1029">
        <v>2019</v>
      </c>
      <c r="C1029" t="s">
        <v>671</v>
      </c>
      <c r="D1029" t="s">
        <v>672</v>
      </c>
      <c r="F1029" t="s">
        <v>78</v>
      </c>
      <c r="G1029" t="s">
        <v>35</v>
      </c>
      <c r="H1029" s="6" t="s">
        <v>49</v>
      </c>
      <c r="I1029" t="s">
        <v>546</v>
      </c>
      <c r="J1029">
        <v>585</v>
      </c>
      <c r="K1029"/>
      <c r="N1029" t="s">
        <v>20</v>
      </c>
      <c r="P1029" t="s">
        <v>1073</v>
      </c>
      <c r="Q1029" t="s">
        <v>1073</v>
      </c>
      <c r="R1029" t="s">
        <v>1073</v>
      </c>
      <c r="S1029" t="s">
        <v>1094</v>
      </c>
    </row>
    <row r="1030" spans="1:19" x14ac:dyDescent="0.15">
      <c r="A1030">
        <v>1029</v>
      </c>
      <c r="B1030">
        <v>2019</v>
      </c>
      <c r="C1030" t="s">
        <v>272</v>
      </c>
      <c r="D1030" t="s">
        <v>296</v>
      </c>
      <c r="E1030" t="s">
        <v>332</v>
      </c>
      <c r="F1030" t="s">
        <v>23</v>
      </c>
      <c r="G1030" t="s">
        <v>23</v>
      </c>
      <c r="H1030" s="6" t="s">
        <v>24</v>
      </c>
      <c r="I1030" t="s">
        <v>275</v>
      </c>
      <c r="J1030">
        <v>0</v>
      </c>
      <c r="K1030"/>
      <c r="N1030" t="s">
        <v>36</v>
      </c>
      <c r="P1030" t="s">
        <v>1081</v>
      </c>
      <c r="Q1030" t="s">
        <v>1073</v>
      </c>
      <c r="R1030" t="s">
        <v>1073</v>
      </c>
      <c r="S1030" t="s">
        <v>1073</v>
      </c>
    </row>
    <row r="1031" spans="1:19" x14ac:dyDescent="0.15">
      <c r="A1031">
        <v>1030</v>
      </c>
      <c r="B1031">
        <v>2019</v>
      </c>
      <c r="C1031" t="s">
        <v>106</v>
      </c>
      <c r="D1031" t="s">
        <v>107</v>
      </c>
      <c r="F1031" t="s">
        <v>23</v>
      </c>
      <c r="G1031" t="s">
        <v>23</v>
      </c>
      <c r="H1031" t="s">
        <v>16</v>
      </c>
      <c r="I1031" t="s">
        <v>546</v>
      </c>
      <c r="J1031">
        <v>585</v>
      </c>
      <c r="K1031"/>
      <c r="N1031" t="s">
        <v>20</v>
      </c>
      <c r="P1031" t="s">
        <v>1084</v>
      </c>
      <c r="Q1031" t="s">
        <v>1073</v>
      </c>
      <c r="R1031" t="s">
        <v>1073</v>
      </c>
      <c r="S1031" t="s">
        <v>1073</v>
      </c>
    </row>
    <row r="1032" spans="1:19" x14ac:dyDescent="0.15">
      <c r="A1032">
        <v>1031</v>
      </c>
      <c r="B1032">
        <v>2019</v>
      </c>
      <c r="C1032" t="s">
        <v>206</v>
      </c>
      <c r="D1032" t="s">
        <v>223</v>
      </c>
      <c r="F1032" t="s">
        <v>23</v>
      </c>
      <c r="G1032" t="s">
        <v>23</v>
      </c>
      <c r="H1032" t="s">
        <v>16</v>
      </c>
      <c r="I1032" t="s">
        <v>548</v>
      </c>
      <c r="J1032">
        <v>525</v>
      </c>
      <c r="K1032"/>
      <c r="N1032" t="s">
        <v>36</v>
      </c>
      <c r="P1032" t="s">
        <v>1081</v>
      </c>
      <c r="Q1032" t="s">
        <v>1073</v>
      </c>
      <c r="R1032" t="s">
        <v>1073</v>
      </c>
      <c r="S1032" t="s">
        <v>1073</v>
      </c>
    </row>
    <row r="1033" spans="1:19" x14ac:dyDescent="0.15">
      <c r="A1033">
        <v>1032</v>
      </c>
      <c r="B1033">
        <v>2019</v>
      </c>
      <c r="C1033" t="s">
        <v>113</v>
      </c>
      <c r="D1033" t="s">
        <v>114</v>
      </c>
      <c r="F1033" t="s">
        <v>23</v>
      </c>
      <c r="G1033" t="s">
        <v>23</v>
      </c>
      <c r="H1033" s="6" t="s">
        <v>16</v>
      </c>
      <c r="I1033" t="s">
        <v>548</v>
      </c>
      <c r="J1033">
        <v>625</v>
      </c>
      <c r="K1033"/>
      <c r="N1033" t="s">
        <v>36</v>
      </c>
      <c r="P1033" t="s">
        <v>1081</v>
      </c>
      <c r="Q1033" t="s">
        <v>1073</v>
      </c>
      <c r="R1033" t="s">
        <v>1073</v>
      </c>
      <c r="S1033" t="s">
        <v>1073</v>
      </c>
    </row>
    <row r="1034" spans="1:19" x14ac:dyDescent="0.15">
      <c r="A1034">
        <v>1033</v>
      </c>
      <c r="B1034">
        <v>2019</v>
      </c>
      <c r="C1034" t="s">
        <v>673</v>
      </c>
      <c r="D1034" t="s">
        <v>65</v>
      </c>
      <c r="F1034" t="s">
        <v>23</v>
      </c>
      <c r="G1034" t="s">
        <v>23</v>
      </c>
      <c r="H1034" t="s">
        <v>16</v>
      </c>
      <c r="I1034" t="s">
        <v>548</v>
      </c>
      <c r="J1034">
        <v>525</v>
      </c>
      <c r="K1034"/>
      <c r="N1034" t="s">
        <v>20</v>
      </c>
      <c r="P1034" t="s">
        <v>1084</v>
      </c>
      <c r="Q1034" t="s">
        <v>1073</v>
      </c>
      <c r="R1034" t="s">
        <v>1073</v>
      </c>
      <c r="S1034" t="s">
        <v>1073</v>
      </c>
    </row>
    <row r="1035" spans="1:19" x14ac:dyDescent="0.15">
      <c r="A1035">
        <v>1034</v>
      </c>
      <c r="B1035">
        <v>2019</v>
      </c>
      <c r="C1035" t="s">
        <v>214</v>
      </c>
      <c r="D1035" t="s">
        <v>215</v>
      </c>
      <c r="F1035" t="s">
        <v>23</v>
      </c>
      <c r="G1035" t="s">
        <v>23</v>
      </c>
      <c r="H1035" t="s">
        <v>24</v>
      </c>
      <c r="I1035" t="s">
        <v>547</v>
      </c>
      <c r="J1035">
        <v>295</v>
      </c>
      <c r="K1035"/>
      <c r="N1035" t="s">
        <v>20</v>
      </c>
      <c r="P1035" t="s">
        <v>1081</v>
      </c>
      <c r="Q1035" t="s">
        <v>1073</v>
      </c>
      <c r="R1035" t="s">
        <v>1073</v>
      </c>
      <c r="S1035" t="s">
        <v>1073</v>
      </c>
    </row>
    <row r="1036" spans="1:19" x14ac:dyDescent="0.15">
      <c r="A1036">
        <v>1035</v>
      </c>
      <c r="B1036">
        <v>2019</v>
      </c>
      <c r="C1036" t="s">
        <v>674</v>
      </c>
      <c r="D1036" t="s">
        <v>380</v>
      </c>
      <c r="F1036" t="s">
        <v>23</v>
      </c>
      <c r="G1036" t="s">
        <v>23</v>
      </c>
      <c r="H1036" s="6" t="s">
        <v>71</v>
      </c>
      <c r="I1036" t="s">
        <v>546</v>
      </c>
      <c r="J1036">
        <v>1335</v>
      </c>
      <c r="K1036"/>
      <c r="N1036" t="s">
        <v>36</v>
      </c>
      <c r="P1036" t="s">
        <v>1073</v>
      </c>
      <c r="Q1036" t="s">
        <v>1073</v>
      </c>
      <c r="R1036" t="s">
        <v>1073</v>
      </c>
      <c r="S1036" t="s">
        <v>1073</v>
      </c>
    </row>
    <row r="1037" spans="1:19" x14ac:dyDescent="0.15">
      <c r="A1037">
        <v>1036</v>
      </c>
      <c r="B1037">
        <v>2019</v>
      </c>
      <c r="C1037" t="s">
        <v>113</v>
      </c>
      <c r="D1037" t="s">
        <v>434</v>
      </c>
      <c r="F1037" t="s">
        <v>23</v>
      </c>
      <c r="G1037" t="s">
        <v>23</v>
      </c>
      <c r="H1037" t="s">
        <v>16</v>
      </c>
      <c r="I1037" t="s">
        <v>548</v>
      </c>
      <c r="J1037">
        <v>525</v>
      </c>
      <c r="K1037"/>
      <c r="N1037" t="s">
        <v>20</v>
      </c>
      <c r="P1037" t="s">
        <v>1081</v>
      </c>
      <c r="Q1037" t="s">
        <v>1073</v>
      </c>
      <c r="R1037" t="s">
        <v>1073</v>
      </c>
      <c r="S1037" t="s">
        <v>1073</v>
      </c>
    </row>
    <row r="1038" spans="1:19" x14ac:dyDescent="0.15">
      <c r="A1038">
        <v>1037</v>
      </c>
      <c r="B1038">
        <v>2019</v>
      </c>
      <c r="C1038" t="s">
        <v>304</v>
      </c>
      <c r="D1038" t="s">
        <v>305</v>
      </c>
      <c r="F1038" t="s">
        <v>23</v>
      </c>
      <c r="G1038" t="s">
        <v>23</v>
      </c>
      <c r="H1038" t="s">
        <v>16</v>
      </c>
      <c r="I1038" t="s">
        <v>548</v>
      </c>
      <c r="J1038">
        <v>525</v>
      </c>
      <c r="K1038"/>
      <c r="N1038" t="s">
        <v>36</v>
      </c>
      <c r="P1038" t="s">
        <v>1084</v>
      </c>
      <c r="Q1038" t="s">
        <v>1073</v>
      </c>
      <c r="R1038" t="s">
        <v>1073</v>
      </c>
      <c r="S1038" t="s">
        <v>1073</v>
      </c>
    </row>
    <row r="1039" spans="1:19" x14ac:dyDescent="0.15">
      <c r="A1039">
        <v>1038</v>
      </c>
      <c r="B1039">
        <v>2019</v>
      </c>
      <c r="C1039" t="s">
        <v>431</v>
      </c>
      <c r="D1039" t="s">
        <v>432</v>
      </c>
      <c r="F1039" t="s">
        <v>23</v>
      </c>
      <c r="G1039" t="s">
        <v>23</v>
      </c>
      <c r="H1039" t="s">
        <v>71</v>
      </c>
      <c r="I1039" t="s">
        <v>546</v>
      </c>
      <c r="J1039">
        <v>585</v>
      </c>
      <c r="K1039"/>
      <c r="N1039" t="s">
        <v>36</v>
      </c>
      <c r="P1039" t="s">
        <v>1073</v>
      </c>
      <c r="Q1039" t="s">
        <v>1073</v>
      </c>
      <c r="R1039" t="s">
        <v>1073</v>
      </c>
      <c r="S1039" t="s">
        <v>1073</v>
      </c>
    </row>
    <row r="1040" spans="1:19" x14ac:dyDescent="0.15">
      <c r="A1040">
        <v>1039</v>
      </c>
      <c r="B1040">
        <v>2019</v>
      </c>
      <c r="C1040" t="s">
        <v>438</v>
      </c>
      <c r="D1040" t="s">
        <v>439</v>
      </c>
      <c r="F1040" t="s">
        <v>23</v>
      </c>
      <c r="G1040" t="s">
        <v>23</v>
      </c>
      <c r="H1040" t="s">
        <v>71</v>
      </c>
      <c r="I1040" t="s">
        <v>546</v>
      </c>
      <c r="J1040">
        <v>585</v>
      </c>
      <c r="K1040"/>
      <c r="N1040" t="s">
        <v>20</v>
      </c>
      <c r="P1040" t="s">
        <v>1073</v>
      </c>
      <c r="Q1040" t="s">
        <v>1073</v>
      </c>
      <c r="R1040" t="s">
        <v>1073</v>
      </c>
      <c r="S1040" t="s">
        <v>1073</v>
      </c>
    </row>
    <row r="1041" spans="1:19" x14ac:dyDescent="0.15">
      <c r="A1041">
        <v>1040</v>
      </c>
      <c r="B1041">
        <v>2019</v>
      </c>
      <c r="C1041" t="s">
        <v>231</v>
      </c>
      <c r="D1041" t="s">
        <v>232</v>
      </c>
      <c r="F1041" t="s">
        <v>23</v>
      </c>
      <c r="G1041" t="s">
        <v>23</v>
      </c>
      <c r="H1041" t="s">
        <v>67</v>
      </c>
      <c r="I1041" t="s">
        <v>546</v>
      </c>
      <c r="J1041">
        <v>585</v>
      </c>
      <c r="K1041"/>
      <c r="N1041" t="s">
        <v>36</v>
      </c>
      <c r="P1041" t="s">
        <v>1081</v>
      </c>
      <c r="Q1041" t="s">
        <v>1073</v>
      </c>
      <c r="R1041" t="s">
        <v>1073</v>
      </c>
      <c r="S1041" t="s">
        <v>1073</v>
      </c>
    </row>
    <row r="1042" spans="1:19" x14ac:dyDescent="0.15">
      <c r="A1042">
        <v>1041</v>
      </c>
      <c r="B1042">
        <v>2019</v>
      </c>
      <c r="C1042" t="s">
        <v>178</v>
      </c>
      <c r="D1042" t="s">
        <v>675</v>
      </c>
      <c r="F1042" t="s">
        <v>83</v>
      </c>
      <c r="G1042" t="s">
        <v>35</v>
      </c>
      <c r="H1042" s="6" t="s">
        <v>16</v>
      </c>
      <c r="I1042" t="s">
        <v>548</v>
      </c>
      <c r="J1042">
        <v>525</v>
      </c>
      <c r="K1042"/>
      <c r="N1042" t="s">
        <v>36</v>
      </c>
      <c r="P1042">
        <v>0</v>
      </c>
      <c r="Q1042" t="s">
        <v>1073</v>
      </c>
      <c r="R1042" t="s">
        <v>1073</v>
      </c>
      <c r="S1042" t="s">
        <v>1073</v>
      </c>
    </row>
    <row r="1043" spans="1:19" x14ac:dyDescent="0.15">
      <c r="A1043">
        <v>1042</v>
      </c>
      <c r="B1043">
        <v>2019</v>
      </c>
      <c r="C1043" t="s">
        <v>440</v>
      </c>
      <c r="D1043" t="s">
        <v>441</v>
      </c>
      <c r="F1043" t="s">
        <v>23</v>
      </c>
      <c r="G1043" t="s">
        <v>23</v>
      </c>
      <c r="H1043" s="6" t="s">
        <v>71</v>
      </c>
      <c r="I1043" t="s">
        <v>546</v>
      </c>
      <c r="J1043">
        <v>585</v>
      </c>
      <c r="K1043"/>
      <c r="N1043" t="s">
        <v>36</v>
      </c>
      <c r="P1043" t="s">
        <v>1073</v>
      </c>
      <c r="Q1043" t="s">
        <v>1073</v>
      </c>
      <c r="R1043" t="s">
        <v>1073</v>
      </c>
      <c r="S1043" t="s">
        <v>1073</v>
      </c>
    </row>
    <row r="1044" spans="1:19" x14ac:dyDescent="0.15">
      <c r="A1044">
        <v>1043</v>
      </c>
      <c r="B1044">
        <v>2019</v>
      </c>
      <c r="C1044" t="s">
        <v>264</v>
      </c>
      <c r="D1044" t="s">
        <v>168</v>
      </c>
      <c r="F1044" t="s">
        <v>23</v>
      </c>
      <c r="G1044" t="s">
        <v>23</v>
      </c>
      <c r="H1044" s="6" t="s">
        <v>71</v>
      </c>
      <c r="I1044" t="s">
        <v>546</v>
      </c>
      <c r="J1044">
        <v>585</v>
      </c>
      <c r="K1044"/>
      <c r="N1044" t="s">
        <v>36</v>
      </c>
      <c r="P1044" t="s">
        <v>1073</v>
      </c>
      <c r="Q1044" t="s">
        <v>1073</v>
      </c>
      <c r="R1044" t="s">
        <v>1073</v>
      </c>
      <c r="S1044" t="s">
        <v>1073</v>
      </c>
    </row>
    <row r="1045" spans="1:19" x14ac:dyDescent="0.15">
      <c r="A1045">
        <v>1044</v>
      </c>
      <c r="B1045">
        <v>2019</v>
      </c>
      <c r="C1045" t="s">
        <v>676</v>
      </c>
      <c r="D1045" t="s">
        <v>677</v>
      </c>
      <c r="F1045" t="s">
        <v>112</v>
      </c>
      <c r="G1045" t="s">
        <v>1093</v>
      </c>
      <c r="H1045" t="s">
        <v>49</v>
      </c>
      <c r="I1045" t="s">
        <v>546</v>
      </c>
      <c r="J1045">
        <v>585</v>
      </c>
      <c r="K1045"/>
      <c r="N1045" t="s">
        <v>36</v>
      </c>
      <c r="P1045" t="s">
        <v>1073</v>
      </c>
      <c r="Q1045" t="s">
        <v>1073</v>
      </c>
      <c r="R1045" t="s">
        <v>1073</v>
      </c>
      <c r="S1045" t="s">
        <v>1073</v>
      </c>
    </row>
    <row r="1046" spans="1:19" x14ac:dyDescent="0.15">
      <c r="A1046">
        <v>1045</v>
      </c>
      <c r="B1046">
        <v>2019</v>
      </c>
      <c r="C1046" t="s">
        <v>165</v>
      </c>
      <c r="D1046" t="s">
        <v>166</v>
      </c>
      <c r="F1046" t="s">
        <v>83</v>
      </c>
      <c r="G1046" t="s">
        <v>35</v>
      </c>
      <c r="H1046" t="s">
        <v>16</v>
      </c>
      <c r="I1046" t="s">
        <v>546</v>
      </c>
      <c r="J1046">
        <v>585</v>
      </c>
      <c r="K1046"/>
      <c r="N1046" t="s">
        <v>36</v>
      </c>
      <c r="P1046" t="s">
        <v>1073</v>
      </c>
      <c r="Q1046" t="s">
        <v>1073</v>
      </c>
      <c r="R1046" t="s">
        <v>1073</v>
      </c>
      <c r="S1046" t="s">
        <v>1073</v>
      </c>
    </row>
    <row r="1047" spans="1:19" x14ac:dyDescent="0.15">
      <c r="A1047">
        <v>1046</v>
      </c>
      <c r="B1047">
        <v>2019</v>
      </c>
      <c r="C1047" t="s">
        <v>21</v>
      </c>
      <c r="D1047" t="s">
        <v>442</v>
      </c>
      <c r="F1047" t="s">
        <v>23</v>
      </c>
      <c r="G1047" t="s">
        <v>23</v>
      </c>
      <c r="H1047" t="s">
        <v>67</v>
      </c>
      <c r="I1047" t="s">
        <v>546</v>
      </c>
      <c r="J1047">
        <v>585</v>
      </c>
      <c r="K1047"/>
      <c r="N1047" t="s">
        <v>36</v>
      </c>
      <c r="P1047" t="s">
        <v>1081</v>
      </c>
      <c r="Q1047" t="s">
        <v>1073</v>
      </c>
      <c r="R1047" t="s">
        <v>1073</v>
      </c>
      <c r="S1047" t="s">
        <v>1073</v>
      </c>
    </row>
    <row r="1048" spans="1:19" x14ac:dyDescent="0.15">
      <c r="A1048">
        <v>1047</v>
      </c>
      <c r="B1048">
        <v>2019</v>
      </c>
      <c r="C1048" t="s">
        <v>21</v>
      </c>
      <c r="D1048" t="s">
        <v>22</v>
      </c>
      <c r="F1048" t="s">
        <v>23</v>
      </c>
      <c r="G1048" t="s">
        <v>23</v>
      </c>
      <c r="H1048" t="s">
        <v>16</v>
      </c>
      <c r="I1048" t="s">
        <v>548</v>
      </c>
      <c r="J1048">
        <v>525</v>
      </c>
      <c r="K1048"/>
      <c r="N1048" t="s">
        <v>36</v>
      </c>
      <c r="P1048" t="s">
        <v>1081</v>
      </c>
      <c r="Q1048" t="s">
        <v>1073</v>
      </c>
      <c r="R1048" t="s">
        <v>1073</v>
      </c>
      <c r="S1048" t="s">
        <v>1073</v>
      </c>
    </row>
    <row r="1049" spans="1:19" x14ac:dyDescent="0.15">
      <c r="A1049">
        <v>1048</v>
      </c>
      <c r="B1049">
        <v>2019</v>
      </c>
      <c r="C1049" t="s">
        <v>678</v>
      </c>
      <c r="D1049" t="s">
        <v>571</v>
      </c>
      <c r="F1049" t="s">
        <v>23</v>
      </c>
      <c r="G1049" t="s">
        <v>23</v>
      </c>
      <c r="H1049" t="s">
        <v>71</v>
      </c>
      <c r="I1049" t="s">
        <v>546</v>
      </c>
      <c r="J1049">
        <v>685</v>
      </c>
      <c r="K1049"/>
      <c r="N1049" t="s">
        <v>36</v>
      </c>
      <c r="P1049" t="s">
        <v>1073</v>
      </c>
      <c r="Q1049" t="s">
        <v>1073</v>
      </c>
      <c r="R1049" t="s">
        <v>1073</v>
      </c>
      <c r="S1049" t="s">
        <v>1073</v>
      </c>
    </row>
    <row r="1050" spans="1:19" x14ac:dyDescent="0.15">
      <c r="A1050">
        <v>1049</v>
      </c>
      <c r="B1050">
        <v>2019</v>
      </c>
      <c r="C1050" t="s">
        <v>425</v>
      </c>
      <c r="D1050" t="s">
        <v>426</v>
      </c>
      <c r="F1050" t="s">
        <v>23</v>
      </c>
      <c r="G1050" t="s">
        <v>23</v>
      </c>
      <c r="H1050" t="s">
        <v>16</v>
      </c>
      <c r="I1050" t="s">
        <v>548</v>
      </c>
      <c r="J1050">
        <v>525</v>
      </c>
      <c r="K1050"/>
      <c r="N1050" t="s">
        <v>36</v>
      </c>
      <c r="P1050" t="s">
        <v>1081</v>
      </c>
      <c r="Q1050" t="s">
        <v>1073</v>
      </c>
      <c r="R1050" t="s">
        <v>1073</v>
      </c>
      <c r="S1050" t="s">
        <v>1073</v>
      </c>
    </row>
    <row r="1051" spans="1:19" x14ac:dyDescent="0.15">
      <c r="A1051">
        <v>1050</v>
      </c>
      <c r="B1051">
        <v>2019</v>
      </c>
      <c r="C1051" t="s">
        <v>572</v>
      </c>
      <c r="D1051" t="s">
        <v>573</v>
      </c>
      <c r="F1051" t="s">
        <v>14</v>
      </c>
      <c r="G1051" t="s">
        <v>15</v>
      </c>
      <c r="H1051" t="s">
        <v>71</v>
      </c>
      <c r="I1051" t="s">
        <v>550</v>
      </c>
      <c r="J1051">
        <v>0</v>
      </c>
      <c r="K1051"/>
      <c r="N1051" t="s">
        <v>20</v>
      </c>
      <c r="P1051" t="s">
        <v>1073</v>
      </c>
      <c r="Q1051" t="s">
        <v>1073</v>
      </c>
      <c r="R1051" t="s">
        <v>1073</v>
      </c>
      <c r="S1051" t="s">
        <v>1073</v>
      </c>
    </row>
    <row r="1052" spans="1:19" x14ac:dyDescent="0.15">
      <c r="A1052">
        <v>1051</v>
      </c>
      <c r="B1052">
        <v>2019</v>
      </c>
      <c r="C1052" t="s">
        <v>572</v>
      </c>
      <c r="D1052" t="s">
        <v>573</v>
      </c>
      <c r="F1052" t="s">
        <v>14</v>
      </c>
      <c r="G1052" t="s">
        <v>15</v>
      </c>
      <c r="H1052" s="6" t="s">
        <v>71</v>
      </c>
      <c r="I1052" t="s">
        <v>546</v>
      </c>
      <c r="J1052">
        <v>650</v>
      </c>
      <c r="K1052"/>
      <c r="N1052" t="s">
        <v>20</v>
      </c>
      <c r="P1052" t="s">
        <v>1073</v>
      </c>
      <c r="Q1052" t="s">
        <v>1073</v>
      </c>
      <c r="R1052" t="s">
        <v>1073</v>
      </c>
      <c r="S1052" t="s">
        <v>1073</v>
      </c>
    </row>
    <row r="1053" spans="1:19" x14ac:dyDescent="0.15">
      <c r="A1053">
        <v>1052</v>
      </c>
      <c r="B1053">
        <v>2019</v>
      </c>
      <c r="C1053" t="s">
        <v>175</v>
      </c>
      <c r="D1053" t="s">
        <v>176</v>
      </c>
      <c r="F1053" t="s">
        <v>23</v>
      </c>
      <c r="G1053" t="s">
        <v>23</v>
      </c>
      <c r="H1053" t="s">
        <v>71</v>
      </c>
      <c r="I1053" t="s">
        <v>548</v>
      </c>
      <c r="J1053">
        <v>525</v>
      </c>
      <c r="K1053"/>
      <c r="N1053" t="s">
        <v>36</v>
      </c>
      <c r="P1053" t="s">
        <v>1073</v>
      </c>
      <c r="Q1053" t="s">
        <v>1073</v>
      </c>
      <c r="R1053" t="s">
        <v>1073</v>
      </c>
      <c r="S1053" t="s">
        <v>1073</v>
      </c>
    </row>
    <row r="1054" spans="1:19" x14ac:dyDescent="0.15">
      <c r="A1054">
        <v>1053</v>
      </c>
      <c r="B1054">
        <v>2019</v>
      </c>
      <c r="C1054" t="s">
        <v>321</v>
      </c>
      <c r="D1054" t="s">
        <v>277</v>
      </c>
      <c r="F1054" t="s">
        <v>23</v>
      </c>
      <c r="G1054" t="s">
        <v>23</v>
      </c>
      <c r="H1054" t="s">
        <v>24</v>
      </c>
      <c r="I1054" t="s">
        <v>547</v>
      </c>
      <c r="J1054">
        <v>295</v>
      </c>
      <c r="K1054"/>
      <c r="N1054" t="s">
        <v>36</v>
      </c>
      <c r="P1054" t="s">
        <v>1084</v>
      </c>
      <c r="Q1054" t="s">
        <v>1073</v>
      </c>
      <c r="R1054" t="s">
        <v>1073</v>
      </c>
      <c r="S1054" t="s">
        <v>1073</v>
      </c>
    </row>
    <row r="1055" spans="1:19" x14ac:dyDescent="0.15">
      <c r="A1055">
        <v>1054</v>
      </c>
      <c r="B1055">
        <v>2019</v>
      </c>
      <c r="C1055" t="s">
        <v>234</v>
      </c>
      <c r="D1055" t="s">
        <v>235</v>
      </c>
      <c r="F1055" t="s">
        <v>23</v>
      </c>
      <c r="G1055" t="s">
        <v>23</v>
      </c>
      <c r="H1055" t="s">
        <v>24</v>
      </c>
      <c r="I1055" t="s">
        <v>547</v>
      </c>
      <c r="J1055">
        <v>295</v>
      </c>
      <c r="K1055"/>
      <c r="N1055" t="s">
        <v>36</v>
      </c>
      <c r="P1055" t="s">
        <v>1081</v>
      </c>
      <c r="Q1055" t="s">
        <v>1073</v>
      </c>
      <c r="R1055" t="s">
        <v>1073</v>
      </c>
      <c r="S1055" t="s">
        <v>1073</v>
      </c>
    </row>
    <row r="1056" spans="1:19" x14ac:dyDescent="0.15">
      <c r="A1056">
        <v>1055</v>
      </c>
      <c r="B1056">
        <v>2019</v>
      </c>
      <c r="C1056" t="s">
        <v>408</v>
      </c>
      <c r="D1056" t="s">
        <v>261</v>
      </c>
      <c r="F1056" t="s">
        <v>23</v>
      </c>
      <c r="G1056" t="s">
        <v>23</v>
      </c>
      <c r="H1056" t="s">
        <v>24</v>
      </c>
      <c r="I1056" t="s">
        <v>547</v>
      </c>
      <c r="J1056">
        <v>295</v>
      </c>
      <c r="K1056"/>
      <c r="N1056" t="s">
        <v>36</v>
      </c>
      <c r="P1056" t="s">
        <v>1081</v>
      </c>
      <c r="Q1056" t="s">
        <v>1073</v>
      </c>
      <c r="R1056" t="s">
        <v>1073</v>
      </c>
      <c r="S1056" t="s">
        <v>1073</v>
      </c>
    </row>
    <row r="1057" spans="1:19" x14ac:dyDescent="0.15">
      <c r="A1057">
        <v>1056</v>
      </c>
      <c r="B1057">
        <v>2019</v>
      </c>
      <c r="C1057" t="s">
        <v>679</v>
      </c>
      <c r="D1057" t="s">
        <v>680</v>
      </c>
      <c r="F1057" t="s">
        <v>801</v>
      </c>
      <c r="G1057" t="s">
        <v>43</v>
      </c>
      <c r="H1057" t="s">
        <v>71</v>
      </c>
      <c r="I1057" t="s">
        <v>546</v>
      </c>
      <c r="J1057">
        <v>585</v>
      </c>
      <c r="K1057"/>
      <c r="N1057" t="s">
        <v>36</v>
      </c>
      <c r="P1057" t="s">
        <v>1073</v>
      </c>
      <c r="Q1057" t="s">
        <v>1073</v>
      </c>
      <c r="R1057" t="s">
        <v>1073</v>
      </c>
      <c r="S1057" t="s">
        <v>1094</v>
      </c>
    </row>
    <row r="1058" spans="1:19" x14ac:dyDescent="0.15">
      <c r="A1058">
        <v>1057</v>
      </c>
      <c r="B1058">
        <v>2019</v>
      </c>
      <c r="C1058" t="s">
        <v>317</v>
      </c>
      <c r="D1058" t="s">
        <v>298</v>
      </c>
      <c r="F1058" t="s">
        <v>23</v>
      </c>
      <c r="G1058" t="s">
        <v>23</v>
      </c>
      <c r="H1058" t="s">
        <v>63</v>
      </c>
      <c r="I1058" t="s">
        <v>546</v>
      </c>
      <c r="J1058">
        <v>585</v>
      </c>
      <c r="K1058"/>
      <c r="N1058" t="s">
        <v>36</v>
      </c>
      <c r="P1058">
        <v>0</v>
      </c>
      <c r="Q1058" t="s">
        <v>1073</v>
      </c>
      <c r="R1058" t="s">
        <v>1073</v>
      </c>
      <c r="S1058" t="s">
        <v>1073</v>
      </c>
    </row>
    <row r="1059" spans="1:19" x14ac:dyDescent="0.15">
      <c r="A1059">
        <v>1058</v>
      </c>
      <c r="B1059">
        <v>2019</v>
      </c>
      <c r="C1059" t="s">
        <v>113</v>
      </c>
      <c r="D1059" t="s">
        <v>114</v>
      </c>
      <c r="F1059" t="s">
        <v>23</v>
      </c>
      <c r="G1059" t="s">
        <v>23</v>
      </c>
      <c r="H1059" t="s">
        <v>67</v>
      </c>
      <c r="I1059" t="s">
        <v>25</v>
      </c>
      <c r="J1059">
        <v>275</v>
      </c>
      <c r="K1059"/>
      <c r="N1059" t="s">
        <v>36</v>
      </c>
      <c r="P1059" t="s">
        <v>1081</v>
      </c>
      <c r="Q1059" t="s">
        <v>1073</v>
      </c>
      <c r="R1059" t="s">
        <v>1073</v>
      </c>
      <c r="S1059" t="s">
        <v>1073</v>
      </c>
    </row>
    <row r="1060" spans="1:19" x14ac:dyDescent="0.15">
      <c r="A1060">
        <v>1059</v>
      </c>
      <c r="B1060">
        <v>2019</v>
      </c>
      <c r="D1060" t="s">
        <v>681</v>
      </c>
      <c r="F1060" t="s">
        <v>14</v>
      </c>
      <c r="G1060" t="s">
        <v>15</v>
      </c>
      <c r="H1060" t="s">
        <v>67</v>
      </c>
      <c r="I1060" t="s">
        <v>25</v>
      </c>
      <c r="J1060">
        <v>275</v>
      </c>
      <c r="K1060"/>
      <c r="N1060" t="s">
        <v>20</v>
      </c>
      <c r="P1060" t="s">
        <v>1073</v>
      </c>
      <c r="Q1060" t="s">
        <v>1073</v>
      </c>
      <c r="R1060" t="s">
        <v>1073</v>
      </c>
      <c r="S1060" t="s">
        <v>1073</v>
      </c>
    </row>
    <row r="1061" spans="1:19" x14ac:dyDescent="0.15">
      <c r="A1061">
        <v>1060</v>
      </c>
      <c r="B1061">
        <v>2019</v>
      </c>
      <c r="C1061" t="s">
        <v>448</v>
      </c>
      <c r="D1061" t="s">
        <v>449</v>
      </c>
      <c r="F1061" t="s">
        <v>23</v>
      </c>
      <c r="G1061" t="s">
        <v>23</v>
      </c>
      <c r="H1061" t="s">
        <v>16</v>
      </c>
      <c r="I1061" t="s">
        <v>548</v>
      </c>
      <c r="J1061">
        <v>525</v>
      </c>
      <c r="K1061"/>
      <c r="N1061" t="s">
        <v>36</v>
      </c>
      <c r="P1061" t="s">
        <v>1081</v>
      </c>
      <c r="Q1061" t="s">
        <v>1073</v>
      </c>
      <c r="R1061" t="s">
        <v>1073</v>
      </c>
      <c r="S1061" t="s">
        <v>1073</v>
      </c>
    </row>
    <row r="1062" spans="1:19" x14ac:dyDescent="0.15">
      <c r="A1062">
        <v>1061</v>
      </c>
      <c r="B1062">
        <v>2019</v>
      </c>
      <c r="C1062" t="s">
        <v>21</v>
      </c>
      <c r="D1062" t="s">
        <v>22</v>
      </c>
      <c r="F1062" t="s">
        <v>23</v>
      </c>
      <c r="G1062" t="s">
        <v>23</v>
      </c>
      <c r="H1062" s="6" t="s">
        <v>24</v>
      </c>
      <c r="I1062" t="s">
        <v>275</v>
      </c>
      <c r="J1062">
        <v>0</v>
      </c>
      <c r="K1062"/>
      <c r="N1062" t="s">
        <v>20</v>
      </c>
      <c r="P1062" t="s">
        <v>1081</v>
      </c>
      <c r="Q1062" t="s">
        <v>1073</v>
      </c>
      <c r="R1062" t="s">
        <v>1073</v>
      </c>
      <c r="S1062" t="s">
        <v>1073</v>
      </c>
    </row>
    <row r="1063" spans="1:19" x14ac:dyDescent="0.15">
      <c r="A1063">
        <v>1062</v>
      </c>
      <c r="B1063">
        <v>2019</v>
      </c>
      <c r="C1063" t="s">
        <v>180</v>
      </c>
      <c r="D1063" t="s">
        <v>181</v>
      </c>
      <c r="F1063" t="s">
        <v>23</v>
      </c>
      <c r="G1063" t="s">
        <v>23</v>
      </c>
      <c r="H1063" t="s">
        <v>16</v>
      </c>
      <c r="I1063" t="s">
        <v>546</v>
      </c>
      <c r="J1063">
        <v>585</v>
      </c>
      <c r="K1063"/>
      <c r="N1063" t="s">
        <v>36</v>
      </c>
      <c r="P1063" t="s">
        <v>1081</v>
      </c>
      <c r="Q1063" t="s">
        <v>1073</v>
      </c>
      <c r="R1063" t="s">
        <v>1073</v>
      </c>
      <c r="S1063" t="s">
        <v>1073</v>
      </c>
    </row>
    <row r="1064" spans="1:19" x14ac:dyDescent="0.15">
      <c r="A1064">
        <v>1063</v>
      </c>
      <c r="B1064">
        <v>2019</v>
      </c>
      <c r="C1064" t="s">
        <v>12</v>
      </c>
      <c r="D1064" t="s">
        <v>13</v>
      </c>
      <c r="F1064" t="s">
        <v>14</v>
      </c>
      <c r="G1064" t="s">
        <v>15</v>
      </c>
      <c r="H1064" s="6" t="s">
        <v>24</v>
      </c>
      <c r="I1064" t="s">
        <v>547</v>
      </c>
      <c r="J1064">
        <v>295</v>
      </c>
      <c r="K1064"/>
      <c r="N1064" t="s">
        <v>20</v>
      </c>
      <c r="P1064" t="s">
        <v>1073</v>
      </c>
      <c r="Q1064" t="s">
        <v>1073</v>
      </c>
      <c r="R1064" t="s">
        <v>1073</v>
      </c>
      <c r="S1064" t="s">
        <v>1073</v>
      </c>
    </row>
    <row r="1065" spans="1:19" x14ac:dyDescent="0.15">
      <c r="A1065">
        <v>1064</v>
      </c>
      <c r="B1065">
        <v>2019</v>
      </c>
      <c r="C1065" t="s">
        <v>260</v>
      </c>
      <c r="D1065" t="s">
        <v>261</v>
      </c>
      <c r="F1065" t="s">
        <v>23</v>
      </c>
      <c r="G1065" t="s">
        <v>23</v>
      </c>
      <c r="H1065" t="s">
        <v>16</v>
      </c>
      <c r="I1065" t="s">
        <v>546</v>
      </c>
      <c r="J1065">
        <v>585</v>
      </c>
      <c r="K1065"/>
      <c r="N1065" t="s">
        <v>36</v>
      </c>
      <c r="P1065" t="s">
        <v>1084</v>
      </c>
      <c r="Q1065" t="s">
        <v>1073</v>
      </c>
      <c r="R1065" t="s">
        <v>1073</v>
      </c>
      <c r="S1065" t="s">
        <v>1073</v>
      </c>
    </row>
    <row r="1066" spans="1:19" x14ac:dyDescent="0.15">
      <c r="A1066">
        <v>1065</v>
      </c>
      <c r="B1066">
        <v>2019</v>
      </c>
      <c r="C1066" t="s">
        <v>175</v>
      </c>
      <c r="D1066" t="s">
        <v>176</v>
      </c>
      <c r="F1066" t="s">
        <v>23</v>
      </c>
      <c r="G1066" t="s">
        <v>23</v>
      </c>
      <c r="H1066" t="s">
        <v>71</v>
      </c>
      <c r="I1066" t="s">
        <v>546</v>
      </c>
      <c r="J1066">
        <v>585</v>
      </c>
      <c r="K1066"/>
      <c r="N1066" t="s">
        <v>36</v>
      </c>
      <c r="P1066" t="s">
        <v>1073</v>
      </c>
      <c r="Q1066" t="s">
        <v>1073</v>
      </c>
      <c r="R1066" t="s">
        <v>1073</v>
      </c>
      <c r="S1066" t="s">
        <v>1073</v>
      </c>
    </row>
    <row r="1067" spans="1:19" x14ac:dyDescent="0.15">
      <c r="A1067">
        <v>1066</v>
      </c>
      <c r="B1067">
        <v>2019</v>
      </c>
      <c r="C1067" t="s">
        <v>266</v>
      </c>
      <c r="D1067" t="s">
        <v>308</v>
      </c>
      <c r="F1067" t="s">
        <v>23</v>
      </c>
      <c r="G1067" t="s">
        <v>23</v>
      </c>
      <c r="H1067" t="s">
        <v>24</v>
      </c>
      <c r="I1067" t="s">
        <v>547</v>
      </c>
      <c r="J1067">
        <v>295</v>
      </c>
      <c r="K1067"/>
      <c r="N1067" t="s">
        <v>20</v>
      </c>
      <c r="P1067" t="s">
        <v>1081</v>
      </c>
      <c r="Q1067" t="s">
        <v>1073</v>
      </c>
      <c r="R1067" t="s">
        <v>1073</v>
      </c>
      <c r="S1067" t="s">
        <v>1073</v>
      </c>
    </row>
    <row r="1068" spans="1:19" x14ac:dyDescent="0.15">
      <c r="A1068">
        <v>1067</v>
      </c>
      <c r="B1068">
        <v>2019</v>
      </c>
      <c r="C1068" t="s">
        <v>452</v>
      </c>
      <c r="D1068" t="s">
        <v>453</v>
      </c>
      <c r="F1068" t="s">
        <v>14</v>
      </c>
      <c r="G1068" t="s">
        <v>15</v>
      </c>
      <c r="H1068" t="s">
        <v>24</v>
      </c>
      <c r="I1068" t="s">
        <v>547</v>
      </c>
      <c r="J1068">
        <v>0</v>
      </c>
      <c r="K1068"/>
      <c r="N1068" t="s">
        <v>20</v>
      </c>
      <c r="P1068" t="s">
        <v>1073</v>
      </c>
      <c r="Q1068" t="s">
        <v>1073</v>
      </c>
      <c r="R1068" t="s">
        <v>1073</v>
      </c>
      <c r="S1068" t="s">
        <v>1073</v>
      </c>
    </row>
    <row r="1069" spans="1:19" x14ac:dyDescent="0.15">
      <c r="A1069">
        <v>1068</v>
      </c>
      <c r="B1069">
        <v>2019</v>
      </c>
      <c r="D1069" t="s">
        <v>211</v>
      </c>
      <c r="F1069" t="s">
        <v>23</v>
      </c>
      <c r="G1069" t="s">
        <v>23</v>
      </c>
      <c r="H1069" t="s">
        <v>16</v>
      </c>
      <c r="I1069" t="s">
        <v>548</v>
      </c>
      <c r="J1069">
        <v>525</v>
      </c>
      <c r="K1069"/>
      <c r="N1069" t="s">
        <v>36</v>
      </c>
      <c r="P1069" t="s">
        <v>1073</v>
      </c>
      <c r="Q1069" t="s">
        <v>1073</v>
      </c>
      <c r="R1069" t="s">
        <v>1073</v>
      </c>
      <c r="S1069" t="s">
        <v>1073</v>
      </c>
    </row>
    <row r="1070" spans="1:19" x14ac:dyDescent="0.15">
      <c r="A1070">
        <v>1069</v>
      </c>
      <c r="B1070">
        <v>2019</v>
      </c>
      <c r="C1070" t="s">
        <v>186</v>
      </c>
      <c r="D1070" t="s">
        <v>187</v>
      </c>
      <c r="F1070" t="s">
        <v>188</v>
      </c>
      <c r="G1070" t="s">
        <v>109</v>
      </c>
      <c r="H1070" t="s">
        <v>16</v>
      </c>
      <c r="I1070" t="s">
        <v>548</v>
      </c>
      <c r="J1070">
        <v>585</v>
      </c>
      <c r="K1070"/>
      <c r="N1070" t="s">
        <v>36</v>
      </c>
      <c r="P1070" t="s">
        <v>1073</v>
      </c>
      <c r="Q1070" t="s">
        <v>1073</v>
      </c>
      <c r="R1070" t="s">
        <v>1073</v>
      </c>
      <c r="S1070" t="s">
        <v>1094</v>
      </c>
    </row>
    <row r="1071" spans="1:19" x14ac:dyDescent="0.15">
      <c r="A1071">
        <v>1070</v>
      </c>
      <c r="B1071">
        <v>2019</v>
      </c>
      <c r="C1071" t="s">
        <v>21</v>
      </c>
      <c r="D1071" t="s">
        <v>22</v>
      </c>
      <c r="F1071" t="s">
        <v>23</v>
      </c>
      <c r="G1071" t="s">
        <v>23</v>
      </c>
      <c r="H1071" t="s">
        <v>67</v>
      </c>
      <c r="I1071" t="s">
        <v>547</v>
      </c>
      <c r="J1071">
        <v>295</v>
      </c>
      <c r="K1071"/>
      <c r="N1071" t="s">
        <v>36</v>
      </c>
      <c r="P1071" t="s">
        <v>1081</v>
      </c>
      <c r="Q1071" t="s">
        <v>1073</v>
      </c>
      <c r="R1071" t="s">
        <v>1073</v>
      </c>
      <c r="S1071" t="s">
        <v>1073</v>
      </c>
    </row>
    <row r="1072" spans="1:19" x14ac:dyDescent="0.15">
      <c r="A1072">
        <v>1071</v>
      </c>
      <c r="B1072">
        <v>2019</v>
      </c>
      <c r="C1072" t="s">
        <v>328</v>
      </c>
      <c r="D1072" t="s">
        <v>329</v>
      </c>
      <c r="F1072" t="s">
        <v>23</v>
      </c>
      <c r="G1072" t="s">
        <v>23</v>
      </c>
      <c r="H1072" s="6" t="s">
        <v>67</v>
      </c>
      <c r="I1072" t="s">
        <v>547</v>
      </c>
      <c r="J1072">
        <v>395</v>
      </c>
      <c r="K1072"/>
      <c r="N1072" t="s">
        <v>36</v>
      </c>
      <c r="P1072" t="s">
        <v>1081</v>
      </c>
      <c r="Q1072" t="s">
        <v>1073</v>
      </c>
      <c r="R1072" t="s">
        <v>1073</v>
      </c>
      <c r="S1072" t="s">
        <v>1073</v>
      </c>
    </row>
    <row r="1073" spans="1:19" x14ac:dyDescent="0.15">
      <c r="A1073">
        <v>1072</v>
      </c>
      <c r="B1073">
        <v>2019</v>
      </c>
      <c r="C1073" t="s">
        <v>315</v>
      </c>
      <c r="D1073" t="s">
        <v>316</v>
      </c>
      <c r="F1073" t="s">
        <v>14</v>
      </c>
      <c r="G1073" t="s">
        <v>15</v>
      </c>
      <c r="H1073" t="s">
        <v>24</v>
      </c>
      <c r="I1073" t="s">
        <v>547</v>
      </c>
      <c r="J1073">
        <v>295</v>
      </c>
      <c r="K1073"/>
      <c r="N1073" t="s">
        <v>36</v>
      </c>
      <c r="P1073" t="s">
        <v>1073</v>
      </c>
      <c r="Q1073" t="s">
        <v>1073</v>
      </c>
      <c r="R1073" t="s">
        <v>1073</v>
      </c>
      <c r="S1073" t="s">
        <v>1073</v>
      </c>
    </row>
    <row r="1074" spans="1:19" x14ac:dyDescent="0.15">
      <c r="A1074">
        <v>1073</v>
      </c>
      <c r="B1074">
        <v>2019</v>
      </c>
      <c r="C1074" t="s">
        <v>180</v>
      </c>
      <c r="D1074" t="s">
        <v>181</v>
      </c>
      <c r="F1074" t="s">
        <v>23</v>
      </c>
      <c r="G1074" t="s">
        <v>23</v>
      </c>
      <c r="H1074" s="6" t="s">
        <v>16</v>
      </c>
      <c r="I1074" t="s">
        <v>546</v>
      </c>
      <c r="J1074">
        <v>585</v>
      </c>
      <c r="K1074"/>
      <c r="N1074" t="s">
        <v>36</v>
      </c>
      <c r="P1074" t="s">
        <v>1081</v>
      </c>
      <c r="Q1074" t="s">
        <v>1073</v>
      </c>
      <c r="R1074" t="s">
        <v>1073</v>
      </c>
      <c r="S1074" t="s">
        <v>1073</v>
      </c>
    </row>
    <row r="1075" spans="1:19" x14ac:dyDescent="0.15">
      <c r="A1075">
        <v>1074</v>
      </c>
      <c r="B1075">
        <v>2019</v>
      </c>
      <c r="C1075" t="s">
        <v>21</v>
      </c>
      <c r="D1075" t="s">
        <v>22</v>
      </c>
      <c r="F1075" t="s">
        <v>23</v>
      </c>
      <c r="G1075" t="s">
        <v>23</v>
      </c>
      <c r="H1075" t="s">
        <v>24</v>
      </c>
      <c r="I1075" t="s">
        <v>547</v>
      </c>
      <c r="J1075">
        <v>295</v>
      </c>
      <c r="K1075"/>
      <c r="N1075" t="s">
        <v>20</v>
      </c>
      <c r="P1075" t="s">
        <v>1081</v>
      </c>
      <c r="Q1075" t="s">
        <v>1073</v>
      </c>
      <c r="R1075" t="s">
        <v>1073</v>
      </c>
      <c r="S1075" t="s">
        <v>1073</v>
      </c>
    </row>
    <row r="1076" spans="1:19" x14ac:dyDescent="0.15">
      <c r="A1076">
        <v>1075</v>
      </c>
      <c r="B1076">
        <v>2019</v>
      </c>
      <c r="C1076" t="s">
        <v>682</v>
      </c>
      <c r="D1076" t="s">
        <v>683</v>
      </c>
      <c r="F1076" t="s">
        <v>403</v>
      </c>
      <c r="G1076" t="s">
        <v>35</v>
      </c>
      <c r="H1076" t="s">
        <v>16</v>
      </c>
      <c r="I1076" t="s">
        <v>546</v>
      </c>
      <c r="J1076">
        <v>585</v>
      </c>
      <c r="K1076"/>
      <c r="N1076" t="s">
        <v>36</v>
      </c>
      <c r="P1076" t="s">
        <v>1073</v>
      </c>
      <c r="Q1076" t="s">
        <v>1073</v>
      </c>
      <c r="R1076" t="s">
        <v>1073</v>
      </c>
      <c r="S1076" t="s">
        <v>1073</v>
      </c>
    </row>
    <row r="1077" spans="1:19" x14ac:dyDescent="0.15">
      <c r="A1077">
        <v>1076</v>
      </c>
      <c r="B1077">
        <v>2019</v>
      </c>
      <c r="C1077" t="s">
        <v>440</v>
      </c>
      <c r="D1077" t="s">
        <v>684</v>
      </c>
      <c r="F1077" t="s">
        <v>23</v>
      </c>
      <c r="G1077" t="s">
        <v>23</v>
      </c>
      <c r="H1077" t="s">
        <v>71</v>
      </c>
      <c r="I1077" t="s">
        <v>546</v>
      </c>
      <c r="J1077">
        <v>585</v>
      </c>
      <c r="K1077"/>
      <c r="N1077" t="s">
        <v>36</v>
      </c>
      <c r="P1077" t="s">
        <v>1073</v>
      </c>
      <c r="Q1077" t="s">
        <v>1073</v>
      </c>
      <c r="R1077" t="s">
        <v>1073</v>
      </c>
      <c r="S1077" t="s">
        <v>1073</v>
      </c>
    </row>
    <row r="1078" spans="1:19" x14ac:dyDescent="0.15">
      <c r="A1078">
        <v>1077</v>
      </c>
      <c r="B1078">
        <v>2019</v>
      </c>
      <c r="C1078" t="s">
        <v>685</v>
      </c>
      <c r="D1078" t="s">
        <v>686</v>
      </c>
      <c r="F1078" t="s">
        <v>301</v>
      </c>
      <c r="G1078" t="s">
        <v>43</v>
      </c>
      <c r="H1078" t="s">
        <v>16</v>
      </c>
      <c r="I1078" t="s">
        <v>546</v>
      </c>
      <c r="J1078">
        <v>585</v>
      </c>
      <c r="K1078"/>
      <c r="N1078" t="s">
        <v>36</v>
      </c>
      <c r="P1078" t="s">
        <v>1073</v>
      </c>
      <c r="Q1078" t="s">
        <v>1073</v>
      </c>
      <c r="R1078" t="s">
        <v>1073</v>
      </c>
      <c r="S1078" t="s">
        <v>1073</v>
      </c>
    </row>
    <row r="1079" spans="1:19" x14ac:dyDescent="0.15">
      <c r="A1079">
        <v>1078</v>
      </c>
      <c r="B1079">
        <v>2019</v>
      </c>
      <c r="C1079" t="s">
        <v>687</v>
      </c>
      <c r="D1079" t="s">
        <v>662</v>
      </c>
      <c r="F1079" t="s">
        <v>23</v>
      </c>
      <c r="G1079" t="s">
        <v>23</v>
      </c>
      <c r="H1079" t="s">
        <v>67</v>
      </c>
      <c r="I1079" t="s">
        <v>547</v>
      </c>
      <c r="J1079">
        <v>295</v>
      </c>
      <c r="K1079"/>
      <c r="N1079" t="s">
        <v>36</v>
      </c>
      <c r="P1079" t="s">
        <v>1081</v>
      </c>
      <c r="Q1079" t="s">
        <v>1073</v>
      </c>
      <c r="R1079" t="s">
        <v>1073</v>
      </c>
      <c r="S1079" t="s">
        <v>1073</v>
      </c>
    </row>
    <row r="1080" spans="1:19" x14ac:dyDescent="0.15">
      <c r="A1080">
        <v>1079</v>
      </c>
      <c r="B1080">
        <v>2019</v>
      </c>
      <c r="C1080" t="s">
        <v>433</v>
      </c>
      <c r="D1080" t="s">
        <v>246</v>
      </c>
      <c r="F1080" t="s">
        <v>23</v>
      </c>
      <c r="G1080" t="s">
        <v>23</v>
      </c>
      <c r="H1080" s="6" t="s">
        <v>16</v>
      </c>
      <c r="I1080" t="s">
        <v>354</v>
      </c>
      <c r="J1080">
        <v>0</v>
      </c>
      <c r="K1080"/>
      <c r="N1080" t="s">
        <v>20</v>
      </c>
      <c r="P1080" t="s">
        <v>1081</v>
      </c>
      <c r="Q1080" t="s">
        <v>1073</v>
      </c>
      <c r="R1080" t="s">
        <v>1073</v>
      </c>
      <c r="S1080" t="s">
        <v>1073</v>
      </c>
    </row>
    <row r="1081" spans="1:19" x14ac:dyDescent="0.15">
      <c r="A1081">
        <v>1080</v>
      </c>
      <c r="B1081">
        <v>2019</v>
      </c>
      <c r="C1081" t="s">
        <v>236</v>
      </c>
      <c r="D1081" t="s">
        <v>237</v>
      </c>
      <c r="F1081" t="s">
        <v>23</v>
      </c>
      <c r="G1081" t="s">
        <v>23</v>
      </c>
      <c r="H1081" t="s">
        <v>24</v>
      </c>
      <c r="I1081" t="s">
        <v>547</v>
      </c>
      <c r="J1081">
        <v>295</v>
      </c>
      <c r="K1081"/>
      <c r="N1081" t="s">
        <v>20</v>
      </c>
      <c r="P1081" t="s">
        <v>1081</v>
      </c>
      <c r="Q1081" t="s">
        <v>1073</v>
      </c>
      <c r="R1081" t="s">
        <v>1073</v>
      </c>
      <c r="S1081" t="s">
        <v>1073</v>
      </c>
    </row>
    <row r="1082" spans="1:19" x14ac:dyDescent="0.15">
      <c r="A1082">
        <v>1081</v>
      </c>
      <c r="B1082">
        <v>2019</v>
      </c>
      <c r="C1082" t="s">
        <v>116</v>
      </c>
      <c r="D1082" t="s">
        <v>468</v>
      </c>
      <c r="F1082" t="s">
        <v>23</v>
      </c>
      <c r="G1082" t="s">
        <v>23</v>
      </c>
      <c r="H1082" t="s">
        <v>16</v>
      </c>
      <c r="I1082" t="s">
        <v>548</v>
      </c>
      <c r="J1082">
        <v>525</v>
      </c>
      <c r="K1082"/>
      <c r="N1082" t="s">
        <v>36</v>
      </c>
      <c r="P1082" t="s">
        <v>1081</v>
      </c>
      <c r="Q1082" t="s">
        <v>1073</v>
      </c>
      <c r="R1082" t="s">
        <v>1073</v>
      </c>
      <c r="S1082" t="s">
        <v>1073</v>
      </c>
    </row>
    <row r="1083" spans="1:19" x14ac:dyDescent="0.15">
      <c r="A1083">
        <v>1082</v>
      </c>
      <c r="B1083">
        <v>2019</v>
      </c>
      <c r="C1083" t="s">
        <v>456</v>
      </c>
      <c r="D1083" t="s">
        <v>146</v>
      </c>
      <c r="F1083" t="s">
        <v>23</v>
      </c>
      <c r="G1083" t="s">
        <v>23</v>
      </c>
      <c r="H1083" t="s">
        <v>24</v>
      </c>
      <c r="I1083" t="s">
        <v>547</v>
      </c>
      <c r="J1083">
        <v>295</v>
      </c>
      <c r="K1083"/>
      <c r="N1083" t="s">
        <v>20</v>
      </c>
      <c r="P1083" t="s">
        <v>1081</v>
      </c>
      <c r="Q1083" t="s">
        <v>1073</v>
      </c>
      <c r="R1083" t="s">
        <v>1073</v>
      </c>
      <c r="S1083" t="s">
        <v>1073</v>
      </c>
    </row>
    <row r="1084" spans="1:19" x14ac:dyDescent="0.15">
      <c r="A1084">
        <v>1083</v>
      </c>
      <c r="B1084">
        <v>2019</v>
      </c>
      <c r="C1084" t="s">
        <v>408</v>
      </c>
      <c r="D1084" t="s">
        <v>261</v>
      </c>
      <c r="F1084" t="s">
        <v>23</v>
      </c>
      <c r="G1084" t="s">
        <v>23</v>
      </c>
      <c r="H1084" t="s">
        <v>16</v>
      </c>
      <c r="I1084" t="s">
        <v>548</v>
      </c>
      <c r="J1084">
        <v>525</v>
      </c>
      <c r="K1084"/>
      <c r="N1084" t="s">
        <v>36</v>
      </c>
      <c r="P1084" t="s">
        <v>1081</v>
      </c>
      <c r="Q1084" t="s">
        <v>1073</v>
      </c>
      <c r="R1084" t="s">
        <v>1073</v>
      </c>
      <c r="S1084" t="s">
        <v>1073</v>
      </c>
    </row>
    <row r="1085" spans="1:19" x14ac:dyDescent="0.15">
      <c r="A1085">
        <v>1084</v>
      </c>
      <c r="B1085">
        <v>2019</v>
      </c>
      <c r="C1085" t="s">
        <v>218</v>
      </c>
      <c r="D1085" t="s">
        <v>219</v>
      </c>
      <c r="F1085" t="s">
        <v>23</v>
      </c>
      <c r="G1085" t="s">
        <v>23</v>
      </c>
      <c r="H1085" t="s">
        <v>24</v>
      </c>
      <c r="I1085" t="s">
        <v>25</v>
      </c>
      <c r="J1085">
        <v>275</v>
      </c>
      <c r="K1085"/>
      <c r="N1085" t="s">
        <v>36</v>
      </c>
      <c r="P1085" t="s">
        <v>1081</v>
      </c>
      <c r="Q1085" t="s">
        <v>1073</v>
      </c>
      <c r="R1085" t="s">
        <v>1073</v>
      </c>
      <c r="S1085" t="s">
        <v>1073</v>
      </c>
    </row>
    <row r="1086" spans="1:19" x14ac:dyDescent="0.15">
      <c r="A1086">
        <v>1085</v>
      </c>
      <c r="B1086">
        <v>2019</v>
      </c>
      <c r="C1086" t="s">
        <v>456</v>
      </c>
      <c r="D1086" t="s">
        <v>146</v>
      </c>
      <c r="E1086" t="s">
        <v>147</v>
      </c>
      <c r="F1086" t="s">
        <v>23</v>
      </c>
      <c r="G1086" t="s">
        <v>23</v>
      </c>
      <c r="H1086" t="s">
        <v>60</v>
      </c>
      <c r="I1086" t="s">
        <v>547</v>
      </c>
      <c r="J1086">
        <v>295</v>
      </c>
      <c r="K1086"/>
      <c r="N1086" t="s">
        <v>20</v>
      </c>
      <c r="P1086" t="s">
        <v>1081</v>
      </c>
      <c r="Q1086" t="s">
        <v>1073</v>
      </c>
      <c r="R1086" t="s">
        <v>1073</v>
      </c>
      <c r="S1086" t="s">
        <v>1073</v>
      </c>
    </row>
    <row r="1087" spans="1:19" x14ac:dyDescent="0.15">
      <c r="A1087">
        <v>1086</v>
      </c>
      <c r="B1087">
        <v>2019</v>
      </c>
      <c r="C1087" t="s">
        <v>688</v>
      </c>
      <c r="D1087" t="s">
        <v>232</v>
      </c>
      <c r="F1087" t="s">
        <v>23</v>
      </c>
      <c r="G1087" t="s">
        <v>23</v>
      </c>
      <c r="H1087" s="6" t="s">
        <v>71</v>
      </c>
      <c r="I1087" t="s">
        <v>546</v>
      </c>
      <c r="J1087">
        <v>585</v>
      </c>
      <c r="K1087"/>
      <c r="N1087" t="s">
        <v>20</v>
      </c>
      <c r="P1087" t="s">
        <v>1073</v>
      </c>
      <c r="Q1087" t="s">
        <v>1073</v>
      </c>
      <c r="R1087" t="s">
        <v>1073</v>
      </c>
      <c r="S1087" t="s">
        <v>1073</v>
      </c>
    </row>
    <row r="1088" spans="1:19" x14ac:dyDescent="0.15">
      <c r="A1088">
        <v>1087</v>
      </c>
      <c r="B1088">
        <v>2019</v>
      </c>
      <c r="C1088" t="s">
        <v>363</v>
      </c>
      <c r="F1088" t="s">
        <v>23</v>
      </c>
      <c r="G1088" t="s">
        <v>23</v>
      </c>
      <c r="H1088" s="6" t="s">
        <v>71</v>
      </c>
      <c r="I1088" t="s">
        <v>354</v>
      </c>
      <c r="J1088">
        <v>0</v>
      </c>
      <c r="K1088"/>
      <c r="N1088" t="s">
        <v>36</v>
      </c>
      <c r="P1088" t="s">
        <v>1073</v>
      </c>
      <c r="Q1088" t="s">
        <v>1073</v>
      </c>
      <c r="R1088" t="s">
        <v>1073</v>
      </c>
      <c r="S1088" t="s">
        <v>1073</v>
      </c>
    </row>
    <row r="1089" spans="1:19" x14ac:dyDescent="0.15">
      <c r="A1089">
        <v>1088</v>
      </c>
      <c r="B1089">
        <v>2019</v>
      </c>
      <c r="C1089" t="s">
        <v>142</v>
      </c>
      <c r="D1089" t="s">
        <v>143</v>
      </c>
      <c r="F1089" t="s">
        <v>23</v>
      </c>
      <c r="G1089" t="s">
        <v>23</v>
      </c>
      <c r="H1089" t="s">
        <v>24</v>
      </c>
      <c r="I1089" t="s">
        <v>547</v>
      </c>
      <c r="J1089">
        <v>565</v>
      </c>
      <c r="K1089"/>
      <c r="N1089" t="s">
        <v>20</v>
      </c>
      <c r="P1089" t="s">
        <v>1081</v>
      </c>
      <c r="Q1089" t="s">
        <v>1073</v>
      </c>
      <c r="R1089" t="s">
        <v>1073</v>
      </c>
      <c r="S1089" t="s">
        <v>1073</v>
      </c>
    </row>
    <row r="1090" spans="1:19" x14ac:dyDescent="0.15">
      <c r="A1090">
        <v>1089</v>
      </c>
      <c r="B1090">
        <v>2019</v>
      </c>
      <c r="C1090" t="s">
        <v>196</v>
      </c>
      <c r="D1090" t="s">
        <v>197</v>
      </c>
      <c r="F1090" t="s">
        <v>301</v>
      </c>
      <c r="G1090" t="s">
        <v>43</v>
      </c>
      <c r="H1090" t="s">
        <v>24</v>
      </c>
      <c r="I1090" t="s">
        <v>547</v>
      </c>
      <c r="J1090">
        <v>295</v>
      </c>
      <c r="K1090"/>
      <c r="N1090" t="s">
        <v>20</v>
      </c>
      <c r="P1090" t="s">
        <v>1073</v>
      </c>
      <c r="Q1090" t="s">
        <v>1073</v>
      </c>
      <c r="R1090" t="s">
        <v>1073</v>
      </c>
      <c r="S1090" t="s">
        <v>1073</v>
      </c>
    </row>
    <row r="1091" spans="1:19" x14ac:dyDescent="0.15">
      <c r="A1091">
        <v>1090</v>
      </c>
      <c r="B1091">
        <v>2019</v>
      </c>
      <c r="C1091" t="s">
        <v>245</v>
      </c>
      <c r="D1091" t="s">
        <v>689</v>
      </c>
      <c r="F1091" t="s">
        <v>23</v>
      </c>
      <c r="G1091" t="s">
        <v>23</v>
      </c>
      <c r="H1091" s="6" t="s">
        <v>63</v>
      </c>
      <c r="I1091" t="s">
        <v>547</v>
      </c>
      <c r="J1091">
        <v>395</v>
      </c>
      <c r="K1091"/>
      <c r="N1091" t="s">
        <v>20</v>
      </c>
      <c r="P1091">
        <v>0</v>
      </c>
      <c r="Q1091" t="s">
        <v>1073</v>
      </c>
      <c r="R1091" t="s">
        <v>1073</v>
      </c>
      <c r="S1091" t="s">
        <v>1073</v>
      </c>
    </row>
    <row r="1092" spans="1:19" x14ac:dyDescent="0.15">
      <c r="A1092">
        <v>1091</v>
      </c>
      <c r="B1092">
        <v>2019</v>
      </c>
      <c r="C1092" t="s">
        <v>317</v>
      </c>
      <c r="D1092" t="s">
        <v>298</v>
      </c>
      <c r="F1092" t="s">
        <v>23</v>
      </c>
      <c r="G1092" t="s">
        <v>23</v>
      </c>
      <c r="H1092" t="s">
        <v>63</v>
      </c>
      <c r="I1092" t="s">
        <v>548</v>
      </c>
      <c r="J1092">
        <v>525</v>
      </c>
      <c r="K1092"/>
      <c r="N1092" t="s">
        <v>36</v>
      </c>
      <c r="P1092">
        <v>0</v>
      </c>
      <c r="Q1092" t="s">
        <v>1073</v>
      </c>
      <c r="R1092" t="s">
        <v>1073</v>
      </c>
      <c r="S1092" t="s">
        <v>1073</v>
      </c>
    </row>
    <row r="1093" spans="1:19" x14ac:dyDescent="0.15">
      <c r="A1093">
        <v>1092</v>
      </c>
      <c r="B1093">
        <v>2019</v>
      </c>
      <c r="C1093" t="s">
        <v>408</v>
      </c>
      <c r="D1093" t="s">
        <v>261</v>
      </c>
      <c r="F1093" t="s">
        <v>23</v>
      </c>
      <c r="G1093" t="s">
        <v>23</v>
      </c>
      <c r="H1093" s="6" t="s">
        <v>67</v>
      </c>
      <c r="I1093" t="s">
        <v>546</v>
      </c>
      <c r="J1093">
        <v>585</v>
      </c>
      <c r="K1093"/>
      <c r="N1093" t="s">
        <v>20</v>
      </c>
      <c r="P1093" t="s">
        <v>1081</v>
      </c>
      <c r="Q1093" t="s">
        <v>1073</v>
      </c>
      <c r="R1093" t="s">
        <v>1073</v>
      </c>
      <c r="S1093" t="s">
        <v>1073</v>
      </c>
    </row>
    <row r="1094" spans="1:19" x14ac:dyDescent="0.15">
      <c r="A1094">
        <v>1093</v>
      </c>
      <c r="B1094">
        <v>2019</v>
      </c>
      <c r="C1094" t="s">
        <v>318</v>
      </c>
      <c r="D1094" t="s">
        <v>319</v>
      </c>
      <c r="F1094" t="s">
        <v>23</v>
      </c>
      <c r="G1094" t="s">
        <v>23</v>
      </c>
      <c r="H1094" s="6" t="s">
        <v>24</v>
      </c>
      <c r="I1094" t="s">
        <v>25</v>
      </c>
      <c r="J1094">
        <v>375</v>
      </c>
      <c r="K1094"/>
      <c r="N1094" t="s">
        <v>36</v>
      </c>
      <c r="P1094" t="s">
        <v>1081</v>
      </c>
      <c r="Q1094" t="s">
        <v>1073</v>
      </c>
      <c r="R1094" t="s">
        <v>1073</v>
      </c>
      <c r="S1094" t="s">
        <v>1073</v>
      </c>
    </row>
    <row r="1095" spans="1:19" x14ac:dyDescent="0.15">
      <c r="A1095">
        <v>1094</v>
      </c>
      <c r="B1095">
        <v>2019</v>
      </c>
      <c r="C1095" t="s">
        <v>12</v>
      </c>
      <c r="D1095" t="s">
        <v>690</v>
      </c>
      <c r="F1095" t="s">
        <v>14</v>
      </c>
      <c r="G1095" t="s">
        <v>15</v>
      </c>
      <c r="H1095" s="6" t="s">
        <v>24</v>
      </c>
      <c r="I1095" t="s">
        <v>547</v>
      </c>
      <c r="J1095">
        <v>295</v>
      </c>
      <c r="K1095"/>
      <c r="N1095" t="s">
        <v>36</v>
      </c>
      <c r="P1095" t="s">
        <v>1073</v>
      </c>
      <c r="Q1095" t="s">
        <v>1073</v>
      </c>
      <c r="R1095" t="s">
        <v>1073</v>
      </c>
      <c r="S1095" t="s">
        <v>1073</v>
      </c>
    </row>
    <row r="1096" spans="1:19" x14ac:dyDescent="0.15">
      <c r="A1096">
        <v>1095</v>
      </c>
      <c r="B1096">
        <v>2019</v>
      </c>
      <c r="C1096" t="s">
        <v>142</v>
      </c>
      <c r="D1096" t="s">
        <v>143</v>
      </c>
      <c r="F1096" t="s">
        <v>23</v>
      </c>
      <c r="G1096" t="s">
        <v>23</v>
      </c>
      <c r="H1096" s="6" t="s">
        <v>24</v>
      </c>
      <c r="I1096" t="s">
        <v>25</v>
      </c>
      <c r="J1096">
        <v>525</v>
      </c>
      <c r="K1096"/>
      <c r="N1096" t="s">
        <v>36</v>
      </c>
      <c r="P1096" t="s">
        <v>1081</v>
      </c>
      <c r="Q1096" t="s">
        <v>1073</v>
      </c>
      <c r="R1096" t="s">
        <v>1073</v>
      </c>
      <c r="S1096" t="s">
        <v>1073</v>
      </c>
    </row>
    <row r="1097" spans="1:19" x14ac:dyDescent="0.15">
      <c r="A1097">
        <v>1096</v>
      </c>
      <c r="B1097">
        <v>2019</v>
      </c>
      <c r="C1097" t="s">
        <v>56</v>
      </c>
      <c r="D1097" t="s">
        <v>57</v>
      </c>
      <c r="F1097" t="s">
        <v>23</v>
      </c>
      <c r="G1097" t="s">
        <v>23</v>
      </c>
      <c r="H1097" t="s">
        <v>24</v>
      </c>
      <c r="I1097" t="s">
        <v>547</v>
      </c>
      <c r="J1097">
        <v>295</v>
      </c>
      <c r="K1097"/>
      <c r="N1097" t="s">
        <v>36</v>
      </c>
      <c r="P1097" t="s">
        <v>1081</v>
      </c>
      <c r="Q1097" t="s">
        <v>1073</v>
      </c>
      <c r="R1097" t="s">
        <v>1073</v>
      </c>
      <c r="S1097" t="s">
        <v>1073</v>
      </c>
    </row>
    <row r="1098" spans="1:19" x14ac:dyDescent="0.15">
      <c r="A1098">
        <v>1097</v>
      </c>
      <c r="B1098">
        <v>2019</v>
      </c>
      <c r="C1098" t="s">
        <v>184</v>
      </c>
      <c r="D1098" t="s">
        <v>691</v>
      </c>
      <c r="F1098" t="s">
        <v>23</v>
      </c>
      <c r="G1098" t="s">
        <v>23</v>
      </c>
      <c r="H1098" s="6" t="s">
        <v>71</v>
      </c>
      <c r="I1098" t="s">
        <v>548</v>
      </c>
      <c r="J1098">
        <v>525</v>
      </c>
      <c r="K1098"/>
      <c r="N1098" t="s">
        <v>36</v>
      </c>
      <c r="P1098" t="s">
        <v>1073</v>
      </c>
      <c r="Q1098" t="s">
        <v>1073</v>
      </c>
      <c r="R1098" t="s">
        <v>1073</v>
      </c>
      <c r="S1098" t="s">
        <v>1073</v>
      </c>
    </row>
    <row r="1099" spans="1:19" x14ac:dyDescent="0.15">
      <c r="A1099">
        <v>1098</v>
      </c>
      <c r="B1099">
        <v>2019</v>
      </c>
      <c r="C1099" t="s">
        <v>186</v>
      </c>
      <c r="D1099" t="s">
        <v>692</v>
      </c>
      <c r="F1099" t="s">
        <v>188</v>
      </c>
      <c r="G1099" t="s">
        <v>109</v>
      </c>
      <c r="H1099" s="6" t="s">
        <v>49</v>
      </c>
      <c r="I1099" t="s">
        <v>546</v>
      </c>
      <c r="J1099">
        <v>585</v>
      </c>
      <c r="K1099"/>
      <c r="N1099" t="s">
        <v>36</v>
      </c>
      <c r="P1099" t="s">
        <v>1073</v>
      </c>
      <c r="Q1099" t="s">
        <v>1073</v>
      </c>
      <c r="R1099" t="s">
        <v>1073</v>
      </c>
      <c r="S1099" t="s">
        <v>1094</v>
      </c>
    </row>
    <row r="1100" spans="1:19" x14ac:dyDescent="0.15">
      <c r="A1100">
        <v>1099</v>
      </c>
      <c r="B1100">
        <v>2019</v>
      </c>
      <c r="C1100" t="s">
        <v>113</v>
      </c>
      <c r="D1100" t="s">
        <v>114</v>
      </c>
      <c r="F1100" t="s">
        <v>23</v>
      </c>
      <c r="G1100" t="s">
        <v>23</v>
      </c>
      <c r="H1100" t="s">
        <v>16</v>
      </c>
      <c r="I1100" t="s">
        <v>546</v>
      </c>
      <c r="J1100">
        <v>585</v>
      </c>
      <c r="K1100"/>
      <c r="N1100" t="s">
        <v>36</v>
      </c>
      <c r="P1100" t="s">
        <v>1081</v>
      </c>
      <c r="Q1100" t="s">
        <v>1073</v>
      </c>
      <c r="R1100" t="s">
        <v>1073</v>
      </c>
      <c r="S1100" t="s">
        <v>1073</v>
      </c>
    </row>
    <row r="1101" spans="1:19" x14ac:dyDescent="0.15">
      <c r="A1101">
        <v>1100</v>
      </c>
      <c r="B1101">
        <v>2019</v>
      </c>
      <c r="C1101" t="s">
        <v>693</v>
      </c>
      <c r="D1101" t="s">
        <v>246</v>
      </c>
      <c r="F1101" t="s">
        <v>23</v>
      </c>
      <c r="G1101" t="s">
        <v>23</v>
      </c>
      <c r="H1101" t="s">
        <v>24</v>
      </c>
      <c r="I1101" t="s">
        <v>547</v>
      </c>
      <c r="J1101">
        <v>295</v>
      </c>
      <c r="K1101"/>
      <c r="N1101" t="s">
        <v>36</v>
      </c>
      <c r="P1101">
        <v>0</v>
      </c>
      <c r="Q1101" t="s">
        <v>1073</v>
      </c>
      <c r="R1101" t="s">
        <v>1073</v>
      </c>
      <c r="S1101" t="s">
        <v>1073</v>
      </c>
    </row>
    <row r="1102" spans="1:19" x14ac:dyDescent="0.15">
      <c r="A1102">
        <v>1101</v>
      </c>
      <c r="B1102">
        <v>2019</v>
      </c>
      <c r="C1102" t="s">
        <v>175</v>
      </c>
      <c r="D1102" t="s">
        <v>462</v>
      </c>
      <c r="F1102" t="s">
        <v>23</v>
      </c>
      <c r="G1102" t="s">
        <v>23</v>
      </c>
      <c r="H1102" t="s">
        <v>71</v>
      </c>
      <c r="I1102" t="s">
        <v>546</v>
      </c>
      <c r="J1102">
        <v>585</v>
      </c>
      <c r="K1102"/>
      <c r="N1102" t="s">
        <v>20</v>
      </c>
      <c r="P1102" t="s">
        <v>1073</v>
      </c>
      <c r="Q1102" t="s">
        <v>1073</v>
      </c>
      <c r="R1102" t="s">
        <v>1073</v>
      </c>
      <c r="S1102" t="s">
        <v>1073</v>
      </c>
    </row>
    <row r="1103" spans="1:19" x14ac:dyDescent="0.15">
      <c r="A1103">
        <v>1102</v>
      </c>
      <c r="B1103">
        <v>2019</v>
      </c>
      <c r="C1103" t="s">
        <v>253</v>
      </c>
      <c r="D1103" t="s">
        <v>398</v>
      </c>
      <c r="F1103" t="s">
        <v>23</v>
      </c>
      <c r="G1103" t="s">
        <v>23</v>
      </c>
      <c r="H1103" s="6" t="s">
        <v>71</v>
      </c>
      <c r="I1103" t="s">
        <v>354</v>
      </c>
      <c r="J1103">
        <v>0</v>
      </c>
      <c r="K1103"/>
      <c r="N1103" t="s">
        <v>36</v>
      </c>
      <c r="P1103" t="s">
        <v>1073</v>
      </c>
      <c r="Q1103" t="s">
        <v>1073</v>
      </c>
      <c r="R1103" t="s">
        <v>1073</v>
      </c>
      <c r="S1103" t="s">
        <v>1073</v>
      </c>
    </row>
    <row r="1104" spans="1:19" x14ac:dyDescent="0.15">
      <c r="A1104">
        <v>1103</v>
      </c>
      <c r="B1104">
        <v>2019</v>
      </c>
      <c r="C1104" t="s">
        <v>216</v>
      </c>
      <c r="D1104" t="s">
        <v>217</v>
      </c>
      <c r="F1104" t="s">
        <v>23</v>
      </c>
      <c r="G1104" t="s">
        <v>23</v>
      </c>
      <c r="H1104" s="6" t="s">
        <v>71</v>
      </c>
      <c r="I1104" t="s">
        <v>546</v>
      </c>
      <c r="J1104">
        <v>585</v>
      </c>
      <c r="K1104"/>
      <c r="N1104" t="s">
        <v>36</v>
      </c>
      <c r="P1104" t="s">
        <v>1073</v>
      </c>
      <c r="Q1104" t="s">
        <v>1073</v>
      </c>
      <c r="R1104" t="s">
        <v>1073</v>
      </c>
      <c r="S1104" t="s">
        <v>1073</v>
      </c>
    </row>
    <row r="1105" spans="1:19" x14ac:dyDescent="0.15">
      <c r="A1105">
        <v>1104</v>
      </c>
      <c r="B1105">
        <v>2019</v>
      </c>
      <c r="C1105" t="s">
        <v>518</v>
      </c>
      <c r="D1105" t="s">
        <v>286</v>
      </c>
      <c r="F1105" t="s">
        <v>23</v>
      </c>
      <c r="G1105" t="s">
        <v>23</v>
      </c>
      <c r="H1105" t="s">
        <v>63</v>
      </c>
      <c r="I1105" t="s">
        <v>546</v>
      </c>
      <c r="J1105">
        <v>685</v>
      </c>
      <c r="K1105"/>
      <c r="N1105" t="s">
        <v>36</v>
      </c>
      <c r="P1105" t="s">
        <v>1073</v>
      </c>
      <c r="Q1105" t="s">
        <v>1073</v>
      </c>
      <c r="R1105" t="s">
        <v>1073</v>
      </c>
      <c r="S1105" t="s">
        <v>1073</v>
      </c>
    </row>
    <row r="1106" spans="1:19" x14ac:dyDescent="0.15">
      <c r="A1106">
        <v>1105</v>
      </c>
      <c r="B1106">
        <v>2019</v>
      </c>
      <c r="F1106" t="s">
        <v>50</v>
      </c>
      <c r="G1106" t="s">
        <v>50</v>
      </c>
      <c r="H1106" s="6" t="s">
        <v>24</v>
      </c>
      <c r="I1106" t="s">
        <v>548</v>
      </c>
      <c r="J1106">
        <v>1325</v>
      </c>
      <c r="K1106"/>
      <c r="N1106" t="s">
        <v>20</v>
      </c>
      <c r="P1106" t="s">
        <v>1073</v>
      </c>
      <c r="Q1106" t="s">
        <v>1073</v>
      </c>
      <c r="R1106" t="s">
        <v>1073</v>
      </c>
      <c r="S1106" t="s">
        <v>1073</v>
      </c>
    </row>
    <row r="1107" spans="1:19" x14ac:dyDescent="0.15">
      <c r="A1107">
        <v>1106</v>
      </c>
      <c r="B1107">
        <v>2019</v>
      </c>
      <c r="C1107" t="s">
        <v>272</v>
      </c>
      <c r="D1107" t="s">
        <v>296</v>
      </c>
      <c r="E1107" t="s">
        <v>332</v>
      </c>
      <c r="F1107" t="s">
        <v>23</v>
      </c>
      <c r="G1107" t="s">
        <v>23</v>
      </c>
      <c r="H1107" s="6" t="s">
        <v>24</v>
      </c>
      <c r="I1107" t="s">
        <v>275</v>
      </c>
      <c r="J1107">
        <v>0</v>
      </c>
      <c r="K1107"/>
      <c r="N1107" t="s">
        <v>20</v>
      </c>
      <c r="P1107" t="s">
        <v>1081</v>
      </c>
      <c r="Q1107" t="s">
        <v>1073</v>
      </c>
      <c r="R1107" t="s">
        <v>1073</v>
      </c>
      <c r="S1107" t="s">
        <v>1073</v>
      </c>
    </row>
    <row r="1108" spans="1:19" x14ac:dyDescent="0.15">
      <c r="A1108">
        <v>1107</v>
      </c>
      <c r="B1108">
        <v>2019</v>
      </c>
      <c r="C1108" t="s">
        <v>318</v>
      </c>
      <c r="D1108" t="s">
        <v>319</v>
      </c>
      <c r="F1108" t="s">
        <v>23</v>
      </c>
      <c r="G1108" t="s">
        <v>23</v>
      </c>
      <c r="H1108" t="s">
        <v>16</v>
      </c>
      <c r="I1108" t="s">
        <v>546</v>
      </c>
      <c r="J1108">
        <v>1485</v>
      </c>
      <c r="K1108"/>
      <c r="N1108" t="s">
        <v>36</v>
      </c>
      <c r="P1108" t="s">
        <v>1081</v>
      </c>
      <c r="Q1108" t="s">
        <v>1073</v>
      </c>
      <c r="R1108" t="s">
        <v>1073</v>
      </c>
      <c r="S1108" t="s">
        <v>1073</v>
      </c>
    </row>
    <row r="1109" spans="1:19" x14ac:dyDescent="0.15">
      <c r="A1109">
        <v>1108</v>
      </c>
      <c r="B1109">
        <v>2019</v>
      </c>
      <c r="C1109" t="s">
        <v>175</v>
      </c>
      <c r="D1109" t="s">
        <v>176</v>
      </c>
      <c r="F1109" t="s">
        <v>23</v>
      </c>
      <c r="G1109" t="s">
        <v>23</v>
      </c>
      <c r="H1109" s="6" t="s">
        <v>71</v>
      </c>
      <c r="I1109" t="s">
        <v>546</v>
      </c>
      <c r="J1109">
        <v>585</v>
      </c>
      <c r="K1109"/>
      <c r="N1109" t="s">
        <v>36</v>
      </c>
      <c r="P1109" t="s">
        <v>1073</v>
      </c>
      <c r="Q1109" t="s">
        <v>1073</v>
      </c>
      <c r="R1109" t="s">
        <v>1073</v>
      </c>
      <c r="S1109" t="s">
        <v>1073</v>
      </c>
    </row>
    <row r="1110" spans="1:19" x14ac:dyDescent="0.15">
      <c r="A1110">
        <v>1109</v>
      </c>
      <c r="B1110">
        <v>2019</v>
      </c>
      <c r="C1110" t="s">
        <v>428</v>
      </c>
      <c r="D1110" t="s">
        <v>256</v>
      </c>
      <c r="F1110" t="s">
        <v>23</v>
      </c>
      <c r="G1110" t="s">
        <v>23</v>
      </c>
      <c r="H1110" t="s">
        <v>71</v>
      </c>
      <c r="I1110" t="s">
        <v>548</v>
      </c>
      <c r="J1110">
        <v>525</v>
      </c>
      <c r="K1110"/>
      <c r="N1110" t="s">
        <v>36</v>
      </c>
      <c r="P1110" t="s">
        <v>1073</v>
      </c>
      <c r="Q1110" t="s">
        <v>1073</v>
      </c>
      <c r="R1110" t="s">
        <v>1073</v>
      </c>
      <c r="S1110" t="s">
        <v>1073</v>
      </c>
    </row>
    <row r="1111" spans="1:19" x14ac:dyDescent="0.15">
      <c r="A1111">
        <v>1110</v>
      </c>
      <c r="B1111">
        <v>2019</v>
      </c>
      <c r="C1111" t="s">
        <v>433</v>
      </c>
      <c r="D1111" t="s">
        <v>246</v>
      </c>
      <c r="F1111" t="s">
        <v>23</v>
      </c>
      <c r="G1111" t="s">
        <v>23</v>
      </c>
      <c r="H1111" t="s">
        <v>24</v>
      </c>
      <c r="I1111" t="s">
        <v>547</v>
      </c>
      <c r="J1111">
        <v>295</v>
      </c>
      <c r="K1111"/>
      <c r="N1111" t="s">
        <v>20</v>
      </c>
      <c r="P1111" t="s">
        <v>1081</v>
      </c>
      <c r="Q1111" t="s">
        <v>1073</v>
      </c>
      <c r="R1111" t="s">
        <v>1073</v>
      </c>
      <c r="S1111" t="s">
        <v>1073</v>
      </c>
    </row>
    <row r="1112" spans="1:19" x14ac:dyDescent="0.15">
      <c r="A1112">
        <v>1111</v>
      </c>
      <c r="B1112">
        <v>2019</v>
      </c>
      <c r="C1112" t="s">
        <v>79</v>
      </c>
      <c r="D1112" t="s">
        <v>78</v>
      </c>
      <c r="F1112" t="s">
        <v>78</v>
      </c>
      <c r="G1112" t="s">
        <v>35</v>
      </c>
      <c r="H1112" t="s">
        <v>24</v>
      </c>
      <c r="I1112" t="s">
        <v>547</v>
      </c>
      <c r="J1112">
        <v>295</v>
      </c>
      <c r="K1112"/>
      <c r="N1112" t="s">
        <v>36</v>
      </c>
      <c r="P1112" t="s">
        <v>1073</v>
      </c>
      <c r="Q1112" t="s">
        <v>1073</v>
      </c>
      <c r="R1112" t="s">
        <v>1073</v>
      </c>
      <c r="S1112" t="s">
        <v>1094</v>
      </c>
    </row>
    <row r="1113" spans="1:19" x14ac:dyDescent="0.15">
      <c r="A1113">
        <v>1112</v>
      </c>
      <c r="B1113">
        <v>2019</v>
      </c>
      <c r="C1113" t="s">
        <v>694</v>
      </c>
      <c r="D1113" t="s">
        <v>78</v>
      </c>
      <c r="F1113" t="s">
        <v>78</v>
      </c>
      <c r="G1113" t="s">
        <v>35</v>
      </c>
      <c r="H1113" t="s">
        <v>71</v>
      </c>
      <c r="I1113" t="s">
        <v>546</v>
      </c>
      <c r="J1113">
        <v>1135</v>
      </c>
      <c r="K1113"/>
      <c r="N1113" t="s">
        <v>36</v>
      </c>
      <c r="P1113" t="s">
        <v>1073</v>
      </c>
      <c r="Q1113" t="s">
        <v>1073</v>
      </c>
      <c r="R1113" t="s">
        <v>1073</v>
      </c>
      <c r="S1113" t="s">
        <v>1094</v>
      </c>
    </row>
    <row r="1114" spans="1:19" x14ac:dyDescent="0.15">
      <c r="A1114">
        <v>1113</v>
      </c>
      <c r="B1114">
        <v>2019</v>
      </c>
      <c r="C1114" t="s">
        <v>134</v>
      </c>
      <c r="D1114" t="s">
        <v>135</v>
      </c>
      <c r="F1114" t="s">
        <v>136</v>
      </c>
      <c r="G1114" t="s">
        <v>43</v>
      </c>
      <c r="H1114" t="s">
        <v>16</v>
      </c>
      <c r="I1114" t="s">
        <v>546</v>
      </c>
      <c r="J1114">
        <v>585</v>
      </c>
      <c r="K1114"/>
      <c r="N1114" t="s">
        <v>20</v>
      </c>
      <c r="P1114" t="s">
        <v>1073</v>
      </c>
      <c r="Q1114" t="s">
        <v>1073</v>
      </c>
      <c r="R1114" t="s">
        <v>1073</v>
      </c>
      <c r="S1114" t="s">
        <v>1094</v>
      </c>
    </row>
    <row r="1115" spans="1:19" x14ac:dyDescent="0.15">
      <c r="A1115">
        <v>1114</v>
      </c>
      <c r="B1115">
        <v>2019</v>
      </c>
      <c r="C1115" t="s">
        <v>218</v>
      </c>
      <c r="D1115" t="s">
        <v>219</v>
      </c>
      <c r="F1115" t="s">
        <v>23</v>
      </c>
      <c r="G1115" t="s">
        <v>23</v>
      </c>
      <c r="H1115" t="s">
        <v>16</v>
      </c>
      <c r="I1115" t="s">
        <v>548</v>
      </c>
      <c r="J1115">
        <v>525</v>
      </c>
      <c r="K1115"/>
      <c r="N1115" t="s">
        <v>36</v>
      </c>
      <c r="P1115" t="s">
        <v>1081</v>
      </c>
      <c r="Q1115" t="s">
        <v>1073</v>
      </c>
      <c r="R1115" t="s">
        <v>1073</v>
      </c>
      <c r="S1115" t="s">
        <v>1073</v>
      </c>
    </row>
    <row r="1116" spans="1:19" x14ac:dyDescent="0.15">
      <c r="A1116">
        <v>1115</v>
      </c>
      <c r="B1116">
        <v>2019</v>
      </c>
      <c r="C1116" t="s">
        <v>465</v>
      </c>
      <c r="D1116" t="s">
        <v>466</v>
      </c>
      <c r="F1116" t="s">
        <v>23</v>
      </c>
      <c r="G1116" t="s">
        <v>23</v>
      </c>
      <c r="H1116" s="6" t="s">
        <v>24</v>
      </c>
      <c r="I1116" t="s">
        <v>547</v>
      </c>
      <c r="J1116">
        <v>545</v>
      </c>
      <c r="K1116"/>
      <c r="N1116" t="s">
        <v>36</v>
      </c>
      <c r="P1116" t="s">
        <v>1084</v>
      </c>
      <c r="Q1116" t="s">
        <v>1073</v>
      </c>
      <c r="R1116" t="s">
        <v>1073</v>
      </c>
      <c r="S1116" t="s">
        <v>1073</v>
      </c>
    </row>
    <row r="1117" spans="1:19" x14ac:dyDescent="0.15">
      <c r="A1117">
        <v>1116</v>
      </c>
      <c r="B1117">
        <v>2019</v>
      </c>
      <c r="C1117" t="s">
        <v>396</v>
      </c>
      <c r="D1117" t="s">
        <v>397</v>
      </c>
      <c r="F1117" t="s">
        <v>23</v>
      </c>
      <c r="G1117" t="s">
        <v>23</v>
      </c>
      <c r="H1117" t="s">
        <v>63</v>
      </c>
      <c r="I1117" t="s">
        <v>546</v>
      </c>
      <c r="J1117">
        <v>585</v>
      </c>
      <c r="K1117"/>
      <c r="N1117" t="s">
        <v>36</v>
      </c>
      <c r="P1117" t="s">
        <v>1073</v>
      </c>
      <c r="Q1117" t="s">
        <v>1073</v>
      </c>
      <c r="R1117" t="s">
        <v>1073</v>
      </c>
      <c r="S1117" t="s">
        <v>1073</v>
      </c>
    </row>
    <row r="1118" spans="1:19" x14ac:dyDescent="0.15">
      <c r="A1118">
        <v>1117</v>
      </c>
      <c r="B1118">
        <v>2019</v>
      </c>
      <c r="C1118" t="s">
        <v>39</v>
      </c>
      <c r="D1118" t="s">
        <v>40</v>
      </c>
      <c r="F1118" t="s">
        <v>23</v>
      </c>
      <c r="G1118" t="s">
        <v>23</v>
      </c>
      <c r="H1118" t="s">
        <v>16</v>
      </c>
      <c r="I1118" t="s">
        <v>546</v>
      </c>
      <c r="J1118">
        <v>585</v>
      </c>
      <c r="K1118"/>
      <c r="N1118" t="s">
        <v>36</v>
      </c>
      <c r="P1118" t="s">
        <v>1081</v>
      </c>
      <c r="Q1118" t="s">
        <v>1073</v>
      </c>
      <c r="R1118" t="s">
        <v>1073</v>
      </c>
      <c r="S1118" t="s">
        <v>1073</v>
      </c>
    </row>
    <row r="1119" spans="1:19" x14ac:dyDescent="0.15">
      <c r="A1119">
        <v>1118</v>
      </c>
      <c r="B1119">
        <v>2019</v>
      </c>
      <c r="C1119" t="s">
        <v>695</v>
      </c>
      <c r="D1119" t="s">
        <v>230</v>
      </c>
      <c r="F1119" t="s">
        <v>23</v>
      </c>
      <c r="G1119" t="s">
        <v>23</v>
      </c>
      <c r="H1119" t="s">
        <v>71</v>
      </c>
      <c r="I1119" t="s">
        <v>546</v>
      </c>
      <c r="J1119">
        <v>585</v>
      </c>
      <c r="K1119"/>
      <c r="N1119" t="s">
        <v>36</v>
      </c>
      <c r="P1119" t="s">
        <v>1073</v>
      </c>
      <c r="Q1119" t="s">
        <v>1073</v>
      </c>
      <c r="R1119" t="s">
        <v>1073</v>
      </c>
      <c r="S1119" t="s">
        <v>1073</v>
      </c>
    </row>
    <row r="1120" spans="1:19" x14ac:dyDescent="0.15">
      <c r="A1120">
        <v>1119</v>
      </c>
      <c r="B1120">
        <v>2019</v>
      </c>
      <c r="C1120" t="s">
        <v>272</v>
      </c>
      <c r="D1120" t="s">
        <v>296</v>
      </c>
      <c r="F1120" t="s">
        <v>23</v>
      </c>
      <c r="G1120" t="s">
        <v>23</v>
      </c>
      <c r="H1120" t="s">
        <v>16</v>
      </c>
      <c r="I1120" t="s">
        <v>547</v>
      </c>
      <c r="J1120">
        <v>735</v>
      </c>
      <c r="K1120"/>
      <c r="N1120" t="s">
        <v>20</v>
      </c>
      <c r="P1120" t="s">
        <v>1081</v>
      </c>
      <c r="Q1120" t="s">
        <v>1073</v>
      </c>
      <c r="R1120" t="s">
        <v>1073</v>
      </c>
      <c r="S1120" t="s">
        <v>1073</v>
      </c>
    </row>
    <row r="1121" spans="1:19" x14ac:dyDescent="0.15">
      <c r="A1121">
        <v>1120</v>
      </c>
      <c r="B1121">
        <v>2019</v>
      </c>
      <c r="C1121" t="s">
        <v>585</v>
      </c>
      <c r="D1121" t="s">
        <v>696</v>
      </c>
      <c r="F1121" t="s">
        <v>74</v>
      </c>
      <c r="G1121" t="s">
        <v>35</v>
      </c>
      <c r="H1121" t="s">
        <v>71</v>
      </c>
      <c r="I1121" t="s">
        <v>546</v>
      </c>
      <c r="J1121">
        <v>685</v>
      </c>
      <c r="K1121"/>
      <c r="N1121" t="s">
        <v>50</v>
      </c>
      <c r="P1121" t="s">
        <v>1073</v>
      </c>
      <c r="Q1121" t="s">
        <v>1073</v>
      </c>
      <c r="R1121" t="s">
        <v>1073</v>
      </c>
      <c r="S1121" t="s">
        <v>1073</v>
      </c>
    </row>
    <row r="1122" spans="1:19" x14ac:dyDescent="0.15">
      <c r="A1122">
        <v>1121</v>
      </c>
      <c r="B1122">
        <v>2019</v>
      </c>
      <c r="C1122" t="s">
        <v>401</v>
      </c>
      <c r="D1122" t="s">
        <v>697</v>
      </c>
      <c r="F1122" t="s">
        <v>403</v>
      </c>
      <c r="G1122" t="s">
        <v>35</v>
      </c>
      <c r="H1122" s="6" t="s">
        <v>71</v>
      </c>
      <c r="I1122" t="s">
        <v>546</v>
      </c>
      <c r="J1122">
        <v>685</v>
      </c>
      <c r="K1122"/>
      <c r="N1122" t="s">
        <v>36</v>
      </c>
      <c r="P1122" t="s">
        <v>1073</v>
      </c>
      <c r="Q1122" t="s">
        <v>1073</v>
      </c>
      <c r="R1122" t="s">
        <v>1073</v>
      </c>
      <c r="S1122" t="s">
        <v>1073</v>
      </c>
    </row>
    <row r="1123" spans="1:19" x14ac:dyDescent="0.15">
      <c r="A1123">
        <v>1122</v>
      </c>
      <c r="B1123">
        <v>2019</v>
      </c>
      <c r="C1123" t="s">
        <v>698</v>
      </c>
      <c r="D1123" t="s">
        <v>699</v>
      </c>
      <c r="F1123" t="s">
        <v>403</v>
      </c>
      <c r="G1123" t="s">
        <v>35</v>
      </c>
      <c r="H1123" t="s">
        <v>71</v>
      </c>
      <c r="I1123" t="s">
        <v>546</v>
      </c>
      <c r="J1123">
        <v>585</v>
      </c>
      <c r="K1123"/>
      <c r="N1123" t="s">
        <v>36</v>
      </c>
      <c r="P1123" t="s">
        <v>1073</v>
      </c>
      <c r="Q1123" t="s">
        <v>1073</v>
      </c>
      <c r="R1123" t="s">
        <v>1073</v>
      </c>
      <c r="S1123" t="s">
        <v>1073</v>
      </c>
    </row>
    <row r="1124" spans="1:19" x14ac:dyDescent="0.15">
      <c r="A1124">
        <v>1123</v>
      </c>
      <c r="B1124">
        <v>2019</v>
      </c>
      <c r="C1124" t="s">
        <v>700</v>
      </c>
      <c r="D1124" t="s">
        <v>701</v>
      </c>
      <c r="F1124" t="s">
        <v>403</v>
      </c>
      <c r="G1124" t="s">
        <v>35</v>
      </c>
      <c r="H1124" t="s">
        <v>71</v>
      </c>
      <c r="I1124" t="s">
        <v>546</v>
      </c>
      <c r="J1124">
        <v>1135</v>
      </c>
      <c r="K1124"/>
      <c r="N1124" t="s">
        <v>36</v>
      </c>
      <c r="P1124" t="s">
        <v>1073</v>
      </c>
      <c r="Q1124" t="s">
        <v>1073</v>
      </c>
      <c r="R1124" t="s">
        <v>1073</v>
      </c>
      <c r="S1124" t="s">
        <v>1073</v>
      </c>
    </row>
    <row r="1125" spans="1:19" x14ac:dyDescent="0.15">
      <c r="A1125">
        <v>1124</v>
      </c>
      <c r="B1125">
        <v>2019</v>
      </c>
      <c r="C1125" t="s">
        <v>266</v>
      </c>
      <c r="D1125" t="s">
        <v>308</v>
      </c>
      <c r="F1125" t="s">
        <v>23</v>
      </c>
      <c r="G1125" t="s">
        <v>23</v>
      </c>
      <c r="H1125" t="s">
        <v>24</v>
      </c>
      <c r="I1125" t="s">
        <v>547</v>
      </c>
      <c r="J1125">
        <v>565</v>
      </c>
      <c r="K1125"/>
      <c r="N1125" t="s">
        <v>36</v>
      </c>
      <c r="P1125" t="s">
        <v>1081</v>
      </c>
      <c r="Q1125" t="s">
        <v>1073</v>
      </c>
      <c r="R1125" t="s">
        <v>1073</v>
      </c>
      <c r="S1125" t="s">
        <v>1073</v>
      </c>
    </row>
    <row r="1126" spans="1:19" x14ac:dyDescent="0.15">
      <c r="A1126">
        <v>1125</v>
      </c>
      <c r="B1126">
        <v>2019</v>
      </c>
      <c r="C1126" t="s">
        <v>151</v>
      </c>
      <c r="D1126" t="s">
        <v>152</v>
      </c>
      <c r="F1126" t="s">
        <v>23</v>
      </c>
      <c r="G1126" t="s">
        <v>23</v>
      </c>
      <c r="H1126" t="s">
        <v>24</v>
      </c>
      <c r="I1126" t="s">
        <v>547</v>
      </c>
      <c r="J1126">
        <v>735</v>
      </c>
      <c r="K1126"/>
      <c r="N1126" t="s">
        <v>36</v>
      </c>
      <c r="P1126" t="s">
        <v>1084</v>
      </c>
      <c r="Q1126" t="s">
        <v>1073</v>
      </c>
      <c r="R1126" t="s">
        <v>1073</v>
      </c>
      <c r="S1126" t="s">
        <v>1073</v>
      </c>
    </row>
    <row r="1127" spans="1:19" x14ac:dyDescent="0.15">
      <c r="A1127">
        <v>1126</v>
      </c>
      <c r="B1127">
        <v>2019</v>
      </c>
      <c r="C1127" t="s">
        <v>253</v>
      </c>
      <c r="D1127" t="s">
        <v>398</v>
      </c>
      <c r="F1127" t="s">
        <v>23</v>
      </c>
      <c r="G1127" t="s">
        <v>23</v>
      </c>
      <c r="H1127" t="s">
        <v>71</v>
      </c>
      <c r="I1127" t="s">
        <v>548</v>
      </c>
      <c r="J1127">
        <v>525</v>
      </c>
      <c r="K1127"/>
      <c r="N1127" t="s">
        <v>36</v>
      </c>
      <c r="P1127" t="s">
        <v>1073</v>
      </c>
      <c r="Q1127" t="s">
        <v>1073</v>
      </c>
      <c r="R1127" t="s">
        <v>1073</v>
      </c>
      <c r="S1127" t="s">
        <v>1073</v>
      </c>
    </row>
    <row r="1128" spans="1:19" x14ac:dyDescent="0.15">
      <c r="A1128">
        <v>1127</v>
      </c>
      <c r="B1128">
        <v>2019</v>
      </c>
      <c r="C1128" t="s">
        <v>206</v>
      </c>
      <c r="D1128" t="s">
        <v>223</v>
      </c>
      <c r="F1128" t="s">
        <v>23</v>
      </c>
      <c r="G1128" t="s">
        <v>23</v>
      </c>
      <c r="H1128" s="6" t="s">
        <v>24</v>
      </c>
      <c r="I1128" t="s">
        <v>547</v>
      </c>
      <c r="J1128">
        <v>295</v>
      </c>
      <c r="K1128"/>
      <c r="N1128" t="s">
        <v>36</v>
      </c>
      <c r="P1128" t="s">
        <v>1081</v>
      </c>
      <c r="Q1128" t="s">
        <v>1073</v>
      </c>
      <c r="R1128" t="s">
        <v>1073</v>
      </c>
      <c r="S1128" t="s">
        <v>1073</v>
      </c>
    </row>
    <row r="1129" spans="1:19" x14ac:dyDescent="0.15">
      <c r="A1129">
        <v>1128</v>
      </c>
      <c r="B1129">
        <v>2019</v>
      </c>
      <c r="C1129" t="s">
        <v>245</v>
      </c>
      <c r="D1129" t="s">
        <v>469</v>
      </c>
      <c r="F1129" t="s">
        <v>23</v>
      </c>
      <c r="G1129" t="s">
        <v>23</v>
      </c>
      <c r="H1129" t="s">
        <v>63</v>
      </c>
      <c r="I1129" t="s">
        <v>548</v>
      </c>
      <c r="J1129">
        <v>1025</v>
      </c>
      <c r="K1129"/>
      <c r="N1129" t="s">
        <v>36</v>
      </c>
      <c r="P1129">
        <v>0</v>
      </c>
      <c r="Q1129" t="s">
        <v>1073</v>
      </c>
      <c r="R1129" t="s">
        <v>1073</v>
      </c>
      <c r="S1129" t="s">
        <v>1073</v>
      </c>
    </row>
    <row r="1130" spans="1:19" x14ac:dyDescent="0.15">
      <c r="A1130">
        <v>1129</v>
      </c>
      <c r="B1130">
        <v>2019</v>
      </c>
      <c r="C1130" t="s">
        <v>315</v>
      </c>
      <c r="D1130" t="s">
        <v>316</v>
      </c>
      <c r="F1130" t="s">
        <v>14</v>
      </c>
      <c r="G1130" t="s">
        <v>15</v>
      </c>
      <c r="H1130" s="6" t="s">
        <v>16</v>
      </c>
      <c r="I1130" t="s">
        <v>546</v>
      </c>
      <c r="J1130">
        <v>585</v>
      </c>
      <c r="K1130"/>
      <c r="N1130" t="s">
        <v>36</v>
      </c>
      <c r="P1130" t="s">
        <v>1073</v>
      </c>
      <c r="Q1130" t="s">
        <v>1073</v>
      </c>
      <c r="R1130" t="s">
        <v>1073</v>
      </c>
      <c r="S1130" t="s">
        <v>1073</v>
      </c>
    </row>
    <row r="1131" spans="1:19" x14ac:dyDescent="0.15">
      <c r="A1131">
        <v>1130</v>
      </c>
      <c r="B1131">
        <v>2019</v>
      </c>
      <c r="C1131" t="s">
        <v>175</v>
      </c>
      <c r="D1131" t="s">
        <v>176</v>
      </c>
      <c r="F1131" t="s">
        <v>23</v>
      </c>
      <c r="G1131" t="s">
        <v>23</v>
      </c>
      <c r="H1131" t="s">
        <v>71</v>
      </c>
      <c r="I1131" t="s">
        <v>546</v>
      </c>
      <c r="J1131">
        <v>585</v>
      </c>
      <c r="K1131"/>
      <c r="N1131" t="s">
        <v>20</v>
      </c>
      <c r="P1131" t="s">
        <v>1073</v>
      </c>
      <c r="Q1131" t="s">
        <v>1073</v>
      </c>
      <c r="R1131" t="s">
        <v>1073</v>
      </c>
      <c r="S1131" t="s">
        <v>1073</v>
      </c>
    </row>
    <row r="1132" spans="1:19" x14ac:dyDescent="0.15">
      <c r="A1132">
        <v>1131</v>
      </c>
      <c r="B1132">
        <v>2019</v>
      </c>
      <c r="C1132" t="s">
        <v>56</v>
      </c>
      <c r="D1132" t="s">
        <v>57</v>
      </c>
      <c r="F1132" t="s">
        <v>23</v>
      </c>
      <c r="G1132" t="s">
        <v>23</v>
      </c>
      <c r="H1132" t="s">
        <v>67</v>
      </c>
      <c r="I1132" t="s">
        <v>546</v>
      </c>
      <c r="J1132">
        <v>585</v>
      </c>
      <c r="K1132"/>
      <c r="N1132" t="s">
        <v>36</v>
      </c>
      <c r="P1132" t="s">
        <v>1081</v>
      </c>
      <c r="Q1132" t="s">
        <v>1073</v>
      </c>
      <c r="R1132" t="s">
        <v>1073</v>
      </c>
      <c r="S1132" t="s">
        <v>1073</v>
      </c>
    </row>
    <row r="1133" spans="1:19" x14ac:dyDescent="0.15">
      <c r="A1133">
        <v>1132</v>
      </c>
      <c r="B1133">
        <v>2019</v>
      </c>
      <c r="C1133" t="s">
        <v>331</v>
      </c>
      <c r="D1133" t="s">
        <v>246</v>
      </c>
      <c r="F1133" t="s">
        <v>23</v>
      </c>
      <c r="G1133" t="s">
        <v>23</v>
      </c>
      <c r="H1133" s="6" t="s">
        <v>24</v>
      </c>
      <c r="I1133" t="s">
        <v>547</v>
      </c>
      <c r="J1133">
        <v>295</v>
      </c>
      <c r="K1133"/>
      <c r="N1133" t="s">
        <v>36</v>
      </c>
      <c r="P1133" t="s">
        <v>1081</v>
      </c>
      <c r="Q1133" t="s">
        <v>1073</v>
      </c>
      <c r="R1133" t="s">
        <v>1073</v>
      </c>
      <c r="S1133" t="s">
        <v>1073</v>
      </c>
    </row>
    <row r="1134" spans="1:19" x14ac:dyDescent="0.15">
      <c r="A1134">
        <v>1133</v>
      </c>
      <c r="B1134">
        <v>2019</v>
      </c>
      <c r="C1134" t="s">
        <v>218</v>
      </c>
      <c r="D1134" t="s">
        <v>219</v>
      </c>
      <c r="F1134" t="s">
        <v>23</v>
      </c>
      <c r="G1134" t="s">
        <v>23</v>
      </c>
      <c r="H1134" t="s">
        <v>16</v>
      </c>
      <c r="I1134" t="s">
        <v>548</v>
      </c>
      <c r="J1134">
        <v>525</v>
      </c>
      <c r="K1134"/>
      <c r="N1134" t="s">
        <v>36</v>
      </c>
      <c r="P1134" t="s">
        <v>1081</v>
      </c>
      <c r="Q1134" t="s">
        <v>1073</v>
      </c>
      <c r="R1134" t="s">
        <v>1073</v>
      </c>
      <c r="S1134" t="s">
        <v>1073</v>
      </c>
    </row>
    <row r="1135" spans="1:19" x14ac:dyDescent="0.15">
      <c r="A1135">
        <v>1134</v>
      </c>
      <c r="B1135">
        <v>2019</v>
      </c>
      <c r="C1135" t="s">
        <v>58</v>
      </c>
      <c r="D1135" t="s">
        <v>484</v>
      </c>
      <c r="F1135" t="s">
        <v>23</v>
      </c>
      <c r="G1135" t="s">
        <v>23</v>
      </c>
      <c r="H1135" s="6" t="s">
        <v>49</v>
      </c>
      <c r="I1135" t="s">
        <v>548</v>
      </c>
      <c r="J1135">
        <v>525</v>
      </c>
      <c r="K1135"/>
      <c r="N1135" t="s">
        <v>36</v>
      </c>
      <c r="P1135" t="s">
        <v>1081</v>
      </c>
      <c r="Q1135" t="s">
        <v>1073</v>
      </c>
      <c r="R1135" t="s">
        <v>1073</v>
      </c>
      <c r="S1135" t="s">
        <v>1073</v>
      </c>
    </row>
    <row r="1136" spans="1:19" x14ac:dyDescent="0.15">
      <c r="A1136">
        <v>1135</v>
      </c>
      <c r="B1136">
        <v>2019</v>
      </c>
      <c r="C1136" t="s">
        <v>264</v>
      </c>
      <c r="D1136" t="s">
        <v>168</v>
      </c>
      <c r="F1136" t="s">
        <v>23</v>
      </c>
      <c r="G1136" t="s">
        <v>23</v>
      </c>
      <c r="H1136" t="s">
        <v>71</v>
      </c>
      <c r="I1136" t="s">
        <v>546</v>
      </c>
      <c r="J1136">
        <v>550</v>
      </c>
      <c r="K1136"/>
      <c r="N1136" t="s">
        <v>36</v>
      </c>
      <c r="P1136" t="s">
        <v>1073</v>
      </c>
      <c r="Q1136" t="s">
        <v>1073</v>
      </c>
      <c r="R1136" t="s">
        <v>1073</v>
      </c>
      <c r="S1136" t="s">
        <v>1073</v>
      </c>
    </row>
    <row r="1137" spans="1:19" x14ac:dyDescent="0.15">
      <c r="A1137">
        <v>1136</v>
      </c>
      <c r="B1137">
        <v>2019</v>
      </c>
      <c r="C1137" t="s">
        <v>39</v>
      </c>
      <c r="D1137" t="s">
        <v>40</v>
      </c>
      <c r="F1137" t="s">
        <v>23</v>
      </c>
      <c r="G1137" t="s">
        <v>23</v>
      </c>
      <c r="H1137" t="s">
        <v>16</v>
      </c>
      <c r="I1137" t="s">
        <v>548</v>
      </c>
      <c r="J1137">
        <v>525</v>
      </c>
      <c r="K1137"/>
      <c r="N1137" t="s">
        <v>36</v>
      </c>
      <c r="P1137" t="s">
        <v>1081</v>
      </c>
      <c r="Q1137" t="s">
        <v>1073</v>
      </c>
      <c r="R1137" t="s">
        <v>1073</v>
      </c>
      <c r="S1137" t="s">
        <v>1073</v>
      </c>
    </row>
    <row r="1138" spans="1:19" x14ac:dyDescent="0.15">
      <c r="A1138">
        <v>1137</v>
      </c>
      <c r="B1138">
        <v>2019</v>
      </c>
      <c r="C1138" t="s">
        <v>132</v>
      </c>
      <c r="D1138" t="s">
        <v>133</v>
      </c>
      <c r="F1138" t="s">
        <v>23</v>
      </c>
      <c r="G1138" t="s">
        <v>23</v>
      </c>
      <c r="H1138" t="s">
        <v>16</v>
      </c>
      <c r="I1138" t="s">
        <v>548</v>
      </c>
      <c r="J1138">
        <v>525</v>
      </c>
      <c r="K1138"/>
      <c r="N1138" t="s">
        <v>36</v>
      </c>
      <c r="P1138" t="s">
        <v>1081</v>
      </c>
      <c r="Q1138" t="s">
        <v>1073</v>
      </c>
      <c r="R1138" t="s">
        <v>1073</v>
      </c>
      <c r="S1138" t="s">
        <v>1073</v>
      </c>
    </row>
    <row r="1139" spans="1:19" x14ac:dyDescent="0.15">
      <c r="A1139">
        <v>1138</v>
      </c>
      <c r="B1139">
        <v>2019</v>
      </c>
      <c r="C1139" t="s">
        <v>376</v>
      </c>
      <c r="D1139" t="s">
        <v>616</v>
      </c>
      <c r="F1139" t="s">
        <v>121</v>
      </c>
      <c r="G1139" t="s">
        <v>43</v>
      </c>
      <c r="H1139" t="s">
        <v>71</v>
      </c>
      <c r="I1139" t="s">
        <v>546</v>
      </c>
      <c r="J1139">
        <v>1135</v>
      </c>
      <c r="K1139"/>
      <c r="N1139" t="s">
        <v>36</v>
      </c>
      <c r="P1139" t="s">
        <v>1073</v>
      </c>
      <c r="Q1139" t="s">
        <v>1073</v>
      </c>
      <c r="R1139" t="s">
        <v>1073</v>
      </c>
      <c r="S1139" t="s">
        <v>1073</v>
      </c>
    </row>
    <row r="1140" spans="1:19" x14ac:dyDescent="0.15">
      <c r="A1140">
        <v>1139</v>
      </c>
      <c r="B1140">
        <v>2019</v>
      </c>
      <c r="C1140" t="s">
        <v>376</v>
      </c>
      <c r="D1140" t="s">
        <v>616</v>
      </c>
      <c r="F1140" t="s">
        <v>121</v>
      </c>
      <c r="G1140" t="s">
        <v>43</v>
      </c>
      <c r="H1140" t="s">
        <v>71</v>
      </c>
      <c r="I1140" t="s">
        <v>546</v>
      </c>
      <c r="J1140">
        <v>1135</v>
      </c>
      <c r="K1140"/>
      <c r="N1140" t="s">
        <v>36</v>
      </c>
      <c r="P1140" t="s">
        <v>1073</v>
      </c>
      <c r="Q1140" t="s">
        <v>1073</v>
      </c>
      <c r="R1140" t="s">
        <v>1073</v>
      </c>
      <c r="S1140" t="s">
        <v>1073</v>
      </c>
    </row>
    <row r="1141" spans="1:19" x14ac:dyDescent="0.15">
      <c r="A1141">
        <v>1140</v>
      </c>
      <c r="B1141">
        <v>2019</v>
      </c>
      <c r="C1141" t="s">
        <v>262</v>
      </c>
      <c r="D1141" t="s">
        <v>471</v>
      </c>
      <c r="F1141" t="s">
        <v>23</v>
      </c>
      <c r="G1141" t="s">
        <v>23</v>
      </c>
      <c r="H1141" t="s">
        <v>71</v>
      </c>
      <c r="I1141" t="s">
        <v>546</v>
      </c>
      <c r="J1141">
        <v>585</v>
      </c>
      <c r="K1141"/>
      <c r="N1141" t="s">
        <v>36</v>
      </c>
      <c r="P1141" t="s">
        <v>1073</v>
      </c>
      <c r="Q1141" t="s">
        <v>1073</v>
      </c>
      <c r="R1141" t="s">
        <v>1073</v>
      </c>
      <c r="S1141" t="s">
        <v>1073</v>
      </c>
    </row>
    <row r="1142" spans="1:19" x14ac:dyDescent="0.15">
      <c r="A1142">
        <v>1141</v>
      </c>
      <c r="B1142">
        <v>2019</v>
      </c>
      <c r="C1142" t="s">
        <v>45</v>
      </c>
      <c r="D1142" t="s">
        <v>46</v>
      </c>
      <c r="F1142" t="s">
        <v>47</v>
      </c>
      <c r="G1142" t="s">
        <v>48</v>
      </c>
      <c r="H1142" t="s">
        <v>24</v>
      </c>
      <c r="I1142" t="s">
        <v>547</v>
      </c>
      <c r="J1142">
        <v>295</v>
      </c>
      <c r="K1142"/>
      <c r="N1142" t="s">
        <v>36</v>
      </c>
      <c r="P1142">
        <v>0</v>
      </c>
      <c r="Q1142" t="s">
        <v>1073</v>
      </c>
      <c r="R1142" t="s">
        <v>1073</v>
      </c>
      <c r="S1142" t="s">
        <v>1094</v>
      </c>
    </row>
    <row r="1143" spans="1:19" x14ac:dyDescent="0.15">
      <c r="A1143">
        <v>1142</v>
      </c>
      <c r="B1143">
        <v>2019</v>
      </c>
      <c r="C1143" t="s">
        <v>214</v>
      </c>
      <c r="D1143" t="s">
        <v>215</v>
      </c>
      <c r="F1143" t="s">
        <v>23</v>
      </c>
      <c r="G1143" t="s">
        <v>23</v>
      </c>
      <c r="H1143" s="6" t="s">
        <v>24</v>
      </c>
      <c r="I1143" t="s">
        <v>547</v>
      </c>
      <c r="J1143">
        <v>295</v>
      </c>
      <c r="K1143"/>
      <c r="N1143" t="s">
        <v>36</v>
      </c>
      <c r="P1143" t="s">
        <v>1081</v>
      </c>
      <c r="Q1143" t="s">
        <v>1073</v>
      </c>
      <c r="R1143" t="s">
        <v>1073</v>
      </c>
      <c r="S1143" t="s">
        <v>1073</v>
      </c>
    </row>
    <row r="1144" spans="1:19" x14ac:dyDescent="0.15">
      <c r="A1144">
        <v>1143</v>
      </c>
      <c r="B1144">
        <v>2019</v>
      </c>
      <c r="C1144" t="s">
        <v>56</v>
      </c>
      <c r="D1144" t="s">
        <v>474</v>
      </c>
      <c r="F1144" t="s">
        <v>23</v>
      </c>
      <c r="G1144" t="s">
        <v>23</v>
      </c>
      <c r="H1144" t="s">
        <v>16</v>
      </c>
      <c r="I1144" t="s">
        <v>548</v>
      </c>
      <c r="J1144">
        <v>525</v>
      </c>
      <c r="K1144"/>
      <c r="N1144" t="s">
        <v>20</v>
      </c>
      <c r="P1144" t="s">
        <v>1081</v>
      </c>
      <c r="Q1144" t="s">
        <v>1073</v>
      </c>
      <c r="R1144" t="s">
        <v>1073</v>
      </c>
      <c r="S1144" t="s">
        <v>1073</v>
      </c>
    </row>
    <row r="1145" spans="1:19" x14ac:dyDescent="0.15">
      <c r="A1145">
        <v>1144</v>
      </c>
      <c r="B1145">
        <v>2019</v>
      </c>
      <c r="C1145" t="s">
        <v>116</v>
      </c>
      <c r="D1145" t="s">
        <v>468</v>
      </c>
      <c r="F1145" t="s">
        <v>23</v>
      </c>
      <c r="G1145" t="s">
        <v>23</v>
      </c>
      <c r="H1145" t="s">
        <v>24</v>
      </c>
      <c r="I1145" t="s">
        <v>547</v>
      </c>
      <c r="J1145">
        <v>565</v>
      </c>
      <c r="K1145"/>
      <c r="N1145" t="s">
        <v>36</v>
      </c>
      <c r="P1145" t="s">
        <v>1081</v>
      </c>
      <c r="Q1145" t="s">
        <v>1073</v>
      </c>
      <c r="R1145" t="s">
        <v>1073</v>
      </c>
      <c r="S1145" t="s">
        <v>1073</v>
      </c>
    </row>
    <row r="1146" spans="1:19" x14ac:dyDescent="0.15">
      <c r="A1146">
        <v>1145</v>
      </c>
      <c r="B1146">
        <v>2019</v>
      </c>
      <c r="C1146" t="s">
        <v>167</v>
      </c>
      <c r="D1146" t="s">
        <v>477</v>
      </c>
      <c r="F1146" t="s">
        <v>23</v>
      </c>
      <c r="G1146" t="s">
        <v>23</v>
      </c>
      <c r="H1146" t="s">
        <v>67</v>
      </c>
      <c r="I1146" t="s">
        <v>548</v>
      </c>
      <c r="J1146">
        <v>685</v>
      </c>
      <c r="K1146"/>
      <c r="N1146" t="s">
        <v>36</v>
      </c>
      <c r="P1146" t="s">
        <v>1081</v>
      </c>
      <c r="Q1146" t="s">
        <v>1073</v>
      </c>
      <c r="R1146" t="s">
        <v>1073</v>
      </c>
      <c r="S1146" t="s">
        <v>1073</v>
      </c>
    </row>
    <row r="1147" spans="1:19" x14ac:dyDescent="0.15">
      <c r="A1147">
        <v>1146</v>
      </c>
      <c r="B1147">
        <v>2019</v>
      </c>
      <c r="C1147" t="s">
        <v>481</v>
      </c>
      <c r="D1147" t="s">
        <v>561</v>
      </c>
      <c r="F1147" t="s">
        <v>23</v>
      </c>
      <c r="G1147" t="s">
        <v>23</v>
      </c>
      <c r="H1147" t="s">
        <v>71</v>
      </c>
      <c r="I1147" t="s">
        <v>546</v>
      </c>
      <c r="J1147">
        <v>585</v>
      </c>
      <c r="K1147"/>
      <c r="N1147" t="s">
        <v>50</v>
      </c>
      <c r="P1147" t="s">
        <v>1073</v>
      </c>
      <c r="Q1147" t="s">
        <v>1073</v>
      </c>
      <c r="R1147" t="s">
        <v>1073</v>
      </c>
      <c r="S1147" t="s">
        <v>1073</v>
      </c>
    </row>
    <row r="1148" spans="1:19" x14ac:dyDescent="0.15">
      <c r="A1148">
        <v>1147</v>
      </c>
      <c r="B1148">
        <v>2019</v>
      </c>
      <c r="C1148" t="s">
        <v>253</v>
      </c>
      <c r="D1148" t="s">
        <v>479</v>
      </c>
      <c r="F1148" t="s">
        <v>23</v>
      </c>
      <c r="G1148" t="s">
        <v>23</v>
      </c>
      <c r="H1148" t="s">
        <v>71</v>
      </c>
      <c r="I1148" t="s">
        <v>354</v>
      </c>
      <c r="J1148">
        <v>0</v>
      </c>
      <c r="K1148"/>
      <c r="N1148" t="s">
        <v>36</v>
      </c>
      <c r="P1148" t="s">
        <v>1073</v>
      </c>
      <c r="Q1148" t="s">
        <v>1073</v>
      </c>
      <c r="R1148" t="s">
        <v>1073</v>
      </c>
      <c r="S1148" t="s">
        <v>1073</v>
      </c>
    </row>
    <row r="1149" spans="1:19" x14ac:dyDescent="0.15">
      <c r="A1149">
        <v>1148</v>
      </c>
      <c r="B1149">
        <v>2019</v>
      </c>
      <c r="C1149" t="s">
        <v>221</v>
      </c>
      <c r="D1149" t="s">
        <v>222</v>
      </c>
      <c r="F1149" t="s">
        <v>14</v>
      </c>
      <c r="G1149" t="s">
        <v>15</v>
      </c>
      <c r="H1149" t="s">
        <v>16</v>
      </c>
      <c r="I1149" t="s">
        <v>546</v>
      </c>
      <c r="J1149">
        <v>585</v>
      </c>
      <c r="K1149"/>
      <c r="N1149" t="s">
        <v>36</v>
      </c>
      <c r="P1149" t="s">
        <v>1073</v>
      </c>
      <c r="Q1149" t="s">
        <v>1073</v>
      </c>
      <c r="R1149" t="s">
        <v>1073</v>
      </c>
      <c r="S1149" t="s">
        <v>1073</v>
      </c>
    </row>
    <row r="1150" spans="1:19" x14ac:dyDescent="0.15">
      <c r="A1150">
        <v>1149</v>
      </c>
      <c r="B1150">
        <v>2019</v>
      </c>
      <c r="C1150" t="s">
        <v>94</v>
      </c>
      <c r="D1150" t="s">
        <v>95</v>
      </c>
      <c r="F1150" t="s">
        <v>96</v>
      </c>
      <c r="G1150" t="s">
        <v>48</v>
      </c>
      <c r="H1150" t="s">
        <v>16</v>
      </c>
      <c r="I1150" t="s">
        <v>548</v>
      </c>
      <c r="J1150">
        <v>525</v>
      </c>
      <c r="K1150"/>
      <c r="N1150" t="s">
        <v>36</v>
      </c>
      <c r="P1150" t="s">
        <v>1073</v>
      </c>
      <c r="Q1150" t="s">
        <v>1073</v>
      </c>
      <c r="R1150" t="s">
        <v>1073</v>
      </c>
      <c r="S1150" t="s">
        <v>1094</v>
      </c>
    </row>
    <row r="1151" spans="1:19" x14ac:dyDescent="0.15">
      <c r="A1151">
        <v>1150</v>
      </c>
      <c r="B1151">
        <v>2019</v>
      </c>
      <c r="C1151" t="s">
        <v>145</v>
      </c>
      <c r="D1151" t="s">
        <v>146</v>
      </c>
      <c r="F1151" t="s">
        <v>23</v>
      </c>
      <c r="G1151" t="s">
        <v>23</v>
      </c>
      <c r="H1151" s="6" t="s">
        <v>24</v>
      </c>
      <c r="I1151" t="s">
        <v>547</v>
      </c>
      <c r="J1151">
        <v>665</v>
      </c>
      <c r="K1151"/>
      <c r="N1151" t="s">
        <v>36</v>
      </c>
      <c r="P1151" t="s">
        <v>1081</v>
      </c>
      <c r="Q1151" t="s">
        <v>1073</v>
      </c>
      <c r="R1151" t="s">
        <v>1073</v>
      </c>
      <c r="S1151" t="s">
        <v>1073</v>
      </c>
    </row>
    <row r="1152" spans="1:19" x14ac:dyDescent="0.15">
      <c r="A1152">
        <v>1151</v>
      </c>
      <c r="B1152">
        <v>2019</v>
      </c>
      <c r="C1152" t="s">
        <v>481</v>
      </c>
      <c r="D1152" t="s">
        <v>482</v>
      </c>
      <c r="F1152" t="s">
        <v>23</v>
      </c>
      <c r="G1152" t="s">
        <v>23</v>
      </c>
      <c r="H1152" t="s">
        <v>71</v>
      </c>
      <c r="I1152" t="s">
        <v>25</v>
      </c>
      <c r="J1152">
        <v>675</v>
      </c>
      <c r="K1152"/>
      <c r="N1152" t="s">
        <v>20</v>
      </c>
      <c r="P1152" t="s">
        <v>1073</v>
      </c>
      <c r="Q1152" t="s">
        <v>1073</v>
      </c>
      <c r="R1152" t="s">
        <v>1073</v>
      </c>
      <c r="S1152" t="s">
        <v>1073</v>
      </c>
    </row>
    <row r="1153" spans="1:19" x14ac:dyDescent="0.15">
      <c r="A1153">
        <v>1152</v>
      </c>
      <c r="B1153">
        <v>2019</v>
      </c>
      <c r="C1153" t="s">
        <v>116</v>
      </c>
      <c r="D1153" t="s">
        <v>468</v>
      </c>
      <c r="F1153" t="s">
        <v>23</v>
      </c>
      <c r="G1153" t="s">
        <v>23</v>
      </c>
      <c r="H1153" t="s">
        <v>24</v>
      </c>
      <c r="I1153" t="s">
        <v>547</v>
      </c>
      <c r="J1153">
        <v>565</v>
      </c>
      <c r="K1153"/>
      <c r="N1153" t="s">
        <v>20</v>
      </c>
      <c r="P1153" t="s">
        <v>1081</v>
      </c>
      <c r="Q1153" t="s">
        <v>1073</v>
      </c>
      <c r="R1153" t="s">
        <v>1073</v>
      </c>
      <c r="S1153" t="s">
        <v>1073</v>
      </c>
    </row>
    <row r="1154" spans="1:19" x14ac:dyDescent="0.15">
      <c r="A1154">
        <v>1153</v>
      </c>
      <c r="B1154">
        <v>2019</v>
      </c>
      <c r="C1154" t="s">
        <v>142</v>
      </c>
      <c r="D1154" t="s">
        <v>143</v>
      </c>
      <c r="F1154" t="s">
        <v>23</v>
      </c>
      <c r="G1154" t="s">
        <v>23</v>
      </c>
      <c r="H1154" t="s">
        <v>24</v>
      </c>
      <c r="I1154" t="s">
        <v>547</v>
      </c>
      <c r="J1154">
        <v>295</v>
      </c>
      <c r="K1154"/>
      <c r="N1154" t="s">
        <v>36</v>
      </c>
      <c r="P1154" t="s">
        <v>1081</v>
      </c>
      <c r="Q1154" t="s">
        <v>1073</v>
      </c>
      <c r="R1154" t="s">
        <v>1073</v>
      </c>
      <c r="S1154" t="s">
        <v>1073</v>
      </c>
    </row>
    <row r="1155" spans="1:19" x14ac:dyDescent="0.15">
      <c r="A1155">
        <v>1154</v>
      </c>
      <c r="B1155">
        <v>2019</v>
      </c>
      <c r="C1155" t="s">
        <v>191</v>
      </c>
      <c r="D1155" t="s">
        <v>702</v>
      </c>
      <c r="F1155" t="s">
        <v>23</v>
      </c>
      <c r="G1155" t="s">
        <v>23</v>
      </c>
      <c r="H1155" t="s">
        <v>71</v>
      </c>
      <c r="I1155" t="s">
        <v>548</v>
      </c>
      <c r="J1155">
        <v>525</v>
      </c>
      <c r="K1155"/>
      <c r="N1155" t="s">
        <v>36</v>
      </c>
      <c r="P1155" t="s">
        <v>1073</v>
      </c>
      <c r="Q1155" t="s">
        <v>1073</v>
      </c>
      <c r="R1155" t="s">
        <v>1073</v>
      </c>
      <c r="S1155" t="s">
        <v>1073</v>
      </c>
    </row>
    <row r="1156" spans="1:19" x14ac:dyDescent="0.15">
      <c r="A1156">
        <v>1155</v>
      </c>
      <c r="B1156">
        <v>2019</v>
      </c>
      <c r="C1156" t="s">
        <v>498</v>
      </c>
      <c r="D1156" t="s">
        <v>499</v>
      </c>
      <c r="F1156" t="s">
        <v>23</v>
      </c>
      <c r="G1156" t="s">
        <v>23</v>
      </c>
      <c r="H1156" t="s">
        <v>71</v>
      </c>
      <c r="I1156" t="s">
        <v>546</v>
      </c>
      <c r="J1156">
        <v>1335</v>
      </c>
      <c r="K1156"/>
      <c r="N1156" t="s">
        <v>36</v>
      </c>
      <c r="P1156" t="s">
        <v>1073</v>
      </c>
      <c r="Q1156" t="s">
        <v>1073</v>
      </c>
      <c r="R1156" t="s">
        <v>1073</v>
      </c>
      <c r="S1156" t="s">
        <v>1073</v>
      </c>
    </row>
    <row r="1157" spans="1:19" x14ac:dyDescent="0.15">
      <c r="A1157">
        <v>1156</v>
      </c>
      <c r="B1157">
        <v>2019</v>
      </c>
      <c r="C1157" t="s">
        <v>688</v>
      </c>
      <c r="D1157" t="s">
        <v>232</v>
      </c>
      <c r="F1157" t="s">
        <v>23</v>
      </c>
      <c r="G1157" t="s">
        <v>23</v>
      </c>
      <c r="H1157" s="6" t="s">
        <v>71</v>
      </c>
      <c r="I1157" t="s">
        <v>546</v>
      </c>
      <c r="J1157">
        <v>585</v>
      </c>
      <c r="K1157"/>
      <c r="N1157" t="s">
        <v>20</v>
      </c>
      <c r="P1157" t="s">
        <v>1073</v>
      </c>
      <c r="Q1157" t="s">
        <v>1073</v>
      </c>
      <c r="R1157" t="s">
        <v>1073</v>
      </c>
      <c r="S1157" t="s">
        <v>1073</v>
      </c>
    </row>
    <row r="1158" spans="1:19" x14ac:dyDescent="0.15">
      <c r="A1158">
        <v>1157</v>
      </c>
      <c r="B1158">
        <v>2019</v>
      </c>
      <c r="C1158" t="s">
        <v>110</v>
      </c>
      <c r="D1158" t="s">
        <v>111</v>
      </c>
      <c r="F1158" t="s">
        <v>23</v>
      </c>
      <c r="G1158" t="s">
        <v>23</v>
      </c>
      <c r="H1158" t="s">
        <v>16</v>
      </c>
      <c r="I1158" t="s">
        <v>546</v>
      </c>
      <c r="J1158">
        <v>585</v>
      </c>
      <c r="K1158"/>
      <c r="N1158" t="s">
        <v>36</v>
      </c>
      <c r="P1158" t="s">
        <v>1081</v>
      </c>
      <c r="Q1158" t="s">
        <v>1073</v>
      </c>
      <c r="R1158" t="s">
        <v>1073</v>
      </c>
      <c r="S1158" t="s">
        <v>1073</v>
      </c>
    </row>
    <row r="1159" spans="1:19" x14ac:dyDescent="0.15">
      <c r="A1159">
        <v>1158</v>
      </c>
      <c r="B1159">
        <v>2019</v>
      </c>
      <c r="C1159" t="s">
        <v>337</v>
      </c>
      <c r="D1159" t="s">
        <v>338</v>
      </c>
      <c r="F1159" t="s">
        <v>301</v>
      </c>
      <c r="G1159" t="s">
        <v>43</v>
      </c>
      <c r="H1159" s="6" t="s">
        <v>49</v>
      </c>
      <c r="I1159" t="s">
        <v>546</v>
      </c>
      <c r="J1159">
        <v>585</v>
      </c>
      <c r="K1159"/>
      <c r="N1159" t="s">
        <v>36</v>
      </c>
      <c r="P1159" t="s">
        <v>1073</v>
      </c>
      <c r="Q1159" t="s">
        <v>1073</v>
      </c>
      <c r="R1159" t="s">
        <v>1073</v>
      </c>
      <c r="S1159" t="s">
        <v>1073</v>
      </c>
    </row>
    <row r="1160" spans="1:19" x14ac:dyDescent="0.15">
      <c r="A1160">
        <v>1159</v>
      </c>
      <c r="B1160">
        <v>2019</v>
      </c>
      <c r="C1160" t="s">
        <v>227</v>
      </c>
      <c r="D1160" t="s">
        <v>228</v>
      </c>
      <c r="F1160" t="s">
        <v>23</v>
      </c>
      <c r="G1160" t="s">
        <v>23</v>
      </c>
      <c r="H1160" t="s">
        <v>16</v>
      </c>
      <c r="I1160" t="s">
        <v>548</v>
      </c>
      <c r="J1160">
        <v>525</v>
      </c>
      <c r="K1160"/>
      <c r="N1160" t="s">
        <v>36</v>
      </c>
      <c r="P1160" t="s">
        <v>1081</v>
      </c>
      <c r="Q1160" t="s">
        <v>1073</v>
      </c>
      <c r="R1160" t="s">
        <v>1073</v>
      </c>
      <c r="S1160" t="s">
        <v>1073</v>
      </c>
    </row>
    <row r="1161" spans="1:19" x14ac:dyDescent="0.15">
      <c r="A1161">
        <v>1160</v>
      </c>
      <c r="B1161">
        <v>2019</v>
      </c>
      <c r="C1161" t="s">
        <v>341</v>
      </c>
      <c r="D1161" t="s">
        <v>703</v>
      </c>
      <c r="F1161" t="s">
        <v>23</v>
      </c>
      <c r="G1161" t="s">
        <v>23</v>
      </c>
      <c r="H1161" t="s">
        <v>71</v>
      </c>
      <c r="I1161" t="s">
        <v>546</v>
      </c>
      <c r="J1161">
        <v>1135</v>
      </c>
      <c r="K1161"/>
      <c r="N1161" t="s">
        <v>20</v>
      </c>
      <c r="P1161" t="s">
        <v>1073</v>
      </c>
      <c r="Q1161" t="s">
        <v>1073</v>
      </c>
      <c r="R1161" t="s">
        <v>1073</v>
      </c>
      <c r="S1161" t="s">
        <v>1073</v>
      </c>
    </row>
    <row r="1162" spans="1:19" x14ac:dyDescent="0.15">
      <c r="A1162">
        <v>1161</v>
      </c>
      <c r="B1162">
        <v>2019</v>
      </c>
      <c r="C1162" t="s">
        <v>440</v>
      </c>
      <c r="D1162" t="s">
        <v>441</v>
      </c>
      <c r="F1162" t="s">
        <v>23</v>
      </c>
      <c r="G1162" t="s">
        <v>23</v>
      </c>
      <c r="H1162" t="s">
        <v>71</v>
      </c>
      <c r="I1162" t="s">
        <v>546</v>
      </c>
      <c r="J1162">
        <v>1335</v>
      </c>
      <c r="K1162"/>
      <c r="N1162" t="s">
        <v>36</v>
      </c>
      <c r="P1162" t="s">
        <v>1073</v>
      </c>
      <c r="Q1162" t="s">
        <v>1073</v>
      </c>
      <c r="R1162" t="s">
        <v>1073</v>
      </c>
      <c r="S1162" t="s">
        <v>1073</v>
      </c>
    </row>
    <row r="1163" spans="1:19" x14ac:dyDescent="0.15">
      <c r="A1163">
        <v>1162</v>
      </c>
      <c r="B1163">
        <v>2019</v>
      </c>
      <c r="C1163" t="s">
        <v>266</v>
      </c>
      <c r="D1163" t="s">
        <v>308</v>
      </c>
      <c r="F1163" t="s">
        <v>23</v>
      </c>
      <c r="G1163" t="s">
        <v>23</v>
      </c>
      <c r="H1163" t="s">
        <v>24</v>
      </c>
      <c r="I1163" t="s">
        <v>547</v>
      </c>
      <c r="J1163">
        <v>295</v>
      </c>
      <c r="K1163"/>
      <c r="N1163" t="s">
        <v>36</v>
      </c>
      <c r="P1163" t="s">
        <v>1081</v>
      </c>
      <c r="Q1163" t="s">
        <v>1073</v>
      </c>
      <c r="R1163" t="s">
        <v>1073</v>
      </c>
      <c r="S1163" t="s">
        <v>1073</v>
      </c>
    </row>
    <row r="1164" spans="1:19" x14ac:dyDescent="0.15">
      <c r="A1164">
        <v>1163</v>
      </c>
      <c r="B1164">
        <v>2019</v>
      </c>
      <c r="C1164" t="s">
        <v>557</v>
      </c>
      <c r="D1164" t="s">
        <v>558</v>
      </c>
      <c r="F1164" t="s">
        <v>14</v>
      </c>
      <c r="G1164" t="s">
        <v>15</v>
      </c>
      <c r="H1164" t="s">
        <v>16</v>
      </c>
      <c r="I1164" t="s">
        <v>546</v>
      </c>
      <c r="J1164">
        <v>585</v>
      </c>
      <c r="K1164"/>
      <c r="N1164" t="s">
        <v>36</v>
      </c>
      <c r="P1164" t="s">
        <v>1073</v>
      </c>
      <c r="Q1164" t="s">
        <v>1073</v>
      </c>
      <c r="R1164" t="s">
        <v>1073</v>
      </c>
      <c r="S1164" t="s">
        <v>1073</v>
      </c>
    </row>
    <row r="1165" spans="1:19" x14ac:dyDescent="0.15">
      <c r="A1165">
        <v>1164</v>
      </c>
      <c r="B1165">
        <v>2019</v>
      </c>
      <c r="C1165" t="s">
        <v>617</v>
      </c>
      <c r="D1165" t="s">
        <v>618</v>
      </c>
      <c r="F1165" t="s">
        <v>23</v>
      </c>
      <c r="G1165" t="s">
        <v>23</v>
      </c>
      <c r="H1165" s="6" t="s">
        <v>63</v>
      </c>
      <c r="I1165" t="s">
        <v>546</v>
      </c>
      <c r="J1165">
        <v>585</v>
      </c>
      <c r="K1165"/>
      <c r="N1165" t="s">
        <v>20</v>
      </c>
      <c r="P1165" t="s">
        <v>1073</v>
      </c>
      <c r="Q1165" t="s">
        <v>1073</v>
      </c>
      <c r="R1165" t="s">
        <v>1073</v>
      </c>
      <c r="S1165" t="s">
        <v>1073</v>
      </c>
    </row>
    <row r="1166" spans="1:19" x14ac:dyDescent="0.15">
      <c r="A1166">
        <v>1165</v>
      </c>
      <c r="B1166">
        <v>2019</v>
      </c>
      <c r="C1166" t="s">
        <v>363</v>
      </c>
      <c r="D1166" t="s">
        <v>489</v>
      </c>
      <c r="F1166" t="s">
        <v>23</v>
      </c>
      <c r="G1166" t="s">
        <v>23</v>
      </c>
      <c r="H1166" t="s">
        <v>71</v>
      </c>
      <c r="I1166" t="s">
        <v>546</v>
      </c>
      <c r="J1166">
        <v>585</v>
      </c>
      <c r="K1166"/>
      <c r="N1166" t="s">
        <v>36</v>
      </c>
      <c r="P1166" t="s">
        <v>1073</v>
      </c>
      <c r="Q1166" t="s">
        <v>1073</v>
      </c>
      <c r="R1166" t="s">
        <v>1073</v>
      </c>
      <c r="S1166" t="s">
        <v>1073</v>
      </c>
    </row>
    <row r="1167" spans="1:19" x14ac:dyDescent="0.15">
      <c r="A1167">
        <v>1166</v>
      </c>
      <c r="B1167">
        <v>2019</v>
      </c>
      <c r="C1167" t="s">
        <v>264</v>
      </c>
      <c r="D1167" t="s">
        <v>168</v>
      </c>
      <c r="F1167" t="s">
        <v>23</v>
      </c>
      <c r="G1167" t="s">
        <v>23</v>
      </c>
      <c r="H1167" t="s">
        <v>71</v>
      </c>
      <c r="I1167" t="s">
        <v>354</v>
      </c>
      <c r="J1167">
        <v>0</v>
      </c>
      <c r="K1167"/>
      <c r="N1167" t="s">
        <v>36</v>
      </c>
      <c r="P1167" t="s">
        <v>1073</v>
      </c>
      <c r="Q1167" t="s">
        <v>1073</v>
      </c>
      <c r="R1167" t="s">
        <v>1073</v>
      </c>
      <c r="S1167" t="s">
        <v>1073</v>
      </c>
    </row>
    <row r="1168" spans="1:19" x14ac:dyDescent="0.15">
      <c r="A1168">
        <v>1167</v>
      </c>
      <c r="B1168">
        <v>2019</v>
      </c>
      <c r="C1168" t="s">
        <v>253</v>
      </c>
      <c r="D1168" t="s">
        <v>704</v>
      </c>
      <c r="F1168" t="s">
        <v>23</v>
      </c>
      <c r="G1168" t="s">
        <v>23</v>
      </c>
      <c r="H1168" s="6" t="s">
        <v>71</v>
      </c>
      <c r="I1168" t="s">
        <v>546</v>
      </c>
      <c r="J1168">
        <v>585</v>
      </c>
      <c r="K1168"/>
      <c r="N1168" t="s">
        <v>36</v>
      </c>
      <c r="P1168" t="s">
        <v>1073</v>
      </c>
      <c r="Q1168" t="s">
        <v>1073</v>
      </c>
      <c r="R1168" t="s">
        <v>1073</v>
      </c>
      <c r="S1168" t="s">
        <v>1073</v>
      </c>
    </row>
    <row r="1169" spans="1:19" x14ac:dyDescent="0.15">
      <c r="A1169">
        <v>1168</v>
      </c>
      <c r="B1169">
        <v>2019</v>
      </c>
      <c r="C1169" t="s">
        <v>705</v>
      </c>
      <c r="D1169" t="s">
        <v>313</v>
      </c>
      <c r="F1169" t="s">
        <v>314</v>
      </c>
      <c r="G1169" t="s">
        <v>43</v>
      </c>
      <c r="H1169" t="s">
        <v>71</v>
      </c>
      <c r="I1169" t="s">
        <v>546</v>
      </c>
      <c r="J1169">
        <v>585</v>
      </c>
      <c r="K1169"/>
      <c r="N1169" t="s">
        <v>36</v>
      </c>
      <c r="P1169" t="s">
        <v>1073</v>
      </c>
      <c r="Q1169" t="s">
        <v>1073</v>
      </c>
      <c r="R1169" t="s">
        <v>1073</v>
      </c>
      <c r="S1169" t="s">
        <v>1094</v>
      </c>
    </row>
    <row r="1170" spans="1:19" x14ac:dyDescent="0.15">
      <c r="A1170">
        <v>1169</v>
      </c>
      <c r="B1170">
        <v>2019</v>
      </c>
      <c r="C1170" t="s">
        <v>119</v>
      </c>
      <c r="D1170" t="s">
        <v>120</v>
      </c>
      <c r="F1170" t="s">
        <v>121</v>
      </c>
      <c r="G1170" t="s">
        <v>43</v>
      </c>
      <c r="H1170" t="s">
        <v>67</v>
      </c>
      <c r="I1170" t="s">
        <v>547</v>
      </c>
      <c r="J1170">
        <v>295</v>
      </c>
      <c r="K1170"/>
      <c r="N1170" t="s">
        <v>20</v>
      </c>
      <c r="P1170" t="s">
        <v>1073</v>
      </c>
      <c r="Q1170" t="s">
        <v>1073</v>
      </c>
      <c r="R1170" t="s">
        <v>1073</v>
      </c>
      <c r="S1170" t="s">
        <v>1073</v>
      </c>
    </row>
    <row r="1171" spans="1:19" x14ac:dyDescent="0.15">
      <c r="A1171">
        <v>1170</v>
      </c>
      <c r="B1171">
        <v>2019</v>
      </c>
      <c r="C1171" t="s">
        <v>492</v>
      </c>
      <c r="F1171" t="s">
        <v>493</v>
      </c>
      <c r="G1171" t="s">
        <v>43</v>
      </c>
      <c r="H1171" t="s">
        <v>16</v>
      </c>
      <c r="I1171" t="s">
        <v>546</v>
      </c>
      <c r="J1171">
        <v>585</v>
      </c>
      <c r="K1171"/>
      <c r="N1171" t="s">
        <v>36</v>
      </c>
      <c r="P1171" t="s">
        <v>1073</v>
      </c>
      <c r="Q1171" t="s">
        <v>1073</v>
      </c>
      <c r="R1171" t="s">
        <v>1073</v>
      </c>
      <c r="S1171" t="s">
        <v>1094</v>
      </c>
    </row>
    <row r="1172" spans="1:19" x14ac:dyDescent="0.15">
      <c r="A1172">
        <v>1171</v>
      </c>
      <c r="B1172">
        <v>2019</v>
      </c>
      <c r="C1172" t="s">
        <v>227</v>
      </c>
      <c r="D1172" t="s">
        <v>228</v>
      </c>
      <c r="F1172" t="s">
        <v>23</v>
      </c>
      <c r="G1172" t="s">
        <v>23</v>
      </c>
      <c r="H1172" s="6" t="s">
        <v>16</v>
      </c>
      <c r="I1172" t="s">
        <v>546</v>
      </c>
      <c r="J1172">
        <v>685</v>
      </c>
      <c r="K1172"/>
      <c r="N1172" t="s">
        <v>36</v>
      </c>
      <c r="P1172" t="s">
        <v>1081</v>
      </c>
      <c r="Q1172" t="s">
        <v>1073</v>
      </c>
      <c r="R1172" t="s">
        <v>1073</v>
      </c>
      <c r="S1172" t="s">
        <v>1073</v>
      </c>
    </row>
    <row r="1173" spans="1:19" x14ac:dyDescent="0.15">
      <c r="A1173">
        <v>1172</v>
      </c>
      <c r="B1173">
        <v>2019</v>
      </c>
      <c r="C1173" t="s">
        <v>180</v>
      </c>
      <c r="D1173" t="s">
        <v>181</v>
      </c>
      <c r="F1173" t="s">
        <v>23</v>
      </c>
      <c r="G1173" t="s">
        <v>23</v>
      </c>
      <c r="H1173" t="s">
        <v>24</v>
      </c>
      <c r="I1173" t="s">
        <v>547</v>
      </c>
      <c r="J1173">
        <v>295</v>
      </c>
      <c r="K1173"/>
      <c r="N1173" t="s">
        <v>36</v>
      </c>
      <c r="P1173" t="s">
        <v>1081</v>
      </c>
      <c r="Q1173" t="s">
        <v>1073</v>
      </c>
      <c r="R1173" t="s">
        <v>1073</v>
      </c>
      <c r="S1173" t="s">
        <v>1073</v>
      </c>
    </row>
    <row r="1174" spans="1:19" x14ac:dyDescent="0.15">
      <c r="A1174">
        <v>1173</v>
      </c>
      <c r="B1174">
        <v>2019</v>
      </c>
      <c r="C1174" t="s">
        <v>460</v>
      </c>
      <c r="D1174" t="s">
        <v>706</v>
      </c>
      <c r="F1174" t="s">
        <v>23</v>
      </c>
      <c r="G1174" t="s">
        <v>23</v>
      </c>
      <c r="H1174" s="6" t="s">
        <v>71</v>
      </c>
      <c r="I1174" t="s">
        <v>546</v>
      </c>
      <c r="J1174">
        <v>1485</v>
      </c>
      <c r="K1174"/>
      <c r="N1174" t="s">
        <v>36</v>
      </c>
      <c r="P1174" t="s">
        <v>1073</v>
      </c>
      <c r="Q1174" t="s">
        <v>1073</v>
      </c>
      <c r="R1174" t="s">
        <v>1073</v>
      </c>
      <c r="S1174" t="s">
        <v>1073</v>
      </c>
    </row>
    <row r="1175" spans="1:19" x14ac:dyDescent="0.15">
      <c r="A1175">
        <v>1174</v>
      </c>
      <c r="B1175">
        <v>2019</v>
      </c>
      <c r="C1175" t="s">
        <v>707</v>
      </c>
      <c r="D1175" t="s">
        <v>708</v>
      </c>
      <c r="F1175" t="s">
        <v>23</v>
      </c>
      <c r="G1175" t="s">
        <v>23</v>
      </c>
      <c r="H1175" t="s">
        <v>71</v>
      </c>
      <c r="I1175" t="s">
        <v>546</v>
      </c>
      <c r="J1175">
        <v>585</v>
      </c>
      <c r="K1175"/>
      <c r="N1175" t="s">
        <v>36</v>
      </c>
      <c r="P1175" t="s">
        <v>1073</v>
      </c>
      <c r="Q1175" t="s">
        <v>1073</v>
      </c>
      <c r="R1175" t="s">
        <v>1073</v>
      </c>
      <c r="S1175" t="s">
        <v>1073</v>
      </c>
    </row>
    <row r="1176" spans="1:19" x14ac:dyDescent="0.15">
      <c r="A1176">
        <v>1175</v>
      </c>
      <c r="B1176">
        <v>2019</v>
      </c>
      <c r="C1176" t="s">
        <v>611</v>
      </c>
      <c r="D1176" t="s">
        <v>612</v>
      </c>
      <c r="E1176" t="s">
        <v>147</v>
      </c>
      <c r="F1176" t="s">
        <v>23</v>
      </c>
      <c r="G1176" t="s">
        <v>23</v>
      </c>
      <c r="H1176" s="6" t="s">
        <v>16</v>
      </c>
      <c r="I1176" t="s">
        <v>354</v>
      </c>
      <c r="J1176">
        <v>0</v>
      </c>
      <c r="K1176"/>
      <c r="N1176" t="s">
        <v>20</v>
      </c>
      <c r="P1176" t="s">
        <v>1081</v>
      </c>
      <c r="Q1176" t="s">
        <v>1073</v>
      </c>
      <c r="R1176" t="s">
        <v>1073</v>
      </c>
      <c r="S1176" t="s">
        <v>1073</v>
      </c>
    </row>
    <row r="1177" spans="1:19" x14ac:dyDescent="0.15">
      <c r="A1177">
        <v>1176</v>
      </c>
      <c r="B1177">
        <v>2019</v>
      </c>
      <c r="C1177" t="s">
        <v>642</v>
      </c>
      <c r="D1177" t="s">
        <v>677</v>
      </c>
      <c r="F1177" t="s">
        <v>112</v>
      </c>
      <c r="G1177" t="s">
        <v>1093</v>
      </c>
      <c r="H1177" s="7" t="s">
        <v>54</v>
      </c>
      <c r="I1177" t="s">
        <v>546</v>
      </c>
      <c r="J1177">
        <v>1335</v>
      </c>
      <c r="K1177"/>
      <c r="N1177" t="s">
        <v>20</v>
      </c>
      <c r="P1177" t="s">
        <v>1073</v>
      </c>
      <c r="Q1177" t="s">
        <v>1073</v>
      </c>
      <c r="R1177" t="s">
        <v>1073</v>
      </c>
      <c r="S1177" t="s">
        <v>1073</v>
      </c>
    </row>
    <row r="1178" spans="1:19" x14ac:dyDescent="0.15">
      <c r="A1178">
        <v>1177</v>
      </c>
      <c r="B1178">
        <v>2019</v>
      </c>
      <c r="C1178" t="s">
        <v>299</v>
      </c>
      <c r="D1178" t="s">
        <v>300</v>
      </c>
      <c r="F1178" t="s">
        <v>23</v>
      </c>
      <c r="G1178" t="s">
        <v>23</v>
      </c>
      <c r="H1178" s="6" t="s">
        <v>71</v>
      </c>
      <c r="I1178" t="s">
        <v>546</v>
      </c>
      <c r="J1178">
        <v>585</v>
      </c>
      <c r="K1178"/>
      <c r="N1178" t="s">
        <v>36</v>
      </c>
      <c r="P1178" t="s">
        <v>1073</v>
      </c>
      <c r="Q1178" t="s">
        <v>1073</v>
      </c>
      <c r="R1178" t="s">
        <v>1073</v>
      </c>
      <c r="S1178" t="s">
        <v>1073</v>
      </c>
    </row>
    <row r="1179" spans="1:19" x14ac:dyDescent="0.15">
      <c r="A1179">
        <v>1178</v>
      </c>
      <c r="B1179">
        <v>2019</v>
      </c>
      <c r="C1179" t="s">
        <v>175</v>
      </c>
      <c r="D1179" t="s">
        <v>176</v>
      </c>
      <c r="F1179" t="s">
        <v>23</v>
      </c>
      <c r="G1179" t="s">
        <v>23</v>
      </c>
      <c r="H1179" t="s">
        <v>71</v>
      </c>
      <c r="I1179" t="s">
        <v>546</v>
      </c>
      <c r="J1179">
        <v>585</v>
      </c>
      <c r="K1179"/>
      <c r="N1179" t="s">
        <v>36</v>
      </c>
      <c r="P1179" t="s">
        <v>1073</v>
      </c>
      <c r="Q1179" t="s">
        <v>1073</v>
      </c>
      <c r="R1179" t="s">
        <v>1073</v>
      </c>
      <c r="S1179" t="s">
        <v>1073</v>
      </c>
    </row>
    <row r="1180" spans="1:19" x14ac:dyDescent="0.15">
      <c r="A1180">
        <v>1179</v>
      </c>
      <c r="B1180">
        <v>2019</v>
      </c>
      <c r="C1180" t="s">
        <v>258</v>
      </c>
      <c r="D1180" t="s">
        <v>101</v>
      </c>
      <c r="E1180" t="s">
        <v>102</v>
      </c>
      <c r="F1180" t="s">
        <v>23</v>
      </c>
      <c r="G1180" t="s">
        <v>23</v>
      </c>
      <c r="H1180" t="s">
        <v>60</v>
      </c>
      <c r="I1180" t="s">
        <v>547</v>
      </c>
      <c r="J1180">
        <v>295</v>
      </c>
      <c r="K1180"/>
      <c r="N1180" t="s">
        <v>20</v>
      </c>
      <c r="P1180" t="s">
        <v>1081</v>
      </c>
      <c r="Q1180" t="s">
        <v>1073</v>
      </c>
      <c r="R1180" t="s">
        <v>1073</v>
      </c>
      <c r="S1180" t="s">
        <v>1073</v>
      </c>
    </row>
    <row r="1181" spans="1:19" x14ac:dyDescent="0.15">
      <c r="A1181">
        <v>1180</v>
      </c>
      <c r="B1181">
        <v>2019</v>
      </c>
      <c r="C1181" t="s">
        <v>623</v>
      </c>
      <c r="D1181" t="s">
        <v>709</v>
      </c>
      <c r="F1181" t="s">
        <v>83</v>
      </c>
      <c r="G1181" t="s">
        <v>35</v>
      </c>
      <c r="H1181" s="6" t="s">
        <v>54</v>
      </c>
      <c r="I1181" t="s">
        <v>546</v>
      </c>
      <c r="J1181">
        <v>585</v>
      </c>
      <c r="K1181"/>
      <c r="N1181" t="s">
        <v>36</v>
      </c>
      <c r="P1181" t="s">
        <v>1073</v>
      </c>
      <c r="Q1181" t="s">
        <v>1073</v>
      </c>
      <c r="R1181" t="s">
        <v>1073</v>
      </c>
      <c r="S1181" t="s">
        <v>1073</v>
      </c>
    </row>
    <row r="1182" spans="1:19" x14ac:dyDescent="0.15">
      <c r="A1182">
        <v>1181</v>
      </c>
      <c r="B1182">
        <v>2019</v>
      </c>
      <c r="C1182" t="s">
        <v>710</v>
      </c>
      <c r="D1182" t="s">
        <v>711</v>
      </c>
      <c r="F1182" t="s">
        <v>23</v>
      </c>
      <c r="G1182" t="s">
        <v>23</v>
      </c>
      <c r="H1182" t="s">
        <v>24</v>
      </c>
      <c r="I1182" t="s">
        <v>547</v>
      </c>
      <c r="J1182">
        <v>370</v>
      </c>
      <c r="K1182"/>
      <c r="N1182" t="s">
        <v>20</v>
      </c>
      <c r="P1182" t="s">
        <v>1084</v>
      </c>
      <c r="Q1182" t="s">
        <v>1073</v>
      </c>
      <c r="R1182" t="s">
        <v>1073</v>
      </c>
      <c r="S1182" t="s">
        <v>1073</v>
      </c>
    </row>
    <row r="1183" spans="1:19" x14ac:dyDescent="0.15">
      <c r="A1183">
        <v>1182</v>
      </c>
      <c r="B1183">
        <v>2019</v>
      </c>
      <c r="C1183" t="s">
        <v>272</v>
      </c>
      <c r="D1183" t="s">
        <v>296</v>
      </c>
      <c r="E1183" t="s">
        <v>332</v>
      </c>
      <c r="F1183" t="s">
        <v>23</v>
      </c>
      <c r="G1183" t="s">
        <v>23</v>
      </c>
      <c r="H1183" t="s">
        <v>60</v>
      </c>
      <c r="I1183" t="s">
        <v>547</v>
      </c>
      <c r="J1183">
        <v>295</v>
      </c>
      <c r="K1183"/>
      <c r="N1183" t="s">
        <v>36</v>
      </c>
      <c r="P1183" t="s">
        <v>1081</v>
      </c>
      <c r="Q1183" t="s">
        <v>1073</v>
      </c>
      <c r="R1183" t="s">
        <v>1073</v>
      </c>
      <c r="S1183" t="s">
        <v>1073</v>
      </c>
    </row>
    <row r="1184" spans="1:19" x14ac:dyDescent="0.15">
      <c r="A1184">
        <v>1183</v>
      </c>
      <c r="B1184">
        <v>2019</v>
      </c>
      <c r="C1184" t="s">
        <v>140</v>
      </c>
      <c r="D1184" t="s">
        <v>298</v>
      </c>
      <c r="F1184" t="s">
        <v>23</v>
      </c>
      <c r="G1184" t="s">
        <v>23</v>
      </c>
      <c r="H1184" t="s">
        <v>67</v>
      </c>
      <c r="I1184" t="s">
        <v>25</v>
      </c>
      <c r="J1184">
        <v>275</v>
      </c>
      <c r="K1184"/>
      <c r="N1184" t="s">
        <v>36</v>
      </c>
      <c r="P1184" t="s">
        <v>1081</v>
      </c>
      <c r="Q1184" t="s">
        <v>1073</v>
      </c>
      <c r="R1184" t="s">
        <v>1073</v>
      </c>
      <c r="S1184" t="s">
        <v>1073</v>
      </c>
    </row>
    <row r="1185" spans="1:19" x14ac:dyDescent="0.15">
      <c r="A1185">
        <v>1184</v>
      </c>
      <c r="B1185">
        <v>2019</v>
      </c>
      <c r="C1185" t="s">
        <v>21</v>
      </c>
      <c r="D1185" t="s">
        <v>22</v>
      </c>
      <c r="F1185" t="s">
        <v>23</v>
      </c>
      <c r="G1185" t="s">
        <v>23</v>
      </c>
      <c r="H1185" t="s">
        <v>16</v>
      </c>
      <c r="I1185" t="s">
        <v>546</v>
      </c>
      <c r="J1185">
        <v>585</v>
      </c>
      <c r="K1185"/>
      <c r="N1185" t="s">
        <v>36</v>
      </c>
      <c r="P1185" t="s">
        <v>1081</v>
      </c>
      <c r="Q1185" t="s">
        <v>1073</v>
      </c>
      <c r="R1185" t="s">
        <v>1073</v>
      </c>
      <c r="S1185" t="s">
        <v>1073</v>
      </c>
    </row>
    <row r="1186" spans="1:19" x14ac:dyDescent="0.15">
      <c r="A1186">
        <v>1185</v>
      </c>
      <c r="B1186">
        <v>2019</v>
      </c>
      <c r="C1186" t="s">
        <v>245</v>
      </c>
      <c r="D1186" t="s">
        <v>246</v>
      </c>
      <c r="F1186" t="s">
        <v>23</v>
      </c>
      <c r="G1186" t="s">
        <v>23</v>
      </c>
      <c r="H1186" s="6" t="s">
        <v>63</v>
      </c>
      <c r="I1186" t="s">
        <v>546</v>
      </c>
      <c r="J1186">
        <v>585</v>
      </c>
      <c r="K1186"/>
      <c r="N1186" t="s">
        <v>36</v>
      </c>
      <c r="P1186">
        <v>0</v>
      </c>
      <c r="Q1186" t="s">
        <v>1073</v>
      </c>
      <c r="R1186" t="s">
        <v>1073</v>
      </c>
      <c r="S1186" t="s">
        <v>1073</v>
      </c>
    </row>
    <row r="1187" spans="1:19" x14ac:dyDescent="0.15">
      <c r="A1187">
        <v>1186</v>
      </c>
      <c r="B1187">
        <v>2019</v>
      </c>
      <c r="C1187" t="s">
        <v>712</v>
      </c>
      <c r="D1187" t="s">
        <v>578</v>
      </c>
      <c r="F1187" t="s">
        <v>579</v>
      </c>
      <c r="G1187" t="s">
        <v>15</v>
      </c>
      <c r="H1187" t="s">
        <v>24</v>
      </c>
      <c r="I1187" t="s">
        <v>547</v>
      </c>
      <c r="J1187">
        <v>565</v>
      </c>
      <c r="K1187"/>
      <c r="N1187" t="s">
        <v>20</v>
      </c>
      <c r="P1187" t="s">
        <v>1073</v>
      </c>
      <c r="Q1187" t="s">
        <v>1073</v>
      </c>
      <c r="R1187" t="s">
        <v>1073</v>
      </c>
      <c r="S1187" t="s">
        <v>1094</v>
      </c>
    </row>
    <row r="1188" spans="1:19" x14ac:dyDescent="0.15">
      <c r="A1188">
        <v>1187</v>
      </c>
      <c r="B1188">
        <v>2019</v>
      </c>
      <c r="C1188" t="s">
        <v>713</v>
      </c>
      <c r="D1188" t="s">
        <v>714</v>
      </c>
      <c r="F1188" t="s">
        <v>23</v>
      </c>
      <c r="G1188" t="s">
        <v>23</v>
      </c>
      <c r="H1188" s="6" t="s">
        <v>71</v>
      </c>
      <c r="I1188" t="s">
        <v>546</v>
      </c>
      <c r="J1188">
        <v>585</v>
      </c>
      <c r="K1188"/>
      <c r="N1188" t="s">
        <v>36</v>
      </c>
      <c r="P1188" t="s">
        <v>1073</v>
      </c>
      <c r="Q1188" t="s">
        <v>1073</v>
      </c>
      <c r="R1188" t="s">
        <v>1073</v>
      </c>
      <c r="S1188" t="s">
        <v>1073</v>
      </c>
    </row>
    <row r="1189" spans="1:19" x14ac:dyDescent="0.15">
      <c r="A1189">
        <v>1188</v>
      </c>
      <c r="B1189">
        <v>2019</v>
      </c>
      <c r="C1189" t="s">
        <v>167</v>
      </c>
      <c r="D1189" t="s">
        <v>168</v>
      </c>
      <c r="F1189" t="s">
        <v>23</v>
      </c>
      <c r="G1189" t="s">
        <v>23</v>
      </c>
      <c r="H1189" t="s">
        <v>16</v>
      </c>
      <c r="I1189" t="s">
        <v>548</v>
      </c>
      <c r="J1189">
        <v>525</v>
      </c>
      <c r="K1189"/>
      <c r="N1189" t="s">
        <v>36</v>
      </c>
      <c r="P1189" t="s">
        <v>1081</v>
      </c>
      <c r="Q1189" t="s">
        <v>1073</v>
      </c>
      <c r="R1189" t="s">
        <v>1073</v>
      </c>
      <c r="S1189" t="s">
        <v>1073</v>
      </c>
    </row>
    <row r="1190" spans="1:19" x14ac:dyDescent="0.15">
      <c r="A1190">
        <v>1189</v>
      </c>
      <c r="B1190">
        <v>2019</v>
      </c>
      <c r="C1190" t="s">
        <v>180</v>
      </c>
      <c r="D1190" t="s">
        <v>181</v>
      </c>
      <c r="F1190" t="s">
        <v>23</v>
      </c>
      <c r="G1190" t="s">
        <v>23</v>
      </c>
      <c r="H1190" t="s">
        <v>24</v>
      </c>
      <c r="I1190" t="s">
        <v>547</v>
      </c>
      <c r="J1190">
        <v>395</v>
      </c>
      <c r="K1190"/>
      <c r="N1190" t="s">
        <v>36</v>
      </c>
      <c r="P1190" t="s">
        <v>1081</v>
      </c>
      <c r="Q1190" t="s">
        <v>1073</v>
      </c>
      <c r="R1190" t="s">
        <v>1073</v>
      </c>
      <c r="S1190" t="s">
        <v>1073</v>
      </c>
    </row>
    <row r="1191" spans="1:19" x14ac:dyDescent="0.15">
      <c r="A1191">
        <v>1190</v>
      </c>
      <c r="B1191">
        <v>2019</v>
      </c>
      <c r="C1191" t="s">
        <v>214</v>
      </c>
      <c r="D1191" t="s">
        <v>215</v>
      </c>
      <c r="F1191" t="s">
        <v>23</v>
      </c>
      <c r="G1191" t="s">
        <v>23</v>
      </c>
      <c r="H1191" t="s">
        <v>16</v>
      </c>
      <c r="I1191" t="s">
        <v>548</v>
      </c>
      <c r="J1191">
        <v>525</v>
      </c>
      <c r="K1191"/>
      <c r="N1191" t="s">
        <v>36</v>
      </c>
      <c r="P1191" t="s">
        <v>1081</v>
      </c>
      <c r="Q1191" t="s">
        <v>1073</v>
      </c>
      <c r="R1191" t="s">
        <v>1073</v>
      </c>
      <c r="S1191" t="s">
        <v>1073</v>
      </c>
    </row>
    <row r="1192" spans="1:19" x14ac:dyDescent="0.15">
      <c r="A1192">
        <v>1191</v>
      </c>
      <c r="B1192">
        <v>2019</v>
      </c>
      <c r="C1192" t="s">
        <v>272</v>
      </c>
      <c r="D1192" t="s">
        <v>296</v>
      </c>
      <c r="F1192" t="s">
        <v>23</v>
      </c>
      <c r="G1192" t="s">
        <v>23</v>
      </c>
      <c r="H1192" t="s">
        <v>67</v>
      </c>
      <c r="I1192" t="s">
        <v>546</v>
      </c>
      <c r="J1192">
        <v>585</v>
      </c>
      <c r="K1192"/>
      <c r="N1192" t="s">
        <v>36</v>
      </c>
      <c r="P1192" t="s">
        <v>1081</v>
      </c>
      <c r="Q1192" t="s">
        <v>1073</v>
      </c>
      <c r="R1192" t="s">
        <v>1073</v>
      </c>
      <c r="S1192" t="s">
        <v>1073</v>
      </c>
    </row>
    <row r="1193" spans="1:19" x14ac:dyDescent="0.15">
      <c r="A1193">
        <v>1192</v>
      </c>
      <c r="B1193">
        <v>2019</v>
      </c>
      <c r="C1193" t="s">
        <v>272</v>
      </c>
      <c r="D1193" t="s">
        <v>273</v>
      </c>
      <c r="F1193" t="s">
        <v>23</v>
      </c>
      <c r="G1193" t="s">
        <v>23</v>
      </c>
      <c r="H1193" t="s">
        <v>24</v>
      </c>
      <c r="I1193" t="s">
        <v>547</v>
      </c>
      <c r="J1193">
        <v>295</v>
      </c>
      <c r="K1193"/>
      <c r="N1193" t="s">
        <v>36</v>
      </c>
      <c r="P1193" t="s">
        <v>1081</v>
      </c>
      <c r="Q1193" t="s">
        <v>1073</v>
      </c>
      <c r="R1193" t="s">
        <v>1073</v>
      </c>
      <c r="S1193" t="s">
        <v>1073</v>
      </c>
    </row>
    <row r="1194" spans="1:19" x14ac:dyDescent="0.15">
      <c r="A1194">
        <v>1193</v>
      </c>
      <c r="B1194">
        <v>2019</v>
      </c>
      <c r="C1194" t="s">
        <v>167</v>
      </c>
      <c r="D1194" t="s">
        <v>168</v>
      </c>
      <c r="F1194" t="s">
        <v>23</v>
      </c>
      <c r="G1194" t="s">
        <v>23</v>
      </c>
      <c r="H1194" t="s">
        <v>24</v>
      </c>
      <c r="I1194" t="s">
        <v>547</v>
      </c>
      <c r="J1194">
        <v>295</v>
      </c>
      <c r="K1194"/>
      <c r="N1194" t="s">
        <v>20</v>
      </c>
      <c r="P1194" t="s">
        <v>1081</v>
      </c>
      <c r="Q1194" t="s">
        <v>1073</v>
      </c>
      <c r="R1194" t="s">
        <v>1073</v>
      </c>
      <c r="S1194" t="s">
        <v>1073</v>
      </c>
    </row>
    <row r="1195" spans="1:19" x14ac:dyDescent="0.15">
      <c r="A1195">
        <v>1194</v>
      </c>
      <c r="B1195">
        <v>2019</v>
      </c>
      <c r="C1195" t="s">
        <v>317</v>
      </c>
      <c r="D1195" t="s">
        <v>298</v>
      </c>
      <c r="F1195" t="s">
        <v>23</v>
      </c>
      <c r="G1195" t="s">
        <v>23</v>
      </c>
      <c r="H1195" t="s">
        <v>67</v>
      </c>
      <c r="I1195" t="s">
        <v>548</v>
      </c>
      <c r="J1195">
        <v>525</v>
      </c>
      <c r="K1195"/>
      <c r="N1195" t="s">
        <v>20</v>
      </c>
      <c r="P1195">
        <v>0</v>
      </c>
      <c r="Q1195" t="s">
        <v>1073</v>
      </c>
      <c r="R1195" t="s">
        <v>1073</v>
      </c>
      <c r="S1195" t="s">
        <v>1073</v>
      </c>
    </row>
    <row r="1196" spans="1:19" x14ac:dyDescent="0.15">
      <c r="A1196">
        <v>1195</v>
      </c>
      <c r="B1196">
        <v>2019</v>
      </c>
      <c r="C1196" t="s">
        <v>253</v>
      </c>
      <c r="D1196" t="s">
        <v>398</v>
      </c>
      <c r="F1196" t="s">
        <v>23</v>
      </c>
      <c r="G1196" t="s">
        <v>23</v>
      </c>
      <c r="H1196" t="s">
        <v>71</v>
      </c>
      <c r="I1196" t="s">
        <v>546</v>
      </c>
      <c r="J1196">
        <v>585</v>
      </c>
      <c r="K1196"/>
      <c r="N1196" t="s">
        <v>20</v>
      </c>
      <c r="P1196" t="s">
        <v>1073</v>
      </c>
      <c r="Q1196" t="s">
        <v>1073</v>
      </c>
      <c r="R1196" t="s">
        <v>1073</v>
      </c>
      <c r="S1196" t="s">
        <v>1073</v>
      </c>
    </row>
    <row r="1197" spans="1:19" x14ac:dyDescent="0.15">
      <c r="A1197">
        <v>1196</v>
      </c>
      <c r="B1197">
        <v>2019</v>
      </c>
      <c r="C1197" t="s">
        <v>94</v>
      </c>
      <c r="D1197" t="s">
        <v>95</v>
      </c>
      <c r="F1197" t="s">
        <v>96</v>
      </c>
      <c r="G1197" t="s">
        <v>48</v>
      </c>
      <c r="H1197" t="s">
        <v>16</v>
      </c>
      <c r="I1197" t="s">
        <v>546</v>
      </c>
      <c r="J1197">
        <v>585</v>
      </c>
      <c r="K1197"/>
      <c r="N1197" t="s">
        <v>20</v>
      </c>
      <c r="P1197" t="s">
        <v>1073</v>
      </c>
      <c r="Q1197" t="s">
        <v>1073</v>
      </c>
      <c r="R1197" t="s">
        <v>1073</v>
      </c>
      <c r="S1197" t="s">
        <v>1094</v>
      </c>
    </row>
    <row r="1198" spans="1:19" x14ac:dyDescent="0.15">
      <c r="A1198">
        <v>1197</v>
      </c>
      <c r="B1198">
        <v>2019</v>
      </c>
      <c r="C1198" t="s">
        <v>216</v>
      </c>
      <c r="D1198" t="s">
        <v>217</v>
      </c>
      <c r="F1198" t="s">
        <v>23</v>
      </c>
      <c r="G1198" t="s">
        <v>23</v>
      </c>
      <c r="H1198" t="s">
        <v>71</v>
      </c>
      <c r="I1198" t="s">
        <v>546</v>
      </c>
      <c r="J1198">
        <v>585</v>
      </c>
      <c r="K1198"/>
      <c r="N1198" t="s">
        <v>36</v>
      </c>
      <c r="P1198" t="s">
        <v>1073</v>
      </c>
      <c r="Q1198" t="s">
        <v>1073</v>
      </c>
      <c r="R1198" t="s">
        <v>1073</v>
      </c>
      <c r="S1198" t="s">
        <v>1073</v>
      </c>
    </row>
    <row r="1199" spans="1:19" x14ac:dyDescent="0.15">
      <c r="A1199">
        <v>1198</v>
      </c>
      <c r="B1199">
        <v>2019</v>
      </c>
      <c r="C1199" t="s">
        <v>245</v>
      </c>
      <c r="D1199" t="s">
        <v>246</v>
      </c>
      <c r="F1199" t="s">
        <v>23</v>
      </c>
      <c r="G1199" t="s">
        <v>23</v>
      </c>
      <c r="H1199" s="6" t="s">
        <v>63</v>
      </c>
      <c r="I1199" t="s">
        <v>546</v>
      </c>
      <c r="J1199">
        <v>585</v>
      </c>
      <c r="K1199"/>
      <c r="N1199" t="s">
        <v>20</v>
      </c>
      <c r="P1199">
        <v>0</v>
      </c>
      <c r="Q1199" t="s">
        <v>1073</v>
      </c>
      <c r="R1199" t="s">
        <v>1073</v>
      </c>
      <c r="S1199" t="s">
        <v>1073</v>
      </c>
    </row>
    <row r="1200" spans="1:19" x14ac:dyDescent="0.15">
      <c r="A1200">
        <v>1199</v>
      </c>
      <c r="B1200">
        <v>2019</v>
      </c>
      <c r="C1200" t="s">
        <v>214</v>
      </c>
      <c r="D1200" t="s">
        <v>215</v>
      </c>
      <c r="F1200" t="s">
        <v>23</v>
      </c>
      <c r="G1200" t="s">
        <v>23</v>
      </c>
      <c r="H1200" t="s">
        <v>67</v>
      </c>
      <c r="I1200" t="s">
        <v>547</v>
      </c>
      <c r="J1200">
        <v>295</v>
      </c>
      <c r="K1200"/>
      <c r="N1200" t="s">
        <v>36</v>
      </c>
      <c r="P1200" t="s">
        <v>1081</v>
      </c>
      <c r="Q1200" t="s">
        <v>1073</v>
      </c>
      <c r="R1200" t="s">
        <v>1073</v>
      </c>
      <c r="S1200" t="s">
        <v>1073</v>
      </c>
    </row>
    <row r="1201" spans="1:19" x14ac:dyDescent="0.15">
      <c r="A1201">
        <v>1200</v>
      </c>
      <c r="B1201">
        <v>2019</v>
      </c>
      <c r="C1201" t="s">
        <v>142</v>
      </c>
      <c r="D1201" t="s">
        <v>143</v>
      </c>
      <c r="F1201" t="s">
        <v>23</v>
      </c>
      <c r="G1201" t="s">
        <v>23</v>
      </c>
      <c r="H1201" t="s">
        <v>24</v>
      </c>
      <c r="I1201" t="s">
        <v>547</v>
      </c>
      <c r="J1201">
        <v>565</v>
      </c>
      <c r="K1201"/>
      <c r="N1201" t="s">
        <v>36</v>
      </c>
      <c r="P1201" t="s">
        <v>1081</v>
      </c>
      <c r="Q1201" t="s">
        <v>1073</v>
      </c>
      <c r="R1201" t="s">
        <v>1073</v>
      </c>
      <c r="S1201" t="s">
        <v>1073</v>
      </c>
    </row>
    <row r="1202" spans="1:19" x14ac:dyDescent="0.15">
      <c r="A1202">
        <v>1201</v>
      </c>
      <c r="B1202">
        <v>2019</v>
      </c>
      <c r="C1202" t="s">
        <v>130</v>
      </c>
      <c r="D1202" t="s">
        <v>715</v>
      </c>
      <c r="F1202" t="s">
        <v>23</v>
      </c>
      <c r="G1202" t="s">
        <v>23</v>
      </c>
      <c r="H1202" t="s">
        <v>71</v>
      </c>
      <c r="I1202" t="s">
        <v>548</v>
      </c>
      <c r="J1202">
        <v>525</v>
      </c>
      <c r="K1202"/>
      <c r="N1202" t="s">
        <v>36</v>
      </c>
      <c r="P1202" t="s">
        <v>1073</v>
      </c>
      <c r="Q1202" t="s">
        <v>1073</v>
      </c>
      <c r="R1202" t="s">
        <v>1073</v>
      </c>
      <c r="S1202" t="s">
        <v>1073</v>
      </c>
    </row>
    <row r="1203" spans="1:19" x14ac:dyDescent="0.15">
      <c r="A1203">
        <v>1202</v>
      </c>
      <c r="B1203">
        <v>2019</v>
      </c>
      <c r="C1203" t="s">
        <v>97</v>
      </c>
      <c r="D1203" t="s">
        <v>98</v>
      </c>
      <c r="F1203" t="s">
        <v>14</v>
      </c>
      <c r="G1203" t="s">
        <v>15</v>
      </c>
      <c r="H1203" s="6" t="s">
        <v>24</v>
      </c>
      <c r="I1203" t="s">
        <v>548</v>
      </c>
      <c r="J1203">
        <v>525</v>
      </c>
      <c r="K1203"/>
      <c r="N1203" t="s">
        <v>36</v>
      </c>
      <c r="P1203" t="s">
        <v>1073</v>
      </c>
      <c r="Q1203" t="s">
        <v>1073</v>
      </c>
      <c r="R1203" t="s">
        <v>1073</v>
      </c>
      <c r="S1203" t="s">
        <v>1073</v>
      </c>
    </row>
    <row r="1204" spans="1:19" x14ac:dyDescent="0.15">
      <c r="A1204">
        <v>1203</v>
      </c>
      <c r="B1204">
        <v>2019</v>
      </c>
      <c r="C1204" t="s">
        <v>264</v>
      </c>
      <c r="D1204" t="s">
        <v>168</v>
      </c>
      <c r="F1204" t="s">
        <v>23</v>
      </c>
      <c r="G1204" t="s">
        <v>23</v>
      </c>
      <c r="H1204" t="s">
        <v>71</v>
      </c>
      <c r="I1204" t="s">
        <v>354</v>
      </c>
      <c r="J1204">
        <v>0</v>
      </c>
      <c r="K1204"/>
      <c r="N1204" t="s">
        <v>36</v>
      </c>
      <c r="P1204" t="s">
        <v>1073</v>
      </c>
      <c r="Q1204" t="s">
        <v>1073</v>
      </c>
      <c r="R1204" t="s">
        <v>1073</v>
      </c>
      <c r="S1204" t="s">
        <v>1073</v>
      </c>
    </row>
    <row r="1205" spans="1:19" x14ac:dyDescent="0.15">
      <c r="A1205">
        <v>1204</v>
      </c>
      <c r="B1205">
        <v>2019</v>
      </c>
      <c r="C1205" t="s">
        <v>501</v>
      </c>
      <c r="D1205" t="s">
        <v>502</v>
      </c>
      <c r="F1205" t="s">
        <v>403</v>
      </c>
      <c r="G1205" t="s">
        <v>35</v>
      </c>
      <c r="H1205" t="s">
        <v>71</v>
      </c>
      <c r="I1205" t="s">
        <v>546</v>
      </c>
      <c r="J1205">
        <v>585</v>
      </c>
      <c r="K1205"/>
      <c r="N1205" t="s">
        <v>36</v>
      </c>
      <c r="P1205" t="s">
        <v>1073</v>
      </c>
      <c r="Q1205" t="s">
        <v>1073</v>
      </c>
      <c r="R1205" t="s">
        <v>1073</v>
      </c>
      <c r="S1205" t="s">
        <v>1073</v>
      </c>
    </row>
    <row r="1206" spans="1:19" x14ac:dyDescent="0.15">
      <c r="A1206">
        <v>1205</v>
      </c>
      <c r="B1206">
        <v>2019</v>
      </c>
      <c r="C1206" t="s">
        <v>450</v>
      </c>
      <c r="D1206" t="s">
        <v>451</v>
      </c>
      <c r="F1206" t="s">
        <v>23</v>
      </c>
      <c r="G1206" t="s">
        <v>23</v>
      </c>
      <c r="H1206" t="s">
        <v>71</v>
      </c>
      <c r="I1206" t="s">
        <v>546</v>
      </c>
      <c r="J1206">
        <v>1135</v>
      </c>
      <c r="K1206"/>
      <c r="N1206" t="s">
        <v>36</v>
      </c>
      <c r="P1206" t="s">
        <v>1073</v>
      </c>
      <c r="Q1206" t="s">
        <v>1073</v>
      </c>
      <c r="R1206" t="s">
        <v>1073</v>
      </c>
      <c r="S1206" t="s">
        <v>1073</v>
      </c>
    </row>
    <row r="1207" spans="1:19" x14ac:dyDescent="0.15">
      <c r="A1207">
        <v>1206</v>
      </c>
      <c r="B1207">
        <v>2019</v>
      </c>
      <c r="C1207" t="s">
        <v>623</v>
      </c>
      <c r="D1207" t="s">
        <v>709</v>
      </c>
      <c r="F1207" t="s">
        <v>83</v>
      </c>
      <c r="G1207" t="s">
        <v>35</v>
      </c>
      <c r="H1207" s="6" t="s">
        <v>16</v>
      </c>
      <c r="I1207" t="s">
        <v>548</v>
      </c>
      <c r="J1207">
        <v>525</v>
      </c>
      <c r="K1207"/>
      <c r="N1207" t="s">
        <v>36</v>
      </c>
      <c r="P1207" t="s">
        <v>1073</v>
      </c>
      <c r="Q1207" t="s">
        <v>1073</v>
      </c>
      <c r="R1207" t="s">
        <v>1073</v>
      </c>
      <c r="S1207" t="s">
        <v>1073</v>
      </c>
    </row>
    <row r="1208" spans="1:19" x14ac:dyDescent="0.15">
      <c r="A1208">
        <v>1207</v>
      </c>
      <c r="B1208">
        <v>2019</v>
      </c>
      <c r="C1208" t="s">
        <v>507</v>
      </c>
      <c r="D1208" t="s">
        <v>508</v>
      </c>
      <c r="F1208" t="s">
        <v>23</v>
      </c>
      <c r="G1208" t="s">
        <v>23</v>
      </c>
      <c r="H1208" t="s">
        <v>16</v>
      </c>
      <c r="I1208" t="s">
        <v>548</v>
      </c>
      <c r="J1208">
        <v>525</v>
      </c>
      <c r="K1208"/>
      <c r="N1208" t="s">
        <v>36</v>
      </c>
      <c r="P1208" t="s">
        <v>1081</v>
      </c>
      <c r="Q1208" t="s">
        <v>1073</v>
      </c>
      <c r="R1208" t="s">
        <v>1073</v>
      </c>
      <c r="S1208" t="s">
        <v>1073</v>
      </c>
    </row>
    <row r="1209" spans="1:19" x14ac:dyDescent="0.15">
      <c r="A1209">
        <v>1208</v>
      </c>
      <c r="B1209">
        <v>2019</v>
      </c>
      <c r="C1209" t="s">
        <v>716</v>
      </c>
      <c r="D1209" t="s">
        <v>717</v>
      </c>
      <c r="F1209" t="s">
        <v>1080</v>
      </c>
      <c r="G1209" t="s">
        <v>15</v>
      </c>
      <c r="H1209" t="s">
        <v>71</v>
      </c>
      <c r="I1209" t="s">
        <v>546</v>
      </c>
      <c r="J1209">
        <v>585</v>
      </c>
      <c r="K1209"/>
      <c r="N1209" t="s">
        <v>20</v>
      </c>
      <c r="P1209" t="s">
        <v>1073</v>
      </c>
      <c r="Q1209" t="s">
        <v>1073</v>
      </c>
      <c r="R1209" t="s">
        <v>1073</v>
      </c>
      <c r="S1209" t="s">
        <v>1094</v>
      </c>
    </row>
    <row r="1210" spans="1:19" x14ac:dyDescent="0.15">
      <c r="A1210">
        <v>1209</v>
      </c>
      <c r="B1210">
        <v>2019</v>
      </c>
      <c r="C1210" t="s">
        <v>245</v>
      </c>
      <c r="D1210" t="s">
        <v>246</v>
      </c>
      <c r="E1210" t="s">
        <v>332</v>
      </c>
      <c r="F1210" t="s">
        <v>23</v>
      </c>
      <c r="G1210" t="s">
        <v>23</v>
      </c>
      <c r="H1210" s="6" t="s">
        <v>63</v>
      </c>
      <c r="I1210" t="s">
        <v>354</v>
      </c>
      <c r="J1210">
        <v>0</v>
      </c>
      <c r="K1210"/>
      <c r="N1210" t="s">
        <v>36</v>
      </c>
      <c r="P1210">
        <v>0</v>
      </c>
      <c r="Q1210" t="s">
        <v>1073</v>
      </c>
      <c r="R1210" t="s">
        <v>1073</v>
      </c>
      <c r="S1210" t="s">
        <v>1073</v>
      </c>
    </row>
    <row r="1211" spans="1:19" x14ac:dyDescent="0.15">
      <c r="A1211">
        <v>1210</v>
      </c>
      <c r="B1211">
        <v>2019</v>
      </c>
      <c r="C1211" t="s">
        <v>531</v>
      </c>
      <c r="D1211" t="s">
        <v>62</v>
      </c>
      <c r="F1211" t="s">
        <v>14</v>
      </c>
      <c r="G1211" t="s">
        <v>15</v>
      </c>
      <c r="H1211" t="s">
        <v>16</v>
      </c>
      <c r="I1211" t="s">
        <v>546</v>
      </c>
      <c r="J1211">
        <v>1135</v>
      </c>
      <c r="K1211"/>
      <c r="N1211" t="s">
        <v>20</v>
      </c>
      <c r="P1211" t="s">
        <v>1073</v>
      </c>
      <c r="Q1211" t="s">
        <v>1073</v>
      </c>
      <c r="R1211" t="s">
        <v>1073</v>
      </c>
      <c r="S1211" t="s">
        <v>1073</v>
      </c>
    </row>
    <row r="1212" spans="1:19" x14ac:dyDescent="0.15">
      <c r="A1212">
        <v>1211</v>
      </c>
      <c r="B1212">
        <v>2019</v>
      </c>
      <c r="C1212" t="s">
        <v>126</v>
      </c>
      <c r="D1212" t="s">
        <v>511</v>
      </c>
      <c r="F1212" t="s">
        <v>96</v>
      </c>
      <c r="G1212" t="s">
        <v>48</v>
      </c>
      <c r="H1212" t="s">
        <v>67</v>
      </c>
      <c r="I1212" t="s">
        <v>547</v>
      </c>
      <c r="J1212">
        <v>295</v>
      </c>
      <c r="K1212"/>
      <c r="N1212" t="s">
        <v>36</v>
      </c>
      <c r="P1212">
        <v>0</v>
      </c>
      <c r="Q1212" t="s">
        <v>1073</v>
      </c>
      <c r="R1212" t="s">
        <v>1073</v>
      </c>
      <c r="S1212" t="s">
        <v>1094</v>
      </c>
    </row>
    <row r="1213" spans="1:19" x14ac:dyDescent="0.15">
      <c r="A1213">
        <v>1212</v>
      </c>
      <c r="B1213">
        <v>2019</v>
      </c>
      <c r="C1213" t="s">
        <v>718</v>
      </c>
      <c r="D1213" t="s">
        <v>719</v>
      </c>
      <c r="F1213" t="s">
        <v>23</v>
      </c>
      <c r="G1213" t="s">
        <v>23</v>
      </c>
      <c r="H1213" t="s">
        <v>49</v>
      </c>
      <c r="I1213" t="s">
        <v>546</v>
      </c>
      <c r="J1213">
        <v>685</v>
      </c>
      <c r="K1213"/>
      <c r="N1213" t="s">
        <v>36</v>
      </c>
      <c r="P1213">
        <v>0</v>
      </c>
      <c r="Q1213" t="s">
        <v>1073</v>
      </c>
      <c r="R1213" t="s">
        <v>1073</v>
      </c>
      <c r="S1213" t="s">
        <v>1073</v>
      </c>
    </row>
    <row r="1214" spans="1:19" x14ac:dyDescent="0.15">
      <c r="A1214">
        <v>1213</v>
      </c>
      <c r="B1214">
        <v>2019</v>
      </c>
      <c r="C1214" t="s">
        <v>720</v>
      </c>
      <c r="D1214" t="s">
        <v>52</v>
      </c>
      <c r="F1214" t="s">
        <v>53</v>
      </c>
      <c r="G1214" t="s">
        <v>48</v>
      </c>
      <c r="H1214" t="s">
        <v>67</v>
      </c>
      <c r="I1214" t="s">
        <v>546</v>
      </c>
      <c r="J1214">
        <v>585</v>
      </c>
      <c r="K1214"/>
      <c r="N1214" t="s">
        <v>20</v>
      </c>
      <c r="P1214" t="s">
        <v>1073</v>
      </c>
      <c r="Q1214" t="s">
        <v>1073</v>
      </c>
      <c r="R1214" t="s">
        <v>1073</v>
      </c>
      <c r="S1214" t="s">
        <v>1094</v>
      </c>
    </row>
    <row r="1215" spans="1:19" x14ac:dyDescent="0.15">
      <c r="A1215">
        <v>1214</v>
      </c>
      <c r="B1215">
        <v>2019</v>
      </c>
      <c r="C1215" t="s">
        <v>321</v>
      </c>
      <c r="D1215" t="s">
        <v>432</v>
      </c>
      <c r="F1215" t="s">
        <v>23</v>
      </c>
      <c r="G1215" t="s">
        <v>23</v>
      </c>
      <c r="H1215" t="s">
        <v>16</v>
      </c>
      <c r="I1215" t="s">
        <v>546</v>
      </c>
      <c r="J1215">
        <v>685</v>
      </c>
      <c r="K1215"/>
      <c r="N1215" t="s">
        <v>36</v>
      </c>
      <c r="P1215" t="s">
        <v>1084</v>
      </c>
      <c r="Q1215" t="s">
        <v>1073</v>
      </c>
      <c r="R1215" t="s">
        <v>1073</v>
      </c>
      <c r="S1215" t="s">
        <v>1073</v>
      </c>
    </row>
    <row r="1216" spans="1:19" x14ac:dyDescent="0.15">
      <c r="A1216">
        <v>1215</v>
      </c>
      <c r="B1216">
        <v>2019</v>
      </c>
      <c r="C1216" t="s">
        <v>180</v>
      </c>
      <c r="D1216" t="s">
        <v>181</v>
      </c>
      <c r="F1216" t="s">
        <v>23</v>
      </c>
      <c r="G1216" t="s">
        <v>23</v>
      </c>
      <c r="H1216" s="6" t="s">
        <v>24</v>
      </c>
      <c r="I1216" t="s">
        <v>547</v>
      </c>
      <c r="J1216">
        <v>295</v>
      </c>
      <c r="K1216"/>
      <c r="N1216" t="s">
        <v>36</v>
      </c>
      <c r="P1216" t="s">
        <v>1081</v>
      </c>
      <c r="Q1216" t="s">
        <v>1073</v>
      </c>
      <c r="R1216" t="s">
        <v>1073</v>
      </c>
      <c r="S1216" t="s">
        <v>1073</v>
      </c>
    </row>
    <row r="1217" spans="1:19" x14ac:dyDescent="0.15">
      <c r="A1217">
        <v>1216</v>
      </c>
      <c r="B1217">
        <v>2019</v>
      </c>
      <c r="C1217" t="s">
        <v>270</v>
      </c>
      <c r="D1217" t="s">
        <v>284</v>
      </c>
      <c r="F1217" t="s">
        <v>23</v>
      </c>
      <c r="G1217" t="s">
        <v>23</v>
      </c>
      <c r="H1217" s="6" t="s">
        <v>71</v>
      </c>
      <c r="I1217" t="s">
        <v>354</v>
      </c>
      <c r="J1217">
        <v>0</v>
      </c>
      <c r="K1217"/>
      <c r="N1217" t="s">
        <v>36</v>
      </c>
      <c r="P1217" t="s">
        <v>1073</v>
      </c>
      <c r="Q1217" t="s">
        <v>1073</v>
      </c>
      <c r="R1217" t="s">
        <v>1073</v>
      </c>
      <c r="S1217" t="s">
        <v>1073</v>
      </c>
    </row>
    <row r="1218" spans="1:19" x14ac:dyDescent="0.15">
      <c r="A1218">
        <v>1217</v>
      </c>
      <c r="B1218">
        <v>2019</v>
      </c>
      <c r="C1218" t="s">
        <v>513</v>
      </c>
      <c r="D1218" t="s">
        <v>514</v>
      </c>
      <c r="F1218" t="s">
        <v>23</v>
      </c>
      <c r="G1218" t="s">
        <v>23</v>
      </c>
      <c r="H1218" t="s">
        <v>16</v>
      </c>
      <c r="I1218" t="s">
        <v>546</v>
      </c>
      <c r="J1218">
        <v>585</v>
      </c>
      <c r="K1218"/>
      <c r="N1218" t="s">
        <v>36</v>
      </c>
      <c r="P1218" t="s">
        <v>1081</v>
      </c>
      <c r="Q1218" t="s">
        <v>1073</v>
      </c>
      <c r="R1218" t="s">
        <v>1073</v>
      </c>
      <c r="S1218" t="s">
        <v>1073</v>
      </c>
    </row>
    <row r="1219" spans="1:19" x14ac:dyDescent="0.15">
      <c r="A1219">
        <v>1218</v>
      </c>
      <c r="B1219">
        <v>2019</v>
      </c>
      <c r="C1219" t="s">
        <v>245</v>
      </c>
      <c r="D1219" t="s">
        <v>246</v>
      </c>
      <c r="F1219" t="s">
        <v>23</v>
      </c>
      <c r="G1219" t="s">
        <v>23</v>
      </c>
      <c r="H1219" s="6" t="s">
        <v>67</v>
      </c>
      <c r="I1219" t="s">
        <v>546</v>
      </c>
      <c r="J1219">
        <v>685</v>
      </c>
      <c r="K1219"/>
      <c r="N1219" t="s">
        <v>50</v>
      </c>
      <c r="P1219">
        <v>0</v>
      </c>
      <c r="Q1219" t="s">
        <v>1073</v>
      </c>
      <c r="R1219" t="s">
        <v>1073</v>
      </c>
      <c r="S1219" t="s">
        <v>1073</v>
      </c>
    </row>
    <row r="1220" spans="1:19" x14ac:dyDescent="0.15">
      <c r="A1220">
        <v>1219</v>
      </c>
      <c r="B1220">
        <v>2019</v>
      </c>
      <c r="C1220" t="s">
        <v>721</v>
      </c>
      <c r="D1220" t="s">
        <v>722</v>
      </c>
      <c r="F1220" t="s">
        <v>23</v>
      </c>
      <c r="G1220" t="s">
        <v>23</v>
      </c>
      <c r="H1220" s="6" t="s">
        <v>16</v>
      </c>
      <c r="I1220" t="s">
        <v>546</v>
      </c>
      <c r="J1220">
        <v>585</v>
      </c>
      <c r="K1220"/>
      <c r="N1220" t="s">
        <v>20</v>
      </c>
      <c r="P1220" t="s">
        <v>1085</v>
      </c>
      <c r="Q1220" t="s">
        <v>1082</v>
      </c>
      <c r="R1220" t="s">
        <v>1073</v>
      </c>
      <c r="S1220" t="s">
        <v>1073</v>
      </c>
    </row>
    <row r="1221" spans="1:19" x14ac:dyDescent="0.15">
      <c r="A1221">
        <v>1220</v>
      </c>
      <c r="B1221">
        <v>2019</v>
      </c>
      <c r="C1221" t="s">
        <v>239</v>
      </c>
      <c r="D1221" t="s">
        <v>240</v>
      </c>
      <c r="F1221" t="s">
        <v>23</v>
      </c>
      <c r="G1221" t="s">
        <v>23</v>
      </c>
      <c r="H1221" t="s">
        <v>24</v>
      </c>
      <c r="I1221" t="s">
        <v>547</v>
      </c>
      <c r="J1221">
        <v>295</v>
      </c>
      <c r="K1221"/>
      <c r="N1221" t="s">
        <v>20</v>
      </c>
      <c r="P1221" t="s">
        <v>1081</v>
      </c>
      <c r="Q1221" t="s">
        <v>1073</v>
      </c>
      <c r="R1221" t="s">
        <v>1073</v>
      </c>
      <c r="S1221" t="s">
        <v>1073</v>
      </c>
    </row>
    <row r="1222" spans="1:19" x14ac:dyDescent="0.15">
      <c r="A1222">
        <v>1221</v>
      </c>
      <c r="B1222">
        <v>2019</v>
      </c>
      <c r="C1222" t="s">
        <v>216</v>
      </c>
      <c r="D1222" t="s">
        <v>217</v>
      </c>
      <c r="F1222" t="s">
        <v>23</v>
      </c>
      <c r="G1222" t="s">
        <v>23</v>
      </c>
      <c r="H1222" s="6" t="s">
        <v>71</v>
      </c>
      <c r="I1222" t="s">
        <v>548</v>
      </c>
      <c r="J1222">
        <v>1325</v>
      </c>
      <c r="K1222"/>
      <c r="N1222" t="s">
        <v>36</v>
      </c>
      <c r="P1222" t="s">
        <v>1073</v>
      </c>
      <c r="Q1222" t="s">
        <v>1073</v>
      </c>
      <c r="R1222" t="s">
        <v>1073</v>
      </c>
      <c r="S1222" t="s">
        <v>1073</v>
      </c>
    </row>
    <row r="1223" spans="1:19" x14ac:dyDescent="0.15">
      <c r="A1223">
        <v>1222</v>
      </c>
      <c r="B1223">
        <v>2019</v>
      </c>
      <c r="C1223" t="s">
        <v>272</v>
      </c>
      <c r="D1223" t="s">
        <v>296</v>
      </c>
      <c r="F1223" t="s">
        <v>23</v>
      </c>
      <c r="G1223" t="s">
        <v>23</v>
      </c>
      <c r="H1223" t="s">
        <v>24</v>
      </c>
      <c r="I1223" t="s">
        <v>25</v>
      </c>
      <c r="J1223">
        <v>275</v>
      </c>
      <c r="K1223"/>
      <c r="N1223" t="s">
        <v>36</v>
      </c>
      <c r="P1223" t="s">
        <v>1081</v>
      </c>
      <c r="Q1223" t="s">
        <v>1073</v>
      </c>
      <c r="R1223" t="s">
        <v>1073</v>
      </c>
      <c r="S1223" t="s">
        <v>1073</v>
      </c>
    </row>
    <row r="1224" spans="1:19" x14ac:dyDescent="0.15">
      <c r="A1224">
        <v>1223</v>
      </c>
      <c r="B1224">
        <v>2019</v>
      </c>
      <c r="C1224" t="s">
        <v>723</v>
      </c>
      <c r="D1224" t="s">
        <v>724</v>
      </c>
      <c r="F1224" t="s">
        <v>14</v>
      </c>
      <c r="G1224" t="s">
        <v>15</v>
      </c>
      <c r="H1224" t="s">
        <v>71</v>
      </c>
      <c r="I1224" t="s">
        <v>354</v>
      </c>
      <c r="J1224">
        <v>0</v>
      </c>
      <c r="K1224"/>
      <c r="N1224" t="s">
        <v>36</v>
      </c>
      <c r="P1224" t="s">
        <v>1073</v>
      </c>
      <c r="Q1224" t="s">
        <v>1073</v>
      </c>
      <c r="R1224" t="s">
        <v>1073</v>
      </c>
      <c r="S1224" t="s">
        <v>1073</v>
      </c>
    </row>
    <row r="1225" spans="1:19" x14ac:dyDescent="0.15">
      <c r="A1225">
        <v>1224</v>
      </c>
      <c r="B1225">
        <v>2019</v>
      </c>
      <c r="C1225" t="s">
        <v>56</v>
      </c>
      <c r="D1225" t="s">
        <v>57</v>
      </c>
      <c r="F1225" t="s">
        <v>23</v>
      </c>
      <c r="G1225" t="s">
        <v>23</v>
      </c>
      <c r="H1225" t="s">
        <v>24</v>
      </c>
      <c r="I1225" t="s">
        <v>547</v>
      </c>
      <c r="J1225">
        <v>295</v>
      </c>
      <c r="K1225"/>
      <c r="N1225" t="s">
        <v>20</v>
      </c>
      <c r="P1225" t="s">
        <v>1081</v>
      </c>
      <c r="Q1225" t="s">
        <v>1073</v>
      </c>
      <c r="R1225" t="s">
        <v>1073</v>
      </c>
      <c r="S1225" t="s">
        <v>1073</v>
      </c>
    </row>
    <row r="1226" spans="1:19" x14ac:dyDescent="0.15">
      <c r="A1226">
        <v>1225</v>
      </c>
      <c r="B1226">
        <v>2019</v>
      </c>
      <c r="C1226" t="s">
        <v>221</v>
      </c>
      <c r="D1226" t="s">
        <v>222</v>
      </c>
      <c r="F1226" t="s">
        <v>14</v>
      </c>
      <c r="G1226" t="s">
        <v>15</v>
      </c>
      <c r="H1226" t="s">
        <v>24</v>
      </c>
      <c r="I1226" t="s">
        <v>547</v>
      </c>
      <c r="J1226">
        <v>295</v>
      </c>
      <c r="K1226"/>
      <c r="N1226" t="s">
        <v>36</v>
      </c>
      <c r="P1226" t="s">
        <v>1073</v>
      </c>
      <c r="Q1226" t="s">
        <v>1073</v>
      </c>
      <c r="R1226" t="s">
        <v>1073</v>
      </c>
      <c r="S1226" t="s">
        <v>1073</v>
      </c>
    </row>
    <row r="1227" spans="1:19" x14ac:dyDescent="0.15">
      <c r="A1227">
        <v>1226</v>
      </c>
      <c r="B1227">
        <v>2019</v>
      </c>
      <c r="C1227" t="s">
        <v>518</v>
      </c>
      <c r="D1227" t="s">
        <v>286</v>
      </c>
      <c r="F1227" t="s">
        <v>23</v>
      </c>
      <c r="G1227" t="s">
        <v>23</v>
      </c>
      <c r="H1227" t="s">
        <v>63</v>
      </c>
      <c r="I1227" t="s">
        <v>548</v>
      </c>
      <c r="J1227">
        <v>525</v>
      </c>
      <c r="K1227"/>
      <c r="N1227" t="s">
        <v>36</v>
      </c>
      <c r="P1227" t="s">
        <v>1073</v>
      </c>
      <c r="Q1227" t="s">
        <v>1073</v>
      </c>
      <c r="R1227" t="s">
        <v>1073</v>
      </c>
      <c r="S1227" t="s">
        <v>1073</v>
      </c>
    </row>
    <row r="1228" spans="1:19" x14ac:dyDescent="0.15">
      <c r="A1228">
        <v>1227</v>
      </c>
      <c r="B1228">
        <v>2019</v>
      </c>
      <c r="C1228" t="s">
        <v>126</v>
      </c>
      <c r="D1228" t="s">
        <v>257</v>
      </c>
      <c r="F1228" t="s">
        <v>96</v>
      </c>
      <c r="G1228" t="s">
        <v>48</v>
      </c>
      <c r="H1228" t="s">
        <v>49</v>
      </c>
      <c r="I1228" t="s">
        <v>547</v>
      </c>
      <c r="J1228">
        <v>295</v>
      </c>
      <c r="K1228"/>
      <c r="N1228" t="s">
        <v>50</v>
      </c>
      <c r="P1228">
        <v>0</v>
      </c>
      <c r="Q1228" t="s">
        <v>1073</v>
      </c>
      <c r="R1228" t="s">
        <v>1073</v>
      </c>
      <c r="S1228" t="s">
        <v>1094</v>
      </c>
    </row>
    <row r="1229" spans="1:19" x14ac:dyDescent="0.15">
      <c r="A1229">
        <v>1228</v>
      </c>
      <c r="B1229">
        <v>2019</v>
      </c>
      <c r="C1229" t="s">
        <v>586</v>
      </c>
      <c r="D1229" t="s">
        <v>725</v>
      </c>
      <c r="F1229" t="s">
        <v>1090</v>
      </c>
      <c r="G1229" t="s">
        <v>35</v>
      </c>
      <c r="H1229" t="s">
        <v>16</v>
      </c>
      <c r="I1229" t="s">
        <v>354</v>
      </c>
      <c r="J1229">
        <v>0</v>
      </c>
      <c r="K1229"/>
      <c r="N1229" t="s">
        <v>36</v>
      </c>
      <c r="P1229" t="s">
        <v>1073</v>
      </c>
      <c r="Q1229" t="s">
        <v>1073</v>
      </c>
      <c r="R1229" t="s">
        <v>1073</v>
      </c>
      <c r="S1229" t="s">
        <v>1094</v>
      </c>
    </row>
    <row r="1230" spans="1:19" x14ac:dyDescent="0.15">
      <c r="A1230">
        <v>1229</v>
      </c>
      <c r="B1230">
        <v>2019</v>
      </c>
      <c r="C1230" t="s">
        <v>201</v>
      </c>
      <c r="D1230" t="s">
        <v>637</v>
      </c>
      <c r="F1230" t="s">
        <v>203</v>
      </c>
      <c r="G1230" t="s">
        <v>43</v>
      </c>
      <c r="H1230" t="s">
        <v>24</v>
      </c>
      <c r="I1230" t="s">
        <v>547</v>
      </c>
      <c r="J1230">
        <v>295</v>
      </c>
      <c r="K1230"/>
      <c r="N1230" t="s">
        <v>20</v>
      </c>
      <c r="P1230" t="s">
        <v>1073</v>
      </c>
      <c r="Q1230" t="s">
        <v>1073</v>
      </c>
      <c r="R1230" t="s">
        <v>1073</v>
      </c>
      <c r="S1230" t="s">
        <v>1094</v>
      </c>
    </row>
    <row r="1231" spans="1:19" x14ac:dyDescent="0.15">
      <c r="A1231">
        <v>1230</v>
      </c>
      <c r="B1231">
        <v>2019</v>
      </c>
      <c r="C1231" t="s">
        <v>75</v>
      </c>
      <c r="D1231" t="s">
        <v>76</v>
      </c>
      <c r="F1231" t="s">
        <v>23</v>
      </c>
      <c r="G1231" t="s">
        <v>23</v>
      </c>
      <c r="H1231" t="s">
        <v>16</v>
      </c>
      <c r="I1231" t="s">
        <v>548</v>
      </c>
      <c r="J1231">
        <v>525</v>
      </c>
      <c r="K1231"/>
      <c r="N1231" t="s">
        <v>36</v>
      </c>
      <c r="P1231" t="s">
        <v>1081</v>
      </c>
      <c r="Q1231" t="s">
        <v>1073</v>
      </c>
      <c r="R1231" t="s">
        <v>1073</v>
      </c>
      <c r="S1231" t="s">
        <v>1073</v>
      </c>
    </row>
    <row r="1232" spans="1:19" x14ac:dyDescent="0.15">
      <c r="A1232">
        <v>1231</v>
      </c>
      <c r="B1232">
        <v>2019</v>
      </c>
      <c r="C1232" t="s">
        <v>231</v>
      </c>
      <c r="D1232" t="s">
        <v>520</v>
      </c>
      <c r="F1232" t="s">
        <v>23</v>
      </c>
      <c r="G1232" t="s">
        <v>23</v>
      </c>
      <c r="H1232" s="6" t="s">
        <v>24</v>
      </c>
      <c r="I1232" t="s">
        <v>547</v>
      </c>
      <c r="J1232">
        <v>295</v>
      </c>
      <c r="K1232"/>
      <c r="N1232" t="s">
        <v>36</v>
      </c>
      <c r="P1232" t="s">
        <v>1081</v>
      </c>
      <c r="Q1232" t="s">
        <v>1073</v>
      </c>
      <c r="R1232" t="s">
        <v>1073</v>
      </c>
      <c r="S1232" t="s">
        <v>1073</v>
      </c>
    </row>
    <row r="1233" spans="1:19" x14ac:dyDescent="0.15">
      <c r="A1233">
        <v>1232</v>
      </c>
      <c r="B1233">
        <v>2019</v>
      </c>
      <c r="C1233" t="s">
        <v>331</v>
      </c>
      <c r="D1233" t="s">
        <v>246</v>
      </c>
      <c r="F1233" t="s">
        <v>23</v>
      </c>
      <c r="G1233" t="s">
        <v>23</v>
      </c>
      <c r="H1233" t="s">
        <v>16</v>
      </c>
      <c r="I1233" t="s">
        <v>548</v>
      </c>
      <c r="J1233">
        <v>525</v>
      </c>
      <c r="K1233"/>
      <c r="N1233" t="s">
        <v>36</v>
      </c>
      <c r="P1233" t="s">
        <v>1081</v>
      </c>
      <c r="Q1233" t="s">
        <v>1073</v>
      </c>
      <c r="R1233" t="s">
        <v>1073</v>
      </c>
      <c r="S1233" t="s">
        <v>1073</v>
      </c>
    </row>
    <row r="1234" spans="1:19" x14ac:dyDescent="0.15">
      <c r="A1234">
        <v>1233</v>
      </c>
      <c r="B1234">
        <v>2019</v>
      </c>
      <c r="C1234" t="s">
        <v>183</v>
      </c>
      <c r="D1234" t="s">
        <v>726</v>
      </c>
      <c r="F1234" t="s">
        <v>335</v>
      </c>
      <c r="G1234" t="s">
        <v>43</v>
      </c>
      <c r="H1234" t="s">
        <v>71</v>
      </c>
      <c r="I1234" t="s">
        <v>546</v>
      </c>
      <c r="J1234">
        <v>585</v>
      </c>
      <c r="K1234"/>
      <c r="N1234" t="s">
        <v>36</v>
      </c>
      <c r="P1234" t="s">
        <v>1073</v>
      </c>
      <c r="Q1234" t="s">
        <v>1073</v>
      </c>
      <c r="R1234" t="s">
        <v>1073</v>
      </c>
      <c r="S1234" t="s">
        <v>1094</v>
      </c>
    </row>
    <row r="1235" spans="1:19" x14ac:dyDescent="0.15">
      <c r="A1235">
        <v>1234</v>
      </c>
      <c r="B1235">
        <v>2019</v>
      </c>
      <c r="C1235" t="s">
        <v>258</v>
      </c>
      <c r="D1235" t="s">
        <v>101</v>
      </c>
      <c r="F1235" t="s">
        <v>23</v>
      </c>
      <c r="G1235" t="s">
        <v>23</v>
      </c>
      <c r="H1235" t="s">
        <v>60</v>
      </c>
      <c r="I1235" t="s">
        <v>547</v>
      </c>
      <c r="J1235">
        <v>295</v>
      </c>
      <c r="K1235"/>
      <c r="N1235" t="s">
        <v>36</v>
      </c>
      <c r="P1235" t="s">
        <v>1081</v>
      </c>
      <c r="Q1235" t="s">
        <v>1073</v>
      </c>
      <c r="R1235" t="s">
        <v>1073</v>
      </c>
      <c r="S1235" t="s">
        <v>1073</v>
      </c>
    </row>
    <row r="1236" spans="1:19" x14ac:dyDescent="0.15">
      <c r="A1236">
        <v>1235</v>
      </c>
      <c r="B1236">
        <v>2019</v>
      </c>
      <c r="C1236" t="s">
        <v>180</v>
      </c>
      <c r="D1236" t="s">
        <v>181</v>
      </c>
      <c r="F1236" t="s">
        <v>23</v>
      </c>
      <c r="G1236" t="s">
        <v>23</v>
      </c>
      <c r="H1236" s="6" t="s">
        <v>24</v>
      </c>
      <c r="I1236" t="s">
        <v>547</v>
      </c>
      <c r="J1236">
        <v>295</v>
      </c>
      <c r="K1236"/>
      <c r="N1236" t="s">
        <v>20</v>
      </c>
      <c r="P1236" t="s">
        <v>1081</v>
      </c>
      <c r="Q1236" t="s">
        <v>1073</v>
      </c>
      <c r="R1236" t="s">
        <v>1073</v>
      </c>
      <c r="S1236" t="s">
        <v>1073</v>
      </c>
    </row>
    <row r="1237" spans="1:19" x14ac:dyDescent="0.15">
      <c r="A1237">
        <v>1236</v>
      </c>
      <c r="B1237">
        <v>2019</v>
      </c>
      <c r="C1237" t="s">
        <v>382</v>
      </c>
      <c r="D1237" t="s">
        <v>383</v>
      </c>
      <c r="F1237" t="s">
        <v>23</v>
      </c>
      <c r="G1237" t="s">
        <v>23</v>
      </c>
      <c r="H1237" t="s">
        <v>67</v>
      </c>
      <c r="I1237" t="s">
        <v>546</v>
      </c>
      <c r="J1237">
        <v>585</v>
      </c>
      <c r="K1237"/>
      <c r="N1237" t="s">
        <v>36</v>
      </c>
      <c r="P1237">
        <v>0</v>
      </c>
      <c r="Q1237" t="s">
        <v>1073</v>
      </c>
      <c r="R1237" t="s">
        <v>1073</v>
      </c>
      <c r="S1237" t="s">
        <v>1073</v>
      </c>
    </row>
    <row r="1238" spans="1:19" x14ac:dyDescent="0.15">
      <c r="A1238">
        <v>1237</v>
      </c>
      <c r="B1238">
        <v>2019</v>
      </c>
      <c r="C1238" t="s">
        <v>727</v>
      </c>
      <c r="D1238" t="s">
        <v>614</v>
      </c>
      <c r="F1238" t="s">
        <v>23</v>
      </c>
      <c r="G1238" t="s">
        <v>23</v>
      </c>
      <c r="H1238" t="s">
        <v>63</v>
      </c>
      <c r="I1238" t="s">
        <v>546</v>
      </c>
      <c r="J1238">
        <v>1135</v>
      </c>
      <c r="K1238"/>
      <c r="N1238" t="s">
        <v>36</v>
      </c>
      <c r="P1238" t="s">
        <v>1073</v>
      </c>
      <c r="Q1238" t="s">
        <v>1073</v>
      </c>
      <c r="R1238" t="s">
        <v>1073</v>
      </c>
      <c r="S1238" t="s">
        <v>1073</v>
      </c>
    </row>
    <row r="1239" spans="1:19" x14ac:dyDescent="0.15">
      <c r="A1239">
        <v>1238</v>
      </c>
      <c r="B1239">
        <v>2019</v>
      </c>
      <c r="C1239" t="s">
        <v>408</v>
      </c>
      <c r="D1239" t="s">
        <v>261</v>
      </c>
      <c r="F1239" t="s">
        <v>23</v>
      </c>
      <c r="G1239" t="s">
        <v>23</v>
      </c>
      <c r="H1239" t="s">
        <v>60</v>
      </c>
      <c r="I1239" t="s">
        <v>547</v>
      </c>
      <c r="J1239">
        <v>0</v>
      </c>
      <c r="K1239"/>
      <c r="N1239" t="s">
        <v>36</v>
      </c>
      <c r="P1239" t="s">
        <v>1081</v>
      </c>
      <c r="Q1239" t="s">
        <v>1073</v>
      </c>
      <c r="R1239" t="s">
        <v>1073</v>
      </c>
      <c r="S1239" t="s">
        <v>1073</v>
      </c>
    </row>
    <row r="1240" spans="1:19" x14ac:dyDescent="0.15">
      <c r="A1240">
        <v>1239</v>
      </c>
      <c r="B1240">
        <v>2019</v>
      </c>
      <c r="C1240" t="s">
        <v>625</v>
      </c>
      <c r="D1240" t="s">
        <v>626</v>
      </c>
      <c r="F1240" t="s">
        <v>23</v>
      </c>
      <c r="G1240" t="s">
        <v>23</v>
      </c>
      <c r="H1240" s="6" t="s">
        <v>71</v>
      </c>
      <c r="I1240" t="s">
        <v>546</v>
      </c>
      <c r="J1240">
        <v>685</v>
      </c>
      <c r="K1240"/>
      <c r="N1240" t="s">
        <v>20</v>
      </c>
      <c r="P1240" t="s">
        <v>1073</v>
      </c>
      <c r="Q1240" t="s">
        <v>1073</v>
      </c>
      <c r="R1240" t="s">
        <v>1073</v>
      </c>
      <c r="S1240" t="s">
        <v>1073</v>
      </c>
    </row>
    <row r="1241" spans="1:19" x14ac:dyDescent="0.15">
      <c r="A1241">
        <v>1240</v>
      </c>
      <c r="B1241">
        <v>2019</v>
      </c>
      <c r="C1241" t="s">
        <v>258</v>
      </c>
      <c r="D1241" t="s">
        <v>427</v>
      </c>
      <c r="F1241" t="s">
        <v>23</v>
      </c>
      <c r="G1241" t="s">
        <v>23</v>
      </c>
      <c r="H1241" t="s">
        <v>24</v>
      </c>
      <c r="I1241" t="s">
        <v>547</v>
      </c>
      <c r="J1241">
        <v>295</v>
      </c>
      <c r="K1241"/>
      <c r="N1241" t="s">
        <v>36</v>
      </c>
      <c r="P1241" t="s">
        <v>1081</v>
      </c>
      <c r="Q1241" t="s">
        <v>1073</v>
      </c>
      <c r="R1241" t="s">
        <v>1073</v>
      </c>
      <c r="S1241" t="s">
        <v>1073</v>
      </c>
    </row>
    <row r="1242" spans="1:19" x14ac:dyDescent="0.15">
      <c r="A1242">
        <v>1241</v>
      </c>
      <c r="B1242">
        <v>2019</v>
      </c>
      <c r="C1242" t="s">
        <v>728</v>
      </c>
      <c r="D1242" t="s">
        <v>101</v>
      </c>
      <c r="F1242" t="s">
        <v>23</v>
      </c>
      <c r="G1242" t="s">
        <v>23</v>
      </c>
      <c r="H1242" t="s">
        <v>71</v>
      </c>
      <c r="I1242" t="s">
        <v>546</v>
      </c>
      <c r="J1242">
        <v>685</v>
      </c>
      <c r="K1242"/>
      <c r="N1242" t="s">
        <v>36</v>
      </c>
      <c r="P1242" t="s">
        <v>1073</v>
      </c>
      <c r="Q1242" t="s">
        <v>1073</v>
      </c>
      <c r="R1242" t="s">
        <v>1073</v>
      </c>
      <c r="S1242" t="s">
        <v>1073</v>
      </c>
    </row>
    <row r="1243" spans="1:19" x14ac:dyDescent="0.15">
      <c r="A1243">
        <v>1242</v>
      </c>
      <c r="B1243">
        <v>2019</v>
      </c>
      <c r="C1243" t="s">
        <v>729</v>
      </c>
      <c r="D1243" t="s">
        <v>730</v>
      </c>
      <c r="F1243" t="s">
        <v>23</v>
      </c>
      <c r="G1243" t="s">
        <v>23</v>
      </c>
      <c r="H1243" t="s">
        <v>71</v>
      </c>
      <c r="I1243" t="s">
        <v>354</v>
      </c>
      <c r="J1243">
        <v>625</v>
      </c>
      <c r="K1243"/>
      <c r="N1243" t="s">
        <v>36</v>
      </c>
      <c r="P1243" t="s">
        <v>1073</v>
      </c>
      <c r="Q1243" t="s">
        <v>1073</v>
      </c>
      <c r="R1243" t="s">
        <v>1073</v>
      </c>
      <c r="S1243" t="s">
        <v>1073</v>
      </c>
    </row>
    <row r="1244" spans="1:19" x14ac:dyDescent="0.15">
      <c r="A1244">
        <v>1243</v>
      </c>
      <c r="B1244">
        <v>2019</v>
      </c>
      <c r="C1244" t="s">
        <v>79</v>
      </c>
      <c r="D1244" t="s">
        <v>78</v>
      </c>
      <c r="F1244" t="s">
        <v>78</v>
      </c>
      <c r="G1244" t="s">
        <v>35</v>
      </c>
      <c r="H1244" t="s">
        <v>16</v>
      </c>
      <c r="I1244" t="s">
        <v>546</v>
      </c>
      <c r="J1244">
        <v>585</v>
      </c>
      <c r="K1244"/>
      <c r="N1244" t="s">
        <v>20</v>
      </c>
      <c r="P1244" t="s">
        <v>1073</v>
      </c>
      <c r="Q1244" t="s">
        <v>1073</v>
      </c>
      <c r="R1244" t="s">
        <v>1073</v>
      </c>
      <c r="S1244" t="s">
        <v>1094</v>
      </c>
    </row>
    <row r="1245" spans="1:19" x14ac:dyDescent="0.15">
      <c r="A1245">
        <v>1244</v>
      </c>
      <c r="B1245">
        <v>2019</v>
      </c>
      <c r="C1245" t="s">
        <v>45</v>
      </c>
      <c r="D1245" t="s">
        <v>731</v>
      </c>
      <c r="F1245" t="s">
        <v>47</v>
      </c>
      <c r="G1245" t="s">
        <v>48</v>
      </c>
      <c r="H1245" t="s">
        <v>67</v>
      </c>
      <c r="I1245" t="s">
        <v>546</v>
      </c>
      <c r="J1245">
        <v>585</v>
      </c>
      <c r="K1245"/>
      <c r="N1245" t="s">
        <v>36</v>
      </c>
      <c r="P1245">
        <v>0</v>
      </c>
      <c r="Q1245" t="s">
        <v>1073</v>
      </c>
      <c r="R1245" t="s">
        <v>1073</v>
      </c>
      <c r="S1245" t="s">
        <v>1094</v>
      </c>
    </row>
    <row r="1246" spans="1:19" x14ac:dyDescent="0.15">
      <c r="A1246">
        <v>1245</v>
      </c>
      <c r="B1246">
        <v>2019</v>
      </c>
      <c r="C1246" t="s">
        <v>732</v>
      </c>
      <c r="D1246" t="s">
        <v>78</v>
      </c>
      <c r="F1246" t="s">
        <v>78</v>
      </c>
      <c r="G1246" t="s">
        <v>35</v>
      </c>
      <c r="H1246" s="6" t="s">
        <v>49</v>
      </c>
      <c r="I1246" t="s">
        <v>546</v>
      </c>
      <c r="J1246">
        <v>585</v>
      </c>
      <c r="K1246"/>
      <c r="N1246" t="s">
        <v>20</v>
      </c>
      <c r="P1246" t="s">
        <v>1073</v>
      </c>
      <c r="Q1246" t="s">
        <v>1073</v>
      </c>
      <c r="R1246" t="s">
        <v>1073</v>
      </c>
      <c r="S1246" t="s">
        <v>1094</v>
      </c>
    </row>
    <row r="1247" spans="1:19" x14ac:dyDescent="0.15">
      <c r="A1247">
        <v>1246</v>
      </c>
      <c r="B1247">
        <v>2019</v>
      </c>
      <c r="C1247" t="s">
        <v>84</v>
      </c>
      <c r="D1247" t="s">
        <v>733</v>
      </c>
      <c r="F1247" t="s">
        <v>23</v>
      </c>
      <c r="G1247" t="s">
        <v>23</v>
      </c>
      <c r="H1247" t="s">
        <v>16</v>
      </c>
      <c r="I1247" t="s">
        <v>548</v>
      </c>
      <c r="J1247">
        <v>525</v>
      </c>
      <c r="K1247"/>
      <c r="N1247" t="s">
        <v>36</v>
      </c>
      <c r="P1247" t="s">
        <v>1081</v>
      </c>
      <c r="Q1247" t="s">
        <v>1073</v>
      </c>
      <c r="R1247" t="s">
        <v>1073</v>
      </c>
      <c r="S1247" t="s">
        <v>1073</v>
      </c>
    </row>
    <row r="1248" spans="1:19" x14ac:dyDescent="0.15">
      <c r="A1248">
        <v>1247</v>
      </c>
      <c r="B1248">
        <v>2019</v>
      </c>
      <c r="C1248" t="s">
        <v>178</v>
      </c>
      <c r="D1248" t="s">
        <v>675</v>
      </c>
      <c r="F1248" t="s">
        <v>83</v>
      </c>
      <c r="G1248" t="s">
        <v>35</v>
      </c>
      <c r="H1248" s="6" t="s">
        <v>16</v>
      </c>
      <c r="I1248" t="s">
        <v>546</v>
      </c>
      <c r="J1248">
        <v>585</v>
      </c>
      <c r="K1248"/>
      <c r="N1248" t="s">
        <v>36</v>
      </c>
      <c r="P1248">
        <v>0</v>
      </c>
      <c r="Q1248" t="s">
        <v>1073</v>
      </c>
      <c r="R1248" t="s">
        <v>1073</v>
      </c>
      <c r="S1248" t="s">
        <v>1073</v>
      </c>
    </row>
    <row r="1249" spans="1:19" x14ac:dyDescent="0.15">
      <c r="A1249">
        <v>1248</v>
      </c>
      <c r="B1249">
        <v>2019</v>
      </c>
      <c r="C1249" t="s">
        <v>245</v>
      </c>
      <c r="D1249" t="s">
        <v>246</v>
      </c>
      <c r="F1249" t="s">
        <v>23</v>
      </c>
      <c r="G1249" t="s">
        <v>23</v>
      </c>
      <c r="H1249" t="s">
        <v>67</v>
      </c>
      <c r="I1249" t="s">
        <v>546</v>
      </c>
      <c r="J1249">
        <v>585</v>
      </c>
      <c r="K1249"/>
      <c r="N1249" t="s">
        <v>36</v>
      </c>
      <c r="P1249">
        <v>0</v>
      </c>
      <c r="Q1249" t="s">
        <v>1073</v>
      </c>
      <c r="R1249" t="s">
        <v>1073</v>
      </c>
      <c r="S1249" t="s">
        <v>1073</v>
      </c>
    </row>
    <row r="1250" spans="1:19" x14ac:dyDescent="0.15">
      <c r="A1250">
        <v>1249</v>
      </c>
      <c r="B1250">
        <v>2019</v>
      </c>
      <c r="C1250" t="s">
        <v>734</v>
      </c>
      <c r="D1250" t="s">
        <v>246</v>
      </c>
      <c r="F1250" t="s">
        <v>23</v>
      </c>
      <c r="G1250" t="s">
        <v>23</v>
      </c>
      <c r="H1250" t="s">
        <v>71</v>
      </c>
      <c r="I1250" t="s">
        <v>546</v>
      </c>
      <c r="J1250">
        <v>585</v>
      </c>
      <c r="K1250"/>
      <c r="N1250" t="s">
        <v>20</v>
      </c>
      <c r="P1250" t="s">
        <v>1073</v>
      </c>
      <c r="Q1250" t="s">
        <v>1073</v>
      </c>
      <c r="R1250" t="s">
        <v>1073</v>
      </c>
      <c r="S1250" t="s">
        <v>1073</v>
      </c>
    </row>
    <row r="1251" spans="1:19" x14ac:dyDescent="0.15">
      <c r="A1251">
        <v>1250</v>
      </c>
      <c r="B1251">
        <v>2019</v>
      </c>
      <c r="C1251" t="s">
        <v>110</v>
      </c>
      <c r="D1251" t="s">
        <v>735</v>
      </c>
      <c r="F1251" t="s">
        <v>23</v>
      </c>
      <c r="G1251" t="s">
        <v>23</v>
      </c>
      <c r="H1251" t="s">
        <v>16</v>
      </c>
      <c r="I1251" t="s">
        <v>25</v>
      </c>
      <c r="J1251">
        <v>275</v>
      </c>
      <c r="K1251"/>
      <c r="N1251" t="s">
        <v>36</v>
      </c>
      <c r="P1251" t="s">
        <v>1081</v>
      </c>
      <c r="Q1251" t="s">
        <v>1073</v>
      </c>
      <c r="R1251" t="s">
        <v>1073</v>
      </c>
      <c r="S1251" t="s">
        <v>1073</v>
      </c>
    </row>
    <row r="1252" spans="1:19" x14ac:dyDescent="0.15">
      <c r="A1252">
        <v>1251</v>
      </c>
      <c r="B1252">
        <v>2019</v>
      </c>
      <c r="C1252" t="s">
        <v>207</v>
      </c>
      <c r="D1252" t="s">
        <v>736</v>
      </c>
      <c r="F1252" t="s">
        <v>23</v>
      </c>
      <c r="G1252" t="s">
        <v>23</v>
      </c>
      <c r="H1252" t="s">
        <v>24</v>
      </c>
      <c r="I1252" t="s">
        <v>25</v>
      </c>
      <c r="J1252">
        <v>525</v>
      </c>
      <c r="K1252"/>
      <c r="N1252" t="s">
        <v>36</v>
      </c>
      <c r="P1252" t="s">
        <v>1081</v>
      </c>
      <c r="Q1252" t="s">
        <v>1073</v>
      </c>
      <c r="R1252" t="s">
        <v>1073</v>
      </c>
      <c r="S1252" t="s">
        <v>1073</v>
      </c>
    </row>
    <row r="1253" spans="1:19" x14ac:dyDescent="0.15">
      <c r="A1253">
        <v>1252</v>
      </c>
      <c r="B1253">
        <v>2019</v>
      </c>
      <c r="C1253" t="s">
        <v>369</v>
      </c>
      <c r="D1253" t="s">
        <v>370</v>
      </c>
      <c r="F1253" t="s">
        <v>23</v>
      </c>
      <c r="G1253" t="s">
        <v>23</v>
      </c>
      <c r="H1253" s="6" t="s">
        <v>24</v>
      </c>
      <c r="I1253" t="s">
        <v>547</v>
      </c>
      <c r="J1253">
        <v>295</v>
      </c>
      <c r="K1253"/>
      <c r="N1253" t="s">
        <v>20</v>
      </c>
      <c r="P1253" t="s">
        <v>1084</v>
      </c>
      <c r="Q1253" t="s">
        <v>1073</v>
      </c>
      <c r="R1253" t="s">
        <v>1073</v>
      </c>
      <c r="S1253" t="s">
        <v>1073</v>
      </c>
    </row>
    <row r="1254" spans="1:19" x14ac:dyDescent="0.15">
      <c r="A1254">
        <v>1253</v>
      </c>
      <c r="B1254">
        <v>2019</v>
      </c>
      <c r="C1254" t="s">
        <v>363</v>
      </c>
      <c r="D1254" t="s">
        <v>168</v>
      </c>
      <c r="F1254" t="s">
        <v>23</v>
      </c>
      <c r="G1254" t="s">
        <v>23</v>
      </c>
      <c r="H1254" t="s">
        <v>71</v>
      </c>
      <c r="I1254" t="s">
        <v>548</v>
      </c>
      <c r="J1254">
        <v>525</v>
      </c>
      <c r="K1254"/>
      <c r="N1254" t="s">
        <v>36</v>
      </c>
      <c r="P1254" t="s">
        <v>1073</v>
      </c>
      <c r="Q1254" t="s">
        <v>1073</v>
      </c>
      <c r="R1254" t="s">
        <v>1073</v>
      </c>
      <c r="S1254" t="s">
        <v>1073</v>
      </c>
    </row>
    <row r="1255" spans="1:19" x14ac:dyDescent="0.15">
      <c r="A1255">
        <v>1254</v>
      </c>
      <c r="B1255">
        <v>2019</v>
      </c>
      <c r="C1255" t="s">
        <v>56</v>
      </c>
      <c r="D1255" t="s">
        <v>57</v>
      </c>
      <c r="F1255" t="s">
        <v>23</v>
      </c>
      <c r="G1255" t="s">
        <v>23</v>
      </c>
      <c r="H1255" t="s">
        <v>16</v>
      </c>
      <c r="I1255" t="s">
        <v>354</v>
      </c>
      <c r="J1255">
        <v>0</v>
      </c>
      <c r="K1255"/>
      <c r="N1255" t="s">
        <v>36</v>
      </c>
      <c r="P1255" t="s">
        <v>1081</v>
      </c>
      <c r="Q1255" t="s">
        <v>1073</v>
      </c>
      <c r="R1255" t="s">
        <v>1073</v>
      </c>
      <c r="S1255" t="s">
        <v>1073</v>
      </c>
    </row>
    <row r="1256" spans="1:19" x14ac:dyDescent="0.15">
      <c r="A1256">
        <v>1255</v>
      </c>
      <c r="B1256">
        <v>2019</v>
      </c>
      <c r="C1256" t="s">
        <v>376</v>
      </c>
      <c r="D1256" t="s">
        <v>737</v>
      </c>
      <c r="F1256" t="s">
        <v>801</v>
      </c>
      <c r="G1256" t="s">
        <v>43</v>
      </c>
      <c r="H1256" s="6" t="s">
        <v>71</v>
      </c>
      <c r="I1256" t="s">
        <v>546</v>
      </c>
      <c r="J1256">
        <v>1335</v>
      </c>
      <c r="K1256"/>
      <c r="N1256" t="s">
        <v>36</v>
      </c>
      <c r="P1256" t="s">
        <v>1073</v>
      </c>
      <c r="Q1256" t="s">
        <v>1073</v>
      </c>
      <c r="R1256" t="s">
        <v>1073</v>
      </c>
      <c r="S1256" t="s">
        <v>1094</v>
      </c>
    </row>
    <row r="1257" spans="1:19" x14ac:dyDescent="0.15">
      <c r="A1257">
        <v>1256</v>
      </c>
      <c r="B1257">
        <v>2019</v>
      </c>
      <c r="C1257" t="s">
        <v>287</v>
      </c>
      <c r="D1257" t="s">
        <v>528</v>
      </c>
      <c r="F1257" t="s">
        <v>23</v>
      </c>
      <c r="G1257" t="s">
        <v>23</v>
      </c>
      <c r="H1257" t="s">
        <v>71</v>
      </c>
      <c r="I1257" t="s">
        <v>546</v>
      </c>
      <c r="J1257">
        <v>585</v>
      </c>
      <c r="K1257"/>
      <c r="N1257" t="s">
        <v>36</v>
      </c>
      <c r="P1257" t="s">
        <v>1073</v>
      </c>
      <c r="Q1257" t="s">
        <v>1073</v>
      </c>
      <c r="R1257" t="s">
        <v>1073</v>
      </c>
      <c r="S1257" t="s">
        <v>1073</v>
      </c>
    </row>
    <row r="1258" spans="1:19" x14ac:dyDescent="0.15">
      <c r="A1258">
        <v>1257</v>
      </c>
      <c r="B1258">
        <v>2019</v>
      </c>
      <c r="C1258" t="s">
        <v>331</v>
      </c>
      <c r="D1258" t="s">
        <v>246</v>
      </c>
      <c r="F1258" t="s">
        <v>23</v>
      </c>
      <c r="G1258" t="s">
        <v>23</v>
      </c>
      <c r="H1258" t="s">
        <v>16</v>
      </c>
      <c r="I1258" t="s">
        <v>546</v>
      </c>
      <c r="J1258">
        <v>585</v>
      </c>
      <c r="K1258"/>
      <c r="N1258" t="s">
        <v>36</v>
      </c>
      <c r="P1258" t="s">
        <v>1081</v>
      </c>
      <c r="Q1258" t="s">
        <v>1073</v>
      </c>
      <c r="R1258" t="s">
        <v>1073</v>
      </c>
      <c r="S1258" t="s">
        <v>1073</v>
      </c>
    </row>
    <row r="1259" spans="1:19" x14ac:dyDescent="0.15">
      <c r="A1259">
        <v>1258</v>
      </c>
      <c r="B1259">
        <v>2019</v>
      </c>
      <c r="C1259" t="s">
        <v>738</v>
      </c>
      <c r="D1259" t="s">
        <v>739</v>
      </c>
      <c r="F1259" t="s">
        <v>23</v>
      </c>
      <c r="G1259" t="s">
        <v>23</v>
      </c>
      <c r="H1259" t="s">
        <v>63</v>
      </c>
      <c r="I1259" t="s">
        <v>546</v>
      </c>
      <c r="J1259">
        <v>685</v>
      </c>
      <c r="K1259"/>
      <c r="N1259" t="s">
        <v>36</v>
      </c>
      <c r="P1259" t="s">
        <v>1073</v>
      </c>
      <c r="Q1259" t="s">
        <v>1073</v>
      </c>
      <c r="R1259" t="s">
        <v>1073</v>
      </c>
      <c r="S1259" t="s">
        <v>1073</v>
      </c>
    </row>
    <row r="1260" spans="1:19" x14ac:dyDescent="0.15">
      <c r="A1260">
        <v>1259</v>
      </c>
      <c r="B1260">
        <v>2019</v>
      </c>
      <c r="C1260" t="s">
        <v>253</v>
      </c>
      <c r="D1260" t="s">
        <v>479</v>
      </c>
      <c r="E1260" t="s">
        <v>332</v>
      </c>
      <c r="F1260" t="s">
        <v>23</v>
      </c>
      <c r="G1260" t="s">
        <v>23</v>
      </c>
      <c r="H1260" s="6" t="s">
        <v>71</v>
      </c>
      <c r="I1260" t="s">
        <v>354</v>
      </c>
      <c r="J1260">
        <v>500</v>
      </c>
      <c r="K1260"/>
      <c r="N1260" t="s">
        <v>20</v>
      </c>
      <c r="P1260" t="s">
        <v>1073</v>
      </c>
      <c r="Q1260" t="s">
        <v>1073</v>
      </c>
      <c r="R1260" t="s">
        <v>1073</v>
      </c>
      <c r="S1260" t="s">
        <v>1073</v>
      </c>
    </row>
    <row r="1261" spans="1:19" x14ac:dyDescent="0.15">
      <c r="A1261">
        <v>1260</v>
      </c>
      <c r="B1261">
        <v>2019</v>
      </c>
      <c r="C1261" t="s">
        <v>740</v>
      </c>
      <c r="F1261" t="s">
        <v>112</v>
      </c>
      <c r="G1261" t="s">
        <v>1093</v>
      </c>
      <c r="H1261" s="6" t="s">
        <v>49</v>
      </c>
      <c r="I1261" t="s">
        <v>546</v>
      </c>
      <c r="J1261">
        <v>585</v>
      </c>
      <c r="K1261"/>
      <c r="N1261" t="s">
        <v>36</v>
      </c>
      <c r="P1261" t="s">
        <v>1073</v>
      </c>
      <c r="Q1261" t="s">
        <v>1073</v>
      </c>
      <c r="R1261" t="s">
        <v>1073</v>
      </c>
      <c r="S1261" t="s">
        <v>1073</v>
      </c>
    </row>
    <row r="1262" spans="1:19" x14ac:dyDescent="0.15">
      <c r="A1262">
        <v>1261</v>
      </c>
      <c r="B1262">
        <v>2019</v>
      </c>
      <c r="C1262" t="s">
        <v>97</v>
      </c>
      <c r="D1262" t="s">
        <v>98</v>
      </c>
      <c r="F1262" t="s">
        <v>14</v>
      </c>
      <c r="G1262" t="s">
        <v>15</v>
      </c>
      <c r="H1262" t="s">
        <v>24</v>
      </c>
      <c r="I1262" t="s">
        <v>275</v>
      </c>
      <c r="J1262">
        <v>0</v>
      </c>
      <c r="K1262"/>
      <c r="N1262" t="s">
        <v>36</v>
      </c>
      <c r="P1262" t="s">
        <v>1073</v>
      </c>
      <c r="Q1262" t="s">
        <v>1073</v>
      </c>
      <c r="R1262" t="s">
        <v>1073</v>
      </c>
      <c r="S1262" t="s">
        <v>1073</v>
      </c>
    </row>
    <row r="1263" spans="1:19" x14ac:dyDescent="0.15">
      <c r="A1263">
        <v>1262</v>
      </c>
      <c r="B1263">
        <v>2019</v>
      </c>
      <c r="C1263" t="s">
        <v>214</v>
      </c>
      <c r="D1263" t="s">
        <v>215</v>
      </c>
      <c r="F1263" t="s">
        <v>23</v>
      </c>
      <c r="G1263" t="s">
        <v>23</v>
      </c>
      <c r="H1263" t="s">
        <v>24</v>
      </c>
      <c r="I1263" t="s">
        <v>547</v>
      </c>
      <c r="J1263">
        <v>295</v>
      </c>
      <c r="K1263"/>
      <c r="N1263" t="s">
        <v>36</v>
      </c>
      <c r="P1263" t="s">
        <v>1081</v>
      </c>
      <c r="Q1263" t="s">
        <v>1073</v>
      </c>
      <c r="R1263" t="s">
        <v>1073</v>
      </c>
      <c r="S1263" t="s">
        <v>1073</v>
      </c>
    </row>
    <row r="1264" spans="1:19" x14ac:dyDescent="0.15">
      <c r="A1264">
        <v>1263</v>
      </c>
      <c r="B1264">
        <v>2019</v>
      </c>
      <c r="C1264" t="s">
        <v>576</v>
      </c>
      <c r="D1264" t="s">
        <v>284</v>
      </c>
      <c r="F1264" t="s">
        <v>23</v>
      </c>
      <c r="G1264" t="s">
        <v>23</v>
      </c>
      <c r="H1264" s="6" t="s">
        <v>71</v>
      </c>
      <c r="I1264" t="s">
        <v>548</v>
      </c>
      <c r="J1264">
        <v>525</v>
      </c>
      <c r="K1264"/>
      <c r="N1264" t="s">
        <v>50</v>
      </c>
      <c r="P1264" t="s">
        <v>1073</v>
      </c>
      <c r="Q1264" t="s">
        <v>1073</v>
      </c>
      <c r="R1264" t="s">
        <v>1073</v>
      </c>
      <c r="S1264" t="s">
        <v>1073</v>
      </c>
    </row>
    <row r="1265" spans="1:19" x14ac:dyDescent="0.15">
      <c r="A1265">
        <v>1264</v>
      </c>
      <c r="B1265">
        <v>2019</v>
      </c>
      <c r="C1265" t="s">
        <v>531</v>
      </c>
      <c r="D1265" t="s">
        <v>62</v>
      </c>
      <c r="F1265" t="s">
        <v>14</v>
      </c>
      <c r="G1265" t="s">
        <v>15</v>
      </c>
      <c r="H1265" t="s">
        <v>24</v>
      </c>
      <c r="I1265" t="s">
        <v>547</v>
      </c>
      <c r="J1265">
        <v>295</v>
      </c>
      <c r="K1265"/>
      <c r="N1265" t="s">
        <v>20</v>
      </c>
      <c r="P1265" t="s">
        <v>1073</v>
      </c>
      <c r="Q1265" t="s">
        <v>1073</v>
      </c>
      <c r="R1265" t="s">
        <v>1073</v>
      </c>
      <c r="S1265" t="s">
        <v>1073</v>
      </c>
    </row>
    <row r="1266" spans="1:19" x14ac:dyDescent="0.15">
      <c r="A1266">
        <v>1265</v>
      </c>
      <c r="B1266">
        <v>2019</v>
      </c>
      <c r="C1266" t="s">
        <v>227</v>
      </c>
      <c r="D1266" t="s">
        <v>228</v>
      </c>
      <c r="F1266" t="s">
        <v>23</v>
      </c>
      <c r="G1266" t="s">
        <v>23</v>
      </c>
      <c r="H1266" t="s">
        <v>67</v>
      </c>
      <c r="I1266" t="s">
        <v>547</v>
      </c>
      <c r="J1266">
        <v>1035</v>
      </c>
      <c r="K1266"/>
      <c r="N1266" t="s">
        <v>36</v>
      </c>
      <c r="P1266" t="s">
        <v>1081</v>
      </c>
      <c r="Q1266" t="s">
        <v>1073</v>
      </c>
      <c r="R1266" t="s">
        <v>1073</v>
      </c>
      <c r="S1266" t="s">
        <v>1073</v>
      </c>
    </row>
    <row r="1267" spans="1:19" x14ac:dyDescent="0.15">
      <c r="A1267">
        <v>1266</v>
      </c>
      <c r="B1267">
        <v>2019</v>
      </c>
      <c r="C1267" t="s">
        <v>214</v>
      </c>
      <c r="D1267" t="s">
        <v>715</v>
      </c>
      <c r="F1267" t="s">
        <v>23</v>
      </c>
      <c r="G1267" t="s">
        <v>23</v>
      </c>
      <c r="H1267" t="s">
        <v>67</v>
      </c>
      <c r="I1267" t="s">
        <v>547</v>
      </c>
      <c r="J1267">
        <v>395</v>
      </c>
      <c r="K1267"/>
      <c r="N1267" t="s">
        <v>20</v>
      </c>
      <c r="P1267" t="s">
        <v>1081</v>
      </c>
      <c r="Q1267" t="s">
        <v>1073</v>
      </c>
      <c r="R1267" t="s">
        <v>1073</v>
      </c>
      <c r="S1267" t="s">
        <v>1073</v>
      </c>
    </row>
    <row r="1268" spans="1:19" x14ac:dyDescent="0.15">
      <c r="A1268">
        <v>1267</v>
      </c>
      <c r="B1268">
        <v>2019</v>
      </c>
      <c r="C1268" t="s">
        <v>64</v>
      </c>
      <c r="D1268" t="s">
        <v>65</v>
      </c>
      <c r="F1268" t="s">
        <v>23</v>
      </c>
      <c r="G1268" t="s">
        <v>23</v>
      </c>
      <c r="H1268" s="6" t="s">
        <v>67</v>
      </c>
      <c r="I1268" t="s">
        <v>548</v>
      </c>
      <c r="J1268">
        <v>525</v>
      </c>
      <c r="K1268"/>
      <c r="N1268" t="s">
        <v>36</v>
      </c>
      <c r="P1268" t="s">
        <v>1084</v>
      </c>
      <c r="Q1268" t="s">
        <v>1073</v>
      </c>
      <c r="R1268" t="s">
        <v>1073</v>
      </c>
      <c r="S1268" t="s">
        <v>1073</v>
      </c>
    </row>
    <row r="1269" spans="1:19" x14ac:dyDescent="0.15">
      <c r="A1269">
        <v>1268</v>
      </c>
      <c r="B1269">
        <v>2019</v>
      </c>
      <c r="C1269" t="s">
        <v>567</v>
      </c>
      <c r="D1269" t="s">
        <v>568</v>
      </c>
      <c r="F1269" t="s">
        <v>1079</v>
      </c>
      <c r="G1269" t="s">
        <v>43</v>
      </c>
      <c r="H1269" s="6" t="s">
        <v>49</v>
      </c>
      <c r="I1269" t="s">
        <v>546</v>
      </c>
      <c r="J1269">
        <v>585</v>
      </c>
      <c r="K1269"/>
      <c r="N1269" t="s">
        <v>36</v>
      </c>
      <c r="P1269" t="s">
        <v>1073</v>
      </c>
      <c r="Q1269" t="s">
        <v>1073</v>
      </c>
      <c r="R1269" t="s">
        <v>1073</v>
      </c>
      <c r="S1269" t="s">
        <v>1094</v>
      </c>
    </row>
    <row r="1270" spans="1:19" x14ac:dyDescent="0.15">
      <c r="A1270">
        <v>1269</v>
      </c>
      <c r="B1270">
        <v>2019</v>
      </c>
      <c r="C1270" t="s">
        <v>221</v>
      </c>
      <c r="D1270" t="s">
        <v>222</v>
      </c>
      <c r="F1270" t="s">
        <v>14</v>
      </c>
      <c r="G1270" t="s">
        <v>15</v>
      </c>
      <c r="H1270" s="6" t="s">
        <v>24</v>
      </c>
      <c r="I1270" t="s">
        <v>547</v>
      </c>
      <c r="J1270">
        <v>295</v>
      </c>
      <c r="K1270"/>
      <c r="N1270" t="s">
        <v>36</v>
      </c>
      <c r="P1270" t="s">
        <v>1073</v>
      </c>
      <c r="Q1270" t="s">
        <v>1073</v>
      </c>
      <c r="R1270" t="s">
        <v>1073</v>
      </c>
      <c r="S1270" t="s">
        <v>1073</v>
      </c>
    </row>
    <row r="1271" spans="1:19" x14ac:dyDescent="0.15">
      <c r="A1271">
        <v>1270</v>
      </c>
      <c r="B1271">
        <v>2019</v>
      </c>
      <c r="C1271" t="s">
        <v>113</v>
      </c>
      <c r="D1271" t="s">
        <v>741</v>
      </c>
      <c r="F1271" t="s">
        <v>23</v>
      </c>
      <c r="G1271" t="s">
        <v>23</v>
      </c>
      <c r="H1271" s="6" t="s">
        <v>24</v>
      </c>
      <c r="I1271" t="s">
        <v>547</v>
      </c>
      <c r="J1271">
        <v>295</v>
      </c>
      <c r="K1271"/>
      <c r="N1271" t="s">
        <v>20</v>
      </c>
      <c r="P1271" t="s">
        <v>1081</v>
      </c>
      <c r="Q1271" t="s">
        <v>1073</v>
      </c>
      <c r="R1271" t="s">
        <v>1073</v>
      </c>
      <c r="S1271" t="s">
        <v>1073</v>
      </c>
    </row>
    <row r="1272" spans="1:19" x14ac:dyDescent="0.15">
      <c r="A1272">
        <v>1271</v>
      </c>
      <c r="B1272">
        <v>2019</v>
      </c>
      <c r="C1272" t="s">
        <v>321</v>
      </c>
      <c r="D1272" t="s">
        <v>539</v>
      </c>
      <c r="F1272" t="s">
        <v>23</v>
      </c>
      <c r="G1272" t="s">
        <v>23</v>
      </c>
      <c r="H1272" t="s">
        <v>24</v>
      </c>
      <c r="I1272" t="s">
        <v>547</v>
      </c>
      <c r="J1272">
        <v>395</v>
      </c>
      <c r="K1272"/>
      <c r="N1272" t="s">
        <v>36</v>
      </c>
      <c r="P1272" t="s">
        <v>1084</v>
      </c>
      <c r="Q1272" t="s">
        <v>1073</v>
      </c>
      <c r="R1272" t="s">
        <v>1073</v>
      </c>
      <c r="S1272" t="s">
        <v>1073</v>
      </c>
    </row>
    <row r="1273" spans="1:19" x14ac:dyDescent="0.15">
      <c r="A1273">
        <v>1272</v>
      </c>
      <c r="B1273">
        <v>2019</v>
      </c>
      <c r="C1273" t="s">
        <v>272</v>
      </c>
      <c r="D1273" t="s">
        <v>273</v>
      </c>
      <c r="F1273" t="s">
        <v>23</v>
      </c>
      <c r="G1273" t="s">
        <v>23</v>
      </c>
      <c r="H1273" t="s">
        <v>24</v>
      </c>
      <c r="I1273" t="s">
        <v>547</v>
      </c>
      <c r="J1273">
        <v>565</v>
      </c>
      <c r="K1273"/>
      <c r="N1273" t="s">
        <v>36</v>
      </c>
      <c r="P1273" t="s">
        <v>1081</v>
      </c>
      <c r="Q1273" t="s">
        <v>1073</v>
      </c>
      <c r="R1273" t="s">
        <v>1073</v>
      </c>
      <c r="S1273" t="s">
        <v>1073</v>
      </c>
    </row>
    <row r="1274" spans="1:19" x14ac:dyDescent="0.15">
      <c r="A1274">
        <v>1273</v>
      </c>
      <c r="B1274">
        <v>2019</v>
      </c>
      <c r="C1274" t="s">
        <v>245</v>
      </c>
      <c r="D1274" t="s">
        <v>246</v>
      </c>
      <c r="F1274" t="s">
        <v>23</v>
      </c>
      <c r="G1274" t="s">
        <v>23</v>
      </c>
      <c r="H1274" t="s">
        <v>63</v>
      </c>
      <c r="I1274" t="s">
        <v>546</v>
      </c>
      <c r="J1274">
        <v>585</v>
      </c>
      <c r="K1274"/>
      <c r="N1274" t="s">
        <v>36</v>
      </c>
      <c r="P1274">
        <v>0</v>
      </c>
      <c r="Q1274" t="s">
        <v>1073</v>
      </c>
      <c r="R1274" t="s">
        <v>1073</v>
      </c>
      <c r="S1274" t="s">
        <v>1073</v>
      </c>
    </row>
    <row r="1275" spans="1:19" x14ac:dyDescent="0.15">
      <c r="A1275">
        <v>1274</v>
      </c>
      <c r="B1275">
        <v>2019</v>
      </c>
      <c r="C1275" t="s">
        <v>239</v>
      </c>
      <c r="D1275" t="s">
        <v>240</v>
      </c>
      <c r="F1275" t="s">
        <v>23</v>
      </c>
      <c r="G1275" t="s">
        <v>23</v>
      </c>
      <c r="H1275" s="6" t="s">
        <v>16</v>
      </c>
      <c r="I1275" t="s">
        <v>546</v>
      </c>
      <c r="J1275">
        <v>585</v>
      </c>
      <c r="K1275"/>
      <c r="N1275" t="s">
        <v>36</v>
      </c>
      <c r="P1275" t="s">
        <v>1081</v>
      </c>
      <c r="Q1275" t="s">
        <v>1073</v>
      </c>
      <c r="R1275" t="s">
        <v>1073</v>
      </c>
      <c r="S1275" t="s">
        <v>1073</v>
      </c>
    </row>
    <row r="1276" spans="1:19" x14ac:dyDescent="0.15">
      <c r="A1276">
        <v>1275</v>
      </c>
      <c r="B1276">
        <v>2019</v>
      </c>
      <c r="C1276" t="s">
        <v>207</v>
      </c>
      <c r="D1276" t="s">
        <v>736</v>
      </c>
      <c r="F1276" t="s">
        <v>23</v>
      </c>
      <c r="G1276" t="s">
        <v>23</v>
      </c>
      <c r="H1276" s="6" t="s">
        <v>54</v>
      </c>
      <c r="I1276" t="s">
        <v>25</v>
      </c>
      <c r="J1276">
        <v>525</v>
      </c>
      <c r="K1276"/>
      <c r="N1276" t="s">
        <v>50</v>
      </c>
      <c r="P1276" t="s">
        <v>1081</v>
      </c>
      <c r="Q1276" t="s">
        <v>1073</v>
      </c>
      <c r="R1276" t="s">
        <v>1073</v>
      </c>
      <c r="S1276" t="s">
        <v>1073</v>
      </c>
    </row>
    <row r="1277" spans="1:19" x14ac:dyDescent="0.15">
      <c r="A1277">
        <v>1276</v>
      </c>
      <c r="B1277">
        <v>2019</v>
      </c>
      <c r="F1277" t="s">
        <v>50</v>
      </c>
      <c r="G1277" t="s">
        <v>50</v>
      </c>
      <c r="H1277" s="6" t="s">
        <v>54</v>
      </c>
      <c r="I1277" t="s">
        <v>550</v>
      </c>
      <c r="J1277">
        <v>0</v>
      </c>
      <c r="K1277"/>
      <c r="N1277" t="s">
        <v>20</v>
      </c>
      <c r="P1277" t="s">
        <v>1073</v>
      </c>
      <c r="Q1277" t="s">
        <v>1073</v>
      </c>
      <c r="R1277" t="s">
        <v>1073</v>
      </c>
      <c r="S1277" t="s">
        <v>1073</v>
      </c>
    </row>
    <row r="1278" spans="1:19" x14ac:dyDescent="0.15">
      <c r="A1278">
        <v>1277</v>
      </c>
      <c r="B1278">
        <v>2019</v>
      </c>
      <c r="C1278" t="s">
        <v>531</v>
      </c>
      <c r="D1278" t="s">
        <v>62</v>
      </c>
      <c r="F1278" t="s">
        <v>14</v>
      </c>
      <c r="G1278" t="s">
        <v>15</v>
      </c>
      <c r="H1278" t="s">
        <v>24</v>
      </c>
      <c r="I1278" t="s">
        <v>547</v>
      </c>
      <c r="J1278">
        <v>0</v>
      </c>
      <c r="K1278"/>
      <c r="N1278" t="s">
        <v>36</v>
      </c>
      <c r="P1278" t="s">
        <v>1073</v>
      </c>
      <c r="Q1278" t="s">
        <v>1073</v>
      </c>
      <c r="R1278" t="s">
        <v>1073</v>
      </c>
      <c r="S1278" t="s">
        <v>1073</v>
      </c>
    </row>
    <row r="1279" spans="1:19" x14ac:dyDescent="0.15">
      <c r="A1279">
        <v>1278</v>
      </c>
      <c r="B1279">
        <v>2019</v>
      </c>
      <c r="C1279" t="s">
        <v>742</v>
      </c>
      <c r="D1279" t="s">
        <v>743</v>
      </c>
      <c r="F1279" t="s">
        <v>23</v>
      </c>
      <c r="G1279" t="s">
        <v>23</v>
      </c>
      <c r="H1279" t="s">
        <v>16</v>
      </c>
      <c r="I1279" t="s">
        <v>548</v>
      </c>
      <c r="J1279">
        <v>525</v>
      </c>
      <c r="K1279"/>
      <c r="N1279" t="s">
        <v>36</v>
      </c>
      <c r="P1279" t="s">
        <v>1081</v>
      </c>
      <c r="Q1279" t="s">
        <v>1073</v>
      </c>
      <c r="R1279" t="s">
        <v>1073</v>
      </c>
      <c r="S1279" t="s">
        <v>1073</v>
      </c>
    </row>
    <row r="1280" spans="1:19" x14ac:dyDescent="0.15">
      <c r="A1280">
        <v>1279</v>
      </c>
      <c r="B1280">
        <v>2019</v>
      </c>
      <c r="C1280" t="s">
        <v>21</v>
      </c>
      <c r="D1280" t="s">
        <v>22</v>
      </c>
      <c r="F1280" t="s">
        <v>23</v>
      </c>
      <c r="G1280" t="s">
        <v>23</v>
      </c>
      <c r="H1280" t="s">
        <v>24</v>
      </c>
      <c r="I1280" t="s">
        <v>547</v>
      </c>
      <c r="J1280">
        <v>295</v>
      </c>
      <c r="K1280"/>
      <c r="N1280" t="s">
        <v>36</v>
      </c>
      <c r="P1280" t="s">
        <v>1081</v>
      </c>
      <c r="Q1280" t="s">
        <v>1073</v>
      </c>
      <c r="R1280" t="s">
        <v>1073</v>
      </c>
      <c r="S1280" t="s">
        <v>1073</v>
      </c>
    </row>
    <row r="1281" spans="1:19" x14ac:dyDescent="0.15">
      <c r="A1281">
        <v>1280</v>
      </c>
      <c r="B1281">
        <v>2019</v>
      </c>
      <c r="C1281" t="s">
        <v>206</v>
      </c>
      <c r="D1281" t="s">
        <v>223</v>
      </c>
      <c r="F1281" t="s">
        <v>23</v>
      </c>
      <c r="G1281" t="s">
        <v>23</v>
      </c>
      <c r="H1281" s="6" t="s">
        <v>24</v>
      </c>
      <c r="I1281" t="s">
        <v>547</v>
      </c>
      <c r="J1281">
        <v>295</v>
      </c>
      <c r="K1281"/>
      <c r="N1281" t="s">
        <v>36</v>
      </c>
      <c r="P1281" t="s">
        <v>1081</v>
      </c>
      <c r="Q1281" t="s">
        <v>1073</v>
      </c>
      <c r="R1281" t="s">
        <v>1073</v>
      </c>
      <c r="S1281" t="s">
        <v>1073</v>
      </c>
    </row>
    <row r="1282" spans="1:19" x14ac:dyDescent="0.15">
      <c r="A1282">
        <v>1281</v>
      </c>
      <c r="B1282">
        <v>2019</v>
      </c>
      <c r="C1282" t="s">
        <v>116</v>
      </c>
      <c r="D1282" t="s">
        <v>42</v>
      </c>
      <c r="F1282" t="s">
        <v>23</v>
      </c>
      <c r="G1282" t="s">
        <v>23</v>
      </c>
      <c r="H1282" t="s">
        <v>24</v>
      </c>
      <c r="I1282" t="s">
        <v>547</v>
      </c>
      <c r="J1282">
        <v>565</v>
      </c>
      <c r="K1282"/>
      <c r="N1282" t="s">
        <v>50</v>
      </c>
      <c r="P1282" t="s">
        <v>1081</v>
      </c>
      <c r="Q1282" t="s">
        <v>1073</v>
      </c>
      <c r="R1282" t="s">
        <v>1073</v>
      </c>
      <c r="S1282" t="s">
        <v>1073</v>
      </c>
    </row>
    <row r="1283" spans="1:19" x14ac:dyDescent="0.15">
      <c r="A1283">
        <v>1282</v>
      </c>
      <c r="B1283">
        <v>2019</v>
      </c>
      <c r="C1283" t="s">
        <v>97</v>
      </c>
      <c r="D1283" t="s">
        <v>98</v>
      </c>
      <c r="F1283" t="s">
        <v>14</v>
      </c>
      <c r="G1283" t="s">
        <v>15</v>
      </c>
      <c r="H1283" s="6" t="s">
        <v>24</v>
      </c>
      <c r="I1283" t="s">
        <v>547</v>
      </c>
      <c r="J1283">
        <v>295</v>
      </c>
      <c r="K1283"/>
      <c r="N1283" t="s">
        <v>20</v>
      </c>
      <c r="P1283" t="s">
        <v>1073</v>
      </c>
      <c r="Q1283" t="s">
        <v>1073</v>
      </c>
      <c r="R1283" t="s">
        <v>1073</v>
      </c>
      <c r="S1283" t="s">
        <v>1073</v>
      </c>
    </row>
    <row r="1284" spans="1:19" x14ac:dyDescent="0.15">
      <c r="A1284">
        <v>1283</v>
      </c>
      <c r="B1284">
        <v>2019</v>
      </c>
      <c r="C1284" t="s">
        <v>331</v>
      </c>
      <c r="D1284" t="s">
        <v>246</v>
      </c>
      <c r="F1284" t="s">
        <v>23</v>
      </c>
      <c r="G1284" t="s">
        <v>23</v>
      </c>
      <c r="H1284" t="s">
        <v>24</v>
      </c>
      <c r="I1284" t="s">
        <v>547</v>
      </c>
      <c r="J1284">
        <v>295</v>
      </c>
      <c r="K1284"/>
      <c r="N1284" t="s">
        <v>36</v>
      </c>
      <c r="P1284" t="s">
        <v>1081</v>
      </c>
      <c r="Q1284" t="s">
        <v>1073</v>
      </c>
      <c r="R1284" t="s">
        <v>1073</v>
      </c>
      <c r="S1284" t="s">
        <v>1073</v>
      </c>
    </row>
    <row r="1285" spans="1:19" x14ac:dyDescent="0.15">
      <c r="A1285">
        <v>1284</v>
      </c>
      <c r="B1285">
        <v>2019</v>
      </c>
      <c r="C1285" t="s">
        <v>264</v>
      </c>
      <c r="D1285" t="s">
        <v>168</v>
      </c>
      <c r="F1285" t="s">
        <v>23</v>
      </c>
      <c r="G1285" t="s">
        <v>23</v>
      </c>
      <c r="H1285" t="s">
        <v>71</v>
      </c>
      <c r="I1285" t="s">
        <v>546</v>
      </c>
      <c r="J1285">
        <v>1135</v>
      </c>
      <c r="K1285"/>
      <c r="N1285" t="s">
        <v>36</v>
      </c>
      <c r="P1285" t="s">
        <v>1073</v>
      </c>
      <c r="Q1285" t="s">
        <v>1073</v>
      </c>
      <c r="R1285" t="s">
        <v>1073</v>
      </c>
      <c r="S1285" t="s">
        <v>1073</v>
      </c>
    </row>
    <row r="1286" spans="1:19" x14ac:dyDescent="0.15">
      <c r="A1286">
        <v>1285</v>
      </c>
      <c r="B1286">
        <v>2019</v>
      </c>
      <c r="C1286" t="s">
        <v>77</v>
      </c>
      <c r="D1286" t="s">
        <v>78</v>
      </c>
      <c r="F1286" t="s">
        <v>78</v>
      </c>
      <c r="G1286" t="s">
        <v>35</v>
      </c>
      <c r="H1286" t="s">
        <v>16</v>
      </c>
      <c r="I1286" t="s">
        <v>546</v>
      </c>
      <c r="J1286">
        <v>1485</v>
      </c>
      <c r="K1286"/>
      <c r="N1286" t="s">
        <v>36</v>
      </c>
      <c r="P1286" t="s">
        <v>1073</v>
      </c>
      <c r="Q1286" t="s">
        <v>1073</v>
      </c>
      <c r="R1286" t="s">
        <v>1073</v>
      </c>
      <c r="S1286" t="s">
        <v>1094</v>
      </c>
    </row>
    <row r="1287" spans="1:19" x14ac:dyDescent="0.15">
      <c r="A1287">
        <v>1286</v>
      </c>
      <c r="B1287">
        <v>2019</v>
      </c>
      <c r="C1287" t="s">
        <v>140</v>
      </c>
      <c r="D1287" t="s">
        <v>298</v>
      </c>
      <c r="F1287" t="s">
        <v>23</v>
      </c>
      <c r="G1287" t="s">
        <v>23</v>
      </c>
      <c r="H1287" s="6" t="s">
        <v>24</v>
      </c>
      <c r="I1287" t="s">
        <v>547</v>
      </c>
      <c r="J1287">
        <v>295</v>
      </c>
      <c r="K1287"/>
      <c r="N1287" t="s">
        <v>36</v>
      </c>
      <c r="P1287" t="s">
        <v>1081</v>
      </c>
      <c r="Q1287" t="s">
        <v>1073</v>
      </c>
      <c r="R1287" t="s">
        <v>1073</v>
      </c>
      <c r="S1287" t="s">
        <v>1073</v>
      </c>
    </row>
    <row r="1288" spans="1:19" x14ac:dyDescent="0.15">
      <c r="A1288">
        <v>1287</v>
      </c>
      <c r="B1288">
        <v>2019</v>
      </c>
      <c r="C1288" t="s">
        <v>178</v>
      </c>
      <c r="D1288" t="s">
        <v>675</v>
      </c>
      <c r="F1288" t="s">
        <v>83</v>
      </c>
      <c r="G1288" t="s">
        <v>35</v>
      </c>
      <c r="H1288" t="s">
        <v>16</v>
      </c>
      <c r="I1288" t="s">
        <v>546</v>
      </c>
      <c r="J1288">
        <v>585</v>
      </c>
      <c r="K1288"/>
      <c r="N1288" t="s">
        <v>36</v>
      </c>
      <c r="P1288">
        <v>0</v>
      </c>
      <c r="Q1288" t="s">
        <v>1073</v>
      </c>
      <c r="R1288" t="s">
        <v>1073</v>
      </c>
      <c r="S1288" t="s">
        <v>1073</v>
      </c>
    </row>
    <row r="1289" spans="1:19" x14ac:dyDescent="0.15">
      <c r="A1289">
        <v>1288</v>
      </c>
      <c r="B1289">
        <v>2019</v>
      </c>
      <c r="C1289" t="s">
        <v>266</v>
      </c>
      <c r="D1289" t="s">
        <v>226</v>
      </c>
      <c r="F1289" t="s">
        <v>23</v>
      </c>
      <c r="G1289" t="s">
        <v>23</v>
      </c>
      <c r="H1289" t="s">
        <v>24</v>
      </c>
      <c r="I1289" t="s">
        <v>547</v>
      </c>
      <c r="J1289">
        <v>295</v>
      </c>
      <c r="K1289"/>
      <c r="N1289" t="s">
        <v>20</v>
      </c>
      <c r="P1289" t="s">
        <v>1081</v>
      </c>
      <c r="Q1289" t="s">
        <v>1073</v>
      </c>
      <c r="R1289" t="s">
        <v>1073</v>
      </c>
      <c r="S1289" t="s">
        <v>1073</v>
      </c>
    </row>
    <row r="1290" spans="1:19" x14ac:dyDescent="0.15">
      <c r="A1290">
        <v>1289</v>
      </c>
      <c r="B1290">
        <v>2019</v>
      </c>
      <c r="C1290" t="s">
        <v>245</v>
      </c>
      <c r="D1290" t="s">
        <v>246</v>
      </c>
      <c r="F1290" t="s">
        <v>23</v>
      </c>
      <c r="G1290" t="s">
        <v>23</v>
      </c>
      <c r="H1290" s="6" t="s">
        <v>67</v>
      </c>
      <c r="I1290" t="s">
        <v>546</v>
      </c>
      <c r="J1290">
        <v>585</v>
      </c>
      <c r="K1290"/>
      <c r="N1290" t="s">
        <v>36</v>
      </c>
      <c r="P1290">
        <v>0</v>
      </c>
      <c r="Q1290" t="s">
        <v>1073</v>
      </c>
      <c r="R1290" t="s">
        <v>1073</v>
      </c>
      <c r="S1290" t="s">
        <v>1073</v>
      </c>
    </row>
    <row r="1291" spans="1:19" x14ac:dyDescent="0.15">
      <c r="A1291">
        <v>1290</v>
      </c>
      <c r="B1291">
        <v>2019</v>
      </c>
      <c r="C1291" t="s">
        <v>175</v>
      </c>
      <c r="D1291" t="s">
        <v>176</v>
      </c>
      <c r="F1291" t="s">
        <v>23</v>
      </c>
      <c r="G1291" t="s">
        <v>23</v>
      </c>
      <c r="H1291" s="6" t="s">
        <v>71</v>
      </c>
      <c r="I1291" t="s">
        <v>546</v>
      </c>
      <c r="J1291">
        <v>585</v>
      </c>
      <c r="K1291"/>
      <c r="N1291" t="s">
        <v>36</v>
      </c>
      <c r="P1291" t="s">
        <v>1073</v>
      </c>
      <c r="Q1291" t="s">
        <v>1073</v>
      </c>
      <c r="R1291" t="s">
        <v>1073</v>
      </c>
      <c r="S1291" t="s">
        <v>1073</v>
      </c>
    </row>
    <row r="1292" spans="1:19" x14ac:dyDescent="0.15">
      <c r="A1292">
        <v>1291</v>
      </c>
      <c r="B1292">
        <v>2019</v>
      </c>
      <c r="C1292" t="s">
        <v>272</v>
      </c>
      <c r="D1292" t="s">
        <v>273</v>
      </c>
      <c r="F1292" t="s">
        <v>23</v>
      </c>
      <c r="G1292" t="s">
        <v>23</v>
      </c>
      <c r="H1292" t="s">
        <v>16</v>
      </c>
      <c r="I1292" t="s">
        <v>354</v>
      </c>
      <c r="J1292">
        <v>0</v>
      </c>
      <c r="K1292"/>
      <c r="N1292" t="s">
        <v>36</v>
      </c>
      <c r="P1292" t="s">
        <v>1081</v>
      </c>
      <c r="Q1292" t="s">
        <v>1073</v>
      </c>
      <c r="R1292" t="s">
        <v>1073</v>
      </c>
      <c r="S1292" t="s">
        <v>1073</v>
      </c>
    </row>
    <row r="1293" spans="1:19" x14ac:dyDescent="0.15">
      <c r="A1293">
        <v>1292</v>
      </c>
      <c r="B1293">
        <v>2018</v>
      </c>
      <c r="C1293" t="s">
        <v>12</v>
      </c>
      <c r="D1293" t="s">
        <v>13</v>
      </c>
      <c r="F1293" t="s">
        <v>14</v>
      </c>
      <c r="G1293" t="s">
        <v>15</v>
      </c>
      <c r="H1293" t="s">
        <v>16</v>
      </c>
      <c r="I1293" t="s">
        <v>550</v>
      </c>
      <c r="J1293">
        <v>0</v>
      </c>
      <c r="K1293"/>
      <c r="N1293" t="s">
        <v>20</v>
      </c>
      <c r="P1293" t="s">
        <v>1073</v>
      </c>
      <c r="Q1293" t="s">
        <v>1073</v>
      </c>
      <c r="R1293" t="s">
        <v>1073</v>
      </c>
      <c r="S1293" t="s">
        <v>1073</v>
      </c>
    </row>
    <row r="1294" spans="1:19" x14ac:dyDescent="0.15">
      <c r="A1294">
        <v>1293</v>
      </c>
      <c r="B1294">
        <v>2018</v>
      </c>
      <c r="C1294" t="s">
        <v>207</v>
      </c>
      <c r="D1294" t="s">
        <v>208</v>
      </c>
      <c r="F1294" t="s">
        <v>23</v>
      </c>
      <c r="G1294" t="s">
        <v>23</v>
      </c>
      <c r="H1294" t="s">
        <v>24</v>
      </c>
      <c r="I1294" t="s">
        <v>547</v>
      </c>
      <c r="J1294">
        <v>195</v>
      </c>
      <c r="K1294"/>
      <c r="N1294" t="s">
        <v>36</v>
      </c>
      <c r="P1294" t="s">
        <v>1081</v>
      </c>
      <c r="Q1294" t="s">
        <v>1073</v>
      </c>
      <c r="R1294" t="s">
        <v>1073</v>
      </c>
      <c r="S1294" t="s">
        <v>1073</v>
      </c>
    </row>
    <row r="1295" spans="1:19" x14ac:dyDescent="0.15">
      <c r="A1295">
        <v>1294</v>
      </c>
      <c r="B1295">
        <v>2018</v>
      </c>
      <c r="C1295" t="s">
        <v>376</v>
      </c>
      <c r="D1295" t="s">
        <v>373</v>
      </c>
      <c r="F1295" t="s">
        <v>23</v>
      </c>
      <c r="G1295" t="s">
        <v>23</v>
      </c>
      <c r="H1295" s="6" t="s">
        <v>71</v>
      </c>
      <c r="I1295" t="s">
        <v>548</v>
      </c>
      <c r="J1295">
        <v>625</v>
      </c>
      <c r="K1295"/>
      <c r="N1295" t="s">
        <v>36</v>
      </c>
      <c r="P1295" t="s">
        <v>1073</v>
      </c>
      <c r="Q1295" t="s">
        <v>1073</v>
      </c>
      <c r="R1295" t="s">
        <v>1073</v>
      </c>
      <c r="S1295" t="s">
        <v>1073</v>
      </c>
    </row>
    <row r="1296" spans="1:19" x14ac:dyDescent="0.15">
      <c r="A1296">
        <v>1295</v>
      </c>
      <c r="B1296">
        <v>2018</v>
      </c>
      <c r="C1296" t="s">
        <v>137</v>
      </c>
      <c r="D1296" t="s">
        <v>213</v>
      </c>
      <c r="F1296" t="s">
        <v>23</v>
      </c>
      <c r="G1296" t="s">
        <v>23</v>
      </c>
      <c r="H1296" t="s">
        <v>16</v>
      </c>
      <c r="I1296" t="s">
        <v>546</v>
      </c>
      <c r="J1296">
        <v>585</v>
      </c>
      <c r="K1296"/>
      <c r="N1296" t="s">
        <v>36</v>
      </c>
      <c r="P1296" t="s">
        <v>1081</v>
      </c>
      <c r="Q1296" t="s">
        <v>1073</v>
      </c>
      <c r="R1296" t="s">
        <v>1073</v>
      </c>
      <c r="S1296" t="s">
        <v>1073</v>
      </c>
    </row>
    <row r="1297" spans="1:19" x14ac:dyDescent="0.15">
      <c r="A1297">
        <v>1296</v>
      </c>
      <c r="B1297">
        <v>2018</v>
      </c>
      <c r="C1297" t="s">
        <v>218</v>
      </c>
      <c r="D1297" t="s">
        <v>219</v>
      </c>
      <c r="F1297" t="s">
        <v>23</v>
      </c>
      <c r="G1297" t="s">
        <v>23</v>
      </c>
      <c r="H1297" t="s">
        <v>24</v>
      </c>
      <c r="I1297" t="s">
        <v>547</v>
      </c>
      <c r="J1297">
        <v>195</v>
      </c>
      <c r="K1297"/>
      <c r="N1297" t="s">
        <v>36</v>
      </c>
      <c r="P1297" t="s">
        <v>1081</v>
      </c>
      <c r="Q1297" t="s">
        <v>1073</v>
      </c>
      <c r="R1297" t="s">
        <v>1073</v>
      </c>
      <c r="S1297" t="s">
        <v>1073</v>
      </c>
    </row>
    <row r="1298" spans="1:19" x14ac:dyDescent="0.15">
      <c r="A1298">
        <v>1297</v>
      </c>
      <c r="B1298">
        <v>2018</v>
      </c>
      <c r="C1298" t="s">
        <v>87</v>
      </c>
      <c r="D1298" t="s">
        <v>220</v>
      </c>
      <c r="F1298" t="s">
        <v>89</v>
      </c>
      <c r="G1298" t="s">
        <v>43</v>
      </c>
      <c r="H1298" t="s">
        <v>16</v>
      </c>
      <c r="I1298" t="s">
        <v>354</v>
      </c>
      <c r="J1298">
        <v>0</v>
      </c>
      <c r="K1298"/>
      <c r="N1298" t="s">
        <v>36</v>
      </c>
      <c r="P1298" t="s">
        <v>1073</v>
      </c>
      <c r="Q1298" t="s">
        <v>1073</v>
      </c>
      <c r="R1298" t="s">
        <v>1073</v>
      </c>
      <c r="S1298" t="s">
        <v>1073</v>
      </c>
    </row>
    <row r="1299" spans="1:19" x14ac:dyDescent="0.15">
      <c r="A1299">
        <v>1298</v>
      </c>
      <c r="B1299">
        <v>2018</v>
      </c>
      <c r="C1299" t="s">
        <v>258</v>
      </c>
      <c r="D1299" t="s">
        <v>101</v>
      </c>
      <c r="F1299" t="s">
        <v>23</v>
      </c>
      <c r="G1299" t="s">
        <v>23</v>
      </c>
      <c r="H1299" t="s">
        <v>24</v>
      </c>
      <c r="I1299" t="s">
        <v>25</v>
      </c>
      <c r="J1299">
        <v>275</v>
      </c>
      <c r="K1299"/>
      <c r="N1299" t="s">
        <v>36</v>
      </c>
      <c r="P1299" t="s">
        <v>1081</v>
      </c>
      <c r="Q1299" t="s">
        <v>1073</v>
      </c>
      <c r="R1299" t="s">
        <v>1073</v>
      </c>
      <c r="S1299" t="s">
        <v>1073</v>
      </c>
    </row>
    <row r="1300" spans="1:19" x14ac:dyDescent="0.15">
      <c r="A1300">
        <v>1299</v>
      </c>
      <c r="B1300">
        <v>2018</v>
      </c>
      <c r="C1300" t="s">
        <v>39</v>
      </c>
      <c r="D1300" t="s">
        <v>40</v>
      </c>
      <c r="F1300" t="s">
        <v>23</v>
      </c>
      <c r="G1300" t="s">
        <v>23</v>
      </c>
      <c r="H1300" s="6" t="s">
        <v>24</v>
      </c>
      <c r="I1300" t="s">
        <v>547</v>
      </c>
      <c r="J1300">
        <v>195</v>
      </c>
      <c r="K1300"/>
      <c r="N1300" t="s">
        <v>36</v>
      </c>
      <c r="P1300" t="s">
        <v>1081</v>
      </c>
      <c r="Q1300" t="s">
        <v>1073</v>
      </c>
      <c r="R1300" t="s">
        <v>1073</v>
      </c>
      <c r="S1300" t="s">
        <v>1073</v>
      </c>
    </row>
    <row r="1301" spans="1:19" x14ac:dyDescent="0.15">
      <c r="A1301">
        <v>1300</v>
      </c>
      <c r="B1301">
        <v>2018</v>
      </c>
      <c r="C1301" t="s">
        <v>45</v>
      </c>
      <c r="D1301" t="s">
        <v>46</v>
      </c>
      <c r="F1301" t="s">
        <v>47</v>
      </c>
      <c r="G1301" t="s">
        <v>48</v>
      </c>
      <c r="H1301" t="s">
        <v>67</v>
      </c>
      <c r="I1301" t="s">
        <v>547</v>
      </c>
      <c r="J1301">
        <v>195</v>
      </c>
      <c r="K1301"/>
      <c r="N1301" t="s">
        <v>36</v>
      </c>
      <c r="P1301">
        <v>0</v>
      </c>
      <c r="Q1301" t="s">
        <v>1073</v>
      </c>
      <c r="R1301" t="s">
        <v>1073</v>
      </c>
      <c r="S1301" t="s">
        <v>1094</v>
      </c>
    </row>
    <row r="1302" spans="1:19" x14ac:dyDescent="0.15">
      <c r="A1302">
        <v>1301</v>
      </c>
      <c r="B1302">
        <v>2018</v>
      </c>
      <c r="C1302" t="s">
        <v>744</v>
      </c>
      <c r="D1302" t="s">
        <v>745</v>
      </c>
      <c r="F1302" t="s">
        <v>47</v>
      </c>
      <c r="G1302" t="s">
        <v>48</v>
      </c>
      <c r="H1302" s="6" t="s">
        <v>71</v>
      </c>
      <c r="I1302" t="s">
        <v>546</v>
      </c>
      <c r="J1302">
        <v>585</v>
      </c>
      <c r="K1302"/>
      <c r="N1302" t="s">
        <v>36</v>
      </c>
      <c r="P1302" t="s">
        <v>1073</v>
      </c>
      <c r="Q1302" t="s">
        <v>1073</v>
      </c>
      <c r="R1302" t="s">
        <v>1073</v>
      </c>
      <c r="S1302" t="s">
        <v>1094</v>
      </c>
    </row>
    <row r="1303" spans="1:19" x14ac:dyDescent="0.15">
      <c r="A1303">
        <v>1302</v>
      </c>
      <c r="B1303">
        <v>2018</v>
      </c>
      <c r="C1303" t="s">
        <v>596</v>
      </c>
      <c r="D1303" t="s">
        <v>746</v>
      </c>
      <c r="E1303" t="s">
        <v>237</v>
      </c>
      <c r="F1303" t="s">
        <v>23</v>
      </c>
      <c r="G1303" t="s">
        <v>23</v>
      </c>
      <c r="H1303" s="6" t="s">
        <v>71</v>
      </c>
      <c r="I1303" t="s">
        <v>354</v>
      </c>
      <c r="J1303">
        <v>0</v>
      </c>
      <c r="K1303"/>
      <c r="N1303" t="s">
        <v>36</v>
      </c>
      <c r="P1303" t="s">
        <v>1073</v>
      </c>
      <c r="Q1303" t="s">
        <v>1073</v>
      </c>
      <c r="R1303" t="s">
        <v>1073</v>
      </c>
      <c r="S1303" t="s">
        <v>1073</v>
      </c>
    </row>
    <row r="1304" spans="1:19" x14ac:dyDescent="0.15">
      <c r="A1304">
        <v>1303</v>
      </c>
      <c r="B1304">
        <v>2018</v>
      </c>
      <c r="C1304" t="s">
        <v>661</v>
      </c>
      <c r="D1304" t="s">
        <v>662</v>
      </c>
      <c r="F1304" t="s">
        <v>23</v>
      </c>
      <c r="G1304" t="s">
        <v>23</v>
      </c>
      <c r="H1304" t="s">
        <v>24</v>
      </c>
      <c r="I1304" t="s">
        <v>547</v>
      </c>
      <c r="J1304">
        <v>195</v>
      </c>
      <c r="K1304"/>
      <c r="N1304" t="s">
        <v>36</v>
      </c>
      <c r="P1304" t="s">
        <v>1081</v>
      </c>
      <c r="Q1304" t="s">
        <v>1073</v>
      </c>
      <c r="R1304" t="s">
        <v>1073</v>
      </c>
      <c r="S1304" t="s">
        <v>1073</v>
      </c>
    </row>
    <row r="1305" spans="1:19" x14ac:dyDescent="0.15">
      <c r="A1305">
        <v>1304</v>
      </c>
      <c r="B1305">
        <v>2018</v>
      </c>
      <c r="C1305" t="s">
        <v>555</v>
      </c>
      <c r="D1305" t="s">
        <v>556</v>
      </c>
      <c r="F1305" t="s">
        <v>23</v>
      </c>
      <c r="G1305" t="s">
        <v>23</v>
      </c>
      <c r="H1305" t="s">
        <v>67</v>
      </c>
      <c r="I1305" t="s">
        <v>547</v>
      </c>
      <c r="J1305">
        <v>195</v>
      </c>
      <c r="K1305"/>
      <c r="N1305" t="s">
        <v>36</v>
      </c>
      <c r="P1305">
        <v>0</v>
      </c>
      <c r="Q1305" t="s">
        <v>1073</v>
      </c>
      <c r="R1305" t="s">
        <v>1073</v>
      </c>
      <c r="S1305" t="s">
        <v>1073</v>
      </c>
    </row>
    <row r="1306" spans="1:19" x14ac:dyDescent="0.15">
      <c r="A1306">
        <v>1305</v>
      </c>
      <c r="B1306">
        <v>2018</v>
      </c>
      <c r="C1306" t="s">
        <v>126</v>
      </c>
      <c r="D1306" t="s">
        <v>233</v>
      </c>
      <c r="F1306" t="s">
        <v>96</v>
      </c>
      <c r="G1306" t="s">
        <v>48</v>
      </c>
      <c r="H1306" t="s">
        <v>16</v>
      </c>
      <c r="I1306" t="s">
        <v>548</v>
      </c>
      <c r="J1306">
        <v>525</v>
      </c>
      <c r="K1306"/>
      <c r="N1306" t="s">
        <v>36</v>
      </c>
      <c r="P1306">
        <v>0</v>
      </c>
      <c r="Q1306" t="s">
        <v>1073</v>
      </c>
      <c r="R1306" t="s">
        <v>1073</v>
      </c>
      <c r="S1306" t="s">
        <v>1094</v>
      </c>
    </row>
    <row r="1307" spans="1:19" x14ac:dyDescent="0.15">
      <c r="A1307">
        <v>1306</v>
      </c>
      <c r="B1307">
        <v>2018</v>
      </c>
      <c r="C1307" t="s">
        <v>285</v>
      </c>
      <c r="D1307" t="s">
        <v>286</v>
      </c>
      <c r="F1307" t="s">
        <v>23</v>
      </c>
      <c r="G1307" t="s">
        <v>23</v>
      </c>
      <c r="H1307" t="s">
        <v>24</v>
      </c>
      <c r="I1307" t="s">
        <v>547</v>
      </c>
      <c r="J1307">
        <v>195</v>
      </c>
      <c r="K1307"/>
      <c r="N1307" t="s">
        <v>36</v>
      </c>
      <c r="P1307" t="s">
        <v>1081</v>
      </c>
      <c r="Q1307" t="s">
        <v>1073</v>
      </c>
      <c r="R1307" t="s">
        <v>1073</v>
      </c>
      <c r="S1307" t="s">
        <v>1073</v>
      </c>
    </row>
    <row r="1308" spans="1:19" x14ac:dyDescent="0.15">
      <c r="A1308">
        <v>1307</v>
      </c>
      <c r="B1308">
        <v>2018</v>
      </c>
      <c r="C1308" t="s">
        <v>234</v>
      </c>
      <c r="D1308" t="s">
        <v>235</v>
      </c>
      <c r="F1308" t="s">
        <v>23</v>
      </c>
      <c r="G1308" t="s">
        <v>23</v>
      </c>
      <c r="H1308" t="s">
        <v>16</v>
      </c>
      <c r="I1308" t="s">
        <v>548</v>
      </c>
      <c r="J1308">
        <v>525</v>
      </c>
      <c r="K1308"/>
      <c r="N1308" t="s">
        <v>20</v>
      </c>
      <c r="P1308" t="s">
        <v>1081</v>
      </c>
      <c r="Q1308" t="s">
        <v>1073</v>
      </c>
      <c r="R1308" t="s">
        <v>1073</v>
      </c>
      <c r="S1308" t="s">
        <v>1073</v>
      </c>
    </row>
    <row r="1309" spans="1:19" x14ac:dyDescent="0.15">
      <c r="A1309">
        <v>1308</v>
      </c>
      <c r="B1309">
        <v>2018</v>
      </c>
      <c r="C1309" t="s">
        <v>531</v>
      </c>
      <c r="D1309" t="s">
        <v>62</v>
      </c>
      <c r="F1309" t="s">
        <v>14</v>
      </c>
      <c r="G1309" t="s">
        <v>15</v>
      </c>
      <c r="H1309" t="s">
        <v>24</v>
      </c>
      <c r="I1309" t="s">
        <v>547</v>
      </c>
      <c r="J1309">
        <v>195</v>
      </c>
      <c r="K1309"/>
      <c r="N1309" t="s">
        <v>36</v>
      </c>
      <c r="P1309" t="s">
        <v>1073</v>
      </c>
      <c r="Q1309" t="s">
        <v>1073</v>
      </c>
      <c r="R1309" t="s">
        <v>1073</v>
      </c>
      <c r="S1309" t="s">
        <v>1073</v>
      </c>
    </row>
    <row r="1310" spans="1:19" x14ac:dyDescent="0.15">
      <c r="A1310">
        <v>1309</v>
      </c>
      <c r="B1310">
        <v>2018</v>
      </c>
      <c r="C1310" t="s">
        <v>414</v>
      </c>
      <c r="D1310" t="s">
        <v>415</v>
      </c>
      <c r="F1310" t="s">
        <v>23</v>
      </c>
      <c r="G1310" t="s">
        <v>23</v>
      </c>
      <c r="H1310" t="s">
        <v>71</v>
      </c>
      <c r="I1310" t="s">
        <v>546</v>
      </c>
      <c r="J1310">
        <v>585</v>
      </c>
      <c r="K1310"/>
      <c r="N1310" t="s">
        <v>20</v>
      </c>
      <c r="P1310" t="s">
        <v>1073</v>
      </c>
      <c r="Q1310" t="s">
        <v>1073</v>
      </c>
      <c r="R1310" t="s">
        <v>1073</v>
      </c>
      <c r="S1310" t="s">
        <v>1073</v>
      </c>
    </row>
    <row r="1311" spans="1:19" x14ac:dyDescent="0.15">
      <c r="A1311">
        <v>1310</v>
      </c>
      <c r="B1311">
        <v>2018</v>
      </c>
      <c r="C1311" t="s">
        <v>747</v>
      </c>
      <c r="D1311" t="s">
        <v>748</v>
      </c>
      <c r="F1311" t="s">
        <v>70</v>
      </c>
      <c r="G1311" t="s">
        <v>43</v>
      </c>
      <c r="H1311" t="s">
        <v>16</v>
      </c>
      <c r="I1311" t="s">
        <v>546</v>
      </c>
      <c r="J1311">
        <v>585</v>
      </c>
      <c r="K1311"/>
      <c r="N1311" t="s">
        <v>20</v>
      </c>
      <c r="P1311" t="s">
        <v>1073</v>
      </c>
      <c r="Q1311" t="s">
        <v>1073</v>
      </c>
      <c r="R1311" t="s">
        <v>1073</v>
      </c>
      <c r="S1311" t="s">
        <v>1073</v>
      </c>
    </row>
    <row r="1312" spans="1:19" x14ac:dyDescent="0.15">
      <c r="A1312">
        <v>1311</v>
      </c>
      <c r="B1312">
        <v>2018</v>
      </c>
      <c r="C1312" t="s">
        <v>245</v>
      </c>
      <c r="D1312" t="s">
        <v>246</v>
      </c>
      <c r="F1312" t="s">
        <v>23</v>
      </c>
      <c r="G1312" t="s">
        <v>23</v>
      </c>
      <c r="H1312" t="s">
        <v>67</v>
      </c>
      <c r="I1312" t="s">
        <v>546</v>
      </c>
      <c r="J1312">
        <v>585</v>
      </c>
      <c r="K1312"/>
      <c r="N1312" t="s">
        <v>36</v>
      </c>
      <c r="P1312">
        <v>0</v>
      </c>
      <c r="Q1312" t="s">
        <v>1073</v>
      </c>
      <c r="R1312" t="s">
        <v>1073</v>
      </c>
      <c r="S1312" t="s">
        <v>1073</v>
      </c>
    </row>
    <row r="1313" spans="1:19" x14ac:dyDescent="0.15">
      <c r="A1313">
        <v>1312</v>
      </c>
      <c r="B1313">
        <v>2018</v>
      </c>
      <c r="C1313" t="s">
        <v>363</v>
      </c>
      <c r="D1313" t="s">
        <v>168</v>
      </c>
      <c r="F1313" t="s">
        <v>23</v>
      </c>
      <c r="G1313" t="s">
        <v>23</v>
      </c>
      <c r="H1313" t="s">
        <v>71</v>
      </c>
      <c r="I1313" t="s">
        <v>664</v>
      </c>
      <c r="J1313">
        <v>0</v>
      </c>
      <c r="K1313"/>
      <c r="N1313" t="s">
        <v>36</v>
      </c>
      <c r="P1313" t="s">
        <v>1073</v>
      </c>
      <c r="Q1313" t="s">
        <v>1073</v>
      </c>
      <c r="R1313" t="s">
        <v>1073</v>
      </c>
      <c r="S1313" t="s">
        <v>1073</v>
      </c>
    </row>
    <row r="1314" spans="1:19" x14ac:dyDescent="0.15">
      <c r="A1314">
        <v>1313</v>
      </c>
      <c r="B1314">
        <v>2018</v>
      </c>
      <c r="C1314" t="s">
        <v>247</v>
      </c>
      <c r="D1314" t="s">
        <v>248</v>
      </c>
      <c r="F1314" t="s">
        <v>23</v>
      </c>
      <c r="G1314" t="s">
        <v>23</v>
      </c>
      <c r="H1314" t="s">
        <v>24</v>
      </c>
      <c r="I1314" t="s">
        <v>547</v>
      </c>
      <c r="J1314">
        <v>195</v>
      </c>
      <c r="K1314"/>
      <c r="N1314" t="s">
        <v>36</v>
      </c>
      <c r="P1314" t="s">
        <v>1081</v>
      </c>
      <c r="Q1314" t="s">
        <v>1073</v>
      </c>
      <c r="R1314" t="s">
        <v>1073</v>
      </c>
      <c r="S1314" t="s">
        <v>1073</v>
      </c>
    </row>
    <row r="1315" spans="1:19" x14ac:dyDescent="0.15">
      <c r="A1315">
        <v>1314</v>
      </c>
      <c r="B1315">
        <v>2018</v>
      </c>
      <c r="C1315" t="s">
        <v>465</v>
      </c>
      <c r="D1315" t="s">
        <v>466</v>
      </c>
      <c r="F1315" t="s">
        <v>23</v>
      </c>
      <c r="G1315" t="s">
        <v>23</v>
      </c>
      <c r="H1315" t="s">
        <v>16</v>
      </c>
      <c r="I1315" t="s">
        <v>548</v>
      </c>
      <c r="J1315">
        <v>525</v>
      </c>
      <c r="K1315"/>
      <c r="N1315" t="s">
        <v>20</v>
      </c>
      <c r="P1315" t="s">
        <v>1084</v>
      </c>
      <c r="Q1315" t="s">
        <v>1073</v>
      </c>
      <c r="R1315" t="s">
        <v>1073</v>
      </c>
      <c r="S1315" t="s">
        <v>1073</v>
      </c>
    </row>
    <row r="1316" spans="1:19" x14ac:dyDescent="0.15">
      <c r="A1316">
        <v>1315</v>
      </c>
      <c r="B1316">
        <v>2018</v>
      </c>
      <c r="C1316" t="s">
        <v>110</v>
      </c>
      <c r="D1316" t="s">
        <v>111</v>
      </c>
      <c r="F1316" t="s">
        <v>23</v>
      </c>
      <c r="G1316" t="s">
        <v>23</v>
      </c>
      <c r="H1316" t="s">
        <v>16</v>
      </c>
      <c r="I1316" t="s">
        <v>548</v>
      </c>
      <c r="J1316">
        <v>525</v>
      </c>
      <c r="K1316"/>
      <c r="N1316" t="s">
        <v>36</v>
      </c>
      <c r="P1316" t="s">
        <v>1081</v>
      </c>
      <c r="Q1316" t="s">
        <v>1073</v>
      </c>
      <c r="R1316" t="s">
        <v>1073</v>
      </c>
      <c r="S1316" t="s">
        <v>1073</v>
      </c>
    </row>
    <row r="1317" spans="1:19" x14ac:dyDescent="0.15">
      <c r="A1317">
        <v>1316</v>
      </c>
      <c r="B1317">
        <v>2018</v>
      </c>
      <c r="C1317" t="s">
        <v>249</v>
      </c>
      <c r="D1317" t="s">
        <v>250</v>
      </c>
      <c r="F1317" t="s">
        <v>70</v>
      </c>
      <c r="G1317" t="s">
        <v>43</v>
      </c>
      <c r="H1317" s="6" t="s">
        <v>49</v>
      </c>
      <c r="I1317" t="s">
        <v>354</v>
      </c>
      <c r="J1317">
        <v>0</v>
      </c>
      <c r="K1317"/>
      <c r="N1317" t="s">
        <v>36</v>
      </c>
      <c r="P1317" t="s">
        <v>1073</v>
      </c>
      <c r="Q1317" t="s">
        <v>1073</v>
      </c>
      <c r="R1317" t="s">
        <v>1073</v>
      </c>
      <c r="S1317" t="s">
        <v>1073</v>
      </c>
    </row>
    <row r="1318" spans="1:19" x14ac:dyDescent="0.15">
      <c r="A1318">
        <v>1317</v>
      </c>
      <c r="B1318">
        <v>2018</v>
      </c>
      <c r="C1318" t="s">
        <v>379</v>
      </c>
      <c r="D1318" t="s">
        <v>380</v>
      </c>
      <c r="F1318" t="s">
        <v>23</v>
      </c>
      <c r="G1318" t="s">
        <v>23</v>
      </c>
      <c r="H1318" t="s">
        <v>71</v>
      </c>
      <c r="I1318" t="s">
        <v>546</v>
      </c>
      <c r="J1318">
        <v>585</v>
      </c>
      <c r="K1318"/>
      <c r="N1318" t="s">
        <v>36</v>
      </c>
      <c r="P1318" t="s">
        <v>1073</v>
      </c>
      <c r="Q1318" t="s">
        <v>1073</v>
      </c>
      <c r="R1318" t="s">
        <v>1073</v>
      </c>
      <c r="S1318" t="s">
        <v>1073</v>
      </c>
    </row>
    <row r="1319" spans="1:19" x14ac:dyDescent="0.15">
      <c r="A1319">
        <v>1318</v>
      </c>
      <c r="B1319">
        <v>2018</v>
      </c>
      <c r="C1319" t="s">
        <v>433</v>
      </c>
      <c r="D1319" t="s">
        <v>246</v>
      </c>
      <c r="F1319" t="s">
        <v>23</v>
      </c>
      <c r="G1319" t="s">
        <v>23</v>
      </c>
      <c r="H1319" t="s">
        <v>24</v>
      </c>
      <c r="I1319" t="s">
        <v>547</v>
      </c>
      <c r="J1319">
        <v>195</v>
      </c>
      <c r="K1319"/>
      <c r="N1319" t="s">
        <v>36</v>
      </c>
      <c r="P1319" t="s">
        <v>1081</v>
      </c>
      <c r="Q1319" t="s">
        <v>1073</v>
      </c>
      <c r="R1319" t="s">
        <v>1073</v>
      </c>
      <c r="S1319" t="s">
        <v>1073</v>
      </c>
    </row>
    <row r="1320" spans="1:19" x14ac:dyDescent="0.15">
      <c r="A1320">
        <v>1319</v>
      </c>
      <c r="B1320">
        <v>2018</v>
      </c>
      <c r="C1320" t="s">
        <v>75</v>
      </c>
      <c r="D1320" t="s">
        <v>633</v>
      </c>
      <c r="F1320" t="s">
        <v>23</v>
      </c>
      <c r="G1320" t="s">
        <v>23</v>
      </c>
      <c r="H1320" t="s">
        <v>24</v>
      </c>
      <c r="I1320" t="s">
        <v>547</v>
      </c>
      <c r="J1320">
        <v>295</v>
      </c>
      <c r="K1320"/>
      <c r="N1320" t="s">
        <v>36</v>
      </c>
      <c r="P1320" t="s">
        <v>1081</v>
      </c>
      <c r="Q1320" t="s">
        <v>1073</v>
      </c>
      <c r="R1320" t="s">
        <v>1073</v>
      </c>
      <c r="S1320" t="s">
        <v>1073</v>
      </c>
    </row>
    <row r="1321" spans="1:19" x14ac:dyDescent="0.15">
      <c r="A1321">
        <v>1320</v>
      </c>
      <c r="B1321">
        <v>2018</v>
      </c>
      <c r="C1321" t="s">
        <v>103</v>
      </c>
      <c r="D1321" t="s">
        <v>104</v>
      </c>
      <c r="F1321" t="s">
        <v>23</v>
      </c>
      <c r="G1321" t="s">
        <v>23</v>
      </c>
      <c r="H1321" t="s">
        <v>16</v>
      </c>
      <c r="I1321" t="s">
        <v>548</v>
      </c>
      <c r="J1321">
        <v>1125</v>
      </c>
      <c r="K1321"/>
      <c r="N1321" t="s">
        <v>36</v>
      </c>
      <c r="P1321" t="s">
        <v>1081</v>
      </c>
      <c r="Q1321" t="s">
        <v>1073</v>
      </c>
      <c r="R1321" t="s">
        <v>1073</v>
      </c>
      <c r="S1321" t="s">
        <v>1073</v>
      </c>
    </row>
    <row r="1322" spans="1:19" x14ac:dyDescent="0.15">
      <c r="A1322">
        <v>1321</v>
      </c>
      <c r="B1322">
        <v>2018</v>
      </c>
      <c r="C1322" t="s">
        <v>253</v>
      </c>
      <c r="D1322" t="s">
        <v>254</v>
      </c>
      <c r="F1322" t="s">
        <v>23</v>
      </c>
      <c r="G1322" t="s">
        <v>23</v>
      </c>
      <c r="H1322" t="s">
        <v>71</v>
      </c>
      <c r="I1322" t="s">
        <v>546</v>
      </c>
      <c r="J1322">
        <v>0</v>
      </c>
      <c r="K1322"/>
      <c r="N1322" t="s">
        <v>20</v>
      </c>
      <c r="P1322" t="s">
        <v>1073</v>
      </c>
      <c r="Q1322" t="s">
        <v>1073</v>
      </c>
      <c r="R1322" t="s">
        <v>1073</v>
      </c>
      <c r="S1322" t="s">
        <v>1073</v>
      </c>
    </row>
    <row r="1323" spans="1:19" x14ac:dyDescent="0.15">
      <c r="A1323">
        <v>1322</v>
      </c>
      <c r="B1323">
        <v>2018</v>
      </c>
      <c r="C1323" t="s">
        <v>214</v>
      </c>
      <c r="D1323" t="s">
        <v>215</v>
      </c>
      <c r="F1323" t="s">
        <v>23</v>
      </c>
      <c r="G1323" t="s">
        <v>23</v>
      </c>
      <c r="H1323" s="6" t="s">
        <v>67</v>
      </c>
      <c r="I1323" t="s">
        <v>547</v>
      </c>
      <c r="J1323">
        <v>465</v>
      </c>
      <c r="K1323"/>
      <c r="N1323" t="s">
        <v>36</v>
      </c>
      <c r="P1323" t="s">
        <v>1081</v>
      </c>
      <c r="Q1323" t="s">
        <v>1073</v>
      </c>
      <c r="R1323" t="s">
        <v>1073</v>
      </c>
      <c r="S1323" t="s">
        <v>1073</v>
      </c>
    </row>
    <row r="1324" spans="1:19" x14ac:dyDescent="0.15">
      <c r="A1324">
        <v>1323</v>
      </c>
      <c r="B1324">
        <v>2018</v>
      </c>
      <c r="C1324" t="s">
        <v>126</v>
      </c>
      <c r="D1324" t="s">
        <v>257</v>
      </c>
      <c r="F1324" t="s">
        <v>96</v>
      </c>
      <c r="G1324" t="s">
        <v>48</v>
      </c>
      <c r="H1324" t="s">
        <v>49</v>
      </c>
      <c r="I1324" t="s">
        <v>548</v>
      </c>
      <c r="J1324">
        <v>525</v>
      </c>
      <c r="K1324"/>
      <c r="N1324" t="s">
        <v>36</v>
      </c>
      <c r="P1324">
        <v>0</v>
      </c>
      <c r="Q1324" t="s">
        <v>1073</v>
      </c>
      <c r="R1324" t="s">
        <v>1073</v>
      </c>
      <c r="S1324" t="s">
        <v>1094</v>
      </c>
    </row>
    <row r="1325" spans="1:19" x14ac:dyDescent="0.15">
      <c r="A1325">
        <v>1324</v>
      </c>
      <c r="B1325">
        <v>2018</v>
      </c>
      <c r="C1325" t="s">
        <v>216</v>
      </c>
      <c r="D1325" t="s">
        <v>217</v>
      </c>
      <c r="F1325" t="s">
        <v>23</v>
      </c>
      <c r="G1325" t="s">
        <v>23</v>
      </c>
      <c r="H1325" t="s">
        <v>71</v>
      </c>
      <c r="I1325" t="s">
        <v>548</v>
      </c>
      <c r="J1325">
        <v>525</v>
      </c>
      <c r="K1325"/>
      <c r="N1325" t="s">
        <v>36</v>
      </c>
      <c r="P1325" t="s">
        <v>1073</v>
      </c>
      <c r="Q1325" t="s">
        <v>1073</v>
      </c>
      <c r="R1325" t="s">
        <v>1073</v>
      </c>
      <c r="S1325" t="s">
        <v>1073</v>
      </c>
    </row>
    <row r="1326" spans="1:19" x14ac:dyDescent="0.15">
      <c r="A1326">
        <v>1325</v>
      </c>
      <c r="B1326">
        <v>2018</v>
      </c>
      <c r="C1326" t="s">
        <v>258</v>
      </c>
      <c r="D1326" t="s">
        <v>101</v>
      </c>
      <c r="F1326" t="s">
        <v>23</v>
      </c>
      <c r="G1326" t="s">
        <v>23</v>
      </c>
      <c r="H1326" t="s">
        <v>16</v>
      </c>
      <c r="I1326" t="s">
        <v>354</v>
      </c>
      <c r="J1326">
        <v>150</v>
      </c>
      <c r="K1326"/>
      <c r="N1326" t="s">
        <v>36</v>
      </c>
      <c r="P1326" t="s">
        <v>1081</v>
      </c>
      <c r="Q1326" t="s">
        <v>1073</v>
      </c>
      <c r="R1326" t="s">
        <v>1073</v>
      </c>
      <c r="S1326" t="s">
        <v>1073</v>
      </c>
    </row>
    <row r="1327" spans="1:19" x14ac:dyDescent="0.15">
      <c r="A1327">
        <v>1326</v>
      </c>
      <c r="B1327">
        <v>2018</v>
      </c>
      <c r="F1327" t="s">
        <v>50</v>
      </c>
      <c r="G1327" t="s">
        <v>50</v>
      </c>
      <c r="H1327" s="6" t="s">
        <v>54</v>
      </c>
      <c r="I1327" t="s">
        <v>550</v>
      </c>
      <c r="J1327">
        <v>0</v>
      </c>
      <c r="K1327"/>
      <c r="N1327" t="s">
        <v>20</v>
      </c>
      <c r="P1327" t="s">
        <v>1073</v>
      </c>
      <c r="Q1327" t="s">
        <v>1073</v>
      </c>
      <c r="R1327" t="s">
        <v>1073</v>
      </c>
      <c r="S1327" t="s">
        <v>1073</v>
      </c>
    </row>
    <row r="1328" spans="1:19" x14ac:dyDescent="0.15">
      <c r="A1328">
        <v>1327</v>
      </c>
      <c r="B1328">
        <v>2018</v>
      </c>
      <c r="C1328" t="s">
        <v>382</v>
      </c>
      <c r="D1328" t="s">
        <v>383</v>
      </c>
      <c r="F1328" t="s">
        <v>23</v>
      </c>
      <c r="G1328" t="s">
        <v>23</v>
      </c>
      <c r="H1328" t="s">
        <v>63</v>
      </c>
      <c r="I1328" t="s">
        <v>546</v>
      </c>
      <c r="J1328">
        <v>585</v>
      </c>
      <c r="K1328"/>
      <c r="N1328" t="s">
        <v>36</v>
      </c>
      <c r="P1328">
        <v>0</v>
      </c>
      <c r="Q1328" t="s">
        <v>1073</v>
      </c>
      <c r="R1328" t="s">
        <v>1073</v>
      </c>
      <c r="S1328" t="s">
        <v>1073</v>
      </c>
    </row>
    <row r="1329" spans="1:19" x14ac:dyDescent="0.15">
      <c r="A1329">
        <v>1328</v>
      </c>
      <c r="B1329">
        <v>2018</v>
      </c>
      <c r="C1329" t="s">
        <v>262</v>
      </c>
      <c r="D1329" t="s">
        <v>263</v>
      </c>
      <c r="F1329" t="s">
        <v>23</v>
      </c>
      <c r="G1329" t="s">
        <v>23</v>
      </c>
      <c r="H1329" t="s">
        <v>71</v>
      </c>
      <c r="I1329" t="s">
        <v>546</v>
      </c>
      <c r="J1329">
        <v>585</v>
      </c>
      <c r="K1329"/>
      <c r="N1329" t="s">
        <v>36</v>
      </c>
      <c r="P1329" t="s">
        <v>1073</v>
      </c>
      <c r="Q1329" t="s">
        <v>1073</v>
      </c>
      <c r="R1329" t="s">
        <v>1073</v>
      </c>
      <c r="S1329" t="s">
        <v>1073</v>
      </c>
    </row>
    <row r="1330" spans="1:19" x14ac:dyDescent="0.15">
      <c r="A1330">
        <v>1329</v>
      </c>
      <c r="B1330">
        <v>2018</v>
      </c>
      <c r="C1330" t="s">
        <v>638</v>
      </c>
      <c r="D1330" t="s">
        <v>639</v>
      </c>
      <c r="F1330" t="s">
        <v>23</v>
      </c>
      <c r="G1330" t="s">
        <v>23</v>
      </c>
      <c r="H1330" t="s">
        <v>63</v>
      </c>
      <c r="I1330" t="s">
        <v>548</v>
      </c>
      <c r="J1330">
        <v>525</v>
      </c>
      <c r="K1330"/>
      <c r="N1330" t="s">
        <v>20</v>
      </c>
      <c r="P1330" t="s">
        <v>1073</v>
      </c>
      <c r="Q1330" t="s">
        <v>1073</v>
      </c>
      <c r="R1330" t="s">
        <v>1073</v>
      </c>
      <c r="S1330" t="s">
        <v>1073</v>
      </c>
    </row>
    <row r="1331" spans="1:19" x14ac:dyDescent="0.15">
      <c r="A1331">
        <v>1330</v>
      </c>
      <c r="B1331">
        <v>2018</v>
      </c>
      <c r="C1331" t="s">
        <v>236</v>
      </c>
      <c r="D1331" t="s">
        <v>237</v>
      </c>
      <c r="F1331" t="s">
        <v>23</v>
      </c>
      <c r="G1331" t="s">
        <v>23</v>
      </c>
      <c r="H1331" t="s">
        <v>24</v>
      </c>
      <c r="I1331" t="s">
        <v>547</v>
      </c>
      <c r="J1331">
        <v>195</v>
      </c>
      <c r="K1331"/>
      <c r="N1331" t="s">
        <v>36</v>
      </c>
      <c r="P1331" t="s">
        <v>1081</v>
      </c>
      <c r="Q1331" t="s">
        <v>1073</v>
      </c>
      <c r="R1331" t="s">
        <v>1073</v>
      </c>
      <c r="S1331" t="s">
        <v>1073</v>
      </c>
    </row>
    <row r="1332" spans="1:19" x14ac:dyDescent="0.15">
      <c r="A1332">
        <v>1331</v>
      </c>
      <c r="B1332">
        <v>2018</v>
      </c>
      <c r="C1332" t="s">
        <v>137</v>
      </c>
      <c r="D1332" t="s">
        <v>213</v>
      </c>
      <c r="F1332" t="s">
        <v>23</v>
      </c>
      <c r="G1332" t="s">
        <v>23</v>
      </c>
      <c r="H1332" t="s">
        <v>24</v>
      </c>
      <c r="I1332" t="s">
        <v>547</v>
      </c>
      <c r="J1332">
        <v>195</v>
      </c>
      <c r="K1332"/>
      <c r="N1332" t="s">
        <v>36</v>
      </c>
      <c r="P1332" t="s">
        <v>1081</v>
      </c>
      <c r="Q1332" t="s">
        <v>1073</v>
      </c>
      <c r="R1332" t="s">
        <v>1073</v>
      </c>
      <c r="S1332" t="s">
        <v>1073</v>
      </c>
    </row>
    <row r="1333" spans="1:19" x14ac:dyDescent="0.15">
      <c r="A1333">
        <v>1332</v>
      </c>
      <c r="B1333">
        <v>2018</v>
      </c>
      <c r="C1333" t="s">
        <v>126</v>
      </c>
      <c r="D1333" t="s">
        <v>233</v>
      </c>
      <c r="F1333" t="s">
        <v>96</v>
      </c>
      <c r="G1333" t="s">
        <v>48</v>
      </c>
      <c r="H1333" s="6" t="s">
        <v>24</v>
      </c>
      <c r="I1333" t="s">
        <v>547</v>
      </c>
      <c r="J1333">
        <v>195</v>
      </c>
      <c r="K1333"/>
      <c r="N1333" t="s">
        <v>20</v>
      </c>
      <c r="P1333">
        <v>0</v>
      </c>
      <c r="Q1333" t="s">
        <v>1073</v>
      </c>
      <c r="R1333" t="s">
        <v>1073</v>
      </c>
      <c r="S1333" t="s">
        <v>1094</v>
      </c>
    </row>
    <row r="1334" spans="1:19" x14ac:dyDescent="0.15">
      <c r="A1334">
        <v>1333</v>
      </c>
      <c r="B1334">
        <v>2018</v>
      </c>
      <c r="C1334" t="s">
        <v>749</v>
      </c>
      <c r="D1334" t="s">
        <v>750</v>
      </c>
      <c r="F1334" t="s">
        <v>360</v>
      </c>
      <c r="G1334" t="s">
        <v>43</v>
      </c>
      <c r="H1334" t="s">
        <v>16</v>
      </c>
      <c r="I1334" t="s">
        <v>546</v>
      </c>
      <c r="J1334">
        <v>585</v>
      </c>
      <c r="K1334"/>
      <c r="N1334" t="s">
        <v>20</v>
      </c>
      <c r="P1334" t="s">
        <v>1073</v>
      </c>
      <c r="Q1334" t="s">
        <v>1073</v>
      </c>
      <c r="R1334" t="s">
        <v>1073</v>
      </c>
      <c r="S1334" t="s">
        <v>1094</v>
      </c>
    </row>
    <row r="1335" spans="1:19" x14ac:dyDescent="0.15">
      <c r="A1335">
        <v>1334</v>
      </c>
      <c r="B1335">
        <v>2018</v>
      </c>
      <c r="C1335" t="s">
        <v>577</v>
      </c>
      <c r="D1335" t="s">
        <v>578</v>
      </c>
      <c r="F1335" t="s">
        <v>579</v>
      </c>
      <c r="G1335" t="s">
        <v>15</v>
      </c>
      <c r="H1335" t="s">
        <v>16</v>
      </c>
      <c r="I1335" t="s">
        <v>354</v>
      </c>
      <c r="J1335">
        <v>0</v>
      </c>
      <c r="K1335"/>
      <c r="N1335" t="s">
        <v>36</v>
      </c>
      <c r="P1335" t="s">
        <v>1073</v>
      </c>
      <c r="Q1335" t="s">
        <v>1073</v>
      </c>
      <c r="R1335" t="s">
        <v>1073</v>
      </c>
      <c r="S1335" t="s">
        <v>1094</v>
      </c>
    </row>
    <row r="1336" spans="1:19" x14ac:dyDescent="0.15">
      <c r="A1336">
        <v>1335</v>
      </c>
      <c r="B1336">
        <v>2018</v>
      </c>
      <c r="C1336" t="s">
        <v>258</v>
      </c>
      <c r="D1336" t="s">
        <v>101</v>
      </c>
      <c r="F1336" t="s">
        <v>23</v>
      </c>
      <c r="G1336" t="s">
        <v>23</v>
      </c>
      <c r="H1336" t="s">
        <v>24</v>
      </c>
      <c r="I1336" t="s">
        <v>547</v>
      </c>
      <c r="J1336">
        <v>295</v>
      </c>
      <c r="K1336"/>
      <c r="N1336" t="s">
        <v>36</v>
      </c>
      <c r="P1336" t="s">
        <v>1081</v>
      </c>
      <c r="Q1336" t="s">
        <v>1073</v>
      </c>
      <c r="R1336" t="s">
        <v>1073</v>
      </c>
      <c r="S1336" t="s">
        <v>1073</v>
      </c>
    </row>
    <row r="1337" spans="1:19" x14ac:dyDescent="0.15">
      <c r="A1337">
        <v>1336</v>
      </c>
      <c r="B1337">
        <v>2018</v>
      </c>
      <c r="C1337" t="s">
        <v>416</v>
      </c>
      <c r="D1337" t="s">
        <v>751</v>
      </c>
      <c r="E1337" t="s">
        <v>147</v>
      </c>
      <c r="F1337" t="s">
        <v>23</v>
      </c>
      <c r="G1337" t="s">
        <v>23</v>
      </c>
      <c r="H1337" s="6" t="s">
        <v>71</v>
      </c>
      <c r="I1337" t="s">
        <v>546</v>
      </c>
      <c r="J1337">
        <v>1635</v>
      </c>
      <c r="K1337"/>
      <c r="N1337" t="s">
        <v>36</v>
      </c>
      <c r="P1337" t="s">
        <v>1073</v>
      </c>
      <c r="Q1337" t="s">
        <v>1073</v>
      </c>
      <c r="R1337" t="s">
        <v>1073</v>
      </c>
      <c r="S1337" t="s">
        <v>1073</v>
      </c>
    </row>
    <row r="1338" spans="1:19" x14ac:dyDescent="0.15">
      <c r="A1338">
        <v>1337</v>
      </c>
      <c r="B1338">
        <v>2018</v>
      </c>
      <c r="C1338" t="s">
        <v>39</v>
      </c>
      <c r="D1338" t="s">
        <v>40</v>
      </c>
      <c r="F1338" t="s">
        <v>23</v>
      </c>
      <c r="G1338" t="s">
        <v>23</v>
      </c>
      <c r="H1338" t="s">
        <v>16</v>
      </c>
      <c r="I1338" t="s">
        <v>548</v>
      </c>
      <c r="J1338">
        <v>525</v>
      </c>
      <c r="K1338"/>
      <c r="N1338" t="s">
        <v>36</v>
      </c>
      <c r="P1338" t="s">
        <v>1081</v>
      </c>
      <c r="Q1338" t="s">
        <v>1073</v>
      </c>
      <c r="R1338" t="s">
        <v>1073</v>
      </c>
      <c r="S1338" t="s">
        <v>1073</v>
      </c>
    </row>
    <row r="1339" spans="1:19" x14ac:dyDescent="0.15">
      <c r="A1339">
        <v>1338</v>
      </c>
      <c r="B1339">
        <v>2018</v>
      </c>
      <c r="C1339" t="s">
        <v>21</v>
      </c>
      <c r="D1339" t="s">
        <v>22</v>
      </c>
      <c r="F1339" t="s">
        <v>23</v>
      </c>
      <c r="G1339" t="s">
        <v>23</v>
      </c>
      <c r="H1339" t="s">
        <v>67</v>
      </c>
      <c r="I1339" t="s">
        <v>546</v>
      </c>
      <c r="J1339">
        <v>685</v>
      </c>
      <c r="K1339"/>
      <c r="N1339" t="s">
        <v>36</v>
      </c>
      <c r="P1339" t="s">
        <v>1081</v>
      </c>
      <c r="Q1339" t="s">
        <v>1073</v>
      </c>
      <c r="R1339" t="s">
        <v>1073</v>
      </c>
      <c r="S1339" t="s">
        <v>1073</v>
      </c>
    </row>
    <row r="1340" spans="1:19" x14ac:dyDescent="0.15">
      <c r="A1340">
        <v>1339</v>
      </c>
      <c r="B1340">
        <v>2018</v>
      </c>
      <c r="C1340" t="s">
        <v>752</v>
      </c>
      <c r="D1340" t="s">
        <v>753</v>
      </c>
      <c r="F1340" t="s">
        <v>23</v>
      </c>
      <c r="G1340" t="s">
        <v>23</v>
      </c>
      <c r="H1340" s="6" t="s">
        <v>24</v>
      </c>
      <c r="I1340" t="s">
        <v>547</v>
      </c>
      <c r="J1340">
        <v>195</v>
      </c>
      <c r="K1340"/>
      <c r="N1340" t="s">
        <v>36</v>
      </c>
      <c r="P1340" t="s">
        <v>1084</v>
      </c>
      <c r="Q1340" t="s">
        <v>1073</v>
      </c>
      <c r="R1340" t="s">
        <v>1073</v>
      </c>
      <c r="S1340" t="s">
        <v>1073</v>
      </c>
    </row>
    <row r="1341" spans="1:19" x14ac:dyDescent="0.15">
      <c r="A1341">
        <v>1340</v>
      </c>
      <c r="B1341">
        <v>2018</v>
      </c>
      <c r="C1341" t="s">
        <v>258</v>
      </c>
      <c r="D1341" t="s">
        <v>101</v>
      </c>
      <c r="F1341" t="s">
        <v>23</v>
      </c>
      <c r="G1341" t="s">
        <v>23</v>
      </c>
      <c r="H1341" t="s">
        <v>16</v>
      </c>
      <c r="I1341" t="s">
        <v>546</v>
      </c>
      <c r="J1341">
        <v>585</v>
      </c>
      <c r="K1341"/>
      <c r="N1341" t="s">
        <v>36</v>
      </c>
      <c r="P1341" t="s">
        <v>1081</v>
      </c>
      <c r="Q1341" t="s">
        <v>1073</v>
      </c>
      <c r="R1341" t="s">
        <v>1073</v>
      </c>
      <c r="S1341" t="s">
        <v>1073</v>
      </c>
    </row>
    <row r="1342" spans="1:19" x14ac:dyDescent="0.15">
      <c r="A1342">
        <v>1341</v>
      </c>
      <c r="B1342">
        <v>2018</v>
      </c>
      <c r="C1342" t="s">
        <v>280</v>
      </c>
      <c r="D1342" t="s">
        <v>281</v>
      </c>
      <c r="F1342" t="s">
        <v>23</v>
      </c>
      <c r="G1342" t="s">
        <v>23</v>
      </c>
      <c r="H1342" t="s">
        <v>16</v>
      </c>
      <c r="I1342" t="s">
        <v>548</v>
      </c>
      <c r="J1342">
        <v>525</v>
      </c>
      <c r="K1342"/>
      <c r="N1342" t="s">
        <v>20</v>
      </c>
      <c r="P1342" t="s">
        <v>1084</v>
      </c>
      <c r="Q1342" t="s">
        <v>1082</v>
      </c>
      <c r="R1342" t="s">
        <v>1083</v>
      </c>
      <c r="S1342" t="s">
        <v>1073</v>
      </c>
    </row>
    <row r="1343" spans="1:19" x14ac:dyDescent="0.15">
      <c r="A1343">
        <v>1342</v>
      </c>
      <c r="B1343">
        <v>2018</v>
      </c>
      <c r="C1343" t="s">
        <v>285</v>
      </c>
      <c r="D1343" t="s">
        <v>286</v>
      </c>
      <c r="F1343" t="s">
        <v>23</v>
      </c>
      <c r="G1343" t="s">
        <v>23</v>
      </c>
      <c r="H1343" s="6" t="s">
        <v>24</v>
      </c>
      <c r="I1343" t="s">
        <v>547</v>
      </c>
      <c r="J1343">
        <v>195</v>
      </c>
      <c r="K1343"/>
      <c r="N1343" t="s">
        <v>20</v>
      </c>
      <c r="P1343" t="s">
        <v>1081</v>
      </c>
      <c r="Q1343" t="s">
        <v>1073</v>
      </c>
      <c r="R1343" t="s">
        <v>1073</v>
      </c>
      <c r="S1343" t="s">
        <v>1073</v>
      </c>
    </row>
    <row r="1344" spans="1:19" x14ac:dyDescent="0.15">
      <c r="A1344">
        <v>1343</v>
      </c>
      <c r="B1344">
        <v>2018</v>
      </c>
      <c r="C1344" t="s">
        <v>270</v>
      </c>
      <c r="D1344" t="s">
        <v>284</v>
      </c>
      <c r="F1344" t="s">
        <v>23</v>
      </c>
      <c r="G1344" t="s">
        <v>23</v>
      </c>
      <c r="H1344" t="s">
        <v>71</v>
      </c>
      <c r="I1344" t="s">
        <v>548</v>
      </c>
      <c r="J1344">
        <v>525</v>
      </c>
      <c r="K1344"/>
      <c r="N1344" t="s">
        <v>20</v>
      </c>
      <c r="P1344" t="s">
        <v>1073</v>
      </c>
      <c r="Q1344" t="s">
        <v>1073</v>
      </c>
      <c r="R1344" t="s">
        <v>1073</v>
      </c>
      <c r="S1344" t="s">
        <v>1073</v>
      </c>
    </row>
    <row r="1345" spans="1:19" x14ac:dyDescent="0.15">
      <c r="A1345">
        <v>1344</v>
      </c>
      <c r="B1345">
        <v>2018</v>
      </c>
      <c r="C1345" t="s">
        <v>317</v>
      </c>
      <c r="D1345" t="s">
        <v>298</v>
      </c>
      <c r="F1345" t="s">
        <v>23</v>
      </c>
      <c r="G1345" t="s">
        <v>23</v>
      </c>
      <c r="H1345" t="s">
        <v>67</v>
      </c>
      <c r="I1345" t="s">
        <v>546</v>
      </c>
      <c r="J1345">
        <v>585</v>
      </c>
      <c r="K1345"/>
      <c r="N1345" t="s">
        <v>36</v>
      </c>
      <c r="P1345">
        <v>0</v>
      </c>
      <c r="Q1345" t="s">
        <v>1073</v>
      </c>
      <c r="R1345" t="s">
        <v>1073</v>
      </c>
      <c r="S1345" t="s">
        <v>1073</v>
      </c>
    </row>
    <row r="1346" spans="1:19" x14ac:dyDescent="0.15">
      <c r="A1346">
        <v>1345</v>
      </c>
      <c r="B1346">
        <v>2018</v>
      </c>
      <c r="C1346" t="s">
        <v>755</v>
      </c>
      <c r="D1346" t="s">
        <v>277</v>
      </c>
      <c r="F1346" t="s">
        <v>23</v>
      </c>
      <c r="G1346" t="s">
        <v>23</v>
      </c>
      <c r="H1346" t="s">
        <v>16</v>
      </c>
      <c r="I1346" t="s">
        <v>548</v>
      </c>
      <c r="J1346">
        <v>525</v>
      </c>
      <c r="K1346"/>
      <c r="N1346" t="s">
        <v>36</v>
      </c>
      <c r="P1346">
        <v>0</v>
      </c>
      <c r="Q1346" t="s">
        <v>1073</v>
      </c>
      <c r="R1346" t="s">
        <v>1073</v>
      </c>
      <c r="S1346" t="s">
        <v>1073</v>
      </c>
    </row>
    <row r="1347" spans="1:19" x14ac:dyDescent="0.15">
      <c r="A1347">
        <v>1346</v>
      </c>
      <c r="B1347">
        <v>2018</v>
      </c>
      <c r="C1347" t="s">
        <v>56</v>
      </c>
      <c r="D1347" t="s">
        <v>284</v>
      </c>
      <c r="F1347" t="s">
        <v>23</v>
      </c>
      <c r="G1347" t="s">
        <v>23</v>
      </c>
      <c r="H1347" s="6" t="s">
        <v>49</v>
      </c>
      <c r="I1347" t="s">
        <v>547</v>
      </c>
      <c r="J1347">
        <v>295</v>
      </c>
      <c r="K1347"/>
      <c r="N1347" t="s">
        <v>36</v>
      </c>
      <c r="P1347" t="s">
        <v>1081</v>
      </c>
      <c r="Q1347" t="s">
        <v>1073</v>
      </c>
      <c r="R1347" t="s">
        <v>1073</v>
      </c>
      <c r="S1347" t="s">
        <v>1073</v>
      </c>
    </row>
    <row r="1348" spans="1:19" x14ac:dyDescent="0.15">
      <c r="A1348">
        <v>1347</v>
      </c>
      <c r="B1348">
        <v>2018</v>
      </c>
      <c r="C1348" t="s">
        <v>586</v>
      </c>
      <c r="D1348" t="s">
        <v>587</v>
      </c>
      <c r="F1348" t="s">
        <v>1090</v>
      </c>
      <c r="G1348" t="s">
        <v>35</v>
      </c>
      <c r="H1348" t="s">
        <v>16</v>
      </c>
      <c r="I1348" t="s">
        <v>546</v>
      </c>
      <c r="J1348">
        <v>585</v>
      </c>
      <c r="K1348"/>
      <c r="N1348" t="s">
        <v>36</v>
      </c>
      <c r="P1348" t="s">
        <v>1073</v>
      </c>
      <c r="Q1348" t="s">
        <v>1073</v>
      </c>
      <c r="R1348" t="s">
        <v>1073</v>
      </c>
      <c r="S1348" t="s">
        <v>1094</v>
      </c>
    </row>
    <row r="1349" spans="1:19" x14ac:dyDescent="0.15">
      <c r="A1349">
        <v>1348</v>
      </c>
      <c r="B1349">
        <v>2018</v>
      </c>
      <c r="C1349" t="s">
        <v>756</v>
      </c>
      <c r="D1349" t="s">
        <v>757</v>
      </c>
      <c r="F1349" t="s">
        <v>70</v>
      </c>
      <c r="G1349" t="s">
        <v>43</v>
      </c>
      <c r="H1349" t="s">
        <v>71</v>
      </c>
      <c r="I1349" t="s">
        <v>546</v>
      </c>
      <c r="J1349">
        <v>585</v>
      </c>
      <c r="K1349"/>
      <c r="N1349" t="s">
        <v>36</v>
      </c>
      <c r="P1349" t="s">
        <v>1073</v>
      </c>
      <c r="Q1349" t="s">
        <v>1073</v>
      </c>
      <c r="R1349" t="s">
        <v>1073</v>
      </c>
      <c r="S1349" t="s">
        <v>1073</v>
      </c>
    </row>
    <row r="1350" spans="1:19" x14ac:dyDescent="0.15">
      <c r="A1350">
        <v>1349</v>
      </c>
      <c r="B1350">
        <v>2018</v>
      </c>
      <c r="C1350" t="s">
        <v>270</v>
      </c>
      <c r="D1350" t="s">
        <v>284</v>
      </c>
      <c r="F1350" t="s">
        <v>23</v>
      </c>
      <c r="G1350" t="s">
        <v>23</v>
      </c>
      <c r="H1350" t="s">
        <v>71</v>
      </c>
      <c r="I1350" t="s">
        <v>354</v>
      </c>
      <c r="J1350">
        <v>0</v>
      </c>
      <c r="K1350"/>
      <c r="N1350" t="s">
        <v>36</v>
      </c>
      <c r="P1350" t="s">
        <v>1073</v>
      </c>
      <c r="Q1350" t="s">
        <v>1073</v>
      </c>
      <c r="R1350" t="s">
        <v>1073</v>
      </c>
      <c r="S1350" t="s">
        <v>1073</v>
      </c>
    </row>
    <row r="1351" spans="1:19" x14ac:dyDescent="0.15">
      <c r="A1351">
        <v>1350</v>
      </c>
      <c r="B1351">
        <v>2018</v>
      </c>
      <c r="C1351" t="s">
        <v>758</v>
      </c>
      <c r="D1351" t="s">
        <v>101</v>
      </c>
      <c r="F1351" t="s">
        <v>23</v>
      </c>
      <c r="G1351" t="s">
        <v>23</v>
      </c>
      <c r="H1351" s="6" t="s">
        <v>49</v>
      </c>
      <c r="I1351" t="s">
        <v>25</v>
      </c>
      <c r="J1351">
        <v>175</v>
      </c>
      <c r="K1351"/>
      <c r="N1351" t="s">
        <v>20</v>
      </c>
      <c r="P1351">
        <v>0</v>
      </c>
      <c r="Q1351" t="s">
        <v>1073</v>
      </c>
      <c r="R1351" t="s">
        <v>1073</v>
      </c>
      <c r="S1351" t="s">
        <v>1073</v>
      </c>
    </row>
    <row r="1352" spans="1:19" x14ac:dyDescent="0.15">
      <c r="A1352">
        <v>1351</v>
      </c>
      <c r="B1352">
        <v>2018</v>
      </c>
      <c r="C1352" t="s">
        <v>207</v>
      </c>
      <c r="D1352" t="s">
        <v>208</v>
      </c>
      <c r="F1352" t="s">
        <v>23</v>
      </c>
      <c r="G1352" t="s">
        <v>23</v>
      </c>
      <c r="H1352" t="s">
        <v>16</v>
      </c>
      <c r="I1352" t="s">
        <v>548</v>
      </c>
      <c r="J1352">
        <v>525</v>
      </c>
      <c r="K1352"/>
      <c r="N1352" t="s">
        <v>36</v>
      </c>
      <c r="P1352" t="s">
        <v>1081</v>
      </c>
      <c r="Q1352" t="s">
        <v>1073</v>
      </c>
      <c r="R1352" t="s">
        <v>1073</v>
      </c>
      <c r="S1352" t="s">
        <v>1073</v>
      </c>
    </row>
    <row r="1353" spans="1:19" x14ac:dyDescent="0.15">
      <c r="A1353">
        <v>1352</v>
      </c>
      <c r="B1353">
        <v>2018</v>
      </c>
      <c r="C1353" t="s">
        <v>221</v>
      </c>
      <c r="D1353" t="s">
        <v>222</v>
      </c>
      <c r="F1353" t="s">
        <v>14</v>
      </c>
      <c r="G1353" t="s">
        <v>15</v>
      </c>
      <c r="H1353" t="s">
        <v>71</v>
      </c>
      <c r="I1353" t="s">
        <v>547</v>
      </c>
      <c r="J1353">
        <v>295</v>
      </c>
      <c r="K1353"/>
      <c r="N1353" t="s">
        <v>20</v>
      </c>
      <c r="P1353" t="s">
        <v>1073</v>
      </c>
      <c r="Q1353" t="s">
        <v>1073</v>
      </c>
      <c r="R1353" t="s">
        <v>1073</v>
      </c>
      <c r="S1353" t="s">
        <v>1073</v>
      </c>
    </row>
    <row r="1354" spans="1:19" x14ac:dyDescent="0.15">
      <c r="A1354">
        <v>1353</v>
      </c>
      <c r="B1354">
        <v>2018</v>
      </c>
      <c r="C1354" t="s">
        <v>236</v>
      </c>
      <c r="D1354" t="s">
        <v>237</v>
      </c>
      <c r="F1354" t="s">
        <v>23</v>
      </c>
      <c r="G1354" t="s">
        <v>23</v>
      </c>
      <c r="H1354" t="s">
        <v>24</v>
      </c>
      <c r="I1354" t="s">
        <v>547</v>
      </c>
      <c r="J1354">
        <v>195</v>
      </c>
      <c r="K1354"/>
      <c r="N1354" t="s">
        <v>36</v>
      </c>
      <c r="P1354" t="s">
        <v>1081</v>
      </c>
      <c r="Q1354" t="s">
        <v>1073</v>
      </c>
      <c r="R1354" t="s">
        <v>1073</v>
      </c>
      <c r="S1354" t="s">
        <v>1073</v>
      </c>
    </row>
    <row r="1355" spans="1:19" x14ac:dyDescent="0.15">
      <c r="A1355">
        <v>1354</v>
      </c>
      <c r="B1355">
        <v>2018</v>
      </c>
      <c r="C1355" t="s">
        <v>258</v>
      </c>
      <c r="D1355" t="s">
        <v>101</v>
      </c>
      <c r="F1355" t="s">
        <v>23</v>
      </c>
      <c r="G1355" t="s">
        <v>23</v>
      </c>
      <c r="H1355" t="s">
        <v>16</v>
      </c>
      <c r="I1355" t="s">
        <v>546</v>
      </c>
      <c r="J1355">
        <v>585</v>
      </c>
      <c r="K1355"/>
      <c r="N1355" t="s">
        <v>36</v>
      </c>
      <c r="P1355" t="s">
        <v>1081</v>
      </c>
      <c r="Q1355" t="s">
        <v>1073</v>
      </c>
      <c r="R1355" t="s">
        <v>1073</v>
      </c>
      <c r="S1355" t="s">
        <v>1073</v>
      </c>
    </row>
    <row r="1356" spans="1:19" x14ac:dyDescent="0.15">
      <c r="A1356">
        <v>1355</v>
      </c>
      <c r="B1356">
        <v>2018</v>
      </c>
      <c r="C1356" t="s">
        <v>214</v>
      </c>
      <c r="D1356" t="s">
        <v>215</v>
      </c>
      <c r="F1356" t="s">
        <v>23</v>
      </c>
      <c r="G1356" t="s">
        <v>23</v>
      </c>
      <c r="H1356" t="s">
        <v>67</v>
      </c>
      <c r="I1356" t="s">
        <v>546</v>
      </c>
      <c r="J1356">
        <v>585</v>
      </c>
      <c r="K1356"/>
      <c r="N1356" t="s">
        <v>36</v>
      </c>
      <c r="P1356" t="s">
        <v>1081</v>
      </c>
      <c r="Q1356" t="s">
        <v>1073</v>
      </c>
      <c r="R1356" t="s">
        <v>1073</v>
      </c>
      <c r="S1356" t="s">
        <v>1073</v>
      </c>
    </row>
    <row r="1357" spans="1:19" x14ac:dyDescent="0.15">
      <c r="A1357">
        <v>1356</v>
      </c>
      <c r="B1357">
        <v>2018</v>
      </c>
      <c r="C1357" t="s">
        <v>56</v>
      </c>
      <c r="D1357" t="s">
        <v>474</v>
      </c>
      <c r="F1357" t="s">
        <v>23</v>
      </c>
      <c r="G1357" t="s">
        <v>23</v>
      </c>
      <c r="H1357" t="s">
        <v>24</v>
      </c>
      <c r="I1357" t="s">
        <v>547</v>
      </c>
      <c r="J1357">
        <v>195</v>
      </c>
      <c r="K1357"/>
      <c r="N1357" t="s">
        <v>36</v>
      </c>
      <c r="P1357" t="s">
        <v>1081</v>
      </c>
      <c r="Q1357" t="s">
        <v>1073</v>
      </c>
      <c r="R1357" t="s">
        <v>1073</v>
      </c>
      <c r="S1357" t="s">
        <v>1073</v>
      </c>
    </row>
    <row r="1358" spans="1:19" x14ac:dyDescent="0.15">
      <c r="A1358">
        <v>1357</v>
      </c>
      <c r="B1358">
        <v>2018</v>
      </c>
      <c r="C1358" t="s">
        <v>262</v>
      </c>
      <c r="D1358" t="s">
        <v>263</v>
      </c>
      <c r="F1358" t="s">
        <v>23</v>
      </c>
      <c r="G1358" t="s">
        <v>23</v>
      </c>
      <c r="H1358" s="6" t="s">
        <v>71</v>
      </c>
      <c r="I1358" t="s">
        <v>548</v>
      </c>
      <c r="J1358">
        <v>525</v>
      </c>
      <c r="K1358"/>
      <c r="N1358" t="s">
        <v>36</v>
      </c>
      <c r="P1358" t="s">
        <v>1073</v>
      </c>
      <c r="Q1358" t="s">
        <v>1073</v>
      </c>
      <c r="R1358" t="s">
        <v>1073</v>
      </c>
      <c r="S1358" t="s">
        <v>1073</v>
      </c>
    </row>
    <row r="1359" spans="1:19" x14ac:dyDescent="0.15">
      <c r="A1359">
        <v>1358</v>
      </c>
      <c r="B1359">
        <v>2018</v>
      </c>
      <c r="C1359" t="s">
        <v>45</v>
      </c>
      <c r="D1359" t="s">
        <v>46</v>
      </c>
      <c r="F1359" t="s">
        <v>47</v>
      </c>
      <c r="G1359" t="s">
        <v>48</v>
      </c>
      <c r="H1359" s="6" t="s">
        <v>49</v>
      </c>
      <c r="I1359" t="s">
        <v>546</v>
      </c>
      <c r="J1359">
        <v>585</v>
      </c>
      <c r="K1359"/>
      <c r="N1359" t="s">
        <v>36</v>
      </c>
      <c r="P1359">
        <v>0</v>
      </c>
      <c r="Q1359" t="s">
        <v>1073</v>
      </c>
      <c r="R1359" t="s">
        <v>1073</v>
      </c>
      <c r="S1359" t="s">
        <v>1094</v>
      </c>
    </row>
    <row r="1360" spans="1:19" x14ac:dyDescent="0.15">
      <c r="A1360">
        <v>1359</v>
      </c>
      <c r="B1360">
        <v>2018</v>
      </c>
      <c r="C1360" t="s">
        <v>740</v>
      </c>
      <c r="D1360" t="s">
        <v>759</v>
      </c>
      <c r="F1360" t="s">
        <v>74</v>
      </c>
      <c r="G1360" t="s">
        <v>35</v>
      </c>
      <c r="H1360" s="6" t="s">
        <v>49</v>
      </c>
      <c r="I1360" t="s">
        <v>546</v>
      </c>
      <c r="J1360">
        <v>685</v>
      </c>
      <c r="K1360"/>
      <c r="N1360" t="s">
        <v>36</v>
      </c>
      <c r="P1360" t="s">
        <v>1073</v>
      </c>
      <c r="Q1360" t="s">
        <v>1073</v>
      </c>
      <c r="R1360" t="s">
        <v>1073</v>
      </c>
      <c r="S1360" t="s">
        <v>1073</v>
      </c>
    </row>
    <row r="1361" spans="1:19" x14ac:dyDescent="0.15">
      <c r="A1361">
        <v>1360</v>
      </c>
      <c r="B1361">
        <v>2018</v>
      </c>
      <c r="C1361" t="s">
        <v>132</v>
      </c>
      <c r="D1361" t="s">
        <v>133</v>
      </c>
      <c r="F1361" t="s">
        <v>23</v>
      </c>
      <c r="G1361" t="s">
        <v>23</v>
      </c>
      <c r="H1361" t="s">
        <v>24</v>
      </c>
      <c r="I1361" t="s">
        <v>547</v>
      </c>
      <c r="J1361">
        <v>295</v>
      </c>
      <c r="K1361"/>
      <c r="N1361" t="s">
        <v>36</v>
      </c>
      <c r="P1361" t="s">
        <v>1081</v>
      </c>
      <c r="Q1361" t="s">
        <v>1073</v>
      </c>
      <c r="R1361" t="s">
        <v>1073</v>
      </c>
      <c r="S1361" t="s">
        <v>1073</v>
      </c>
    </row>
    <row r="1362" spans="1:19" x14ac:dyDescent="0.15">
      <c r="A1362">
        <v>1361</v>
      </c>
      <c r="B1362">
        <v>2018</v>
      </c>
      <c r="C1362" t="s">
        <v>145</v>
      </c>
      <c r="D1362" t="s">
        <v>146</v>
      </c>
      <c r="F1362" t="s">
        <v>23</v>
      </c>
      <c r="G1362" t="s">
        <v>23</v>
      </c>
      <c r="H1362" t="s">
        <v>16</v>
      </c>
      <c r="I1362" t="s">
        <v>548</v>
      </c>
      <c r="J1362">
        <v>525</v>
      </c>
      <c r="K1362"/>
      <c r="N1362" t="s">
        <v>36</v>
      </c>
      <c r="P1362" t="s">
        <v>1081</v>
      </c>
      <c r="Q1362" t="s">
        <v>1073</v>
      </c>
      <c r="R1362" t="s">
        <v>1073</v>
      </c>
      <c r="S1362" t="s">
        <v>1073</v>
      </c>
    </row>
    <row r="1363" spans="1:19" x14ac:dyDescent="0.15">
      <c r="A1363">
        <v>1362</v>
      </c>
      <c r="B1363">
        <v>2018</v>
      </c>
      <c r="C1363" t="s">
        <v>258</v>
      </c>
      <c r="D1363" t="s">
        <v>101</v>
      </c>
      <c r="F1363" t="s">
        <v>23</v>
      </c>
      <c r="G1363" t="s">
        <v>23</v>
      </c>
      <c r="H1363" s="6" t="s">
        <v>24</v>
      </c>
      <c r="I1363" t="s">
        <v>25</v>
      </c>
      <c r="J1363">
        <v>275</v>
      </c>
      <c r="K1363"/>
      <c r="N1363" t="s">
        <v>36</v>
      </c>
      <c r="P1363" t="s">
        <v>1081</v>
      </c>
      <c r="Q1363" t="s">
        <v>1073</v>
      </c>
      <c r="R1363" t="s">
        <v>1073</v>
      </c>
      <c r="S1363" t="s">
        <v>1073</v>
      </c>
    </row>
    <row r="1364" spans="1:19" x14ac:dyDescent="0.15">
      <c r="A1364">
        <v>1363</v>
      </c>
      <c r="B1364">
        <v>2018</v>
      </c>
      <c r="C1364" t="s">
        <v>590</v>
      </c>
      <c r="D1364" t="s">
        <v>591</v>
      </c>
      <c r="F1364" t="s">
        <v>23</v>
      </c>
      <c r="G1364" t="s">
        <v>23</v>
      </c>
      <c r="H1364" t="s">
        <v>71</v>
      </c>
      <c r="I1364" t="s">
        <v>548</v>
      </c>
      <c r="J1364">
        <v>525</v>
      </c>
      <c r="K1364"/>
      <c r="N1364" t="s">
        <v>36</v>
      </c>
      <c r="P1364" t="s">
        <v>1073</v>
      </c>
      <c r="Q1364" t="s">
        <v>1073</v>
      </c>
      <c r="R1364" t="s">
        <v>1073</v>
      </c>
      <c r="S1364" t="s">
        <v>1073</v>
      </c>
    </row>
    <row r="1365" spans="1:19" x14ac:dyDescent="0.15">
      <c r="A1365">
        <v>1364</v>
      </c>
      <c r="B1365">
        <v>2018</v>
      </c>
      <c r="C1365" t="s">
        <v>760</v>
      </c>
      <c r="D1365" t="s">
        <v>761</v>
      </c>
      <c r="F1365" t="s">
        <v>23</v>
      </c>
      <c r="G1365" t="s">
        <v>23</v>
      </c>
      <c r="H1365" t="s">
        <v>71</v>
      </c>
      <c r="I1365" t="s">
        <v>546</v>
      </c>
      <c r="J1365">
        <v>685</v>
      </c>
      <c r="K1365"/>
      <c r="N1365" t="s">
        <v>20</v>
      </c>
      <c r="P1365" t="s">
        <v>1073</v>
      </c>
      <c r="Q1365" t="s">
        <v>1073</v>
      </c>
      <c r="R1365" t="s">
        <v>1073</v>
      </c>
      <c r="S1365" t="s">
        <v>1073</v>
      </c>
    </row>
    <row r="1366" spans="1:19" x14ac:dyDescent="0.15">
      <c r="A1366">
        <v>1365</v>
      </c>
      <c r="B1366">
        <v>2018</v>
      </c>
      <c r="C1366" t="s">
        <v>258</v>
      </c>
      <c r="D1366" t="s">
        <v>101</v>
      </c>
      <c r="F1366" t="s">
        <v>23</v>
      </c>
      <c r="G1366" t="s">
        <v>23</v>
      </c>
      <c r="H1366" s="6" t="s">
        <v>24</v>
      </c>
      <c r="I1366" t="s">
        <v>547</v>
      </c>
      <c r="J1366">
        <v>565</v>
      </c>
      <c r="K1366"/>
      <c r="N1366" t="s">
        <v>36</v>
      </c>
      <c r="P1366" t="s">
        <v>1081</v>
      </c>
      <c r="Q1366" t="s">
        <v>1073</v>
      </c>
      <c r="R1366" t="s">
        <v>1073</v>
      </c>
      <c r="S1366" t="s">
        <v>1073</v>
      </c>
    </row>
    <row r="1367" spans="1:19" x14ac:dyDescent="0.15">
      <c r="A1367">
        <v>1366</v>
      </c>
      <c r="B1367">
        <v>2018</v>
      </c>
      <c r="C1367" t="s">
        <v>456</v>
      </c>
      <c r="D1367" t="s">
        <v>146</v>
      </c>
      <c r="F1367" t="s">
        <v>23</v>
      </c>
      <c r="G1367" t="s">
        <v>23</v>
      </c>
      <c r="H1367" t="s">
        <v>24</v>
      </c>
      <c r="I1367" t="s">
        <v>25</v>
      </c>
      <c r="J1367">
        <v>175</v>
      </c>
      <c r="K1367"/>
      <c r="N1367" t="s">
        <v>20</v>
      </c>
      <c r="P1367" t="s">
        <v>1081</v>
      </c>
      <c r="Q1367" t="s">
        <v>1073</v>
      </c>
      <c r="R1367" t="s">
        <v>1073</v>
      </c>
      <c r="S1367" t="s">
        <v>1073</v>
      </c>
    </row>
    <row r="1368" spans="1:19" x14ac:dyDescent="0.15">
      <c r="A1368">
        <v>1367</v>
      </c>
      <c r="B1368">
        <v>2018</v>
      </c>
      <c r="C1368" t="s">
        <v>762</v>
      </c>
      <c r="D1368" t="s">
        <v>763</v>
      </c>
      <c r="F1368" t="s">
        <v>764</v>
      </c>
      <c r="G1368" t="s">
        <v>43</v>
      </c>
      <c r="H1368" t="s">
        <v>16</v>
      </c>
      <c r="I1368" t="s">
        <v>546</v>
      </c>
      <c r="J1368">
        <v>685</v>
      </c>
      <c r="K1368"/>
      <c r="N1368" t="s">
        <v>36</v>
      </c>
      <c r="P1368" t="s">
        <v>1073</v>
      </c>
      <c r="Q1368" t="s">
        <v>1073</v>
      </c>
      <c r="R1368" t="s">
        <v>1073</v>
      </c>
      <c r="S1368" t="s">
        <v>1094</v>
      </c>
    </row>
    <row r="1369" spans="1:19" x14ac:dyDescent="0.15">
      <c r="A1369">
        <v>1368</v>
      </c>
      <c r="B1369">
        <v>2018</v>
      </c>
      <c r="C1369" t="s">
        <v>765</v>
      </c>
      <c r="D1369" t="s">
        <v>766</v>
      </c>
      <c r="F1369" t="s">
        <v>767</v>
      </c>
      <c r="G1369" t="s">
        <v>48</v>
      </c>
      <c r="H1369" s="6" t="s">
        <v>16</v>
      </c>
      <c r="I1369" t="s">
        <v>354</v>
      </c>
      <c r="J1369">
        <v>0</v>
      </c>
      <c r="K1369"/>
      <c r="N1369" t="s">
        <v>20</v>
      </c>
      <c r="P1369" t="s">
        <v>1073</v>
      </c>
      <c r="Q1369" t="s">
        <v>1073</v>
      </c>
      <c r="R1369" t="s">
        <v>1073</v>
      </c>
      <c r="S1369" t="s">
        <v>1094</v>
      </c>
    </row>
    <row r="1370" spans="1:19" x14ac:dyDescent="0.15">
      <c r="A1370">
        <v>1369</v>
      </c>
      <c r="B1370">
        <v>2018</v>
      </c>
      <c r="C1370" t="s">
        <v>151</v>
      </c>
      <c r="D1370" t="s">
        <v>152</v>
      </c>
      <c r="F1370" t="s">
        <v>23</v>
      </c>
      <c r="G1370" t="s">
        <v>23</v>
      </c>
      <c r="H1370" t="s">
        <v>16</v>
      </c>
      <c r="I1370" t="s">
        <v>548</v>
      </c>
      <c r="J1370">
        <v>525</v>
      </c>
      <c r="K1370"/>
      <c r="N1370" t="s">
        <v>36</v>
      </c>
      <c r="P1370" t="s">
        <v>1084</v>
      </c>
      <c r="Q1370" t="s">
        <v>1073</v>
      </c>
      <c r="R1370" t="s">
        <v>1073</v>
      </c>
      <c r="S1370" t="s">
        <v>1073</v>
      </c>
    </row>
    <row r="1371" spans="1:19" x14ac:dyDescent="0.15">
      <c r="A1371">
        <v>1370</v>
      </c>
      <c r="B1371">
        <v>2018</v>
      </c>
      <c r="C1371" t="s">
        <v>577</v>
      </c>
      <c r="D1371" t="s">
        <v>578</v>
      </c>
      <c r="F1371" t="s">
        <v>579</v>
      </c>
      <c r="G1371" t="s">
        <v>15</v>
      </c>
      <c r="H1371" t="s">
        <v>16</v>
      </c>
      <c r="I1371" t="s">
        <v>546</v>
      </c>
      <c r="J1371">
        <v>685</v>
      </c>
      <c r="K1371"/>
      <c r="N1371" t="s">
        <v>20</v>
      </c>
      <c r="P1371" t="s">
        <v>1073</v>
      </c>
      <c r="Q1371" t="s">
        <v>1073</v>
      </c>
      <c r="R1371" t="s">
        <v>1073</v>
      </c>
      <c r="S1371" t="s">
        <v>1094</v>
      </c>
    </row>
    <row r="1372" spans="1:19" x14ac:dyDescent="0.15">
      <c r="A1372">
        <v>1371</v>
      </c>
      <c r="B1372">
        <v>2018</v>
      </c>
      <c r="C1372" t="s">
        <v>266</v>
      </c>
      <c r="D1372" t="s">
        <v>308</v>
      </c>
      <c r="F1372" t="s">
        <v>23</v>
      </c>
      <c r="G1372" t="s">
        <v>23</v>
      </c>
      <c r="H1372" s="6" t="s">
        <v>24</v>
      </c>
      <c r="I1372" t="s">
        <v>547</v>
      </c>
      <c r="J1372">
        <v>195</v>
      </c>
      <c r="K1372"/>
      <c r="N1372" t="s">
        <v>36</v>
      </c>
      <c r="P1372" t="s">
        <v>1081</v>
      </c>
      <c r="Q1372" t="s">
        <v>1073</v>
      </c>
      <c r="R1372" t="s">
        <v>1073</v>
      </c>
      <c r="S1372" t="s">
        <v>1073</v>
      </c>
    </row>
    <row r="1373" spans="1:19" x14ac:dyDescent="0.15">
      <c r="A1373">
        <v>1372</v>
      </c>
      <c r="B1373">
        <v>2018</v>
      </c>
      <c r="C1373" t="s">
        <v>243</v>
      </c>
      <c r="D1373" t="s">
        <v>244</v>
      </c>
      <c r="F1373" t="s">
        <v>136</v>
      </c>
      <c r="G1373" t="s">
        <v>43</v>
      </c>
      <c r="H1373" t="s">
        <v>24</v>
      </c>
      <c r="I1373" t="s">
        <v>547</v>
      </c>
      <c r="J1373">
        <v>195</v>
      </c>
      <c r="K1373"/>
      <c r="N1373" t="s">
        <v>36</v>
      </c>
      <c r="P1373">
        <v>0</v>
      </c>
      <c r="Q1373" t="s">
        <v>1073</v>
      </c>
      <c r="R1373" t="s">
        <v>1073</v>
      </c>
      <c r="S1373" t="s">
        <v>1094</v>
      </c>
    </row>
    <row r="1374" spans="1:19" x14ac:dyDescent="0.15">
      <c r="A1374">
        <v>1373</v>
      </c>
      <c r="B1374">
        <v>2018</v>
      </c>
      <c r="C1374" t="s">
        <v>768</v>
      </c>
      <c r="D1374" t="s">
        <v>769</v>
      </c>
      <c r="F1374" t="s">
        <v>34</v>
      </c>
      <c r="G1374" t="s">
        <v>35</v>
      </c>
      <c r="H1374" t="s">
        <v>16</v>
      </c>
      <c r="I1374" t="s">
        <v>548</v>
      </c>
      <c r="J1374">
        <v>525</v>
      </c>
      <c r="K1374"/>
      <c r="N1374" t="s">
        <v>36</v>
      </c>
      <c r="P1374" t="s">
        <v>1073</v>
      </c>
      <c r="Q1374" t="s">
        <v>1073</v>
      </c>
      <c r="R1374" t="s">
        <v>1073</v>
      </c>
      <c r="S1374" t="s">
        <v>1094</v>
      </c>
    </row>
    <row r="1375" spans="1:19" x14ac:dyDescent="0.15">
      <c r="A1375">
        <v>1374</v>
      </c>
      <c r="B1375">
        <v>2018</v>
      </c>
      <c r="C1375" t="s">
        <v>97</v>
      </c>
      <c r="D1375" t="s">
        <v>98</v>
      </c>
      <c r="F1375" t="s">
        <v>14</v>
      </c>
      <c r="G1375" t="s">
        <v>15</v>
      </c>
      <c r="H1375" t="s">
        <v>16</v>
      </c>
      <c r="I1375" t="s">
        <v>548</v>
      </c>
      <c r="J1375">
        <v>525</v>
      </c>
      <c r="K1375"/>
      <c r="N1375" t="s">
        <v>36</v>
      </c>
      <c r="P1375" t="s">
        <v>1073</v>
      </c>
      <c r="Q1375" t="s">
        <v>1073</v>
      </c>
      <c r="R1375" t="s">
        <v>1073</v>
      </c>
      <c r="S1375" t="s">
        <v>1073</v>
      </c>
    </row>
    <row r="1376" spans="1:19" x14ac:dyDescent="0.15">
      <c r="A1376">
        <v>1375</v>
      </c>
      <c r="B1376">
        <v>2018</v>
      </c>
      <c r="C1376" t="s">
        <v>770</v>
      </c>
      <c r="F1376" t="s">
        <v>23</v>
      </c>
      <c r="G1376" t="s">
        <v>23</v>
      </c>
      <c r="H1376" s="6" t="s">
        <v>71</v>
      </c>
      <c r="I1376" t="s">
        <v>546</v>
      </c>
      <c r="J1376">
        <v>585</v>
      </c>
      <c r="K1376"/>
      <c r="N1376" t="s">
        <v>36</v>
      </c>
      <c r="P1376" t="s">
        <v>1073</v>
      </c>
      <c r="Q1376" t="s">
        <v>1073</v>
      </c>
      <c r="R1376" t="s">
        <v>1073</v>
      </c>
      <c r="S1376" t="s">
        <v>1073</v>
      </c>
    </row>
    <row r="1377" spans="1:19" x14ac:dyDescent="0.15">
      <c r="A1377">
        <v>1376</v>
      </c>
      <c r="B1377">
        <v>2018</v>
      </c>
      <c r="C1377" t="s">
        <v>110</v>
      </c>
      <c r="D1377" t="s">
        <v>111</v>
      </c>
      <c r="F1377" t="s">
        <v>23</v>
      </c>
      <c r="G1377" t="s">
        <v>23</v>
      </c>
      <c r="H1377" t="s">
        <v>24</v>
      </c>
      <c r="I1377" t="s">
        <v>547</v>
      </c>
      <c r="J1377">
        <v>195</v>
      </c>
      <c r="K1377"/>
      <c r="N1377" t="s">
        <v>36</v>
      </c>
      <c r="P1377" t="s">
        <v>1081</v>
      </c>
      <c r="Q1377" t="s">
        <v>1073</v>
      </c>
      <c r="R1377" t="s">
        <v>1073</v>
      </c>
      <c r="S1377" t="s">
        <v>1073</v>
      </c>
    </row>
    <row r="1378" spans="1:19" x14ac:dyDescent="0.15">
      <c r="A1378">
        <v>1377</v>
      </c>
      <c r="B1378">
        <v>2018</v>
      </c>
      <c r="C1378" t="s">
        <v>258</v>
      </c>
      <c r="D1378" t="s">
        <v>101</v>
      </c>
      <c r="F1378" t="s">
        <v>23</v>
      </c>
      <c r="G1378" t="s">
        <v>23</v>
      </c>
      <c r="H1378" s="6" t="s">
        <v>24</v>
      </c>
      <c r="I1378" t="s">
        <v>25</v>
      </c>
      <c r="J1378">
        <v>275</v>
      </c>
      <c r="K1378"/>
      <c r="N1378" t="s">
        <v>36</v>
      </c>
      <c r="P1378" t="s">
        <v>1081</v>
      </c>
      <c r="Q1378" t="s">
        <v>1073</v>
      </c>
      <c r="R1378" t="s">
        <v>1073</v>
      </c>
      <c r="S1378" t="s">
        <v>1073</v>
      </c>
    </row>
    <row r="1379" spans="1:19" x14ac:dyDescent="0.15">
      <c r="A1379">
        <v>1378</v>
      </c>
      <c r="B1379">
        <v>2018</v>
      </c>
      <c r="C1379" t="s">
        <v>599</v>
      </c>
      <c r="D1379" t="s">
        <v>600</v>
      </c>
      <c r="F1379" t="s">
        <v>23</v>
      </c>
      <c r="G1379" t="s">
        <v>23</v>
      </c>
      <c r="H1379" t="s">
        <v>71</v>
      </c>
      <c r="I1379" t="s">
        <v>548</v>
      </c>
      <c r="J1379">
        <v>625</v>
      </c>
      <c r="K1379"/>
      <c r="N1379" t="s">
        <v>36</v>
      </c>
      <c r="P1379" t="s">
        <v>1073</v>
      </c>
      <c r="Q1379" t="s">
        <v>1073</v>
      </c>
      <c r="R1379" t="s">
        <v>1073</v>
      </c>
      <c r="S1379" t="s">
        <v>1073</v>
      </c>
    </row>
    <row r="1380" spans="1:19" x14ac:dyDescent="0.15">
      <c r="A1380">
        <v>1379</v>
      </c>
      <c r="B1380">
        <v>2018</v>
      </c>
      <c r="C1380" t="s">
        <v>218</v>
      </c>
      <c r="D1380" t="s">
        <v>219</v>
      </c>
      <c r="F1380" t="s">
        <v>23</v>
      </c>
      <c r="G1380" t="s">
        <v>23</v>
      </c>
      <c r="H1380" t="s">
        <v>16</v>
      </c>
      <c r="I1380" t="s">
        <v>548</v>
      </c>
      <c r="J1380">
        <v>525</v>
      </c>
      <c r="K1380"/>
      <c r="N1380" t="s">
        <v>36</v>
      </c>
      <c r="P1380" t="s">
        <v>1081</v>
      </c>
      <c r="Q1380" t="s">
        <v>1073</v>
      </c>
      <c r="R1380" t="s">
        <v>1073</v>
      </c>
      <c r="S1380" t="s">
        <v>1073</v>
      </c>
    </row>
    <row r="1381" spans="1:19" x14ac:dyDescent="0.15">
      <c r="A1381">
        <v>1380</v>
      </c>
      <c r="B1381">
        <v>2018</v>
      </c>
      <c r="C1381" t="s">
        <v>264</v>
      </c>
      <c r="D1381" t="s">
        <v>571</v>
      </c>
      <c r="F1381" t="s">
        <v>23</v>
      </c>
      <c r="G1381" t="s">
        <v>23</v>
      </c>
      <c r="H1381" s="6" t="s">
        <v>71</v>
      </c>
      <c r="I1381" t="s">
        <v>354</v>
      </c>
      <c r="J1381">
        <v>0</v>
      </c>
      <c r="K1381"/>
      <c r="N1381" t="s">
        <v>36</v>
      </c>
      <c r="P1381" t="s">
        <v>1073</v>
      </c>
      <c r="Q1381" t="s">
        <v>1073</v>
      </c>
      <c r="R1381" t="s">
        <v>1073</v>
      </c>
      <c r="S1381" t="s">
        <v>1073</v>
      </c>
    </row>
    <row r="1382" spans="1:19" x14ac:dyDescent="0.15">
      <c r="A1382">
        <v>1381</v>
      </c>
      <c r="B1382">
        <v>2018</v>
      </c>
      <c r="C1382" t="s">
        <v>103</v>
      </c>
      <c r="D1382" t="s">
        <v>104</v>
      </c>
      <c r="F1382" t="s">
        <v>23</v>
      </c>
      <c r="G1382" t="s">
        <v>23</v>
      </c>
      <c r="H1382" s="6" t="s">
        <v>24</v>
      </c>
      <c r="I1382" t="s">
        <v>25</v>
      </c>
      <c r="J1382">
        <v>425</v>
      </c>
      <c r="K1382"/>
      <c r="N1382" t="s">
        <v>20</v>
      </c>
      <c r="P1382" t="s">
        <v>1081</v>
      </c>
      <c r="Q1382" t="s">
        <v>1073</v>
      </c>
      <c r="R1382" t="s">
        <v>1073</v>
      </c>
      <c r="S1382" t="s">
        <v>1073</v>
      </c>
    </row>
    <row r="1383" spans="1:19" x14ac:dyDescent="0.15">
      <c r="A1383">
        <v>1382</v>
      </c>
      <c r="B1383">
        <v>2018</v>
      </c>
      <c r="C1383" t="s">
        <v>258</v>
      </c>
      <c r="D1383" t="s">
        <v>101</v>
      </c>
      <c r="F1383" t="s">
        <v>23</v>
      </c>
      <c r="G1383" t="s">
        <v>23</v>
      </c>
      <c r="H1383" t="s">
        <v>24</v>
      </c>
      <c r="I1383" t="s">
        <v>547</v>
      </c>
      <c r="J1383">
        <v>295</v>
      </c>
      <c r="K1383"/>
      <c r="N1383" t="s">
        <v>36</v>
      </c>
      <c r="P1383" t="s">
        <v>1081</v>
      </c>
      <c r="Q1383" t="s">
        <v>1073</v>
      </c>
      <c r="R1383" t="s">
        <v>1073</v>
      </c>
      <c r="S1383" t="s">
        <v>1073</v>
      </c>
    </row>
    <row r="1384" spans="1:19" x14ac:dyDescent="0.15">
      <c r="A1384">
        <v>1383</v>
      </c>
      <c r="B1384">
        <v>2018</v>
      </c>
      <c r="C1384" t="s">
        <v>438</v>
      </c>
      <c r="D1384" t="s">
        <v>439</v>
      </c>
      <c r="F1384" t="s">
        <v>23</v>
      </c>
      <c r="G1384" t="s">
        <v>23</v>
      </c>
      <c r="H1384" t="s">
        <v>71</v>
      </c>
      <c r="I1384" t="s">
        <v>546</v>
      </c>
      <c r="J1384">
        <v>900</v>
      </c>
      <c r="K1384"/>
      <c r="N1384" t="s">
        <v>36</v>
      </c>
      <c r="P1384" t="s">
        <v>1073</v>
      </c>
      <c r="Q1384" t="s">
        <v>1073</v>
      </c>
      <c r="R1384" t="s">
        <v>1073</v>
      </c>
      <c r="S1384" t="s">
        <v>1073</v>
      </c>
    </row>
    <row r="1385" spans="1:19" x14ac:dyDescent="0.15">
      <c r="A1385">
        <v>1384</v>
      </c>
      <c r="B1385">
        <v>2018</v>
      </c>
      <c r="C1385" t="s">
        <v>433</v>
      </c>
      <c r="D1385" t="s">
        <v>246</v>
      </c>
      <c r="F1385" t="s">
        <v>23</v>
      </c>
      <c r="G1385" t="s">
        <v>23</v>
      </c>
      <c r="H1385" s="6" t="s">
        <v>67</v>
      </c>
      <c r="I1385" t="s">
        <v>548</v>
      </c>
      <c r="J1385">
        <v>525</v>
      </c>
      <c r="K1385"/>
      <c r="N1385" t="s">
        <v>36</v>
      </c>
      <c r="P1385" t="s">
        <v>1081</v>
      </c>
      <c r="Q1385" t="s">
        <v>1073</v>
      </c>
      <c r="R1385" t="s">
        <v>1073</v>
      </c>
      <c r="S1385" t="s">
        <v>1073</v>
      </c>
    </row>
    <row r="1386" spans="1:19" x14ac:dyDescent="0.15">
      <c r="A1386">
        <v>1385</v>
      </c>
      <c r="B1386">
        <v>2018</v>
      </c>
      <c r="C1386" t="s">
        <v>218</v>
      </c>
      <c r="D1386" t="s">
        <v>219</v>
      </c>
      <c r="F1386" t="s">
        <v>23</v>
      </c>
      <c r="G1386" t="s">
        <v>23</v>
      </c>
      <c r="H1386" t="s">
        <v>24</v>
      </c>
      <c r="I1386" t="s">
        <v>547</v>
      </c>
      <c r="J1386">
        <v>195</v>
      </c>
      <c r="K1386"/>
      <c r="N1386" t="s">
        <v>36</v>
      </c>
      <c r="P1386" t="s">
        <v>1081</v>
      </c>
      <c r="Q1386" t="s">
        <v>1073</v>
      </c>
      <c r="R1386" t="s">
        <v>1073</v>
      </c>
      <c r="S1386" t="s">
        <v>1073</v>
      </c>
    </row>
    <row r="1387" spans="1:19" x14ac:dyDescent="0.15">
      <c r="A1387">
        <v>1386</v>
      </c>
      <c r="B1387">
        <v>2018</v>
      </c>
      <c r="C1387" t="s">
        <v>258</v>
      </c>
      <c r="D1387" t="s">
        <v>101</v>
      </c>
      <c r="E1387" t="s">
        <v>102</v>
      </c>
      <c r="F1387" t="s">
        <v>23</v>
      </c>
      <c r="G1387" t="s">
        <v>23</v>
      </c>
      <c r="H1387" s="6" t="s">
        <v>54</v>
      </c>
      <c r="I1387" t="s">
        <v>354</v>
      </c>
      <c r="J1387">
        <v>0</v>
      </c>
      <c r="K1387"/>
      <c r="N1387" t="s">
        <v>36</v>
      </c>
      <c r="P1387" t="s">
        <v>1081</v>
      </c>
      <c r="Q1387" t="s">
        <v>1073</v>
      </c>
      <c r="R1387" t="s">
        <v>1073</v>
      </c>
      <c r="S1387" t="s">
        <v>1073</v>
      </c>
    </row>
    <row r="1388" spans="1:19" x14ac:dyDescent="0.15">
      <c r="A1388">
        <v>1387</v>
      </c>
      <c r="B1388">
        <v>2018</v>
      </c>
      <c r="C1388" t="s">
        <v>258</v>
      </c>
      <c r="D1388" t="s">
        <v>101</v>
      </c>
      <c r="F1388" t="s">
        <v>23</v>
      </c>
      <c r="G1388" t="s">
        <v>23</v>
      </c>
      <c r="H1388" s="6" t="s">
        <v>24</v>
      </c>
      <c r="I1388" t="s">
        <v>547</v>
      </c>
      <c r="J1388">
        <v>295</v>
      </c>
      <c r="K1388"/>
      <c r="N1388" t="s">
        <v>20</v>
      </c>
      <c r="P1388" t="s">
        <v>1081</v>
      </c>
      <c r="Q1388" t="s">
        <v>1073</v>
      </c>
      <c r="R1388" t="s">
        <v>1073</v>
      </c>
      <c r="S1388" t="s">
        <v>1073</v>
      </c>
    </row>
    <row r="1389" spans="1:19" x14ac:dyDescent="0.15">
      <c r="A1389">
        <v>1388</v>
      </c>
      <c r="B1389">
        <v>2018</v>
      </c>
      <c r="C1389" t="s">
        <v>258</v>
      </c>
      <c r="D1389" t="s">
        <v>101</v>
      </c>
      <c r="E1389" t="s">
        <v>102</v>
      </c>
      <c r="F1389" t="s">
        <v>23</v>
      </c>
      <c r="G1389" t="s">
        <v>23</v>
      </c>
      <c r="H1389" s="6" t="s">
        <v>54</v>
      </c>
      <c r="I1389" t="s">
        <v>275</v>
      </c>
      <c r="J1389">
        <v>0</v>
      </c>
      <c r="K1389"/>
      <c r="N1389" t="s">
        <v>20</v>
      </c>
      <c r="P1389" t="s">
        <v>1081</v>
      </c>
      <c r="Q1389" t="s">
        <v>1073</v>
      </c>
      <c r="R1389" t="s">
        <v>1073</v>
      </c>
      <c r="S1389" t="s">
        <v>1073</v>
      </c>
    </row>
    <row r="1390" spans="1:19" x14ac:dyDescent="0.15">
      <c r="A1390">
        <v>1389</v>
      </c>
      <c r="B1390">
        <v>2018</v>
      </c>
      <c r="C1390" t="s">
        <v>258</v>
      </c>
      <c r="D1390" t="s">
        <v>101</v>
      </c>
      <c r="F1390" t="s">
        <v>23</v>
      </c>
      <c r="G1390" t="s">
        <v>23</v>
      </c>
      <c r="H1390" t="s">
        <v>16</v>
      </c>
      <c r="I1390" t="s">
        <v>354</v>
      </c>
      <c r="J1390">
        <v>150</v>
      </c>
      <c r="K1390"/>
      <c r="N1390" t="s">
        <v>20</v>
      </c>
      <c r="P1390" t="s">
        <v>1081</v>
      </c>
      <c r="Q1390" t="s">
        <v>1073</v>
      </c>
      <c r="R1390" t="s">
        <v>1073</v>
      </c>
      <c r="S1390" t="s">
        <v>1073</v>
      </c>
    </row>
    <row r="1391" spans="1:19" x14ac:dyDescent="0.15">
      <c r="A1391">
        <v>1390</v>
      </c>
      <c r="B1391">
        <v>2018</v>
      </c>
      <c r="C1391" t="s">
        <v>178</v>
      </c>
      <c r="D1391" t="s">
        <v>286</v>
      </c>
      <c r="F1391" t="s">
        <v>23</v>
      </c>
      <c r="G1391" t="s">
        <v>23</v>
      </c>
      <c r="H1391" t="s">
        <v>24</v>
      </c>
      <c r="I1391" t="s">
        <v>547</v>
      </c>
      <c r="J1391">
        <v>465</v>
      </c>
      <c r="K1391"/>
      <c r="N1391" t="s">
        <v>50</v>
      </c>
      <c r="P1391">
        <v>0</v>
      </c>
      <c r="Q1391" t="s">
        <v>1073</v>
      </c>
      <c r="R1391" t="s">
        <v>1073</v>
      </c>
      <c r="S1391" t="s">
        <v>1073</v>
      </c>
    </row>
    <row r="1392" spans="1:19" x14ac:dyDescent="0.15">
      <c r="A1392">
        <v>1391</v>
      </c>
      <c r="B1392">
        <v>2018</v>
      </c>
      <c r="C1392" t="s">
        <v>771</v>
      </c>
      <c r="F1392" t="s">
        <v>301</v>
      </c>
      <c r="G1392" t="s">
        <v>43</v>
      </c>
      <c r="H1392" s="6" t="s">
        <v>16</v>
      </c>
      <c r="I1392" t="s">
        <v>354</v>
      </c>
      <c r="J1392">
        <v>0</v>
      </c>
      <c r="K1392"/>
      <c r="N1392" t="s">
        <v>36</v>
      </c>
      <c r="P1392" t="s">
        <v>1073</v>
      </c>
      <c r="Q1392" t="s">
        <v>1073</v>
      </c>
      <c r="R1392" t="s">
        <v>1073</v>
      </c>
      <c r="S1392" t="s">
        <v>1073</v>
      </c>
    </row>
    <row r="1393" spans="1:19" x14ac:dyDescent="0.15">
      <c r="A1393">
        <v>1392</v>
      </c>
      <c r="B1393">
        <v>2018</v>
      </c>
      <c r="C1393" t="s">
        <v>772</v>
      </c>
      <c r="D1393" t="s">
        <v>773</v>
      </c>
      <c r="F1393" t="s">
        <v>23</v>
      </c>
      <c r="G1393" t="s">
        <v>23</v>
      </c>
      <c r="H1393" s="6" t="s">
        <v>71</v>
      </c>
      <c r="I1393" t="s">
        <v>546</v>
      </c>
      <c r="J1393">
        <v>685</v>
      </c>
      <c r="K1393"/>
      <c r="N1393" t="s">
        <v>36</v>
      </c>
      <c r="P1393" t="s">
        <v>1073</v>
      </c>
      <c r="Q1393" t="s">
        <v>1073</v>
      </c>
      <c r="R1393" t="s">
        <v>1073</v>
      </c>
      <c r="S1393" t="s">
        <v>1073</v>
      </c>
    </row>
    <row r="1394" spans="1:19" x14ac:dyDescent="0.15">
      <c r="A1394">
        <v>1393</v>
      </c>
      <c r="B1394">
        <v>2018</v>
      </c>
      <c r="C1394" t="s">
        <v>56</v>
      </c>
      <c r="D1394" t="s">
        <v>57</v>
      </c>
      <c r="F1394" t="s">
        <v>23</v>
      </c>
      <c r="G1394" t="s">
        <v>23</v>
      </c>
      <c r="H1394" t="s">
        <v>16</v>
      </c>
      <c r="I1394" t="s">
        <v>546</v>
      </c>
      <c r="J1394">
        <v>685</v>
      </c>
      <c r="K1394"/>
      <c r="N1394" t="s">
        <v>36</v>
      </c>
      <c r="P1394" t="s">
        <v>1081</v>
      </c>
      <c r="Q1394" t="s">
        <v>1073</v>
      </c>
      <c r="R1394" t="s">
        <v>1073</v>
      </c>
      <c r="S1394" t="s">
        <v>1073</v>
      </c>
    </row>
    <row r="1395" spans="1:19" x14ac:dyDescent="0.15">
      <c r="A1395">
        <v>1394</v>
      </c>
      <c r="B1395">
        <v>2018</v>
      </c>
      <c r="C1395" t="s">
        <v>142</v>
      </c>
      <c r="D1395" t="s">
        <v>143</v>
      </c>
      <c r="F1395" t="s">
        <v>23</v>
      </c>
      <c r="G1395" t="s">
        <v>23</v>
      </c>
      <c r="H1395" t="s">
        <v>16</v>
      </c>
      <c r="I1395" t="s">
        <v>354</v>
      </c>
      <c r="J1395">
        <v>0</v>
      </c>
      <c r="K1395"/>
      <c r="N1395" t="s">
        <v>36</v>
      </c>
      <c r="P1395" t="s">
        <v>1081</v>
      </c>
      <c r="Q1395" t="s">
        <v>1073</v>
      </c>
      <c r="R1395" t="s">
        <v>1073</v>
      </c>
      <c r="S1395" t="s">
        <v>1073</v>
      </c>
    </row>
    <row r="1396" spans="1:19" x14ac:dyDescent="0.15">
      <c r="A1396">
        <v>1395</v>
      </c>
      <c r="B1396">
        <v>2018</v>
      </c>
      <c r="C1396" t="s">
        <v>122</v>
      </c>
      <c r="D1396" t="s">
        <v>123</v>
      </c>
      <c r="F1396" t="s">
        <v>124</v>
      </c>
      <c r="G1396" t="s">
        <v>43</v>
      </c>
      <c r="H1396" t="s">
        <v>16</v>
      </c>
      <c r="I1396" t="s">
        <v>546</v>
      </c>
      <c r="J1396">
        <v>1485</v>
      </c>
      <c r="K1396"/>
      <c r="N1396" t="s">
        <v>36</v>
      </c>
      <c r="P1396" t="s">
        <v>1073</v>
      </c>
      <c r="Q1396" t="s">
        <v>1073</v>
      </c>
      <c r="R1396" t="s">
        <v>1073</v>
      </c>
      <c r="S1396" t="s">
        <v>1094</v>
      </c>
    </row>
    <row r="1397" spans="1:19" x14ac:dyDescent="0.15">
      <c r="A1397">
        <v>1396</v>
      </c>
      <c r="B1397">
        <v>2018</v>
      </c>
      <c r="C1397" t="s">
        <v>167</v>
      </c>
      <c r="D1397" t="s">
        <v>168</v>
      </c>
      <c r="F1397" t="s">
        <v>23</v>
      </c>
      <c r="G1397" t="s">
        <v>23</v>
      </c>
      <c r="H1397" t="s">
        <v>24</v>
      </c>
      <c r="I1397" t="s">
        <v>25</v>
      </c>
      <c r="J1397">
        <v>175</v>
      </c>
      <c r="K1397"/>
      <c r="N1397" t="s">
        <v>20</v>
      </c>
      <c r="P1397" t="s">
        <v>1081</v>
      </c>
      <c r="Q1397" t="s">
        <v>1073</v>
      </c>
      <c r="R1397" t="s">
        <v>1073</v>
      </c>
      <c r="S1397" t="s">
        <v>1073</v>
      </c>
    </row>
    <row r="1398" spans="1:19" x14ac:dyDescent="0.15">
      <c r="A1398">
        <v>1397</v>
      </c>
      <c r="B1398">
        <v>2018</v>
      </c>
      <c r="C1398" t="s">
        <v>440</v>
      </c>
      <c r="D1398" t="s">
        <v>348</v>
      </c>
      <c r="F1398" t="s">
        <v>23</v>
      </c>
      <c r="G1398" t="s">
        <v>23</v>
      </c>
      <c r="H1398" t="s">
        <v>71</v>
      </c>
      <c r="I1398" t="s">
        <v>548</v>
      </c>
      <c r="J1398">
        <v>625</v>
      </c>
      <c r="K1398"/>
      <c r="N1398" t="s">
        <v>36</v>
      </c>
      <c r="P1398" t="s">
        <v>1073</v>
      </c>
      <c r="Q1398" t="s">
        <v>1073</v>
      </c>
      <c r="R1398" t="s">
        <v>1073</v>
      </c>
      <c r="S1398" t="s">
        <v>1073</v>
      </c>
    </row>
    <row r="1399" spans="1:19" x14ac:dyDescent="0.15">
      <c r="A1399">
        <v>1398</v>
      </c>
      <c r="B1399">
        <v>2018</v>
      </c>
      <c r="C1399" t="s">
        <v>774</v>
      </c>
      <c r="D1399" t="s">
        <v>775</v>
      </c>
      <c r="F1399" t="s">
        <v>124</v>
      </c>
      <c r="G1399" t="s">
        <v>43</v>
      </c>
      <c r="H1399" s="6" t="s">
        <v>49</v>
      </c>
      <c r="I1399" t="s">
        <v>546</v>
      </c>
      <c r="J1399">
        <v>585</v>
      </c>
      <c r="K1399"/>
      <c r="N1399" t="s">
        <v>20</v>
      </c>
      <c r="P1399" t="s">
        <v>1073</v>
      </c>
      <c r="Q1399" t="s">
        <v>1073</v>
      </c>
      <c r="R1399" t="s">
        <v>1073</v>
      </c>
      <c r="S1399" t="s">
        <v>1094</v>
      </c>
    </row>
    <row r="1400" spans="1:19" x14ac:dyDescent="0.15">
      <c r="A1400">
        <v>1399</v>
      </c>
      <c r="B1400">
        <v>2018</v>
      </c>
      <c r="C1400" t="s">
        <v>574</v>
      </c>
      <c r="D1400" t="s">
        <v>575</v>
      </c>
      <c r="F1400" t="s">
        <v>360</v>
      </c>
      <c r="G1400" t="s">
        <v>43</v>
      </c>
      <c r="H1400" t="s">
        <v>71</v>
      </c>
      <c r="I1400" t="s">
        <v>546</v>
      </c>
      <c r="J1400">
        <v>585</v>
      </c>
      <c r="K1400"/>
      <c r="N1400" t="s">
        <v>36</v>
      </c>
      <c r="P1400" t="s">
        <v>1073</v>
      </c>
      <c r="Q1400" t="s">
        <v>1073</v>
      </c>
      <c r="R1400" t="s">
        <v>1073</v>
      </c>
      <c r="S1400" t="s">
        <v>1094</v>
      </c>
    </row>
    <row r="1401" spans="1:19" x14ac:dyDescent="0.15">
      <c r="A1401">
        <v>1400</v>
      </c>
      <c r="B1401">
        <v>2018</v>
      </c>
      <c r="C1401" t="s">
        <v>258</v>
      </c>
      <c r="D1401" t="s">
        <v>101</v>
      </c>
      <c r="F1401" t="s">
        <v>23</v>
      </c>
      <c r="G1401" t="s">
        <v>23</v>
      </c>
      <c r="H1401" t="s">
        <v>24</v>
      </c>
      <c r="I1401" t="s">
        <v>547</v>
      </c>
      <c r="J1401">
        <v>295</v>
      </c>
      <c r="K1401"/>
      <c r="N1401" t="s">
        <v>36</v>
      </c>
      <c r="P1401" t="s">
        <v>1081</v>
      </c>
      <c r="Q1401" t="s">
        <v>1073</v>
      </c>
      <c r="R1401" t="s">
        <v>1073</v>
      </c>
      <c r="S1401" t="s">
        <v>1073</v>
      </c>
    </row>
    <row r="1402" spans="1:19" x14ac:dyDescent="0.15">
      <c r="A1402">
        <v>1401</v>
      </c>
      <c r="B1402">
        <v>2018</v>
      </c>
      <c r="C1402" t="s">
        <v>456</v>
      </c>
      <c r="D1402" t="s">
        <v>146</v>
      </c>
      <c r="F1402" t="s">
        <v>23</v>
      </c>
      <c r="G1402" t="s">
        <v>23</v>
      </c>
      <c r="H1402" t="s">
        <v>24</v>
      </c>
      <c r="I1402" t="s">
        <v>547</v>
      </c>
      <c r="J1402">
        <v>195</v>
      </c>
      <c r="K1402"/>
      <c r="N1402" t="s">
        <v>20</v>
      </c>
      <c r="P1402" t="s">
        <v>1081</v>
      </c>
      <c r="Q1402" t="s">
        <v>1073</v>
      </c>
      <c r="R1402" t="s">
        <v>1073</v>
      </c>
      <c r="S1402" t="s">
        <v>1073</v>
      </c>
    </row>
    <row r="1403" spans="1:19" x14ac:dyDescent="0.15">
      <c r="A1403">
        <v>1402</v>
      </c>
      <c r="B1403">
        <v>2018</v>
      </c>
      <c r="C1403" t="s">
        <v>352</v>
      </c>
      <c r="D1403" t="s">
        <v>353</v>
      </c>
      <c r="F1403" t="s">
        <v>23</v>
      </c>
      <c r="G1403" t="s">
        <v>23</v>
      </c>
      <c r="H1403" t="s">
        <v>16</v>
      </c>
      <c r="I1403" t="s">
        <v>548</v>
      </c>
      <c r="J1403">
        <v>525</v>
      </c>
      <c r="K1403"/>
      <c r="N1403" t="s">
        <v>36</v>
      </c>
      <c r="P1403" t="s">
        <v>1081</v>
      </c>
      <c r="Q1403" t="s">
        <v>1073</v>
      </c>
      <c r="R1403" t="s">
        <v>1073</v>
      </c>
      <c r="S1403" t="s">
        <v>1073</v>
      </c>
    </row>
    <row r="1404" spans="1:19" x14ac:dyDescent="0.15">
      <c r="A1404">
        <v>1403</v>
      </c>
      <c r="B1404">
        <v>2018</v>
      </c>
      <c r="C1404" t="s">
        <v>776</v>
      </c>
      <c r="D1404" t="s">
        <v>101</v>
      </c>
      <c r="E1404" t="s">
        <v>102</v>
      </c>
      <c r="F1404" t="s">
        <v>23</v>
      </c>
      <c r="G1404" t="s">
        <v>23</v>
      </c>
      <c r="H1404" t="s">
        <v>71</v>
      </c>
      <c r="I1404" t="s">
        <v>550</v>
      </c>
      <c r="J1404">
        <v>0</v>
      </c>
      <c r="K1404"/>
      <c r="N1404" t="s">
        <v>36</v>
      </c>
      <c r="P1404" t="s">
        <v>1073</v>
      </c>
      <c r="Q1404" t="s">
        <v>1073</v>
      </c>
      <c r="R1404" t="s">
        <v>1073</v>
      </c>
      <c r="S1404" t="s">
        <v>1073</v>
      </c>
    </row>
    <row r="1405" spans="1:19" x14ac:dyDescent="0.15">
      <c r="A1405">
        <v>1404</v>
      </c>
      <c r="B1405">
        <v>2018</v>
      </c>
      <c r="C1405" t="s">
        <v>45</v>
      </c>
      <c r="D1405" t="s">
        <v>46</v>
      </c>
      <c r="F1405" t="s">
        <v>47</v>
      </c>
      <c r="G1405" t="s">
        <v>48</v>
      </c>
      <c r="H1405" t="s">
        <v>49</v>
      </c>
      <c r="I1405" t="s">
        <v>546</v>
      </c>
      <c r="J1405">
        <v>585</v>
      </c>
      <c r="K1405"/>
      <c r="N1405" t="s">
        <v>36</v>
      </c>
      <c r="P1405">
        <v>0</v>
      </c>
      <c r="Q1405" t="s">
        <v>1073</v>
      </c>
      <c r="R1405" t="s">
        <v>1073</v>
      </c>
      <c r="S1405" t="s">
        <v>1094</v>
      </c>
    </row>
    <row r="1406" spans="1:19" x14ac:dyDescent="0.15">
      <c r="A1406">
        <v>1405</v>
      </c>
      <c r="B1406">
        <v>2018</v>
      </c>
      <c r="C1406" t="s">
        <v>119</v>
      </c>
      <c r="D1406" t="s">
        <v>120</v>
      </c>
      <c r="F1406" t="s">
        <v>121</v>
      </c>
      <c r="G1406" t="s">
        <v>43</v>
      </c>
      <c r="H1406" t="s">
        <v>49</v>
      </c>
      <c r="I1406" t="s">
        <v>546</v>
      </c>
      <c r="J1406">
        <v>585</v>
      </c>
      <c r="K1406"/>
      <c r="N1406" t="s">
        <v>36</v>
      </c>
      <c r="P1406" t="s">
        <v>1073</v>
      </c>
      <c r="Q1406" t="s">
        <v>1073</v>
      </c>
      <c r="R1406" t="s">
        <v>1073</v>
      </c>
      <c r="S1406" t="s">
        <v>1073</v>
      </c>
    </row>
    <row r="1407" spans="1:19" x14ac:dyDescent="0.15">
      <c r="A1407">
        <v>1406</v>
      </c>
      <c r="B1407">
        <v>2018</v>
      </c>
      <c r="C1407" t="s">
        <v>321</v>
      </c>
      <c r="D1407" t="s">
        <v>277</v>
      </c>
      <c r="F1407" t="s">
        <v>23</v>
      </c>
      <c r="G1407" t="s">
        <v>23</v>
      </c>
      <c r="H1407" t="s">
        <v>24</v>
      </c>
      <c r="I1407" t="s">
        <v>547</v>
      </c>
      <c r="J1407">
        <v>195</v>
      </c>
      <c r="K1407"/>
      <c r="N1407" t="s">
        <v>36</v>
      </c>
      <c r="P1407" t="s">
        <v>1084</v>
      </c>
      <c r="Q1407" t="s">
        <v>1073</v>
      </c>
      <c r="R1407" t="s">
        <v>1073</v>
      </c>
      <c r="S1407" t="s">
        <v>1073</v>
      </c>
    </row>
    <row r="1408" spans="1:19" x14ac:dyDescent="0.15">
      <c r="A1408">
        <v>1407</v>
      </c>
      <c r="B1408">
        <v>2018</v>
      </c>
      <c r="C1408" t="s">
        <v>126</v>
      </c>
      <c r="D1408" t="s">
        <v>357</v>
      </c>
      <c r="F1408" t="s">
        <v>96</v>
      </c>
      <c r="G1408" t="s">
        <v>48</v>
      </c>
      <c r="H1408" t="s">
        <v>16</v>
      </c>
      <c r="I1408" t="s">
        <v>548</v>
      </c>
      <c r="J1408">
        <v>525</v>
      </c>
      <c r="K1408"/>
      <c r="N1408" t="s">
        <v>36</v>
      </c>
      <c r="P1408">
        <v>0</v>
      </c>
      <c r="Q1408" t="s">
        <v>1073</v>
      </c>
      <c r="R1408" t="s">
        <v>1073</v>
      </c>
      <c r="S1408" t="s">
        <v>1094</v>
      </c>
    </row>
    <row r="1409" spans="1:19" x14ac:dyDescent="0.15">
      <c r="A1409">
        <v>1408</v>
      </c>
      <c r="B1409">
        <v>2018</v>
      </c>
      <c r="C1409" t="s">
        <v>358</v>
      </c>
      <c r="D1409" t="s">
        <v>359</v>
      </c>
      <c r="F1409" t="s">
        <v>360</v>
      </c>
      <c r="G1409" t="s">
        <v>43</v>
      </c>
      <c r="H1409" s="6" t="s">
        <v>49</v>
      </c>
      <c r="I1409" t="s">
        <v>548</v>
      </c>
      <c r="J1409">
        <v>525</v>
      </c>
      <c r="K1409"/>
      <c r="N1409" t="s">
        <v>20</v>
      </c>
      <c r="P1409" t="s">
        <v>1073</v>
      </c>
      <c r="Q1409" t="s">
        <v>1073</v>
      </c>
      <c r="R1409" t="s">
        <v>1073</v>
      </c>
      <c r="S1409" t="s">
        <v>1094</v>
      </c>
    </row>
    <row r="1410" spans="1:19" x14ac:dyDescent="0.15">
      <c r="A1410">
        <v>1409</v>
      </c>
      <c r="B1410">
        <v>2018</v>
      </c>
      <c r="C1410" t="s">
        <v>576</v>
      </c>
      <c r="D1410" t="s">
        <v>413</v>
      </c>
      <c r="F1410" t="s">
        <v>23</v>
      </c>
      <c r="G1410" t="s">
        <v>23</v>
      </c>
      <c r="H1410" t="s">
        <v>71</v>
      </c>
      <c r="I1410" t="s">
        <v>546</v>
      </c>
      <c r="J1410">
        <v>585</v>
      </c>
      <c r="K1410"/>
      <c r="N1410" t="s">
        <v>36</v>
      </c>
      <c r="P1410" t="s">
        <v>1073</v>
      </c>
      <c r="Q1410" t="s">
        <v>1073</v>
      </c>
      <c r="R1410" t="s">
        <v>1073</v>
      </c>
      <c r="S1410" t="s">
        <v>1073</v>
      </c>
    </row>
    <row r="1411" spans="1:19" x14ac:dyDescent="0.15">
      <c r="A1411">
        <v>1410</v>
      </c>
      <c r="B1411">
        <v>2018</v>
      </c>
      <c r="C1411" t="s">
        <v>306</v>
      </c>
      <c r="D1411" t="s">
        <v>307</v>
      </c>
      <c r="F1411" t="s">
        <v>121</v>
      </c>
      <c r="G1411" t="s">
        <v>43</v>
      </c>
      <c r="H1411" t="s">
        <v>16</v>
      </c>
      <c r="I1411" t="s">
        <v>546</v>
      </c>
      <c r="J1411">
        <v>585</v>
      </c>
      <c r="K1411"/>
      <c r="N1411" t="s">
        <v>36</v>
      </c>
      <c r="P1411" t="s">
        <v>1073</v>
      </c>
      <c r="Q1411" t="s">
        <v>1073</v>
      </c>
      <c r="R1411" t="s">
        <v>1073</v>
      </c>
      <c r="S1411" t="s">
        <v>1073</v>
      </c>
    </row>
    <row r="1412" spans="1:19" x14ac:dyDescent="0.15">
      <c r="A1412">
        <v>1411</v>
      </c>
      <c r="B1412">
        <v>2018</v>
      </c>
      <c r="C1412" t="s">
        <v>137</v>
      </c>
      <c r="D1412" t="s">
        <v>213</v>
      </c>
      <c r="F1412" t="s">
        <v>23</v>
      </c>
      <c r="G1412" t="s">
        <v>23</v>
      </c>
      <c r="H1412" t="s">
        <v>24</v>
      </c>
      <c r="I1412" t="s">
        <v>547</v>
      </c>
      <c r="J1412">
        <v>195</v>
      </c>
      <c r="K1412"/>
      <c r="N1412" t="s">
        <v>20</v>
      </c>
      <c r="P1412" t="s">
        <v>1081</v>
      </c>
      <c r="Q1412" t="s">
        <v>1073</v>
      </c>
      <c r="R1412" t="s">
        <v>1073</v>
      </c>
      <c r="S1412" t="s">
        <v>1073</v>
      </c>
    </row>
    <row r="1413" spans="1:19" x14ac:dyDescent="0.15">
      <c r="A1413">
        <v>1412</v>
      </c>
      <c r="B1413">
        <v>2018</v>
      </c>
      <c r="C1413" t="s">
        <v>590</v>
      </c>
      <c r="D1413" t="s">
        <v>591</v>
      </c>
      <c r="F1413" t="s">
        <v>23</v>
      </c>
      <c r="G1413" t="s">
        <v>23</v>
      </c>
      <c r="H1413" t="s">
        <v>71</v>
      </c>
      <c r="I1413" t="s">
        <v>548</v>
      </c>
      <c r="J1413">
        <v>525</v>
      </c>
      <c r="K1413"/>
      <c r="N1413" t="s">
        <v>36</v>
      </c>
      <c r="P1413" t="s">
        <v>1073</v>
      </c>
      <c r="Q1413" t="s">
        <v>1073</v>
      </c>
      <c r="R1413" t="s">
        <v>1073</v>
      </c>
      <c r="S1413" t="s">
        <v>1073</v>
      </c>
    </row>
    <row r="1414" spans="1:19" x14ac:dyDescent="0.15">
      <c r="A1414">
        <v>1413</v>
      </c>
      <c r="B1414">
        <v>2018</v>
      </c>
      <c r="C1414" t="s">
        <v>39</v>
      </c>
      <c r="D1414" t="s">
        <v>40</v>
      </c>
      <c r="F1414" t="s">
        <v>23</v>
      </c>
      <c r="G1414" t="s">
        <v>23</v>
      </c>
      <c r="H1414" t="s">
        <v>16</v>
      </c>
      <c r="I1414" t="s">
        <v>546</v>
      </c>
      <c r="J1414">
        <v>585</v>
      </c>
      <c r="K1414"/>
      <c r="N1414" t="s">
        <v>20</v>
      </c>
      <c r="P1414" t="s">
        <v>1081</v>
      </c>
      <c r="Q1414" t="s">
        <v>1073</v>
      </c>
      <c r="R1414" t="s">
        <v>1073</v>
      </c>
      <c r="S1414" t="s">
        <v>1073</v>
      </c>
    </row>
    <row r="1415" spans="1:19" x14ac:dyDescent="0.15">
      <c r="A1415">
        <v>1414</v>
      </c>
      <c r="B1415">
        <v>2018</v>
      </c>
      <c r="C1415" t="s">
        <v>456</v>
      </c>
      <c r="D1415" t="s">
        <v>146</v>
      </c>
      <c r="F1415" t="s">
        <v>23</v>
      </c>
      <c r="G1415" t="s">
        <v>23</v>
      </c>
      <c r="H1415" t="s">
        <v>24</v>
      </c>
      <c r="I1415" t="s">
        <v>547</v>
      </c>
      <c r="J1415">
        <v>465</v>
      </c>
      <c r="K1415"/>
      <c r="N1415" t="s">
        <v>36</v>
      </c>
      <c r="P1415" t="s">
        <v>1081</v>
      </c>
      <c r="Q1415" t="s">
        <v>1073</v>
      </c>
      <c r="R1415" t="s">
        <v>1073</v>
      </c>
      <c r="S1415" t="s">
        <v>1073</v>
      </c>
    </row>
    <row r="1416" spans="1:19" x14ac:dyDescent="0.15">
      <c r="A1416">
        <v>1415</v>
      </c>
      <c r="B1416">
        <v>2018</v>
      </c>
      <c r="C1416" t="s">
        <v>369</v>
      </c>
      <c r="D1416" t="s">
        <v>370</v>
      </c>
      <c r="F1416" t="s">
        <v>23</v>
      </c>
      <c r="G1416" t="s">
        <v>23</v>
      </c>
      <c r="H1416" t="s">
        <v>16</v>
      </c>
      <c r="I1416" t="s">
        <v>548</v>
      </c>
      <c r="J1416">
        <v>525</v>
      </c>
      <c r="K1416"/>
      <c r="N1416" t="s">
        <v>20</v>
      </c>
      <c r="P1416" t="s">
        <v>1084</v>
      </c>
      <c r="Q1416" t="s">
        <v>1073</v>
      </c>
      <c r="R1416" t="s">
        <v>1073</v>
      </c>
      <c r="S1416" t="s">
        <v>1073</v>
      </c>
    </row>
    <row r="1417" spans="1:19" x14ac:dyDescent="0.15">
      <c r="A1417">
        <v>1416</v>
      </c>
      <c r="B1417">
        <v>2018</v>
      </c>
      <c r="C1417" t="s">
        <v>629</v>
      </c>
      <c r="D1417" t="s">
        <v>630</v>
      </c>
      <c r="F1417" t="s">
        <v>74</v>
      </c>
      <c r="G1417" t="s">
        <v>35</v>
      </c>
      <c r="H1417" t="s">
        <v>71</v>
      </c>
      <c r="I1417" t="s">
        <v>546</v>
      </c>
      <c r="J1417">
        <v>685</v>
      </c>
      <c r="K1417"/>
      <c r="N1417" t="s">
        <v>36</v>
      </c>
      <c r="P1417" t="s">
        <v>1073</v>
      </c>
      <c r="Q1417" t="s">
        <v>1073</v>
      </c>
      <c r="R1417" t="s">
        <v>1073</v>
      </c>
      <c r="S1417" t="s">
        <v>1073</v>
      </c>
    </row>
    <row r="1418" spans="1:19" x14ac:dyDescent="0.15">
      <c r="A1418">
        <v>1417</v>
      </c>
      <c r="B1418">
        <v>2018</v>
      </c>
      <c r="C1418" t="s">
        <v>21</v>
      </c>
      <c r="D1418" t="s">
        <v>22</v>
      </c>
      <c r="F1418" t="s">
        <v>23</v>
      </c>
      <c r="G1418" t="s">
        <v>23</v>
      </c>
      <c r="H1418" t="s">
        <v>24</v>
      </c>
      <c r="I1418" t="s">
        <v>547</v>
      </c>
      <c r="J1418">
        <v>295</v>
      </c>
      <c r="K1418"/>
      <c r="N1418" t="s">
        <v>20</v>
      </c>
      <c r="P1418" t="s">
        <v>1081</v>
      </c>
      <c r="Q1418" t="s">
        <v>1073</v>
      </c>
      <c r="R1418" t="s">
        <v>1073</v>
      </c>
      <c r="S1418" t="s">
        <v>1073</v>
      </c>
    </row>
    <row r="1419" spans="1:19" x14ac:dyDescent="0.15">
      <c r="A1419">
        <v>1418</v>
      </c>
      <c r="B1419">
        <v>2018</v>
      </c>
      <c r="C1419" t="s">
        <v>778</v>
      </c>
      <c r="D1419" t="s">
        <v>779</v>
      </c>
      <c r="F1419" t="s">
        <v>74</v>
      </c>
      <c r="G1419" t="s">
        <v>35</v>
      </c>
      <c r="H1419" t="s">
        <v>71</v>
      </c>
      <c r="I1419" t="s">
        <v>546</v>
      </c>
      <c r="J1419">
        <v>685</v>
      </c>
      <c r="K1419"/>
      <c r="N1419" t="s">
        <v>36</v>
      </c>
      <c r="P1419" t="s">
        <v>1073</v>
      </c>
      <c r="Q1419" t="s">
        <v>1073</v>
      </c>
      <c r="R1419" t="s">
        <v>1073</v>
      </c>
      <c r="S1419" t="s">
        <v>1073</v>
      </c>
    </row>
    <row r="1420" spans="1:19" x14ac:dyDescent="0.15">
      <c r="A1420">
        <v>1419</v>
      </c>
      <c r="B1420">
        <v>2018</v>
      </c>
      <c r="C1420" t="s">
        <v>629</v>
      </c>
      <c r="D1420" t="s">
        <v>630</v>
      </c>
      <c r="F1420" t="s">
        <v>74</v>
      </c>
      <c r="G1420" t="s">
        <v>35</v>
      </c>
      <c r="H1420" t="s">
        <v>71</v>
      </c>
      <c r="I1420" t="s">
        <v>546</v>
      </c>
      <c r="J1420">
        <v>685</v>
      </c>
      <c r="K1420"/>
      <c r="N1420" t="s">
        <v>36</v>
      </c>
      <c r="P1420" t="s">
        <v>1073</v>
      </c>
      <c r="Q1420" t="s">
        <v>1073</v>
      </c>
      <c r="R1420" t="s">
        <v>1073</v>
      </c>
      <c r="S1420" t="s">
        <v>1073</v>
      </c>
    </row>
    <row r="1421" spans="1:19" x14ac:dyDescent="0.15">
      <c r="A1421">
        <v>1420</v>
      </c>
      <c r="B1421">
        <v>2018</v>
      </c>
      <c r="C1421" t="s">
        <v>75</v>
      </c>
      <c r="D1421" t="s">
        <v>633</v>
      </c>
      <c r="F1421" t="s">
        <v>23</v>
      </c>
      <c r="G1421" t="s">
        <v>23</v>
      </c>
      <c r="H1421" t="s">
        <v>67</v>
      </c>
      <c r="I1421" t="s">
        <v>547</v>
      </c>
      <c r="J1421">
        <v>195</v>
      </c>
      <c r="K1421"/>
      <c r="N1421" t="s">
        <v>36</v>
      </c>
      <c r="P1421" t="s">
        <v>1081</v>
      </c>
      <c r="Q1421" t="s">
        <v>1073</v>
      </c>
      <c r="R1421" t="s">
        <v>1073</v>
      </c>
      <c r="S1421" t="s">
        <v>1073</v>
      </c>
    </row>
    <row r="1422" spans="1:19" x14ac:dyDescent="0.15">
      <c r="A1422">
        <v>1421</v>
      </c>
      <c r="B1422">
        <v>2018</v>
      </c>
      <c r="C1422" t="s">
        <v>780</v>
      </c>
      <c r="D1422" t="s">
        <v>781</v>
      </c>
      <c r="F1422" t="s">
        <v>23</v>
      </c>
      <c r="G1422" t="s">
        <v>23</v>
      </c>
      <c r="H1422" t="s">
        <v>71</v>
      </c>
      <c r="I1422" t="s">
        <v>546</v>
      </c>
      <c r="J1422">
        <v>585</v>
      </c>
      <c r="K1422"/>
      <c r="N1422" t="s">
        <v>20</v>
      </c>
      <c r="P1422" t="s">
        <v>1073</v>
      </c>
      <c r="Q1422" t="s">
        <v>1073</v>
      </c>
      <c r="R1422" t="s">
        <v>1073</v>
      </c>
      <c r="S1422" t="s">
        <v>1073</v>
      </c>
    </row>
    <row r="1423" spans="1:19" x14ac:dyDescent="0.15">
      <c r="A1423">
        <v>1422</v>
      </c>
      <c r="B1423">
        <v>2018</v>
      </c>
      <c r="C1423" t="s">
        <v>130</v>
      </c>
      <c r="D1423" t="s">
        <v>215</v>
      </c>
      <c r="F1423" t="s">
        <v>301</v>
      </c>
      <c r="G1423" t="s">
        <v>43</v>
      </c>
      <c r="H1423" s="6" t="s">
        <v>71</v>
      </c>
      <c r="I1423" t="s">
        <v>548</v>
      </c>
      <c r="J1423">
        <v>525</v>
      </c>
      <c r="K1423"/>
      <c r="N1423" t="s">
        <v>36</v>
      </c>
      <c r="P1423" t="s">
        <v>1073</v>
      </c>
      <c r="Q1423" t="s">
        <v>1073</v>
      </c>
      <c r="R1423" t="s">
        <v>1073</v>
      </c>
      <c r="S1423" t="s">
        <v>1073</v>
      </c>
    </row>
    <row r="1424" spans="1:19" x14ac:dyDescent="0.15">
      <c r="A1424">
        <v>1423</v>
      </c>
      <c r="B1424">
        <v>2018</v>
      </c>
      <c r="C1424" t="s">
        <v>661</v>
      </c>
      <c r="D1424" t="s">
        <v>662</v>
      </c>
      <c r="F1424" t="s">
        <v>23</v>
      </c>
      <c r="G1424" t="s">
        <v>23</v>
      </c>
      <c r="H1424" t="s">
        <v>24</v>
      </c>
      <c r="I1424" t="s">
        <v>547</v>
      </c>
      <c r="J1424">
        <v>295</v>
      </c>
      <c r="K1424"/>
      <c r="N1424" t="s">
        <v>20</v>
      </c>
      <c r="P1424" t="s">
        <v>1081</v>
      </c>
      <c r="Q1424" t="s">
        <v>1073</v>
      </c>
      <c r="R1424" t="s">
        <v>1073</v>
      </c>
      <c r="S1424" t="s">
        <v>1073</v>
      </c>
    </row>
    <row r="1425" spans="1:19" x14ac:dyDescent="0.15">
      <c r="A1425">
        <v>1424</v>
      </c>
      <c r="B1425">
        <v>2018</v>
      </c>
      <c r="C1425" t="s">
        <v>264</v>
      </c>
      <c r="D1425" t="s">
        <v>168</v>
      </c>
      <c r="F1425" t="s">
        <v>23</v>
      </c>
      <c r="G1425" t="s">
        <v>23</v>
      </c>
      <c r="H1425" t="s">
        <v>71</v>
      </c>
      <c r="I1425" t="s">
        <v>546</v>
      </c>
      <c r="J1425">
        <v>585</v>
      </c>
      <c r="K1425"/>
      <c r="N1425" t="s">
        <v>36</v>
      </c>
      <c r="P1425" t="s">
        <v>1073</v>
      </c>
      <c r="Q1425" t="s">
        <v>1073</v>
      </c>
      <c r="R1425" t="s">
        <v>1073</v>
      </c>
      <c r="S1425" t="s">
        <v>1073</v>
      </c>
    </row>
    <row r="1426" spans="1:19" x14ac:dyDescent="0.15">
      <c r="A1426">
        <v>1425</v>
      </c>
      <c r="B1426">
        <v>2018</v>
      </c>
      <c r="C1426" t="s">
        <v>262</v>
      </c>
      <c r="D1426" t="s">
        <v>263</v>
      </c>
      <c r="F1426" t="s">
        <v>23</v>
      </c>
      <c r="G1426" t="s">
        <v>23</v>
      </c>
      <c r="H1426" t="s">
        <v>71</v>
      </c>
      <c r="I1426" t="s">
        <v>546</v>
      </c>
      <c r="J1426">
        <v>585</v>
      </c>
      <c r="K1426"/>
      <c r="N1426" t="s">
        <v>36</v>
      </c>
      <c r="P1426" t="s">
        <v>1073</v>
      </c>
      <c r="Q1426" t="s">
        <v>1073</v>
      </c>
      <c r="R1426" t="s">
        <v>1073</v>
      </c>
      <c r="S1426" t="s">
        <v>1073</v>
      </c>
    </row>
    <row r="1427" spans="1:19" x14ac:dyDescent="0.15">
      <c r="A1427">
        <v>1426</v>
      </c>
      <c r="B1427">
        <v>2018</v>
      </c>
      <c r="C1427" t="s">
        <v>258</v>
      </c>
      <c r="D1427" t="s">
        <v>101</v>
      </c>
      <c r="F1427" t="s">
        <v>23</v>
      </c>
      <c r="G1427" t="s">
        <v>23</v>
      </c>
      <c r="H1427" s="6" t="s">
        <v>24</v>
      </c>
      <c r="I1427" t="s">
        <v>547</v>
      </c>
      <c r="J1427">
        <v>295</v>
      </c>
      <c r="K1427"/>
      <c r="N1427" t="s">
        <v>20</v>
      </c>
      <c r="P1427" t="s">
        <v>1081</v>
      </c>
      <c r="Q1427" t="s">
        <v>1073</v>
      </c>
      <c r="R1427" t="s">
        <v>1073</v>
      </c>
      <c r="S1427" t="s">
        <v>1073</v>
      </c>
    </row>
    <row r="1428" spans="1:19" x14ac:dyDescent="0.15">
      <c r="A1428">
        <v>1427</v>
      </c>
      <c r="B1428">
        <v>2018</v>
      </c>
      <c r="C1428" t="s">
        <v>270</v>
      </c>
      <c r="D1428" t="s">
        <v>284</v>
      </c>
      <c r="F1428" t="s">
        <v>23</v>
      </c>
      <c r="G1428" t="s">
        <v>23</v>
      </c>
      <c r="H1428" t="s">
        <v>71</v>
      </c>
      <c r="I1428" t="s">
        <v>546</v>
      </c>
      <c r="J1428">
        <v>585</v>
      </c>
      <c r="K1428"/>
      <c r="N1428" t="s">
        <v>36</v>
      </c>
      <c r="P1428" t="s">
        <v>1073</v>
      </c>
      <c r="Q1428" t="s">
        <v>1073</v>
      </c>
      <c r="R1428" t="s">
        <v>1073</v>
      </c>
      <c r="S1428" t="s">
        <v>1073</v>
      </c>
    </row>
    <row r="1429" spans="1:19" x14ac:dyDescent="0.15">
      <c r="A1429">
        <v>1428</v>
      </c>
      <c r="B1429">
        <v>2018</v>
      </c>
      <c r="C1429" t="s">
        <v>782</v>
      </c>
      <c r="D1429" t="s">
        <v>783</v>
      </c>
      <c r="F1429" t="s">
        <v>579</v>
      </c>
      <c r="G1429" t="s">
        <v>15</v>
      </c>
      <c r="H1429" s="6" t="s">
        <v>16</v>
      </c>
      <c r="I1429" t="s">
        <v>354</v>
      </c>
      <c r="J1429">
        <v>0</v>
      </c>
      <c r="K1429"/>
      <c r="N1429" t="s">
        <v>20</v>
      </c>
      <c r="P1429" t="s">
        <v>1073</v>
      </c>
      <c r="Q1429" t="s">
        <v>1073</v>
      </c>
      <c r="R1429" t="s">
        <v>1073</v>
      </c>
      <c r="S1429" t="s">
        <v>1094</v>
      </c>
    </row>
    <row r="1430" spans="1:19" x14ac:dyDescent="0.15">
      <c r="A1430">
        <v>1429</v>
      </c>
      <c r="B1430">
        <v>2018</v>
      </c>
      <c r="C1430" t="s">
        <v>784</v>
      </c>
      <c r="D1430" t="s">
        <v>785</v>
      </c>
      <c r="E1430" t="s">
        <v>237</v>
      </c>
      <c r="F1430" t="s">
        <v>23</v>
      </c>
      <c r="G1430" t="s">
        <v>23</v>
      </c>
      <c r="H1430" s="6" t="s">
        <v>24</v>
      </c>
      <c r="I1430" t="s">
        <v>275</v>
      </c>
      <c r="J1430">
        <v>600</v>
      </c>
      <c r="K1430"/>
      <c r="N1430" t="s">
        <v>20</v>
      </c>
      <c r="P1430" t="s">
        <v>1081</v>
      </c>
      <c r="Q1430" t="s">
        <v>1073</v>
      </c>
      <c r="R1430" t="s">
        <v>1073</v>
      </c>
      <c r="S1430" t="s">
        <v>1073</v>
      </c>
    </row>
    <row r="1431" spans="1:19" x14ac:dyDescent="0.15">
      <c r="A1431">
        <v>1430</v>
      </c>
      <c r="B1431">
        <v>2018</v>
      </c>
      <c r="C1431" t="s">
        <v>56</v>
      </c>
      <c r="D1431" t="s">
        <v>57</v>
      </c>
      <c r="F1431" t="s">
        <v>23</v>
      </c>
      <c r="G1431" t="s">
        <v>23</v>
      </c>
      <c r="H1431" t="s">
        <v>16</v>
      </c>
      <c r="I1431" t="s">
        <v>546</v>
      </c>
      <c r="J1431">
        <v>585</v>
      </c>
      <c r="K1431"/>
      <c r="N1431" t="s">
        <v>20</v>
      </c>
      <c r="P1431" t="s">
        <v>1081</v>
      </c>
      <c r="Q1431" t="s">
        <v>1073</v>
      </c>
      <c r="R1431" t="s">
        <v>1073</v>
      </c>
      <c r="S1431" t="s">
        <v>1073</v>
      </c>
    </row>
    <row r="1432" spans="1:19" x14ac:dyDescent="0.15">
      <c r="A1432">
        <v>1431</v>
      </c>
      <c r="B1432">
        <v>2018</v>
      </c>
      <c r="C1432" t="s">
        <v>56</v>
      </c>
      <c r="D1432" t="s">
        <v>57</v>
      </c>
      <c r="F1432" t="s">
        <v>23</v>
      </c>
      <c r="G1432" t="s">
        <v>23</v>
      </c>
      <c r="H1432" t="s">
        <v>16</v>
      </c>
      <c r="I1432" t="s">
        <v>548</v>
      </c>
      <c r="J1432">
        <v>675</v>
      </c>
      <c r="K1432"/>
      <c r="N1432" t="s">
        <v>36</v>
      </c>
      <c r="P1432" t="s">
        <v>1081</v>
      </c>
      <c r="Q1432" t="s">
        <v>1073</v>
      </c>
      <c r="R1432" t="s">
        <v>1073</v>
      </c>
      <c r="S1432" t="s">
        <v>1073</v>
      </c>
    </row>
    <row r="1433" spans="1:19" x14ac:dyDescent="0.15">
      <c r="A1433">
        <v>1432</v>
      </c>
      <c r="B1433">
        <v>2018</v>
      </c>
      <c r="F1433" t="s">
        <v>50</v>
      </c>
      <c r="G1433" t="s">
        <v>50</v>
      </c>
      <c r="H1433" s="6" t="s">
        <v>54</v>
      </c>
      <c r="I1433" t="s">
        <v>550</v>
      </c>
      <c r="J1433">
        <v>0</v>
      </c>
      <c r="K1433"/>
      <c r="N1433" t="s">
        <v>20</v>
      </c>
      <c r="P1433" t="s">
        <v>1073</v>
      </c>
      <c r="Q1433" t="s">
        <v>1073</v>
      </c>
      <c r="R1433" t="s">
        <v>1073</v>
      </c>
      <c r="S1433" t="s">
        <v>1073</v>
      </c>
    </row>
    <row r="1434" spans="1:19" x14ac:dyDescent="0.15">
      <c r="A1434">
        <v>1433</v>
      </c>
      <c r="B1434">
        <v>2018</v>
      </c>
      <c r="C1434" t="s">
        <v>638</v>
      </c>
      <c r="D1434" t="s">
        <v>639</v>
      </c>
      <c r="F1434" t="s">
        <v>23</v>
      </c>
      <c r="G1434" t="s">
        <v>23</v>
      </c>
      <c r="H1434" t="s">
        <v>63</v>
      </c>
      <c r="I1434" t="s">
        <v>546</v>
      </c>
      <c r="J1434">
        <v>585</v>
      </c>
      <c r="K1434"/>
      <c r="N1434" t="s">
        <v>36</v>
      </c>
      <c r="P1434" t="s">
        <v>1073</v>
      </c>
      <c r="Q1434" t="s">
        <v>1073</v>
      </c>
      <c r="R1434" t="s">
        <v>1073</v>
      </c>
      <c r="S1434" t="s">
        <v>1073</v>
      </c>
    </row>
    <row r="1435" spans="1:19" x14ac:dyDescent="0.15">
      <c r="A1435">
        <v>1434</v>
      </c>
      <c r="B1435">
        <v>2018</v>
      </c>
      <c r="C1435" t="s">
        <v>137</v>
      </c>
      <c r="D1435" t="s">
        <v>213</v>
      </c>
      <c r="F1435" t="s">
        <v>23</v>
      </c>
      <c r="G1435" t="s">
        <v>23</v>
      </c>
      <c r="H1435" t="s">
        <v>16</v>
      </c>
      <c r="I1435" t="s">
        <v>548</v>
      </c>
      <c r="J1435">
        <v>525</v>
      </c>
      <c r="K1435"/>
      <c r="N1435" t="s">
        <v>20</v>
      </c>
      <c r="P1435" t="s">
        <v>1081</v>
      </c>
      <c r="Q1435" t="s">
        <v>1073</v>
      </c>
      <c r="R1435" t="s">
        <v>1073</v>
      </c>
      <c r="S1435" t="s">
        <v>1073</v>
      </c>
    </row>
    <row r="1436" spans="1:19" x14ac:dyDescent="0.15">
      <c r="A1436">
        <v>1435</v>
      </c>
      <c r="B1436">
        <v>2018</v>
      </c>
      <c r="C1436" t="s">
        <v>247</v>
      </c>
      <c r="D1436" t="s">
        <v>248</v>
      </c>
      <c r="F1436" t="s">
        <v>23</v>
      </c>
      <c r="G1436" t="s">
        <v>23</v>
      </c>
      <c r="H1436" t="s">
        <v>16</v>
      </c>
      <c r="I1436" t="s">
        <v>548</v>
      </c>
      <c r="J1436">
        <v>525</v>
      </c>
      <c r="K1436"/>
      <c r="N1436" t="s">
        <v>36</v>
      </c>
      <c r="P1436" t="s">
        <v>1081</v>
      </c>
      <c r="Q1436" t="s">
        <v>1073</v>
      </c>
      <c r="R1436" t="s">
        <v>1073</v>
      </c>
      <c r="S1436" t="s">
        <v>1073</v>
      </c>
    </row>
    <row r="1437" spans="1:19" x14ac:dyDescent="0.15">
      <c r="A1437">
        <v>1436</v>
      </c>
      <c r="B1437">
        <v>2018</v>
      </c>
      <c r="C1437" t="s">
        <v>640</v>
      </c>
      <c r="D1437" t="s">
        <v>677</v>
      </c>
      <c r="F1437" t="s">
        <v>112</v>
      </c>
      <c r="G1437" t="s">
        <v>1093</v>
      </c>
      <c r="H1437" s="6" t="s">
        <v>49</v>
      </c>
      <c r="I1437" t="s">
        <v>546</v>
      </c>
      <c r="J1437">
        <v>685</v>
      </c>
      <c r="K1437"/>
      <c r="N1437" t="s">
        <v>36</v>
      </c>
      <c r="P1437" t="s">
        <v>1073</v>
      </c>
      <c r="Q1437" t="s">
        <v>1073</v>
      </c>
      <c r="R1437" t="s">
        <v>1073</v>
      </c>
      <c r="S1437" t="s">
        <v>1073</v>
      </c>
    </row>
    <row r="1438" spans="1:19" x14ac:dyDescent="0.15">
      <c r="A1438">
        <v>1437</v>
      </c>
      <c r="B1438">
        <v>2018</v>
      </c>
      <c r="C1438" t="s">
        <v>207</v>
      </c>
      <c r="D1438" t="s">
        <v>208</v>
      </c>
      <c r="F1438" t="s">
        <v>23</v>
      </c>
      <c r="G1438" t="s">
        <v>23</v>
      </c>
      <c r="H1438" s="6" t="s">
        <v>24</v>
      </c>
      <c r="I1438" t="s">
        <v>547</v>
      </c>
      <c r="J1438">
        <v>195</v>
      </c>
      <c r="K1438"/>
      <c r="N1438" t="s">
        <v>36</v>
      </c>
      <c r="P1438" t="s">
        <v>1081</v>
      </c>
      <c r="Q1438" t="s">
        <v>1073</v>
      </c>
      <c r="R1438" t="s">
        <v>1073</v>
      </c>
      <c r="S1438" t="s">
        <v>1073</v>
      </c>
    </row>
    <row r="1439" spans="1:19" x14ac:dyDescent="0.15">
      <c r="A1439">
        <v>1438</v>
      </c>
      <c r="B1439">
        <v>2018</v>
      </c>
      <c r="C1439" t="s">
        <v>369</v>
      </c>
      <c r="D1439" t="s">
        <v>370</v>
      </c>
      <c r="F1439" t="s">
        <v>23</v>
      </c>
      <c r="G1439" t="s">
        <v>23</v>
      </c>
      <c r="H1439" t="s">
        <v>24</v>
      </c>
      <c r="I1439" t="s">
        <v>547</v>
      </c>
      <c r="J1439">
        <v>195</v>
      </c>
      <c r="K1439"/>
      <c r="N1439" t="s">
        <v>36</v>
      </c>
      <c r="P1439" t="s">
        <v>1084</v>
      </c>
      <c r="Q1439" t="s">
        <v>1073</v>
      </c>
      <c r="R1439" t="s">
        <v>1073</v>
      </c>
      <c r="S1439" t="s">
        <v>1073</v>
      </c>
    </row>
    <row r="1440" spans="1:19" x14ac:dyDescent="0.15">
      <c r="A1440">
        <v>1439</v>
      </c>
      <c r="B1440">
        <v>2018</v>
      </c>
      <c r="C1440" t="s">
        <v>255</v>
      </c>
      <c r="D1440" t="s">
        <v>293</v>
      </c>
      <c r="F1440" t="s">
        <v>23</v>
      </c>
      <c r="G1440" t="s">
        <v>23</v>
      </c>
      <c r="H1440" t="s">
        <v>16</v>
      </c>
      <c r="I1440" t="s">
        <v>548</v>
      </c>
      <c r="J1440">
        <v>625</v>
      </c>
      <c r="K1440"/>
      <c r="N1440" t="s">
        <v>36</v>
      </c>
      <c r="P1440" t="s">
        <v>1081</v>
      </c>
      <c r="Q1440" t="s">
        <v>1073</v>
      </c>
      <c r="R1440" t="s">
        <v>1073</v>
      </c>
      <c r="S1440" t="s">
        <v>1073</v>
      </c>
    </row>
    <row r="1441" spans="1:19" x14ac:dyDescent="0.15">
      <c r="A1441">
        <v>1440</v>
      </c>
      <c r="B1441">
        <v>2018</v>
      </c>
      <c r="F1441" t="s">
        <v>50</v>
      </c>
      <c r="G1441" t="s">
        <v>50</v>
      </c>
      <c r="H1441" s="6" t="s">
        <v>54</v>
      </c>
      <c r="I1441" t="s">
        <v>550</v>
      </c>
      <c r="J1441">
        <v>0</v>
      </c>
      <c r="K1441"/>
      <c r="N1441" t="s">
        <v>20</v>
      </c>
      <c r="P1441" t="s">
        <v>1073</v>
      </c>
      <c r="Q1441" t="s">
        <v>1073</v>
      </c>
      <c r="R1441" t="s">
        <v>1073</v>
      </c>
      <c r="S1441" t="s">
        <v>1073</v>
      </c>
    </row>
    <row r="1442" spans="1:19" x14ac:dyDescent="0.15">
      <c r="A1442">
        <v>1441</v>
      </c>
      <c r="B1442">
        <v>2018</v>
      </c>
      <c r="C1442" t="s">
        <v>75</v>
      </c>
      <c r="D1442" t="s">
        <v>76</v>
      </c>
      <c r="F1442" t="s">
        <v>23</v>
      </c>
      <c r="G1442" t="s">
        <v>23</v>
      </c>
      <c r="H1442" t="s">
        <v>16</v>
      </c>
      <c r="I1442" t="s">
        <v>548</v>
      </c>
      <c r="J1442">
        <v>675</v>
      </c>
      <c r="K1442"/>
      <c r="N1442" t="s">
        <v>36</v>
      </c>
      <c r="P1442" t="s">
        <v>1081</v>
      </c>
      <c r="Q1442" t="s">
        <v>1073</v>
      </c>
      <c r="R1442" t="s">
        <v>1073</v>
      </c>
      <c r="S1442" t="s">
        <v>1073</v>
      </c>
    </row>
    <row r="1443" spans="1:19" x14ac:dyDescent="0.15">
      <c r="A1443">
        <v>1442</v>
      </c>
      <c r="B1443">
        <v>2018</v>
      </c>
      <c r="C1443" t="s">
        <v>145</v>
      </c>
      <c r="D1443" t="s">
        <v>146</v>
      </c>
      <c r="F1443" t="s">
        <v>23</v>
      </c>
      <c r="G1443" t="s">
        <v>23</v>
      </c>
      <c r="H1443" t="s">
        <v>16</v>
      </c>
      <c r="I1443" t="s">
        <v>546</v>
      </c>
      <c r="J1443">
        <v>585</v>
      </c>
      <c r="K1443"/>
      <c r="N1443" t="s">
        <v>36</v>
      </c>
      <c r="P1443" t="s">
        <v>1081</v>
      </c>
      <c r="Q1443" t="s">
        <v>1073</v>
      </c>
      <c r="R1443" t="s">
        <v>1073</v>
      </c>
      <c r="S1443" t="s">
        <v>1073</v>
      </c>
    </row>
    <row r="1444" spans="1:19" x14ac:dyDescent="0.15">
      <c r="A1444">
        <v>1443</v>
      </c>
      <c r="B1444">
        <v>2018</v>
      </c>
      <c r="C1444" t="s">
        <v>786</v>
      </c>
      <c r="D1444" t="s">
        <v>522</v>
      </c>
      <c r="F1444" t="s">
        <v>112</v>
      </c>
      <c r="G1444" t="s">
        <v>1093</v>
      </c>
      <c r="H1444" t="s">
        <v>67</v>
      </c>
      <c r="I1444" t="s">
        <v>546</v>
      </c>
      <c r="J1444">
        <v>1485</v>
      </c>
      <c r="K1444"/>
      <c r="N1444" t="s">
        <v>36</v>
      </c>
      <c r="P1444" t="s">
        <v>1073</v>
      </c>
      <c r="Q1444" t="s">
        <v>1073</v>
      </c>
      <c r="R1444" t="s">
        <v>1073</v>
      </c>
      <c r="S1444" t="s">
        <v>1073</v>
      </c>
    </row>
    <row r="1445" spans="1:19" x14ac:dyDescent="0.15">
      <c r="A1445">
        <v>1444</v>
      </c>
      <c r="B1445">
        <v>2018</v>
      </c>
      <c r="C1445" t="s">
        <v>376</v>
      </c>
      <c r="D1445" t="s">
        <v>377</v>
      </c>
      <c r="F1445" t="s">
        <v>23</v>
      </c>
      <c r="G1445" t="s">
        <v>23</v>
      </c>
      <c r="H1445" t="s">
        <v>71</v>
      </c>
      <c r="I1445"/>
      <c r="J1445">
        <v>585</v>
      </c>
      <c r="K1445"/>
      <c r="N1445" t="s">
        <v>36</v>
      </c>
      <c r="P1445" t="s">
        <v>1073</v>
      </c>
      <c r="Q1445" t="s">
        <v>1073</v>
      </c>
      <c r="R1445" t="s">
        <v>1073</v>
      </c>
      <c r="S1445" t="s">
        <v>1073</v>
      </c>
    </row>
    <row r="1446" spans="1:19" x14ac:dyDescent="0.15">
      <c r="A1446">
        <v>1445</v>
      </c>
      <c r="B1446">
        <v>2018</v>
      </c>
      <c r="C1446" t="s">
        <v>621</v>
      </c>
      <c r="D1446" t="s">
        <v>622</v>
      </c>
      <c r="F1446" t="s">
        <v>83</v>
      </c>
      <c r="G1446" t="s">
        <v>35</v>
      </c>
      <c r="H1446" t="s">
        <v>16</v>
      </c>
      <c r="I1446" t="s">
        <v>548</v>
      </c>
      <c r="J1446">
        <v>625</v>
      </c>
      <c r="K1446"/>
      <c r="N1446" t="s">
        <v>20</v>
      </c>
      <c r="P1446" t="s">
        <v>1073</v>
      </c>
      <c r="Q1446" t="s">
        <v>1073</v>
      </c>
      <c r="R1446" t="s">
        <v>1073</v>
      </c>
      <c r="S1446" t="s">
        <v>1073</v>
      </c>
    </row>
    <row r="1447" spans="1:19" x14ac:dyDescent="0.15">
      <c r="A1447">
        <v>1446</v>
      </c>
      <c r="B1447">
        <v>2018</v>
      </c>
      <c r="C1447" t="s">
        <v>787</v>
      </c>
      <c r="D1447" t="s">
        <v>185</v>
      </c>
      <c r="F1447" t="s">
        <v>23</v>
      </c>
      <c r="G1447" t="s">
        <v>23</v>
      </c>
      <c r="H1447" t="s">
        <v>24</v>
      </c>
      <c r="I1447" t="s">
        <v>547</v>
      </c>
      <c r="J1447">
        <v>590</v>
      </c>
      <c r="K1447"/>
      <c r="N1447" t="s">
        <v>20</v>
      </c>
      <c r="P1447" t="s">
        <v>1081</v>
      </c>
      <c r="Q1447" t="s">
        <v>1073</v>
      </c>
      <c r="R1447" t="s">
        <v>1073</v>
      </c>
      <c r="S1447" t="s">
        <v>1073</v>
      </c>
    </row>
    <row r="1448" spans="1:19" x14ac:dyDescent="0.15">
      <c r="A1448">
        <v>1447</v>
      </c>
      <c r="B1448">
        <v>2018</v>
      </c>
      <c r="C1448" t="s">
        <v>266</v>
      </c>
      <c r="D1448" t="s">
        <v>308</v>
      </c>
      <c r="F1448" t="s">
        <v>23</v>
      </c>
      <c r="G1448" t="s">
        <v>23</v>
      </c>
      <c r="H1448" t="s">
        <v>16</v>
      </c>
      <c r="I1448" t="s">
        <v>548</v>
      </c>
      <c r="J1448">
        <v>525</v>
      </c>
      <c r="K1448"/>
      <c r="N1448" t="s">
        <v>36</v>
      </c>
      <c r="P1448" t="s">
        <v>1081</v>
      </c>
      <c r="Q1448" t="s">
        <v>1073</v>
      </c>
      <c r="R1448" t="s">
        <v>1073</v>
      </c>
      <c r="S1448" t="s">
        <v>1073</v>
      </c>
    </row>
    <row r="1449" spans="1:19" x14ac:dyDescent="0.15">
      <c r="A1449">
        <v>1448</v>
      </c>
      <c r="B1449">
        <v>2018</v>
      </c>
      <c r="C1449" t="s">
        <v>369</v>
      </c>
      <c r="D1449" t="s">
        <v>370</v>
      </c>
      <c r="F1449" t="s">
        <v>23</v>
      </c>
      <c r="G1449" t="s">
        <v>23</v>
      </c>
      <c r="H1449" t="s">
        <v>24</v>
      </c>
      <c r="I1449" t="s">
        <v>547</v>
      </c>
      <c r="J1449">
        <v>195</v>
      </c>
      <c r="K1449"/>
      <c r="N1449" t="s">
        <v>36</v>
      </c>
      <c r="P1449" t="s">
        <v>1084</v>
      </c>
      <c r="Q1449" t="s">
        <v>1073</v>
      </c>
      <c r="R1449" t="s">
        <v>1073</v>
      </c>
      <c r="S1449" t="s">
        <v>1073</v>
      </c>
    </row>
    <row r="1450" spans="1:19" x14ac:dyDescent="0.15">
      <c r="A1450">
        <v>1449</v>
      </c>
      <c r="B1450">
        <v>2018</v>
      </c>
      <c r="C1450" t="s">
        <v>258</v>
      </c>
      <c r="D1450" t="s">
        <v>101</v>
      </c>
      <c r="F1450" t="s">
        <v>23</v>
      </c>
      <c r="G1450" t="s">
        <v>23</v>
      </c>
      <c r="H1450" s="6" t="s">
        <v>24</v>
      </c>
      <c r="I1450" t="s">
        <v>25</v>
      </c>
      <c r="J1450">
        <v>275</v>
      </c>
      <c r="K1450"/>
      <c r="N1450" t="s">
        <v>36</v>
      </c>
      <c r="P1450" t="s">
        <v>1081</v>
      </c>
      <c r="Q1450" t="s">
        <v>1073</v>
      </c>
      <c r="R1450" t="s">
        <v>1073</v>
      </c>
      <c r="S1450" t="s">
        <v>1073</v>
      </c>
    </row>
    <row r="1451" spans="1:19" x14ac:dyDescent="0.15">
      <c r="A1451">
        <v>1450</v>
      </c>
      <c r="B1451">
        <v>2018</v>
      </c>
      <c r="C1451" t="s">
        <v>266</v>
      </c>
      <c r="D1451" t="s">
        <v>308</v>
      </c>
      <c r="F1451" t="s">
        <v>23</v>
      </c>
      <c r="G1451" t="s">
        <v>23</v>
      </c>
      <c r="H1451" t="s">
        <v>24</v>
      </c>
      <c r="I1451" t="s">
        <v>25</v>
      </c>
      <c r="J1451">
        <v>175</v>
      </c>
      <c r="K1451"/>
      <c r="N1451" t="s">
        <v>36</v>
      </c>
      <c r="P1451" t="s">
        <v>1081</v>
      </c>
      <c r="Q1451" t="s">
        <v>1073</v>
      </c>
      <c r="R1451" t="s">
        <v>1073</v>
      </c>
      <c r="S1451" t="s">
        <v>1073</v>
      </c>
    </row>
    <row r="1452" spans="1:19" x14ac:dyDescent="0.15">
      <c r="A1452">
        <v>1451</v>
      </c>
      <c r="B1452">
        <v>2018</v>
      </c>
      <c r="C1452" t="s">
        <v>788</v>
      </c>
      <c r="D1452" t="s">
        <v>789</v>
      </c>
      <c r="F1452" t="s">
        <v>403</v>
      </c>
      <c r="G1452" t="s">
        <v>35</v>
      </c>
      <c r="H1452" s="6" t="s">
        <v>71</v>
      </c>
      <c r="I1452" t="s">
        <v>546</v>
      </c>
      <c r="J1452">
        <v>1485</v>
      </c>
      <c r="K1452"/>
      <c r="N1452" t="s">
        <v>36</v>
      </c>
      <c r="P1452" t="s">
        <v>1073</v>
      </c>
      <c r="Q1452" t="s">
        <v>1073</v>
      </c>
      <c r="R1452" t="s">
        <v>1073</v>
      </c>
      <c r="S1452" t="s">
        <v>1073</v>
      </c>
    </row>
    <row r="1453" spans="1:19" x14ac:dyDescent="0.15">
      <c r="A1453">
        <v>1452</v>
      </c>
      <c r="B1453">
        <v>2018</v>
      </c>
      <c r="C1453" t="s">
        <v>770</v>
      </c>
      <c r="D1453" t="s">
        <v>790</v>
      </c>
      <c r="F1453" t="s">
        <v>23</v>
      </c>
      <c r="G1453" t="s">
        <v>23</v>
      </c>
      <c r="H1453" t="s">
        <v>71</v>
      </c>
      <c r="I1453" t="s">
        <v>546</v>
      </c>
      <c r="J1453">
        <v>685</v>
      </c>
      <c r="K1453"/>
      <c r="N1453" t="s">
        <v>36</v>
      </c>
      <c r="P1453" t="s">
        <v>1073</v>
      </c>
      <c r="Q1453" t="s">
        <v>1073</v>
      </c>
      <c r="R1453" t="s">
        <v>1073</v>
      </c>
      <c r="S1453" t="s">
        <v>1073</v>
      </c>
    </row>
    <row r="1454" spans="1:19" x14ac:dyDescent="0.15">
      <c r="A1454">
        <v>1453</v>
      </c>
      <c r="B1454">
        <v>2018</v>
      </c>
      <c r="C1454" t="s">
        <v>258</v>
      </c>
      <c r="D1454" t="s">
        <v>101</v>
      </c>
      <c r="F1454" t="s">
        <v>23</v>
      </c>
      <c r="G1454" t="s">
        <v>23</v>
      </c>
      <c r="H1454" t="s">
        <v>24</v>
      </c>
      <c r="I1454" t="s">
        <v>547</v>
      </c>
      <c r="J1454">
        <v>295</v>
      </c>
      <c r="K1454"/>
      <c r="N1454" t="s">
        <v>36</v>
      </c>
      <c r="P1454" t="s">
        <v>1081</v>
      </c>
      <c r="Q1454" t="s">
        <v>1073</v>
      </c>
      <c r="R1454" t="s">
        <v>1073</v>
      </c>
      <c r="S1454" t="s">
        <v>1073</v>
      </c>
    </row>
    <row r="1455" spans="1:19" x14ac:dyDescent="0.15">
      <c r="A1455">
        <v>1454</v>
      </c>
      <c r="B1455">
        <v>2018</v>
      </c>
      <c r="C1455" t="s">
        <v>774</v>
      </c>
      <c r="D1455" t="s">
        <v>775</v>
      </c>
      <c r="F1455" t="s">
        <v>124</v>
      </c>
      <c r="G1455" t="s">
        <v>43</v>
      </c>
      <c r="H1455" s="6" t="s">
        <v>49</v>
      </c>
      <c r="I1455" t="s">
        <v>546</v>
      </c>
      <c r="J1455">
        <v>585</v>
      </c>
      <c r="K1455"/>
      <c r="N1455" t="s">
        <v>36</v>
      </c>
      <c r="P1455" t="s">
        <v>1073</v>
      </c>
      <c r="Q1455" t="s">
        <v>1073</v>
      </c>
      <c r="R1455" t="s">
        <v>1073</v>
      </c>
      <c r="S1455" t="s">
        <v>1094</v>
      </c>
    </row>
    <row r="1456" spans="1:19" x14ac:dyDescent="0.15">
      <c r="A1456">
        <v>1455</v>
      </c>
      <c r="B1456">
        <v>2018</v>
      </c>
      <c r="C1456" t="s">
        <v>576</v>
      </c>
      <c r="D1456" t="s">
        <v>284</v>
      </c>
      <c r="F1456" t="s">
        <v>23</v>
      </c>
      <c r="G1456" t="s">
        <v>23</v>
      </c>
      <c r="H1456" t="s">
        <v>71</v>
      </c>
      <c r="I1456" t="s">
        <v>546</v>
      </c>
      <c r="J1456">
        <v>685</v>
      </c>
      <c r="K1456"/>
      <c r="N1456" t="s">
        <v>36</v>
      </c>
      <c r="P1456" t="s">
        <v>1073</v>
      </c>
      <c r="Q1456" t="s">
        <v>1073</v>
      </c>
      <c r="R1456" t="s">
        <v>1073</v>
      </c>
      <c r="S1456" t="s">
        <v>1073</v>
      </c>
    </row>
    <row r="1457" spans="1:19" x14ac:dyDescent="0.15">
      <c r="A1457">
        <v>1456</v>
      </c>
      <c r="B1457">
        <v>2018</v>
      </c>
      <c r="C1457" t="s">
        <v>304</v>
      </c>
      <c r="D1457" t="s">
        <v>305</v>
      </c>
      <c r="F1457" t="s">
        <v>23</v>
      </c>
      <c r="G1457" t="s">
        <v>23</v>
      </c>
      <c r="H1457" t="s">
        <v>24</v>
      </c>
      <c r="I1457" t="s">
        <v>547</v>
      </c>
      <c r="J1457">
        <v>195</v>
      </c>
      <c r="K1457"/>
      <c r="N1457" t="s">
        <v>20</v>
      </c>
      <c r="P1457" t="s">
        <v>1084</v>
      </c>
      <c r="Q1457" t="s">
        <v>1073</v>
      </c>
      <c r="R1457" t="s">
        <v>1073</v>
      </c>
      <c r="S1457" t="s">
        <v>1073</v>
      </c>
    </row>
    <row r="1458" spans="1:19" x14ac:dyDescent="0.15">
      <c r="A1458">
        <v>1457</v>
      </c>
      <c r="B1458">
        <v>2018</v>
      </c>
      <c r="C1458" t="s">
        <v>312</v>
      </c>
      <c r="D1458" t="s">
        <v>386</v>
      </c>
      <c r="F1458" t="s">
        <v>314</v>
      </c>
      <c r="G1458" t="s">
        <v>43</v>
      </c>
      <c r="H1458" s="6" t="s">
        <v>24</v>
      </c>
      <c r="I1458" t="s">
        <v>547</v>
      </c>
      <c r="J1458">
        <v>635</v>
      </c>
      <c r="K1458"/>
      <c r="N1458" t="s">
        <v>36</v>
      </c>
      <c r="P1458" t="s">
        <v>1073</v>
      </c>
      <c r="Q1458" t="s">
        <v>1073</v>
      </c>
      <c r="R1458" t="s">
        <v>1073</v>
      </c>
      <c r="S1458" t="s">
        <v>1094</v>
      </c>
    </row>
    <row r="1459" spans="1:19" x14ac:dyDescent="0.15">
      <c r="A1459">
        <v>1458</v>
      </c>
      <c r="B1459">
        <v>2018</v>
      </c>
      <c r="C1459" t="s">
        <v>21</v>
      </c>
      <c r="D1459" t="s">
        <v>387</v>
      </c>
      <c r="F1459" t="s">
        <v>23</v>
      </c>
      <c r="G1459" t="s">
        <v>23</v>
      </c>
      <c r="H1459" t="s">
        <v>24</v>
      </c>
      <c r="I1459" t="s">
        <v>547</v>
      </c>
      <c r="J1459">
        <v>195</v>
      </c>
      <c r="K1459"/>
      <c r="N1459" t="s">
        <v>20</v>
      </c>
      <c r="P1459" t="s">
        <v>1081</v>
      </c>
      <c r="Q1459" t="s">
        <v>1073</v>
      </c>
      <c r="R1459" t="s">
        <v>1073</v>
      </c>
      <c r="S1459" t="s">
        <v>1073</v>
      </c>
    </row>
    <row r="1460" spans="1:19" x14ac:dyDescent="0.15">
      <c r="A1460">
        <v>1459</v>
      </c>
      <c r="B1460">
        <v>2018</v>
      </c>
      <c r="C1460" t="s">
        <v>596</v>
      </c>
      <c r="D1460" t="s">
        <v>393</v>
      </c>
      <c r="F1460" t="s">
        <v>23</v>
      </c>
      <c r="G1460" t="s">
        <v>23</v>
      </c>
      <c r="H1460" s="6" t="s">
        <v>71</v>
      </c>
      <c r="I1460" t="s">
        <v>354</v>
      </c>
      <c r="J1460">
        <v>0</v>
      </c>
      <c r="K1460"/>
      <c r="N1460" t="s">
        <v>36</v>
      </c>
      <c r="P1460" t="s">
        <v>1073</v>
      </c>
      <c r="Q1460" t="s">
        <v>1073</v>
      </c>
      <c r="R1460" t="s">
        <v>1073</v>
      </c>
      <c r="S1460" t="s">
        <v>1073</v>
      </c>
    </row>
    <row r="1461" spans="1:19" x14ac:dyDescent="0.15">
      <c r="A1461">
        <v>1460</v>
      </c>
      <c r="B1461">
        <v>2018</v>
      </c>
      <c r="C1461" t="s">
        <v>321</v>
      </c>
      <c r="D1461" t="s">
        <v>277</v>
      </c>
      <c r="F1461" t="s">
        <v>23</v>
      </c>
      <c r="G1461" t="s">
        <v>23</v>
      </c>
      <c r="H1461" t="s">
        <v>24</v>
      </c>
      <c r="I1461" t="s">
        <v>547</v>
      </c>
      <c r="J1461">
        <v>195</v>
      </c>
      <c r="K1461"/>
      <c r="N1461" t="s">
        <v>36</v>
      </c>
      <c r="P1461" t="s">
        <v>1084</v>
      </c>
      <c r="Q1461" t="s">
        <v>1073</v>
      </c>
      <c r="R1461" t="s">
        <v>1073</v>
      </c>
      <c r="S1461" t="s">
        <v>1073</v>
      </c>
    </row>
    <row r="1462" spans="1:19" x14ac:dyDescent="0.15">
      <c r="A1462">
        <v>1461</v>
      </c>
      <c r="B1462">
        <v>2018</v>
      </c>
      <c r="C1462" t="s">
        <v>654</v>
      </c>
      <c r="D1462" t="s">
        <v>293</v>
      </c>
      <c r="F1462" t="s">
        <v>23</v>
      </c>
      <c r="G1462" t="s">
        <v>23</v>
      </c>
      <c r="H1462" s="6" t="s">
        <v>71</v>
      </c>
      <c r="I1462" t="s">
        <v>548</v>
      </c>
      <c r="J1462">
        <v>525</v>
      </c>
      <c r="K1462"/>
      <c r="N1462" t="s">
        <v>20</v>
      </c>
      <c r="P1462" t="s">
        <v>1073</v>
      </c>
      <c r="Q1462" t="s">
        <v>1073</v>
      </c>
      <c r="R1462" t="s">
        <v>1073</v>
      </c>
      <c r="S1462" t="s">
        <v>1073</v>
      </c>
    </row>
    <row r="1463" spans="1:19" x14ac:dyDescent="0.15">
      <c r="A1463">
        <v>1462</v>
      </c>
      <c r="B1463">
        <v>2018</v>
      </c>
      <c r="C1463" t="s">
        <v>791</v>
      </c>
      <c r="D1463" t="s">
        <v>242</v>
      </c>
      <c r="F1463" t="s">
        <v>74</v>
      </c>
      <c r="G1463" t="s">
        <v>35</v>
      </c>
      <c r="H1463" s="7" t="s">
        <v>54</v>
      </c>
      <c r="I1463" t="s">
        <v>547</v>
      </c>
      <c r="J1463">
        <v>295</v>
      </c>
      <c r="K1463"/>
      <c r="N1463" t="s">
        <v>50</v>
      </c>
      <c r="P1463" t="s">
        <v>1073</v>
      </c>
      <c r="Q1463" t="s">
        <v>1073</v>
      </c>
      <c r="R1463" t="s">
        <v>1073</v>
      </c>
      <c r="S1463" t="s">
        <v>1073</v>
      </c>
    </row>
    <row r="1464" spans="1:19" x14ac:dyDescent="0.15">
      <c r="A1464">
        <v>1463</v>
      </c>
      <c r="B1464">
        <v>2018</v>
      </c>
      <c r="C1464" t="s">
        <v>21</v>
      </c>
      <c r="D1464" t="s">
        <v>22</v>
      </c>
      <c r="F1464" t="s">
        <v>23</v>
      </c>
      <c r="G1464" t="s">
        <v>23</v>
      </c>
      <c r="H1464" t="s">
        <v>67</v>
      </c>
      <c r="I1464" t="s">
        <v>546</v>
      </c>
      <c r="J1464">
        <v>585</v>
      </c>
      <c r="K1464"/>
      <c r="N1464" t="s">
        <v>20</v>
      </c>
      <c r="P1464" t="s">
        <v>1081</v>
      </c>
      <c r="Q1464" t="s">
        <v>1073</v>
      </c>
      <c r="R1464" t="s">
        <v>1073</v>
      </c>
      <c r="S1464" t="s">
        <v>1073</v>
      </c>
    </row>
    <row r="1465" spans="1:19" x14ac:dyDescent="0.15">
      <c r="A1465">
        <v>1464</v>
      </c>
      <c r="B1465">
        <v>2018</v>
      </c>
      <c r="C1465" t="s">
        <v>792</v>
      </c>
      <c r="D1465" t="s">
        <v>242</v>
      </c>
      <c r="F1465" t="s">
        <v>74</v>
      </c>
      <c r="G1465" t="s">
        <v>35</v>
      </c>
      <c r="H1465" t="s">
        <v>24</v>
      </c>
      <c r="I1465" t="s">
        <v>547</v>
      </c>
      <c r="J1465">
        <v>635</v>
      </c>
      <c r="K1465"/>
      <c r="N1465" t="s">
        <v>36</v>
      </c>
      <c r="P1465" t="s">
        <v>1073</v>
      </c>
      <c r="Q1465" t="s">
        <v>1073</v>
      </c>
      <c r="R1465" t="s">
        <v>1073</v>
      </c>
      <c r="S1465" t="s">
        <v>1073</v>
      </c>
    </row>
    <row r="1466" spans="1:19" x14ac:dyDescent="0.15">
      <c r="A1466">
        <v>1465</v>
      </c>
      <c r="B1466">
        <v>2018</v>
      </c>
      <c r="C1466" t="s">
        <v>656</v>
      </c>
      <c r="D1466" t="s">
        <v>657</v>
      </c>
      <c r="F1466" t="s">
        <v>14</v>
      </c>
      <c r="G1466" t="s">
        <v>15</v>
      </c>
      <c r="H1466" s="6" t="s">
        <v>24</v>
      </c>
      <c r="I1466" t="s">
        <v>547</v>
      </c>
      <c r="J1466">
        <v>635</v>
      </c>
      <c r="K1466"/>
      <c r="N1466" t="s">
        <v>20</v>
      </c>
      <c r="P1466" t="s">
        <v>1073</v>
      </c>
      <c r="Q1466" t="s">
        <v>1073</v>
      </c>
      <c r="R1466" t="s">
        <v>1073</v>
      </c>
      <c r="S1466" t="s">
        <v>1073</v>
      </c>
    </row>
    <row r="1467" spans="1:19" x14ac:dyDescent="0.15">
      <c r="A1467">
        <v>1466</v>
      </c>
      <c r="B1467">
        <v>2018</v>
      </c>
      <c r="C1467" t="s">
        <v>258</v>
      </c>
      <c r="D1467" t="s">
        <v>101</v>
      </c>
      <c r="E1467" t="s">
        <v>102</v>
      </c>
      <c r="F1467" t="s">
        <v>23</v>
      </c>
      <c r="G1467" t="s">
        <v>23</v>
      </c>
      <c r="H1467" s="6" t="s">
        <v>16</v>
      </c>
      <c r="I1467" t="s">
        <v>354</v>
      </c>
      <c r="J1467">
        <v>0</v>
      </c>
      <c r="K1467"/>
      <c r="N1467" t="s">
        <v>36</v>
      </c>
      <c r="P1467" t="s">
        <v>1081</v>
      </c>
      <c r="Q1467" t="s">
        <v>1073</v>
      </c>
      <c r="R1467" t="s">
        <v>1073</v>
      </c>
      <c r="S1467" t="s">
        <v>1073</v>
      </c>
    </row>
    <row r="1468" spans="1:19" x14ac:dyDescent="0.15">
      <c r="A1468">
        <v>1467</v>
      </c>
      <c r="B1468">
        <v>2018</v>
      </c>
      <c r="C1468" t="s">
        <v>126</v>
      </c>
      <c r="D1468" t="s">
        <v>257</v>
      </c>
      <c r="F1468" t="s">
        <v>96</v>
      </c>
      <c r="G1468" t="s">
        <v>48</v>
      </c>
      <c r="H1468" t="s">
        <v>24</v>
      </c>
      <c r="I1468" t="s">
        <v>547</v>
      </c>
      <c r="J1468">
        <v>195</v>
      </c>
      <c r="K1468"/>
      <c r="N1468" t="s">
        <v>36</v>
      </c>
      <c r="P1468">
        <v>0</v>
      </c>
      <c r="Q1468" t="s">
        <v>1073</v>
      </c>
      <c r="R1468" t="s">
        <v>1073</v>
      </c>
      <c r="S1468" t="s">
        <v>1094</v>
      </c>
    </row>
    <row r="1469" spans="1:19" x14ac:dyDescent="0.15">
      <c r="A1469">
        <v>1468</v>
      </c>
      <c r="B1469">
        <v>2018</v>
      </c>
      <c r="C1469" t="s">
        <v>216</v>
      </c>
      <c r="D1469" t="s">
        <v>168</v>
      </c>
      <c r="F1469" t="s">
        <v>23</v>
      </c>
      <c r="G1469" t="s">
        <v>23</v>
      </c>
      <c r="H1469" s="6" t="s">
        <v>71</v>
      </c>
      <c r="I1469" t="s">
        <v>548</v>
      </c>
      <c r="J1469">
        <v>625</v>
      </c>
      <c r="K1469"/>
      <c r="N1469" t="s">
        <v>36</v>
      </c>
      <c r="P1469" t="s">
        <v>1073</v>
      </c>
      <c r="Q1469" t="s">
        <v>1073</v>
      </c>
      <c r="R1469" t="s">
        <v>1073</v>
      </c>
      <c r="S1469" t="s">
        <v>1073</v>
      </c>
    </row>
    <row r="1470" spans="1:19" x14ac:dyDescent="0.15">
      <c r="A1470">
        <v>1469</v>
      </c>
      <c r="B1470">
        <v>2018</v>
      </c>
      <c r="C1470" t="s">
        <v>788</v>
      </c>
      <c r="D1470" t="s">
        <v>793</v>
      </c>
      <c r="F1470" t="s">
        <v>403</v>
      </c>
      <c r="G1470" t="s">
        <v>35</v>
      </c>
      <c r="H1470" s="6" t="s">
        <v>71</v>
      </c>
      <c r="I1470" t="s">
        <v>548</v>
      </c>
      <c r="J1470">
        <v>1325</v>
      </c>
      <c r="K1470"/>
      <c r="N1470" t="s">
        <v>36</v>
      </c>
      <c r="P1470" t="s">
        <v>1073</v>
      </c>
      <c r="Q1470" t="s">
        <v>1073</v>
      </c>
      <c r="R1470" t="s">
        <v>1073</v>
      </c>
      <c r="S1470" t="s">
        <v>1073</v>
      </c>
    </row>
    <row r="1471" spans="1:19" x14ac:dyDescent="0.15">
      <c r="A1471">
        <v>1470</v>
      </c>
      <c r="B1471">
        <v>2018</v>
      </c>
      <c r="C1471" t="s">
        <v>97</v>
      </c>
      <c r="D1471" t="s">
        <v>98</v>
      </c>
      <c r="F1471" t="s">
        <v>14</v>
      </c>
      <c r="G1471" t="s">
        <v>15</v>
      </c>
      <c r="H1471" t="s">
        <v>24</v>
      </c>
      <c r="I1471" t="s">
        <v>547</v>
      </c>
      <c r="J1471">
        <v>195</v>
      </c>
      <c r="K1471"/>
      <c r="N1471" t="s">
        <v>20</v>
      </c>
      <c r="P1471" t="s">
        <v>1073</v>
      </c>
      <c r="Q1471" t="s">
        <v>1073</v>
      </c>
      <c r="R1471" t="s">
        <v>1073</v>
      </c>
      <c r="S1471" t="s">
        <v>1073</v>
      </c>
    </row>
    <row r="1472" spans="1:19" x14ac:dyDescent="0.15">
      <c r="A1472">
        <v>1471</v>
      </c>
      <c r="B1472">
        <v>2018</v>
      </c>
      <c r="C1472" t="s">
        <v>258</v>
      </c>
      <c r="D1472" t="s">
        <v>101</v>
      </c>
      <c r="E1472" t="s">
        <v>102</v>
      </c>
      <c r="F1472" t="s">
        <v>23</v>
      </c>
      <c r="G1472" t="s">
        <v>23</v>
      </c>
      <c r="H1472" s="6" t="s">
        <v>54</v>
      </c>
      <c r="I1472" t="s">
        <v>354</v>
      </c>
      <c r="J1472">
        <v>0</v>
      </c>
      <c r="K1472"/>
      <c r="N1472" t="s">
        <v>20</v>
      </c>
      <c r="P1472" t="s">
        <v>1081</v>
      </c>
      <c r="Q1472" t="s">
        <v>1073</v>
      </c>
      <c r="R1472" t="s">
        <v>1073</v>
      </c>
      <c r="S1472" t="s">
        <v>1073</v>
      </c>
    </row>
    <row r="1473" spans="1:19" x14ac:dyDescent="0.15">
      <c r="A1473">
        <v>1472</v>
      </c>
      <c r="B1473">
        <v>2018</v>
      </c>
      <c r="C1473" t="s">
        <v>45</v>
      </c>
      <c r="F1473" t="s">
        <v>23</v>
      </c>
      <c r="G1473" t="s">
        <v>23</v>
      </c>
      <c r="H1473" s="6" t="s">
        <v>24</v>
      </c>
      <c r="I1473" t="s">
        <v>547</v>
      </c>
      <c r="J1473">
        <v>295</v>
      </c>
      <c r="K1473"/>
      <c r="N1473" t="s">
        <v>36</v>
      </c>
      <c r="P1473">
        <v>0</v>
      </c>
      <c r="Q1473" t="s">
        <v>1073</v>
      </c>
      <c r="R1473" t="s">
        <v>1073</v>
      </c>
      <c r="S1473" t="s">
        <v>1073</v>
      </c>
    </row>
    <row r="1474" spans="1:19" x14ac:dyDescent="0.15">
      <c r="A1474">
        <v>1473</v>
      </c>
      <c r="B1474">
        <v>2018</v>
      </c>
      <c r="C1474" t="s">
        <v>258</v>
      </c>
      <c r="D1474" t="s">
        <v>101</v>
      </c>
      <c r="F1474" t="s">
        <v>23</v>
      </c>
      <c r="G1474" t="s">
        <v>23</v>
      </c>
      <c r="H1474" s="6" t="s">
        <v>24</v>
      </c>
      <c r="I1474" t="s">
        <v>547</v>
      </c>
      <c r="J1474">
        <v>295</v>
      </c>
      <c r="K1474"/>
      <c r="N1474" t="s">
        <v>36</v>
      </c>
      <c r="P1474" t="s">
        <v>1081</v>
      </c>
      <c r="Q1474" t="s">
        <v>1073</v>
      </c>
      <c r="R1474" t="s">
        <v>1073</v>
      </c>
      <c r="S1474" t="s">
        <v>1073</v>
      </c>
    </row>
    <row r="1475" spans="1:19" x14ac:dyDescent="0.15">
      <c r="A1475">
        <v>1474</v>
      </c>
      <c r="B1475">
        <v>2018</v>
      </c>
      <c r="C1475" t="s">
        <v>56</v>
      </c>
      <c r="D1475" t="s">
        <v>57</v>
      </c>
      <c r="F1475" t="s">
        <v>23</v>
      </c>
      <c r="G1475" t="s">
        <v>23</v>
      </c>
      <c r="H1475" s="6" t="s">
        <v>24</v>
      </c>
      <c r="I1475" t="s">
        <v>547</v>
      </c>
      <c r="J1475">
        <v>295</v>
      </c>
      <c r="K1475"/>
      <c r="N1475" t="s">
        <v>50</v>
      </c>
      <c r="P1475" t="s">
        <v>1081</v>
      </c>
      <c r="Q1475" t="s">
        <v>1073</v>
      </c>
      <c r="R1475" t="s">
        <v>1073</v>
      </c>
      <c r="S1475" t="s">
        <v>1073</v>
      </c>
    </row>
    <row r="1476" spans="1:19" x14ac:dyDescent="0.15">
      <c r="A1476">
        <v>1475</v>
      </c>
      <c r="B1476">
        <v>2018</v>
      </c>
      <c r="C1476" t="s">
        <v>404</v>
      </c>
      <c r="D1476" t="s">
        <v>405</v>
      </c>
      <c r="F1476" t="s">
        <v>23</v>
      </c>
      <c r="G1476" t="s">
        <v>23</v>
      </c>
      <c r="H1476" t="s">
        <v>16</v>
      </c>
      <c r="I1476" t="s">
        <v>546</v>
      </c>
      <c r="J1476">
        <v>585</v>
      </c>
      <c r="K1476"/>
      <c r="N1476" t="s">
        <v>36</v>
      </c>
      <c r="P1476" t="s">
        <v>1081</v>
      </c>
      <c r="Q1476" t="s">
        <v>1073</v>
      </c>
      <c r="R1476" t="s">
        <v>1073</v>
      </c>
      <c r="S1476" t="s">
        <v>1073</v>
      </c>
    </row>
    <row r="1477" spans="1:19" x14ac:dyDescent="0.15">
      <c r="A1477">
        <v>1476</v>
      </c>
      <c r="B1477">
        <v>2018</v>
      </c>
      <c r="C1477" t="s">
        <v>670</v>
      </c>
      <c r="D1477" t="s">
        <v>794</v>
      </c>
      <c r="F1477" t="s">
        <v>74</v>
      </c>
      <c r="G1477" t="s">
        <v>35</v>
      </c>
      <c r="H1477" s="6" t="s">
        <v>54</v>
      </c>
      <c r="I1477" t="s">
        <v>547</v>
      </c>
      <c r="J1477">
        <v>195</v>
      </c>
      <c r="K1477"/>
      <c r="N1477" t="s">
        <v>36</v>
      </c>
      <c r="P1477" t="s">
        <v>1073</v>
      </c>
      <c r="Q1477" t="s">
        <v>1073</v>
      </c>
      <c r="R1477" t="s">
        <v>1073</v>
      </c>
      <c r="S1477" t="s">
        <v>1073</v>
      </c>
    </row>
    <row r="1478" spans="1:19" x14ac:dyDescent="0.15">
      <c r="A1478">
        <v>1477</v>
      </c>
      <c r="B1478">
        <v>2018</v>
      </c>
      <c r="C1478" t="s">
        <v>103</v>
      </c>
      <c r="D1478" t="s">
        <v>104</v>
      </c>
      <c r="F1478" t="s">
        <v>23</v>
      </c>
      <c r="G1478" t="s">
        <v>23</v>
      </c>
      <c r="H1478" t="s">
        <v>24</v>
      </c>
      <c r="I1478" t="s">
        <v>25</v>
      </c>
      <c r="J1478">
        <v>425</v>
      </c>
      <c r="K1478"/>
      <c r="N1478" t="s">
        <v>36</v>
      </c>
      <c r="P1478" t="s">
        <v>1081</v>
      </c>
      <c r="Q1478" t="s">
        <v>1073</v>
      </c>
      <c r="R1478" t="s">
        <v>1073</v>
      </c>
      <c r="S1478" t="s">
        <v>1073</v>
      </c>
    </row>
    <row r="1479" spans="1:19" x14ac:dyDescent="0.15">
      <c r="A1479">
        <v>1478</v>
      </c>
      <c r="B1479">
        <v>2018</v>
      </c>
      <c r="C1479" t="s">
        <v>45</v>
      </c>
      <c r="D1479" t="s">
        <v>46</v>
      </c>
      <c r="F1479" t="s">
        <v>47</v>
      </c>
      <c r="G1479" t="s">
        <v>48</v>
      </c>
      <c r="H1479" t="s">
        <v>67</v>
      </c>
      <c r="I1479" t="s">
        <v>546</v>
      </c>
      <c r="J1479">
        <v>585</v>
      </c>
      <c r="K1479"/>
      <c r="N1479" t="s">
        <v>20</v>
      </c>
      <c r="P1479">
        <v>0</v>
      </c>
      <c r="Q1479" t="s">
        <v>1073</v>
      </c>
      <c r="R1479" t="s">
        <v>1073</v>
      </c>
      <c r="S1479" t="s">
        <v>1094</v>
      </c>
    </row>
    <row r="1480" spans="1:19" x14ac:dyDescent="0.15">
      <c r="A1480">
        <v>1479</v>
      </c>
      <c r="B1480">
        <v>2018</v>
      </c>
      <c r="C1480" t="s">
        <v>661</v>
      </c>
      <c r="D1480" t="s">
        <v>662</v>
      </c>
      <c r="F1480" t="s">
        <v>23</v>
      </c>
      <c r="G1480" t="s">
        <v>23</v>
      </c>
      <c r="H1480" t="s">
        <v>16</v>
      </c>
      <c r="I1480" t="s">
        <v>548</v>
      </c>
      <c r="J1480">
        <v>525</v>
      </c>
      <c r="K1480"/>
      <c r="N1480" t="s">
        <v>36</v>
      </c>
      <c r="P1480" t="s">
        <v>1081</v>
      </c>
      <c r="Q1480" t="s">
        <v>1073</v>
      </c>
      <c r="R1480" t="s">
        <v>1073</v>
      </c>
      <c r="S1480" t="s">
        <v>1073</v>
      </c>
    </row>
    <row r="1481" spans="1:19" x14ac:dyDescent="0.15">
      <c r="A1481">
        <v>1480</v>
      </c>
      <c r="B1481">
        <v>2018</v>
      </c>
      <c r="C1481" t="s">
        <v>90</v>
      </c>
      <c r="D1481" t="s">
        <v>91</v>
      </c>
      <c r="F1481" t="s">
        <v>23</v>
      </c>
      <c r="G1481" t="s">
        <v>23</v>
      </c>
      <c r="H1481" t="s">
        <v>16</v>
      </c>
      <c r="I1481" t="s">
        <v>546</v>
      </c>
      <c r="J1481">
        <v>585</v>
      </c>
      <c r="K1481"/>
      <c r="N1481" t="s">
        <v>36</v>
      </c>
      <c r="P1481" t="s">
        <v>1081</v>
      </c>
      <c r="Q1481" t="s">
        <v>1073</v>
      </c>
      <c r="R1481" t="s">
        <v>1073</v>
      </c>
      <c r="S1481" t="s">
        <v>1073</v>
      </c>
    </row>
    <row r="1482" spans="1:19" x14ac:dyDescent="0.15">
      <c r="A1482">
        <v>1481</v>
      </c>
      <c r="B1482">
        <v>2018</v>
      </c>
      <c r="C1482" t="s">
        <v>231</v>
      </c>
      <c r="D1482" t="s">
        <v>298</v>
      </c>
      <c r="F1482" t="s">
        <v>23</v>
      </c>
      <c r="G1482" t="s">
        <v>23</v>
      </c>
      <c r="H1482" s="6" t="s">
        <v>24</v>
      </c>
      <c r="I1482" t="s">
        <v>25</v>
      </c>
      <c r="J1482">
        <v>425</v>
      </c>
      <c r="K1482"/>
      <c r="N1482" t="s">
        <v>36</v>
      </c>
      <c r="P1482" t="s">
        <v>1081</v>
      </c>
      <c r="Q1482" t="s">
        <v>1073</v>
      </c>
      <c r="R1482" t="s">
        <v>1073</v>
      </c>
      <c r="S1482" t="s">
        <v>1073</v>
      </c>
    </row>
    <row r="1483" spans="1:19" x14ac:dyDescent="0.15">
      <c r="A1483">
        <v>1482</v>
      </c>
      <c r="B1483">
        <v>2018</v>
      </c>
      <c r="F1483" t="s">
        <v>50</v>
      </c>
      <c r="G1483" t="s">
        <v>50</v>
      </c>
      <c r="H1483" s="6" t="s">
        <v>54</v>
      </c>
      <c r="I1483" t="s">
        <v>664</v>
      </c>
      <c r="J1483">
        <v>0</v>
      </c>
      <c r="K1483"/>
      <c r="N1483" t="s">
        <v>36</v>
      </c>
      <c r="P1483" t="s">
        <v>1073</v>
      </c>
      <c r="Q1483" t="s">
        <v>1073</v>
      </c>
      <c r="R1483" t="s">
        <v>1073</v>
      </c>
      <c r="S1483" t="s">
        <v>1073</v>
      </c>
    </row>
    <row r="1484" spans="1:19" x14ac:dyDescent="0.15">
      <c r="A1484">
        <v>1483</v>
      </c>
      <c r="B1484">
        <v>2018</v>
      </c>
      <c r="C1484" t="s">
        <v>795</v>
      </c>
      <c r="D1484" t="s">
        <v>796</v>
      </c>
      <c r="E1484" t="s">
        <v>102</v>
      </c>
      <c r="F1484" t="s">
        <v>23</v>
      </c>
      <c r="G1484" t="s">
        <v>23</v>
      </c>
      <c r="H1484" s="6" t="s">
        <v>16</v>
      </c>
      <c r="I1484" t="s">
        <v>354</v>
      </c>
      <c r="J1484">
        <v>0</v>
      </c>
      <c r="K1484"/>
      <c r="N1484" t="s">
        <v>36</v>
      </c>
      <c r="P1484" t="s">
        <v>1081</v>
      </c>
      <c r="Q1484" t="s">
        <v>1073</v>
      </c>
      <c r="R1484" t="s">
        <v>1073</v>
      </c>
      <c r="S1484" t="s">
        <v>1073</v>
      </c>
    </row>
    <row r="1485" spans="1:19" x14ac:dyDescent="0.15">
      <c r="A1485">
        <v>1484</v>
      </c>
      <c r="B1485">
        <v>2018</v>
      </c>
      <c r="C1485" t="s">
        <v>363</v>
      </c>
      <c r="D1485" t="s">
        <v>168</v>
      </c>
      <c r="F1485" t="s">
        <v>23</v>
      </c>
      <c r="G1485" t="s">
        <v>23</v>
      </c>
      <c r="H1485" s="6" t="s">
        <v>71</v>
      </c>
      <c r="I1485" t="s">
        <v>546</v>
      </c>
      <c r="J1485">
        <v>585</v>
      </c>
      <c r="K1485"/>
      <c r="N1485" t="s">
        <v>36</v>
      </c>
      <c r="P1485" t="s">
        <v>1073</v>
      </c>
      <c r="Q1485" t="s">
        <v>1073</v>
      </c>
      <c r="R1485" t="s">
        <v>1073</v>
      </c>
      <c r="S1485" t="s">
        <v>1073</v>
      </c>
    </row>
    <row r="1486" spans="1:19" x14ac:dyDescent="0.15">
      <c r="A1486">
        <v>1485</v>
      </c>
      <c r="B1486">
        <v>2018</v>
      </c>
      <c r="C1486" t="s">
        <v>258</v>
      </c>
      <c r="D1486" t="s">
        <v>101</v>
      </c>
      <c r="F1486" t="s">
        <v>23</v>
      </c>
      <c r="G1486" t="s">
        <v>23</v>
      </c>
      <c r="H1486" t="s">
        <v>16</v>
      </c>
      <c r="I1486" t="s">
        <v>546</v>
      </c>
      <c r="J1486">
        <v>585</v>
      </c>
      <c r="K1486"/>
      <c r="N1486" t="s">
        <v>20</v>
      </c>
      <c r="P1486" t="s">
        <v>1081</v>
      </c>
      <c r="Q1486" t="s">
        <v>1073</v>
      </c>
      <c r="R1486" t="s">
        <v>1073</v>
      </c>
      <c r="S1486" t="s">
        <v>1073</v>
      </c>
    </row>
    <row r="1487" spans="1:19" x14ac:dyDescent="0.15">
      <c r="A1487">
        <v>1486</v>
      </c>
      <c r="B1487">
        <v>2018</v>
      </c>
      <c r="C1487" t="s">
        <v>412</v>
      </c>
      <c r="D1487" t="s">
        <v>413</v>
      </c>
      <c r="F1487" t="s">
        <v>23</v>
      </c>
      <c r="G1487" t="s">
        <v>23</v>
      </c>
      <c r="H1487" t="s">
        <v>71</v>
      </c>
      <c r="I1487" t="s">
        <v>548</v>
      </c>
      <c r="J1487">
        <v>525</v>
      </c>
      <c r="K1487"/>
      <c r="N1487" t="s">
        <v>50</v>
      </c>
      <c r="P1487" t="s">
        <v>1073</v>
      </c>
      <c r="Q1487" t="s">
        <v>1073</v>
      </c>
      <c r="R1487" t="s">
        <v>1073</v>
      </c>
      <c r="S1487" t="s">
        <v>1073</v>
      </c>
    </row>
    <row r="1488" spans="1:19" x14ac:dyDescent="0.15">
      <c r="A1488">
        <v>1487</v>
      </c>
      <c r="B1488">
        <v>2018</v>
      </c>
      <c r="C1488" t="s">
        <v>21</v>
      </c>
      <c r="D1488" t="s">
        <v>22</v>
      </c>
      <c r="F1488" t="s">
        <v>23</v>
      </c>
      <c r="G1488" t="s">
        <v>23</v>
      </c>
      <c r="H1488" t="s">
        <v>16</v>
      </c>
      <c r="I1488" t="s">
        <v>664</v>
      </c>
      <c r="J1488">
        <v>0</v>
      </c>
      <c r="K1488"/>
      <c r="N1488" t="s">
        <v>36</v>
      </c>
      <c r="P1488" t="s">
        <v>1081</v>
      </c>
      <c r="Q1488" t="s">
        <v>1073</v>
      </c>
      <c r="R1488" t="s">
        <v>1073</v>
      </c>
      <c r="S1488" t="s">
        <v>1073</v>
      </c>
    </row>
    <row r="1489" spans="1:19" x14ac:dyDescent="0.15">
      <c r="A1489">
        <v>1488</v>
      </c>
      <c r="B1489">
        <v>2018</v>
      </c>
      <c r="F1489" t="s">
        <v>50</v>
      </c>
      <c r="G1489" t="s">
        <v>50</v>
      </c>
      <c r="H1489" s="6" t="s">
        <v>54</v>
      </c>
      <c r="I1489" t="s">
        <v>550</v>
      </c>
      <c r="J1489">
        <v>0</v>
      </c>
      <c r="K1489"/>
      <c r="N1489" t="s">
        <v>20</v>
      </c>
      <c r="P1489" t="s">
        <v>1073</v>
      </c>
      <c r="Q1489" t="s">
        <v>1073</v>
      </c>
      <c r="R1489" t="s">
        <v>1073</v>
      </c>
      <c r="S1489" t="s">
        <v>1073</v>
      </c>
    </row>
    <row r="1490" spans="1:19" x14ac:dyDescent="0.15">
      <c r="A1490">
        <v>1489</v>
      </c>
      <c r="B1490">
        <v>2018</v>
      </c>
      <c r="C1490" t="s">
        <v>299</v>
      </c>
      <c r="D1490" t="s">
        <v>300</v>
      </c>
      <c r="F1490" t="s">
        <v>23</v>
      </c>
      <c r="G1490" t="s">
        <v>23</v>
      </c>
      <c r="H1490" s="6" t="s">
        <v>71</v>
      </c>
      <c r="I1490" t="s">
        <v>548</v>
      </c>
      <c r="J1490">
        <v>675</v>
      </c>
      <c r="K1490"/>
      <c r="N1490" t="s">
        <v>36</v>
      </c>
      <c r="P1490" t="s">
        <v>1073</v>
      </c>
      <c r="Q1490" t="s">
        <v>1073</v>
      </c>
      <c r="R1490" t="s">
        <v>1073</v>
      </c>
      <c r="S1490" t="s">
        <v>1073</v>
      </c>
    </row>
    <row r="1491" spans="1:19" x14ac:dyDescent="0.15">
      <c r="A1491">
        <v>1490</v>
      </c>
      <c r="B1491">
        <v>2018</v>
      </c>
      <c r="C1491" t="s">
        <v>253</v>
      </c>
      <c r="D1491" t="s">
        <v>390</v>
      </c>
      <c r="F1491" t="s">
        <v>23</v>
      </c>
      <c r="G1491" t="s">
        <v>23</v>
      </c>
      <c r="H1491" s="6" t="s">
        <v>71</v>
      </c>
      <c r="I1491" t="s">
        <v>546</v>
      </c>
      <c r="J1491">
        <v>585</v>
      </c>
      <c r="K1491"/>
      <c r="N1491" t="s">
        <v>36</v>
      </c>
      <c r="P1491" t="s">
        <v>1073</v>
      </c>
      <c r="Q1491" t="s">
        <v>1073</v>
      </c>
      <c r="R1491" t="s">
        <v>1073</v>
      </c>
      <c r="S1491" t="s">
        <v>1073</v>
      </c>
    </row>
    <row r="1492" spans="1:19" x14ac:dyDescent="0.15">
      <c r="A1492">
        <v>1491</v>
      </c>
      <c r="B1492">
        <v>2018</v>
      </c>
      <c r="C1492" t="s">
        <v>151</v>
      </c>
      <c r="D1492" t="s">
        <v>152</v>
      </c>
      <c r="F1492" t="s">
        <v>23</v>
      </c>
      <c r="G1492" t="s">
        <v>23</v>
      </c>
      <c r="H1492" t="s">
        <v>24</v>
      </c>
      <c r="I1492" t="s">
        <v>547</v>
      </c>
      <c r="J1492">
        <v>635</v>
      </c>
      <c r="K1492"/>
      <c r="N1492" t="s">
        <v>36</v>
      </c>
      <c r="P1492" t="s">
        <v>1084</v>
      </c>
      <c r="Q1492" t="s">
        <v>1073</v>
      </c>
      <c r="R1492" t="s">
        <v>1073</v>
      </c>
      <c r="S1492" t="s">
        <v>1073</v>
      </c>
    </row>
    <row r="1493" spans="1:19" x14ac:dyDescent="0.15">
      <c r="A1493">
        <v>1492</v>
      </c>
      <c r="B1493">
        <v>2018</v>
      </c>
      <c r="C1493" t="s">
        <v>272</v>
      </c>
      <c r="D1493" t="s">
        <v>273</v>
      </c>
      <c r="F1493" t="s">
        <v>23</v>
      </c>
      <c r="G1493" t="s">
        <v>23</v>
      </c>
      <c r="H1493" t="s">
        <v>16</v>
      </c>
      <c r="I1493" t="s">
        <v>548</v>
      </c>
      <c r="J1493">
        <v>525</v>
      </c>
      <c r="K1493"/>
      <c r="N1493" t="s">
        <v>36</v>
      </c>
      <c r="P1493" t="s">
        <v>1081</v>
      </c>
      <c r="Q1493" t="s">
        <v>1073</v>
      </c>
      <c r="R1493" t="s">
        <v>1073</v>
      </c>
      <c r="S1493" t="s">
        <v>1073</v>
      </c>
    </row>
    <row r="1494" spans="1:19" x14ac:dyDescent="0.15">
      <c r="A1494">
        <v>1493</v>
      </c>
      <c r="B1494">
        <v>2018</v>
      </c>
      <c r="C1494" t="s">
        <v>797</v>
      </c>
      <c r="D1494" t="s">
        <v>565</v>
      </c>
      <c r="F1494" t="s">
        <v>23</v>
      </c>
      <c r="G1494" t="s">
        <v>23</v>
      </c>
      <c r="H1494" t="s">
        <v>71</v>
      </c>
      <c r="I1494" t="s">
        <v>546</v>
      </c>
      <c r="J1494">
        <v>585</v>
      </c>
      <c r="K1494"/>
      <c r="N1494" t="s">
        <v>36</v>
      </c>
      <c r="P1494" t="s">
        <v>1073</v>
      </c>
      <c r="Q1494" t="s">
        <v>1073</v>
      </c>
      <c r="R1494" t="s">
        <v>1073</v>
      </c>
      <c r="S1494" t="s">
        <v>1073</v>
      </c>
    </row>
    <row r="1495" spans="1:19" x14ac:dyDescent="0.15">
      <c r="A1495">
        <v>1494</v>
      </c>
      <c r="B1495">
        <v>2018</v>
      </c>
      <c r="C1495" t="s">
        <v>245</v>
      </c>
      <c r="D1495" t="s">
        <v>246</v>
      </c>
      <c r="F1495" t="s">
        <v>23</v>
      </c>
      <c r="G1495" t="s">
        <v>23</v>
      </c>
      <c r="H1495" t="s">
        <v>63</v>
      </c>
      <c r="I1495" t="s">
        <v>546</v>
      </c>
      <c r="J1495">
        <v>585</v>
      </c>
      <c r="K1495"/>
      <c r="N1495" t="s">
        <v>36</v>
      </c>
      <c r="P1495">
        <v>0</v>
      </c>
      <c r="Q1495" t="s">
        <v>1073</v>
      </c>
      <c r="R1495" t="s">
        <v>1073</v>
      </c>
      <c r="S1495" t="s">
        <v>1073</v>
      </c>
    </row>
    <row r="1496" spans="1:19" x14ac:dyDescent="0.15">
      <c r="A1496">
        <v>1495</v>
      </c>
      <c r="B1496">
        <v>2018</v>
      </c>
      <c r="C1496" t="s">
        <v>481</v>
      </c>
      <c r="D1496" t="s">
        <v>798</v>
      </c>
      <c r="F1496" t="s">
        <v>23</v>
      </c>
      <c r="G1496" t="s">
        <v>23</v>
      </c>
      <c r="H1496" t="s">
        <v>71</v>
      </c>
      <c r="I1496" t="s">
        <v>548</v>
      </c>
      <c r="J1496">
        <v>525</v>
      </c>
      <c r="K1496"/>
      <c r="N1496" t="s">
        <v>20</v>
      </c>
      <c r="P1496" t="s">
        <v>1073</v>
      </c>
      <c r="Q1496" t="s">
        <v>1073</v>
      </c>
      <c r="R1496" t="s">
        <v>1073</v>
      </c>
      <c r="S1496" t="s">
        <v>1073</v>
      </c>
    </row>
    <row r="1497" spans="1:19" x14ac:dyDescent="0.15">
      <c r="A1497">
        <v>1496</v>
      </c>
      <c r="B1497">
        <v>2018</v>
      </c>
      <c r="C1497" t="s">
        <v>266</v>
      </c>
      <c r="D1497" t="s">
        <v>226</v>
      </c>
      <c r="F1497" t="s">
        <v>23</v>
      </c>
      <c r="G1497" t="s">
        <v>23</v>
      </c>
      <c r="H1497" t="s">
        <v>16</v>
      </c>
      <c r="I1497" t="s">
        <v>548</v>
      </c>
      <c r="J1497">
        <v>525</v>
      </c>
      <c r="K1497"/>
      <c r="N1497" t="s">
        <v>36</v>
      </c>
      <c r="P1497" t="s">
        <v>1081</v>
      </c>
      <c r="Q1497" t="s">
        <v>1073</v>
      </c>
      <c r="R1497" t="s">
        <v>1073</v>
      </c>
      <c r="S1497" t="s">
        <v>1073</v>
      </c>
    </row>
    <row r="1498" spans="1:19" x14ac:dyDescent="0.15">
      <c r="A1498">
        <v>1497</v>
      </c>
      <c r="B1498">
        <v>2018</v>
      </c>
      <c r="C1498" t="s">
        <v>661</v>
      </c>
      <c r="D1498" t="s">
        <v>799</v>
      </c>
      <c r="F1498" t="s">
        <v>23</v>
      </c>
      <c r="G1498" t="s">
        <v>23</v>
      </c>
      <c r="H1498" s="6" t="s">
        <v>54</v>
      </c>
      <c r="I1498" t="s">
        <v>547</v>
      </c>
      <c r="J1498">
        <v>195</v>
      </c>
      <c r="K1498"/>
      <c r="N1498" t="s">
        <v>20</v>
      </c>
      <c r="P1498" t="s">
        <v>1081</v>
      </c>
      <c r="Q1498" t="s">
        <v>1073</v>
      </c>
      <c r="R1498" t="s">
        <v>1073</v>
      </c>
      <c r="S1498" t="s">
        <v>1073</v>
      </c>
    </row>
    <row r="1499" spans="1:19" x14ac:dyDescent="0.15">
      <c r="A1499">
        <v>1498</v>
      </c>
      <c r="B1499">
        <v>2018</v>
      </c>
      <c r="C1499" t="s">
        <v>45</v>
      </c>
      <c r="D1499" t="s">
        <v>46</v>
      </c>
      <c r="F1499" t="s">
        <v>47</v>
      </c>
      <c r="G1499" t="s">
        <v>48</v>
      </c>
      <c r="H1499" t="s">
        <v>16</v>
      </c>
      <c r="I1499" t="s">
        <v>546</v>
      </c>
      <c r="J1499">
        <v>585</v>
      </c>
      <c r="K1499"/>
      <c r="N1499" t="s">
        <v>36</v>
      </c>
      <c r="P1499">
        <v>0</v>
      </c>
      <c r="Q1499" t="s">
        <v>1073</v>
      </c>
      <c r="R1499" t="s">
        <v>1073</v>
      </c>
      <c r="S1499" t="s">
        <v>1094</v>
      </c>
    </row>
    <row r="1500" spans="1:19" x14ac:dyDescent="0.15">
      <c r="A1500">
        <v>1499</v>
      </c>
      <c r="B1500">
        <v>2018</v>
      </c>
      <c r="C1500" t="s">
        <v>418</v>
      </c>
      <c r="D1500" t="s">
        <v>419</v>
      </c>
      <c r="F1500" t="s">
        <v>23</v>
      </c>
      <c r="G1500" t="s">
        <v>23</v>
      </c>
      <c r="H1500" t="s">
        <v>71</v>
      </c>
      <c r="I1500" t="s">
        <v>546</v>
      </c>
      <c r="J1500">
        <v>585</v>
      </c>
      <c r="K1500"/>
      <c r="N1500" t="s">
        <v>20</v>
      </c>
      <c r="P1500" t="s">
        <v>1073</v>
      </c>
      <c r="Q1500" t="s">
        <v>1073</v>
      </c>
      <c r="R1500" t="s">
        <v>1073</v>
      </c>
      <c r="S1500" t="s">
        <v>1073</v>
      </c>
    </row>
    <row r="1501" spans="1:19" x14ac:dyDescent="0.15">
      <c r="A1501">
        <v>1500</v>
      </c>
      <c r="B1501">
        <v>2018</v>
      </c>
      <c r="C1501" t="s">
        <v>97</v>
      </c>
      <c r="D1501" t="s">
        <v>98</v>
      </c>
      <c r="F1501" t="s">
        <v>14</v>
      </c>
      <c r="G1501" t="s">
        <v>15</v>
      </c>
      <c r="H1501" t="s">
        <v>24</v>
      </c>
      <c r="I1501" t="s">
        <v>547</v>
      </c>
      <c r="J1501">
        <v>195</v>
      </c>
      <c r="K1501"/>
      <c r="N1501" t="s">
        <v>20</v>
      </c>
      <c r="P1501" t="s">
        <v>1073</v>
      </c>
      <c r="Q1501" t="s">
        <v>1073</v>
      </c>
      <c r="R1501" t="s">
        <v>1073</v>
      </c>
      <c r="S1501" t="s">
        <v>1073</v>
      </c>
    </row>
    <row r="1502" spans="1:19" x14ac:dyDescent="0.15">
      <c r="A1502">
        <v>1501</v>
      </c>
      <c r="B1502">
        <v>2018</v>
      </c>
      <c r="C1502" t="s">
        <v>97</v>
      </c>
      <c r="D1502" t="s">
        <v>98</v>
      </c>
      <c r="F1502" t="s">
        <v>14</v>
      </c>
      <c r="G1502" t="s">
        <v>15</v>
      </c>
      <c r="H1502" s="6" t="s">
        <v>24</v>
      </c>
      <c r="I1502" t="s">
        <v>547</v>
      </c>
      <c r="J1502">
        <v>195</v>
      </c>
      <c r="K1502"/>
      <c r="N1502" t="s">
        <v>36</v>
      </c>
      <c r="P1502" t="s">
        <v>1073</v>
      </c>
      <c r="Q1502" t="s">
        <v>1073</v>
      </c>
      <c r="R1502" t="s">
        <v>1073</v>
      </c>
      <c r="S1502" t="s">
        <v>1073</v>
      </c>
    </row>
    <row r="1503" spans="1:19" x14ac:dyDescent="0.15">
      <c r="A1503">
        <v>1502</v>
      </c>
      <c r="B1503">
        <v>2018</v>
      </c>
      <c r="C1503" t="s">
        <v>97</v>
      </c>
      <c r="D1503" t="s">
        <v>98</v>
      </c>
      <c r="F1503" t="s">
        <v>14</v>
      </c>
      <c r="G1503" t="s">
        <v>15</v>
      </c>
      <c r="H1503" t="s">
        <v>16</v>
      </c>
      <c r="I1503" t="s">
        <v>548</v>
      </c>
      <c r="J1503">
        <v>525</v>
      </c>
      <c r="K1503"/>
      <c r="N1503" t="s">
        <v>36</v>
      </c>
      <c r="P1503" t="s">
        <v>1073</v>
      </c>
      <c r="Q1503" t="s">
        <v>1073</v>
      </c>
      <c r="R1503" t="s">
        <v>1073</v>
      </c>
      <c r="S1503" t="s">
        <v>1073</v>
      </c>
    </row>
    <row r="1504" spans="1:19" x14ac:dyDescent="0.15">
      <c r="A1504">
        <v>1503</v>
      </c>
      <c r="B1504">
        <v>2018</v>
      </c>
      <c r="C1504" t="s">
        <v>792</v>
      </c>
      <c r="D1504" t="s">
        <v>794</v>
      </c>
      <c r="F1504" t="s">
        <v>74</v>
      </c>
      <c r="G1504" t="s">
        <v>35</v>
      </c>
      <c r="H1504" t="s">
        <v>24</v>
      </c>
      <c r="I1504" t="s">
        <v>547</v>
      </c>
      <c r="J1504">
        <v>635</v>
      </c>
      <c r="K1504"/>
      <c r="N1504" t="s">
        <v>50</v>
      </c>
      <c r="P1504" t="s">
        <v>1073</v>
      </c>
      <c r="Q1504" t="s">
        <v>1073</v>
      </c>
      <c r="R1504" t="s">
        <v>1073</v>
      </c>
      <c r="S1504" t="s">
        <v>1073</v>
      </c>
    </row>
    <row r="1505" spans="1:19" x14ac:dyDescent="0.15">
      <c r="A1505">
        <v>1504</v>
      </c>
      <c r="B1505">
        <v>2018</v>
      </c>
      <c r="C1505" t="s">
        <v>661</v>
      </c>
      <c r="D1505" t="s">
        <v>662</v>
      </c>
      <c r="F1505" t="s">
        <v>23</v>
      </c>
      <c r="G1505" t="s">
        <v>23</v>
      </c>
      <c r="H1505" s="6" t="s">
        <v>24</v>
      </c>
      <c r="I1505" t="s">
        <v>547</v>
      </c>
      <c r="J1505">
        <v>195</v>
      </c>
      <c r="K1505"/>
      <c r="N1505" t="s">
        <v>20</v>
      </c>
      <c r="P1505" t="s">
        <v>1081</v>
      </c>
      <c r="Q1505" t="s">
        <v>1073</v>
      </c>
      <c r="R1505" t="s">
        <v>1073</v>
      </c>
      <c r="S1505" t="s">
        <v>1073</v>
      </c>
    </row>
    <row r="1506" spans="1:19" x14ac:dyDescent="0.15">
      <c r="A1506">
        <v>1505</v>
      </c>
      <c r="B1506">
        <v>2018</v>
      </c>
      <c r="C1506" t="s">
        <v>326</v>
      </c>
      <c r="D1506" t="s">
        <v>327</v>
      </c>
      <c r="F1506" t="s">
        <v>14</v>
      </c>
      <c r="G1506" t="s">
        <v>15</v>
      </c>
      <c r="H1506" t="s">
        <v>16</v>
      </c>
      <c r="I1506" t="s">
        <v>546</v>
      </c>
      <c r="J1506">
        <v>585</v>
      </c>
      <c r="K1506"/>
      <c r="N1506" t="s">
        <v>36</v>
      </c>
      <c r="P1506" t="s">
        <v>1073</v>
      </c>
      <c r="Q1506" t="s">
        <v>1073</v>
      </c>
      <c r="R1506" t="s">
        <v>1073</v>
      </c>
      <c r="S1506" t="s">
        <v>1073</v>
      </c>
    </row>
    <row r="1507" spans="1:19" x14ac:dyDescent="0.15">
      <c r="A1507">
        <v>1506</v>
      </c>
      <c r="B1507">
        <v>2018</v>
      </c>
      <c r="C1507" t="s">
        <v>800</v>
      </c>
      <c r="D1507" t="s">
        <v>779</v>
      </c>
      <c r="F1507" t="s">
        <v>74</v>
      </c>
      <c r="G1507" t="s">
        <v>35</v>
      </c>
      <c r="H1507" t="s">
        <v>71</v>
      </c>
      <c r="I1507" t="s">
        <v>546</v>
      </c>
      <c r="J1507">
        <v>685</v>
      </c>
      <c r="K1507"/>
      <c r="N1507" t="s">
        <v>36</v>
      </c>
      <c r="P1507" t="s">
        <v>1073</v>
      </c>
      <c r="Q1507" t="s">
        <v>1073</v>
      </c>
      <c r="R1507" t="s">
        <v>1073</v>
      </c>
      <c r="S1507" t="s">
        <v>1073</v>
      </c>
    </row>
    <row r="1508" spans="1:19" x14ac:dyDescent="0.15">
      <c r="A1508">
        <v>1507</v>
      </c>
      <c r="B1508">
        <v>2018</v>
      </c>
      <c r="C1508" t="s">
        <v>376</v>
      </c>
      <c r="F1508" t="s">
        <v>801</v>
      </c>
      <c r="G1508" t="s">
        <v>43</v>
      </c>
      <c r="H1508" s="6" t="s">
        <v>71</v>
      </c>
      <c r="I1508" t="s">
        <v>546</v>
      </c>
      <c r="J1508">
        <v>585</v>
      </c>
      <c r="K1508"/>
      <c r="N1508" t="s">
        <v>36</v>
      </c>
      <c r="P1508" t="s">
        <v>1073</v>
      </c>
      <c r="Q1508" t="s">
        <v>1073</v>
      </c>
      <c r="R1508" t="s">
        <v>1073</v>
      </c>
      <c r="S1508" t="s">
        <v>1094</v>
      </c>
    </row>
    <row r="1509" spans="1:19" x14ac:dyDescent="0.15">
      <c r="A1509">
        <v>1508</v>
      </c>
      <c r="B1509">
        <v>2018</v>
      </c>
      <c r="C1509" t="s">
        <v>802</v>
      </c>
      <c r="D1509" t="s">
        <v>242</v>
      </c>
      <c r="F1509" t="s">
        <v>74</v>
      </c>
      <c r="G1509" t="s">
        <v>35</v>
      </c>
      <c r="H1509" s="6" t="s">
        <v>16</v>
      </c>
      <c r="I1509" t="s">
        <v>546</v>
      </c>
      <c r="J1509">
        <v>685</v>
      </c>
      <c r="K1509"/>
      <c r="N1509" t="s">
        <v>36</v>
      </c>
      <c r="P1509" t="s">
        <v>1073</v>
      </c>
      <c r="Q1509" t="s">
        <v>1073</v>
      </c>
      <c r="R1509" t="s">
        <v>1073</v>
      </c>
      <c r="S1509" t="s">
        <v>1073</v>
      </c>
    </row>
    <row r="1510" spans="1:19" x14ac:dyDescent="0.15">
      <c r="A1510">
        <v>1509</v>
      </c>
      <c r="B1510">
        <v>2018</v>
      </c>
      <c r="C1510" t="s">
        <v>670</v>
      </c>
      <c r="D1510" t="s">
        <v>242</v>
      </c>
      <c r="F1510" t="s">
        <v>74</v>
      </c>
      <c r="G1510" t="s">
        <v>35</v>
      </c>
      <c r="H1510" t="s">
        <v>24</v>
      </c>
      <c r="I1510" t="s">
        <v>547</v>
      </c>
      <c r="J1510">
        <v>195</v>
      </c>
      <c r="K1510"/>
      <c r="N1510" t="s">
        <v>50</v>
      </c>
      <c r="P1510" t="s">
        <v>1073</v>
      </c>
      <c r="Q1510" t="s">
        <v>1073</v>
      </c>
      <c r="R1510" t="s">
        <v>1073</v>
      </c>
      <c r="S1510" t="s">
        <v>1073</v>
      </c>
    </row>
    <row r="1511" spans="1:19" x14ac:dyDescent="0.15">
      <c r="A1511">
        <v>1510</v>
      </c>
      <c r="B1511">
        <v>2018</v>
      </c>
      <c r="F1511" t="s">
        <v>50</v>
      </c>
      <c r="G1511" t="s">
        <v>50</v>
      </c>
      <c r="H1511" s="6" t="s">
        <v>71</v>
      </c>
      <c r="I1511" t="s">
        <v>550</v>
      </c>
      <c r="J1511">
        <v>0</v>
      </c>
      <c r="K1511"/>
      <c r="N1511" t="s">
        <v>20</v>
      </c>
      <c r="P1511" t="s">
        <v>1073</v>
      </c>
      <c r="Q1511" t="s">
        <v>1073</v>
      </c>
      <c r="R1511" t="s">
        <v>1073</v>
      </c>
      <c r="S1511" t="s">
        <v>1073</v>
      </c>
    </row>
    <row r="1512" spans="1:19" x14ac:dyDescent="0.15">
      <c r="A1512">
        <v>1511</v>
      </c>
      <c r="B1512">
        <v>2018</v>
      </c>
      <c r="C1512" t="s">
        <v>621</v>
      </c>
      <c r="D1512" t="s">
        <v>622</v>
      </c>
      <c r="F1512" t="s">
        <v>83</v>
      </c>
      <c r="G1512" t="s">
        <v>35</v>
      </c>
      <c r="H1512" t="s">
        <v>16</v>
      </c>
      <c r="I1512" t="s">
        <v>548</v>
      </c>
      <c r="J1512">
        <v>525</v>
      </c>
      <c r="K1512"/>
      <c r="N1512" t="s">
        <v>36</v>
      </c>
      <c r="P1512" t="s">
        <v>1073</v>
      </c>
      <c r="Q1512" t="s">
        <v>1073</v>
      </c>
      <c r="R1512" t="s">
        <v>1073</v>
      </c>
      <c r="S1512" t="s">
        <v>1073</v>
      </c>
    </row>
    <row r="1513" spans="1:19" x14ac:dyDescent="0.15">
      <c r="A1513">
        <v>1512</v>
      </c>
      <c r="B1513">
        <v>2018</v>
      </c>
      <c r="C1513" t="s">
        <v>409</v>
      </c>
      <c r="D1513" t="s">
        <v>410</v>
      </c>
      <c r="F1513" t="s">
        <v>23</v>
      </c>
      <c r="G1513" t="s">
        <v>23</v>
      </c>
      <c r="H1513" t="s">
        <v>71</v>
      </c>
      <c r="I1513" t="s">
        <v>664</v>
      </c>
      <c r="J1513">
        <v>150</v>
      </c>
      <c r="K1513"/>
      <c r="N1513" t="s">
        <v>36</v>
      </c>
      <c r="P1513" t="s">
        <v>1073</v>
      </c>
      <c r="Q1513" t="s">
        <v>1073</v>
      </c>
      <c r="R1513" t="s">
        <v>1073</v>
      </c>
      <c r="S1513" t="s">
        <v>1073</v>
      </c>
    </row>
    <row r="1514" spans="1:19" x14ac:dyDescent="0.15">
      <c r="A1514">
        <v>1513</v>
      </c>
      <c r="B1514">
        <v>2018</v>
      </c>
      <c r="C1514" t="s">
        <v>787</v>
      </c>
      <c r="D1514" t="s">
        <v>185</v>
      </c>
      <c r="F1514" t="s">
        <v>23</v>
      </c>
      <c r="G1514" t="s">
        <v>23</v>
      </c>
      <c r="H1514" t="s">
        <v>16</v>
      </c>
      <c r="I1514" t="s">
        <v>548</v>
      </c>
      <c r="J1514">
        <v>625</v>
      </c>
      <c r="K1514"/>
      <c r="N1514" t="s">
        <v>20</v>
      </c>
      <c r="P1514" t="s">
        <v>1081</v>
      </c>
      <c r="Q1514" t="s">
        <v>1073</v>
      </c>
      <c r="R1514" t="s">
        <v>1073</v>
      </c>
      <c r="S1514" t="s">
        <v>1073</v>
      </c>
    </row>
    <row r="1515" spans="1:19" x14ac:dyDescent="0.15">
      <c r="A1515">
        <v>1514</v>
      </c>
      <c r="B1515">
        <v>2018</v>
      </c>
      <c r="C1515" t="s">
        <v>621</v>
      </c>
      <c r="D1515" t="s">
        <v>622</v>
      </c>
      <c r="F1515" t="s">
        <v>83</v>
      </c>
      <c r="G1515" t="s">
        <v>35</v>
      </c>
      <c r="H1515" t="s">
        <v>16</v>
      </c>
      <c r="I1515" t="s">
        <v>546</v>
      </c>
      <c r="J1515">
        <v>585</v>
      </c>
      <c r="K1515"/>
      <c r="N1515" t="s">
        <v>36</v>
      </c>
      <c r="P1515" t="s">
        <v>1073</v>
      </c>
      <c r="Q1515" t="s">
        <v>1073</v>
      </c>
      <c r="R1515" t="s">
        <v>1073</v>
      </c>
      <c r="S1515" t="s">
        <v>1073</v>
      </c>
    </row>
    <row r="1516" spans="1:19" x14ac:dyDescent="0.15">
      <c r="A1516">
        <v>1515</v>
      </c>
      <c r="B1516">
        <v>2018</v>
      </c>
      <c r="C1516" t="s">
        <v>438</v>
      </c>
      <c r="D1516" t="s">
        <v>439</v>
      </c>
      <c r="E1516" t="s">
        <v>159</v>
      </c>
      <c r="F1516" t="s">
        <v>23</v>
      </c>
      <c r="G1516" t="s">
        <v>23</v>
      </c>
      <c r="H1516" s="6" t="s">
        <v>71</v>
      </c>
      <c r="I1516" t="s">
        <v>354</v>
      </c>
      <c r="J1516">
        <v>0</v>
      </c>
      <c r="K1516"/>
      <c r="N1516" t="s">
        <v>20</v>
      </c>
      <c r="P1516" t="s">
        <v>1073</v>
      </c>
      <c r="Q1516" t="s">
        <v>1073</v>
      </c>
      <c r="R1516" t="s">
        <v>1073</v>
      </c>
      <c r="S1516" t="s">
        <v>1073</v>
      </c>
    </row>
    <row r="1517" spans="1:19" x14ac:dyDescent="0.15">
      <c r="A1517">
        <v>1516</v>
      </c>
      <c r="B1517">
        <v>2018</v>
      </c>
      <c r="C1517" t="s">
        <v>206</v>
      </c>
      <c r="D1517" t="s">
        <v>223</v>
      </c>
      <c r="F1517" t="s">
        <v>23</v>
      </c>
      <c r="G1517" t="s">
        <v>23</v>
      </c>
      <c r="H1517" t="s">
        <v>16</v>
      </c>
      <c r="I1517" t="s">
        <v>548</v>
      </c>
      <c r="J1517">
        <v>525</v>
      </c>
      <c r="K1517"/>
      <c r="N1517" t="s">
        <v>36</v>
      </c>
      <c r="P1517" t="s">
        <v>1081</v>
      </c>
      <c r="Q1517" t="s">
        <v>1073</v>
      </c>
      <c r="R1517" t="s">
        <v>1073</v>
      </c>
      <c r="S1517" t="s">
        <v>1073</v>
      </c>
    </row>
    <row r="1518" spans="1:19" x14ac:dyDescent="0.15">
      <c r="A1518">
        <v>1517</v>
      </c>
      <c r="B1518">
        <v>2018</v>
      </c>
      <c r="C1518" t="s">
        <v>77</v>
      </c>
      <c r="D1518" t="s">
        <v>78</v>
      </c>
      <c r="F1518" t="s">
        <v>78</v>
      </c>
      <c r="G1518" t="s">
        <v>35</v>
      </c>
      <c r="H1518" s="6" t="s">
        <v>49</v>
      </c>
      <c r="I1518" t="s">
        <v>546</v>
      </c>
      <c r="J1518">
        <v>585</v>
      </c>
      <c r="K1518"/>
      <c r="N1518" t="s">
        <v>36</v>
      </c>
      <c r="P1518" t="s">
        <v>1073</v>
      </c>
      <c r="Q1518" t="s">
        <v>1073</v>
      </c>
      <c r="R1518" t="s">
        <v>1073</v>
      </c>
      <c r="S1518" t="s">
        <v>1094</v>
      </c>
    </row>
    <row r="1519" spans="1:19" x14ac:dyDescent="0.15">
      <c r="A1519">
        <v>1518</v>
      </c>
      <c r="B1519">
        <v>2018</v>
      </c>
      <c r="C1519" t="s">
        <v>132</v>
      </c>
      <c r="D1519" t="s">
        <v>133</v>
      </c>
      <c r="F1519" t="s">
        <v>23</v>
      </c>
      <c r="G1519" t="s">
        <v>23</v>
      </c>
      <c r="H1519" t="s">
        <v>16</v>
      </c>
      <c r="I1519" t="s">
        <v>548</v>
      </c>
      <c r="J1519">
        <v>525</v>
      </c>
      <c r="K1519"/>
      <c r="N1519" t="s">
        <v>36</v>
      </c>
      <c r="P1519" t="s">
        <v>1081</v>
      </c>
      <c r="Q1519" t="s">
        <v>1073</v>
      </c>
      <c r="R1519" t="s">
        <v>1073</v>
      </c>
      <c r="S1519" t="s">
        <v>1073</v>
      </c>
    </row>
    <row r="1520" spans="1:19" x14ac:dyDescent="0.15">
      <c r="A1520">
        <v>1519</v>
      </c>
      <c r="B1520">
        <v>2018</v>
      </c>
      <c r="C1520" t="s">
        <v>100</v>
      </c>
      <c r="D1520" t="s">
        <v>101</v>
      </c>
      <c r="F1520" t="s">
        <v>23</v>
      </c>
      <c r="G1520" t="s">
        <v>23</v>
      </c>
      <c r="H1520" s="6" t="s">
        <v>24</v>
      </c>
      <c r="I1520" t="s">
        <v>547</v>
      </c>
      <c r="J1520">
        <v>295</v>
      </c>
      <c r="K1520"/>
      <c r="N1520" t="s">
        <v>36</v>
      </c>
      <c r="P1520" t="s">
        <v>1073</v>
      </c>
      <c r="Q1520" t="s">
        <v>1073</v>
      </c>
      <c r="R1520" t="s">
        <v>1073</v>
      </c>
      <c r="S1520" t="s">
        <v>1073</v>
      </c>
    </row>
    <row r="1521" spans="1:19" x14ac:dyDescent="0.15">
      <c r="A1521">
        <v>1520</v>
      </c>
      <c r="B1521">
        <v>2018</v>
      </c>
      <c r="C1521" t="s">
        <v>113</v>
      </c>
      <c r="D1521" t="s">
        <v>434</v>
      </c>
      <c r="F1521" t="s">
        <v>23</v>
      </c>
      <c r="G1521" t="s">
        <v>23</v>
      </c>
      <c r="H1521" t="s">
        <v>16</v>
      </c>
      <c r="I1521" t="s">
        <v>548</v>
      </c>
      <c r="J1521">
        <v>525</v>
      </c>
      <c r="K1521"/>
      <c r="N1521" t="s">
        <v>20</v>
      </c>
      <c r="P1521" t="s">
        <v>1081</v>
      </c>
      <c r="Q1521" t="s">
        <v>1073</v>
      </c>
      <c r="R1521" t="s">
        <v>1073</v>
      </c>
      <c r="S1521" t="s">
        <v>1073</v>
      </c>
    </row>
    <row r="1522" spans="1:19" x14ac:dyDescent="0.15">
      <c r="A1522">
        <v>1521</v>
      </c>
      <c r="B1522">
        <v>2018</v>
      </c>
      <c r="C1522" t="s">
        <v>803</v>
      </c>
      <c r="D1522" t="s">
        <v>380</v>
      </c>
      <c r="F1522" t="s">
        <v>23</v>
      </c>
      <c r="G1522" t="s">
        <v>23</v>
      </c>
      <c r="H1522" t="s">
        <v>71</v>
      </c>
      <c r="I1522" t="s">
        <v>548</v>
      </c>
      <c r="J1522">
        <v>800</v>
      </c>
      <c r="K1522"/>
      <c r="N1522" t="s">
        <v>20</v>
      </c>
      <c r="P1522" t="s">
        <v>1073</v>
      </c>
      <c r="Q1522" t="s">
        <v>1073</v>
      </c>
      <c r="R1522" t="s">
        <v>1073</v>
      </c>
      <c r="S1522" t="s">
        <v>1073</v>
      </c>
    </row>
    <row r="1523" spans="1:19" x14ac:dyDescent="0.15">
      <c r="A1523">
        <v>1522</v>
      </c>
      <c r="B1523">
        <v>2018</v>
      </c>
      <c r="C1523" t="s">
        <v>304</v>
      </c>
      <c r="D1523" t="s">
        <v>305</v>
      </c>
      <c r="F1523" t="s">
        <v>23</v>
      </c>
      <c r="G1523" t="s">
        <v>23</v>
      </c>
      <c r="H1523" t="s">
        <v>16</v>
      </c>
      <c r="I1523" t="s">
        <v>548</v>
      </c>
      <c r="J1523">
        <v>525</v>
      </c>
      <c r="K1523"/>
      <c r="N1523" t="s">
        <v>36</v>
      </c>
      <c r="P1523" t="s">
        <v>1084</v>
      </c>
      <c r="Q1523" t="s">
        <v>1073</v>
      </c>
      <c r="R1523" t="s">
        <v>1073</v>
      </c>
      <c r="S1523" t="s">
        <v>1073</v>
      </c>
    </row>
    <row r="1524" spans="1:19" x14ac:dyDescent="0.15">
      <c r="A1524">
        <v>1523</v>
      </c>
      <c r="B1524">
        <v>2018</v>
      </c>
      <c r="C1524" t="s">
        <v>431</v>
      </c>
      <c r="D1524" t="s">
        <v>432</v>
      </c>
      <c r="F1524" t="s">
        <v>23</v>
      </c>
      <c r="G1524" t="s">
        <v>23</v>
      </c>
      <c r="H1524" t="s">
        <v>71</v>
      </c>
      <c r="I1524" t="s">
        <v>546</v>
      </c>
      <c r="J1524">
        <v>585</v>
      </c>
      <c r="K1524"/>
      <c r="N1524" t="s">
        <v>36</v>
      </c>
      <c r="P1524" t="s">
        <v>1073</v>
      </c>
      <c r="Q1524" t="s">
        <v>1073</v>
      </c>
      <c r="R1524" t="s">
        <v>1073</v>
      </c>
      <c r="S1524" t="s">
        <v>1073</v>
      </c>
    </row>
    <row r="1525" spans="1:19" x14ac:dyDescent="0.15">
      <c r="A1525">
        <v>1524</v>
      </c>
      <c r="B1525">
        <v>2018</v>
      </c>
      <c r="C1525" t="s">
        <v>438</v>
      </c>
      <c r="D1525" t="s">
        <v>439</v>
      </c>
      <c r="F1525" t="s">
        <v>23</v>
      </c>
      <c r="G1525" t="s">
        <v>23</v>
      </c>
      <c r="H1525" t="s">
        <v>71</v>
      </c>
      <c r="I1525" t="s">
        <v>546</v>
      </c>
      <c r="J1525">
        <v>585</v>
      </c>
      <c r="K1525"/>
      <c r="N1525" t="s">
        <v>20</v>
      </c>
      <c r="P1525" t="s">
        <v>1073</v>
      </c>
      <c r="Q1525" t="s">
        <v>1073</v>
      </c>
      <c r="R1525" t="s">
        <v>1073</v>
      </c>
      <c r="S1525" t="s">
        <v>1073</v>
      </c>
    </row>
    <row r="1526" spans="1:19" x14ac:dyDescent="0.15">
      <c r="A1526">
        <v>1525</v>
      </c>
      <c r="B1526">
        <v>2018</v>
      </c>
      <c r="C1526" t="s">
        <v>178</v>
      </c>
      <c r="D1526" t="s">
        <v>675</v>
      </c>
      <c r="F1526" t="s">
        <v>83</v>
      </c>
      <c r="G1526" t="s">
        <v>35</v>
      </c>
      <c r="H1526" s="6" t="s">
        <v>16</v>
      </c>
      <c r="I1526" t="s">
        <v>354</v>
      </c>
      <c r="J1526">
        <v>0</v>
      </c>
      <c r="K1526"/>
      <c r="N1526" t="s">
        <v>36</v>
      </c>
      <c r="P1526">
        <v>0</v>
      </c>
      <c r="Q1526" t="s">
        <v>1073</v>
      </c>
      <c r="R1526" t="s">
        <v>1073</v>
      </c>
      <c r="S1526" t="s">
        <v>1073</v>
      </c>
    </row>
    <row r="1527" spans="1:19" x14ac:dyDescent="0.15">
      <c r="A1527">
        <v>1526</v>
      </c>
      <c r="B1527">
        <v>2018</v>
      </c>
      <c r="C1527" t="s">
        <v>440</v>
      </c>
      <c r="D1527" t="s">
        <v>441</v>
      </c>
      <c r="F1527" t="s">
        <v>23</v>
      </c>
      <c r="G1527" t="s">
        <v>23</v>
      </c>
      <c r="H1527" t="s">
        <v>71</v>
      </c>
      <c r="I1527" t="s">
        <v>548</v>
      </c>
      <c r="J1527">
        <v>525</v>
      </c>
      <c r="K1527"/>
      <c r="N1527" t="s">
        <v>36</v>
      </c>
      <c r="P1527" t="s">
        <v>1073</v>
      </c>
      <c r="Q1527" t="s">
        <v>1073</v>
      </c>
      <c r="R1527" t="s">
        <v>1073</v>
      </c>
      <c r="S1527" t="s">
        <v>1073</v>
      </c>
    </row>
    <row r="1528" spans="1:19" x14ac:dyDescent="0.15">
      <c r="A1528">
        <v>1527</v>
      </c>
      <c r="B1528">
        <v>2018</v>
      </c>
      <c r="C1528" t="s">
        <v>90</v>
      </c>
      <c r="D1528" t="s">
        <v>91</v>
      </c>
      <c r="F1528" t="s">
        <v>23</v>
      </c>
      <c r="G1528" t="s">
        <v>23</v>
      </c>
      <c r="H1528" s="6" t="s">
        <v>24</v>
      </c>
      <c r="I1528" t="s">
        <v>547</v>
      </c>
      <c r="J1528">
        <v>195</v>
      </c>
      <c r="K1528"/>
      <c r="N1528" t="s">
        <v>36</v>
      </c>
      <c r="P1528" t="s">
        <v>1081</v>
      </c>
      <c r="Q1528" t="s">
        <v>1073</v>
      </c>
      <c r="R1528" t="s">
        <v>1073</v>
      </c>
      <c r="S1528" t="s">
        <v>1073</v>
      </c>
    </row>
    <row r="1529" spans="1:19" x14ac:dyDescent="0.15">
      <c r="A1529">
        <v>1528</v>
      </c>
      <c r="B1529">
        <v>2018</v>
      </c>
      <c r="C1529" t="s">
        <v>804</v>
      </c>
      <c r="D1529" t="s">
        <v>82</v>
      </c>
      <c r="F1529" t="s">
        <v>83</v>
      </c>
      <c r="G1529" t="s">
        <v>35</v>
      </c>
      <c r="H1529" t="s">
        <v>16</v>
      </c>
      <c r="I1529" t="s">
        <v>546</v>
      </c>
      <c r="J1529">
        <v>585</v>
      </c>
      <c r="K1529"/>
      <c r="N1529" t="s">
        <v>36</v>
      </c>
      <c r="P1529" t="s">
        <v>1073</v>
      </c>
      <c r="Q1529" t="s">
        <v>1073</v>
      </c>
      <c r="R1529" t="s">
        <v>1073</v>
      </c>
      <c r="S1529" t="s">
        <v>1073</v>
      </c>
    </row>
    <row r="1530" spans="1:19" x14ac:dyDescent="0.15">
      <c r="A1530">
        <v>1529</v>
      </c>
      <c r="B1530">
        <v>2018</v>
      </c>
      <c r="C1530" t="s">
        <v>21</v>
      </c>
      <c r="D1530" t="s">
        <v>22</v>
      </c>
      <c r="F1530" t="s">
        <v>23</v>
      </c>
      <c r="G1530" t="s">
        <v>23</v>
      </c>
      <c r="H1530" t="s">
        <v>16</v>
      </c>
      <c r="I1530" t="s">
        <v>548</v>
      </c>
      <c r="J1530">
        <v>525</v>
      </c>
      <c r="K1530"/>
      <c r="N1530" t="s">
        <v>36</v>
      </c>
      <c r="P1530" t="s">
        <v>1081</v>
      </c>
      <c r="Q1530" t="s">
        <v>1073</v>
      </c>
      <c r="R1530" t="s">
        <v>1073</v>
      </c>
      <c r="S1530" t="s">
        <v>1073</v>
      </c>
    </row>
    <row r="1531" spans="1:19" x14ac:dyDescent="0.15">
      <c r="A1531">
        <v>1530</v>
      </c>
      <c r="B1531">
        <v>2018</v>
      </c>
      <c r="C1531" t="s">
        <v>805</v>
      </c>
      <c r="D1531" t="s">
        <v>806</v>
      </c>
      <c r="F1531" t="s">
        <v>89</v>
      </c>
      <c r="G1531" t="s">
        <v>43</v>
      </c>
      <c r="H1531" t="s">
        <v>24</v>
      </c>
      <c r="I1531" t="s">
        <v>547</v>
      </c>
      <c r="J1531">
        <v>195</v>
      </c>
      <c r="K1531"/>
      <c r="N1531" t="s">
        <v>36</v>
      </c>
      <c r="P1531" t="s">
        <v>1073</v>
      </c>
      <c r="Q1531" t="s">
        <v>1073</v>
      </c>
      <c r="R1531" t="s">
        <v>1073</v>
      </c>
      <c r="S1531" t="s">
        <v>1073</v>
      </c>
    </row>
    <row r="1532" spans="1:19" x14ac:dyDescent="0.15">
      <c r="A1532">
        <v>1531</v>
      </c>
      <c r="B1532">
        <v>2018</v>
      </c>
      <c r="C1532" t="s">
        <v>425</v>
      </c>
      <c r="D1532" t="s">
        <v>426</v>
      </c>
      <c r="F1532" t="s">
        <v>23</v>
      </c>
      <c r="G1532" t="s">
        <v>23</v>
      </c>
      <c r="H1532" t="s">
        <v>16</v>
      </c>
      <c r="I1532" t="s">
        <v>548</v>
      </c>
      <c r="J1532">
        <v>525</v>
      </c>
      <c r="K1532"/>
      <c r="N1532" t="s">
        <v>36</v>
      </c>
      <c r="P1532" t="s">
        <v>1081</v>
      </c>
      <c r="Q1532" t="s">
        <v>1073</v>
      </c>
      <c r="R1532" t="s">
        <v>1073</v>
      </c>
      <c r="S1532" t="s">
        <v>1073</v>
      </c>
    </row>
    <row r="1533" spans="1:19" x14ac:dyDescent="0.15">
      <c r="A1533">
        <v>1532</v>
      </c>
      <c r="B1533">
        <v>2018</v>
      </c>
      <c r="C1533" t="s">
        <v>175</v>
      </c>
      <c r="D1533" t="s">
        <v>176</v>
      </c>
      <c r="F1533" t="s">
        <v>23</v>
      </c>
      <c r="G1533" t="s">
        <v>23</v>
      </c>
      <c r="H1533" t="s">
        <v>71</v>
      </c>
      <c r="I1533" t="s">
        <v>546</v>
      </c>
      <c r="J1533">
        <v>585</v>
      </c>
      <c r="K1533"/>
      <c r="N1533" t="s">
        <v>36</v>
      </c>
      <c r="P1533" t="s">
        <v>1073</v>
      </c>
      <c r="Q1533" t="s">
        <v>1073</v>
      </c>
      <c r="R1533" t="s">
        <v>1073</v>
      </c>
      <c r="S1533" t="s">
        <v>1073</v>
      </c>
    </row>
    <row r="1534" spans="1:19" x14ac:dyDescent="0.15">
      <c r="A1534">
        <v>1533</v>
      </c>
      <c r="B1534">
        <v>2018</v>
      </c>
      <c r="C1534" t="s">
        <v>321</v>
      </c>
      <c r="D1534" t="s">
        <v>277</v>
      </c>
      <c r="F1534" t="s">
        <v>23</v>
      </c>
      <c r="G1534" t="s">
        <v>23</v>
      </c>
      <c r="H1534" t="s">
        <v>24</v>
      </c>
      <c r="I1534" t="s">
        <v>547</v>
      </c>
      <c r="J1534">
        <v>195</v>
      </c>
      <c r="K1534"/>
      <c r="N1534" t="s">
        <v>36</v>
      </c>
      <c r="P1534" t="s">
        <v>1084</v>
      </c>
      <c r="Q1534" t="s">
        <v>1073</v>
      </c>
      <c r="R1534" t="s">
        <v>1073</v>
      </c>
      <c r="S1534" t="s">
        <v>1073</v>
      </c>
    </row>
    <row r="1535" spans="1:19" x14ac:dyDescent="0.15">
      <c r="A1535">
        <v>1534</v>
      </c>
      <c r="B1535">
        <v>2018</v>
      </c>
      <c r="C1535" t="s">
        <v>408</v>
      </c>
      <c r="D1535" t="s">
        <v>261</v>
      </c>
      <c r="F1535" t="s">
        <v>23</v>
      </c>
      <c r="G1535" t="s">
        <v>23</v>
      </c>
      <c r="H1535" t="s">
        <v>24</v>
      </c>
      <c r="I1535" t="s">
        <v>547</v>
      </c>
      <c r="J1535">
        <v>195</v>
      </c>
      <c r="K1535"/>
      <c r="N1535" t="s">
        <v>36</v>
      </c>
      <c r="P1535" t="s">
        <v>1081</v>
      </c>
      <c r="Q1535" t="s">
        <v>1073</v>
      </c>
      <c r="R1535" t="s">
        <v>1073</v>
      </c>
      <c r="S1535" t="s">
        <v>1073</v>
      </c>
    </row>
    <row r="1536" spans="1:19" x14ac:dyDescent="0.15">
      <c r="A1536">
        <v>1535</v>
      </c>
      <c r="B1536">
        <v>2018</v>
      </c>
      <c r="C1536" t="s">
        <v>807</v>
      </c>
      <c r="D1536" t="s">
        <v>808</v>
      </c>
      <c r="F1536" t="s">
        <v>23</v>
      </c>
      <c r="G1536" t="s">
        <v>23</v>
      </c>
      <c r="H1536" t="s">
        <v>63</v>
      </c>
      <c r="I1536" t="s">
        <v>546</v>
      </c>
      <c r="J1536">
        <v>685</v>
      </c>
      <c r="K1536"/>
      <c r="N1536" t="s">
        <v>20</v>
      </c>
      <c r="P1536" t="s">
        <v>1073</v>
      </c>
      <c r="Q1536" t="s">
        <v>1073</v>
      </c>
      <c r="R1536" t="s">
        <v>1073</v>
      </c>
      <c r="S1536" t="s">
        <v>1073</v>
      </c>
    </row>
    <row r="1537" spans="1:19" x14ac:dyDescent="0.15">
      <c r="A1537">
        <v>1536</v>
      </c>
      <c r="B1537">
        <v>2018</v>
      </c>
      <c r="C1537" t="s">
        <v>45</v>
      </c>
      <c r="D1537" t="s">
        <v>731</v>
      </c>
      <c r="F1537" t="s">
        <v>47</v>
      </c>
      <c r="G1537" t="s">
        <v>48</v>
      </c>
      <c r="H1537" s="6" t="s">
        <v>49</v>
      </c>
      <c r="I1537" t="s">
        <v>546</v>
      </c>
      <c r="J1537">
        <v>685</v>
      </c>
      <c r="K1537"/>
      <c r="N1537" t="s">
        <v>36</v>
      </c>
      <c r="P1537">
        <v>0</v>
      </c>
      <c r="Q1537" t="s">
        <v>1073</v>
      </c>
      <c r="R1537" t="s">
        <v>1073</v>
      </c>
      <c r="S1537" t="s">
        <v>1094</v>
      </c>
    </row>
    <row r="1538" spans="1:19" x14ac:dyDescent="0.15">
      <c r="A1538">
        <v>1537</v>
      </c>
      <c r="B1538">
        <v>2018</v>
      </c>
      <c r="C1538" t="s">
        <v>21</v>
      </c>
      <c r="D1538" t="s">
        <v>22</v>
      </c>
      <c r="F1538" t="s">
        <v>23</v>
      </c>
      <c r="G1538" t="s">
        <v>23</v>
      </c>
      <c r="H1538" s="6" t="s">
        <v>24</v>
      </c>
      <c r="I1538" t="s">
        <v>547</v>
      </c>
      <c r="J1538">
        <v>195</v>
      </c>
      <c r="K1538"/>
      <c r="N1538" t="s">
        <v>20</v>
      </c>
      <c r="P1538" t="s">
        <v>1081</v>
      </c>
      <c r="Q1538" t="s">
        <v>1073</v>
      </c>
      <c r="R1538" t="s">
        <v>1073</v>
      </c>
      <c r="S1538" t="s">
        <v>1073</v>
      </c>
    </row>
    <row r="1539" spans="1:19" x14ac:dyDescent="0.15">
      <c r="A1539">
        <v>1538</v>
      </c>
      <c r="B1539">
        <v>2018</v>
      </c>
      <c r="C1539" t="s">
        <v>661</v>
      </c>
      <c r="D1539" t="s">
        <v>662</v>
      </c>
      <c r="F1539" t="s">
        <v>23</v>
      </c>
      <c r="G1539" t="s">
        <v>23</v>
      </c>
      <c r="H1539" t="s">
        <v>24</v>
      </c>
      <c r="I1539" t="s">
        <v>547</v>
      </c>
      <c r="J1539">
        <v>195</v>
      </c>
      <c r="K1539"/>
      <c r="N1539" t="s">
        <v>36</v>
      </c>
      <c r="P1539" t="s">
        <v>1081</v>
      </c>
      <c r="Q1539" t="s">
        <v>1073</v>
      </c>
      <c r="R1539" t="s">
        <v>1073</v>
      </c>
      <c r="S1539" t="s">
        <v>1073</v>
      </c>
    </row>
    <row r="1540" spans="1:19" x14ac:dyDescent="0.15">
      <c r="A1540">
        <v>1539</v>
      </c>
      <c r="B1540">
        <v>2018</v>
      </c>
      <c r="C1540" t="s">
        <v>12</v>
      </c>
      <c r="D1540" t="s">
        <v>13</v>
      </c>
      <c r="F1540" t="s">
        <v>14</v>
      </c>
      <c r="G1540" t="s">
        <v>15</v>
      </c>
      <c r="H1540" s="6" t="s">
        <v>24</v>
      </c>
      <c r="I1540" t="s">
        <v>547</v>
      </c>
      <c r="J1540">
        <v>545</v>
      </c>
      <c r="K1540"/>
      <c r="N1540" t="s">
        <v>20</v>
      </c>
      <c r="P1540" t="s">
        <v>1073</v>
      </c>
      <c r="Q1540" t="s">
        <v>1073</v>
      </c>
      <c r="R1540" t="s">
        <v>1073</v>
      </c>
      <c r="S1540" t="s">
        <v>1073</v>
      </c>
    </row>
    <row r="1541" spans="1:19" x14ac:dyDescent="0.15">
      <c r="A1541">
        <v>1540</v>
      </c>
      <c r="B1541">
        <v>2018</v>
      </c>
      <c r="C1541" t="s">
        <v>56</v>
      </c>
      <c r="D1541" t="s">
        <v>57</v>
      </c>
      <c r="E1541" t="s">
        <v>195</v>
      </c>
      <c r="F1541" t="s">
        <v>23</v>
      </c>
      <c r="G1541" t="s">
        <v>23</v>
      </c>
      <c r="H1541" t="s">
        <v>24</v>
      </c>
      <c r="I1541" t="s">
        <v>25</v>
      </c>
      <c r="J1541">
        <v>175</v>
      </c>
      <c r="K1541"/>
      <c r="N1541" t="s">
        <v>20</v>
      </c>
      <c r="P1541" t="s">
        <v>1081</v>
      </c>
      <c r="Q1541" t="s">
        <v>1073</v>
      </c>
      <c r="R1541" t="s">
        <v>1073</v>
      </c>
      <c r="S1541" t="s">
        <v>1073</v>
      </c>
    </row>
    <row r="1542" spans="1:19" x14ac:dyDescent="0.15">
      <c r="A1542">
        <v>1541</v>
      </c>
      <c r="B1542">
        <v>2018</v>
      </c>
      <c r="C1542" t="s">
        <v>260</v>
      </c>
      <c r="D1542" t="s">
        <v>261</v>
      </c>
      <c r="F1542" t="s">
        <v>23</v>
      </c>
      <c r="G1542" t="s">
        <v>23</v>
      </c>
      <c r="H1542" t="s">
        <v>16</v>
      </c>
      <c r="I1542" t="s">
        <v>546</v>
      </c>
      <c r="J1542">
        <v>585</v>
      </c>
      <c r="K1542"/>
      <c r="N1542" t="s">
        <v>36</v>
      </c>
      <c r="P1542" t="s">
        <v>1084</v>
      </c>
      <c r="Q1542" t="s">
        <v>1073</v>
      </c>
      <c r="R1542" t="s">
        <v>1073</v>
      </c>
      <c r="S1542" t="s">
        <v>1073</v>
      </c>
    </row>
    <row r="1543" spans="1:19" x14ac:dyDescent="0.15">
      <c r="A1543">
        <v>1542</v>
      </c>
      <c r="B1543">
        <v>2018</v>
      </c>
      <c r="C1543" t="s">
        <v>175</v>
      </c>
      <c r="D1543" t="s">
        <v>176</v>
      </c>
      <c r="F1543" t="s">
        <v>23</v>
      </c>
      <c r="G1543" t="s">
        <v>23</v>
      </c>
      <c r="H1543" t="s">
        <v>71</v>
      </c>
      <c r="I1543" t="s">
        <v>548</v>
      </c>
      <c r="J1543">
        <v>525</v>
      </c>
      <c r="K1543"/>
      <c r="N1543" t="s">
        <v>36</v>
      </c>
      <c r="P1543" t="s">
        <v>1073</v>
      </c>
      <c r="Q1543" t="s">
        <v>1073</v>
      </c>
      <c r="R1543" t="s">
        <v>1073</v>
      </c>
      <c r="S1543" t="s">
        <v>1073</v>
      </c>
    </row>
    <row r="1544" spans="1:19" x14ac:dyDescent="0.15">
      <c r="A1544">
        <v>1543</v>
      </c>
      <c r="B1544">
        <v>2018</v>
      </c>
      <c r="C1544" t="s">
        <v>642</v>
      </c>
      <c r="D1544" t="s">
        <v>809</v>
      </c>
      <c r="F1544" t="s">
        <v>112</v>
      </c>
      <c r="G1544" t="s">
        <v>1093</v>
      </c>
      <c r="H1544" t="s">
        <v>16</v>
      </c>
      <c r="I1544" t="s">
        <v>546</v>
      </c>
      <c r="J1544">
        <v>685</v>
      </c>
      <c r="K1544"/>
      <c r="N1544" t="s">
        <v>36</v>
      </c>
      <c r="P1544" t="s">
        <v>1073</v>
      </c>
      <c r="Q1544" t="s">
        <v>1073</v>
      </c>
      <c r="R1544" t="s">
        <v>1073</v>
      </c>
      <c r="S1544" t="s">
        <v>1073</v>
      </c>
    </row>
    <row r="1545" spans="1:19" x14ac:dyDescent="0.15">
      <c r="A1545">
        <v>1544</v>
      </c>
      <c r="B1545">
        <v>2018</v>
      </c>
      <c r="C1545" t="s">
        <v>21</v>
      </c>
      <c r="D1545" t="s">
        <v>22</v>
      </c>
      <c r="F1545" t="s">
        <v>23</v>
      </c>
      <c r="G1545" t="s">
        <v>23</v>
      </c>
      <c r="H1545" s="6" t="s">
        <v>24</v>
      </c>
      <c r="I1545" t="s">
        <v>547</v>
      </c>
      <c r="J1545">
        <v>195</v>
      </c>
      <c r="K1545"/>
      <c r="N1545" t="s">
        <v>20</v>
      </c>
      <c r="P1545" t="s">
        <v>1081</v>
      </c>
      <c r="Q1545" t="s">
        <v>1073</v>
      </c>
      <c r="R1545" t="s">
        <v>1073</v>
      </c>
      <c r="S1545" t="s">
        <v>1073</v>
      </c>
    </row>
    <row r="1546" spans="1:19" x14ac:dyDescent="0.15">
      <c r="A1546">
        <v>1545</v>
      </c>
      <c r="B1546">
        <v>2018</v>
      </c>
      <c r="C1546" t="s">
        <v>682</v>
      </c>
      <c r="D1546" t="s">
        <v>683</v>
      </c>
      <c r="F1546" t="s">
        <v>403</v>
      </c>
      <c r="G1546" t="s">
        <v>35</v>
      </c>
      <c r="H1546" t="s">
        <v>16</v>
      </c>
      <c r="I1546" t="s">
        <v>546</v>
      </c>
      <c r="J1546">
        <v>585</v>
      </c>
      <c r="K1546"/>
      <c r="N1546" t="s">
        <v>36</v>
      </c>
      <c r="P1546" t="s">
        <v>1073</v>
      </c>
      <c r="Q1546" t="s">
        <v>1073</v>
      </c>
      <c r="R1546" t="s">
        <v>1073</v>
      </c>
      <c r="S1546" t="s">
        <v>1073</v>
      </c>
    </row>
    <row r="1547" spans="1:19" x14ac:dyDescent="0.15">
      <c r="A1547">
        <v>1546</v>
      </c>
      <c r="B1547">
        <v>2018</v>
      </c>
      <c r="C1547" t="s">
        <v>440</v>
      </c>
      <c r="D1547" t="s">
        <v>684</v>
      </c>
      <c r="F1547" t="s">
        <v>23</v>
      </c>
      <c r="G1547" t="s">
        <v>23</v>
      </c>
      <c r="H1547" t="s">
        <v>71</v>
      </c>
      <c r="I1547" t="s">
        <v>546</v>
      </c>
      <c r="J1547">
        <v>585</v>
      </c>
      <c r="K1547"/>
      <c r="N1547" t="s">
        <v>36</v>
      </c>
      <c r="P1547" t="s">
        <v>1073</v>
      </c>
      <c r="Q1547" t="s">
        <v>1073</v>
      </c>
      <c r="R1547" t="s">
        <v>1073</v>
      </c>
      <c r="S1547" t="s">
        <v>1073</v>
      </c>
    </row>
    <row r="1548" spans="1:19" x14ac:dyDescent="0.15">
      <c r="A1548">
        <v>1547</v>
      </c>
      <c r="B1548">
        <v>2018</v>
      </c>
      <c r="C1548" t="s">
        <v>433</v>
      </c>
      <c r="D1548" t="s">
        <v>246</v>
      </c>
      <c r="F1548" t="s">
        <v>23</v>
      </c>
      <c r="G1548" t="s">
        <v>23</v>
      </c>
      <c r="H1548" s="6" t="s">
        <v>16</v>
      </c>
      <c r="I1548" t="s">
        <v>548</v>
      </c>
      <c r="J1548">
        <v>525</v>
      </c>
      <c r="K1548"/>
      <c r="N1548" t="s">
        <v>20</v>
      </c>
      <c r="P1548" t="s">
        <v>1081</v>
      </c>
      <c r="Q1548" t="s">
        <v>1073</v>
      </c>
      <c r="R1548" t="s">
        <v>1073</v>
      </c>
      <c r="S1548" t="s">
        <v>1073</v>
      </c>
    </row>
    <row r="1549" spans="1:19" x14ac:dyDescent="0.15">
      <c r="A1549">
        <v>1548</v>
      </c>
      <c r="B1549">
        <v>2018</v>
      </c>
      <c r="C1549" t="s">
        <v>529</v>
      </c>
      <c r="D1549" t="s">
        <v>185</v>
      </c>
      <c r="F1549" t="s">
        <v>23</v>
      </c>
      <c r="G1549" t="s">
        <v>23</v>
      </c>
      <c r="H1549" t="s">
        <v>71</v>
      </c>
      <c r="I1549" t="s">
        <v>354</v>
      </c>
      <c r="J1549">
        <v>0</v>
      </c>
      <c r="K1549"/>
      <c r="N1549" t="s">
        <v>36</v>
      </c>
      <c r="P1549" t="s">
        <v>1073</v>
      </c>
      <c r="Q1549" t="s">
        <v>1073</v>
      </c>
      <c r="R1549" t="s">
        <v>1073</v>
      </c>
      <c r="S1549" t="s">
        <v>1073</v>
      </c>
    </row>
    <row r="1550" spans="1:19" x14ac:dyDescent="0.15">
      <c r="A1550">
        <v>1549</v>
      </c>
      <c r="B1550">
        <v>2018</v>
      </c>
      <c r="C1550" t="s">
        <v>116</v>
      </c>
      <c r="D1550" t="s">
        <v>468</v>
      </c>
      <c r="F1550" t="s">
        <v>23</v>
      </c>
      <c r="G1550" t="s">
        <v>23</v>
      </c>
      <c r="H1550" t="s">
        <v>16</v>
      </c>
      <c r="I1550" t="s">
        <v>548</v>
      </c>
      <c r="J1550">
        <v>525</v>
      </c>
      <c r="K1550"/>
      <c r="N1550" t="s">
        <v>36</v>
      </c>
      <c r="P1550" t="s">
        <v>1081</v>
      </c>
      <c r="Q1550" t="s">
        <v>1073</v>
      </c>
      <c r="R1550" t="s">
        <v>1073</v>
      </c>
      <c r="S1550" t="s">
        <v>1073</v>
      </c>
    </row>
    <row r="1551" spans="1:19" x14ac:dyDescent="0.15">
      <c r="A1551">
        <v>1550</v>
      </c>
      <c r="B1551">
        <v>2018</v>
      </c>
      <c r="C1551" t="s">
        <v>456</v>
      </c>
      <c r="D1551" t="s">
        <v>146</v>
      </c>
      <c r="F1551" t="s">
        <v>23</v>
      </c>
      <c r="G1551" t="s">
        <v>23</v>
      </c>
      <c r="H1551" t="s">
        <v>24</v>
      </c>
      <c r="I1551" t="s">
        <v>547</v>
      </c>
      <c r="J1551">
        <v>195</v>
      </c>
      <c r="K1551"/>
      <c r="N1551" t="s">
        <v>20</v>
      </c>
      <c r="P1551" t="s">
        <v>1081</v>
      </c>
      <c r="Q1551" t="s">
        <v>1073</v>
      </c>
      <c r="R1551" t="s">
        <v>1073</v>
      </c>
      <c r="S1551" t="s">
        <v>1073</v>
      </c>
    </row>
    <row r="1552" spans="1:19" x14ac:dyDescent="0.15">
      <c r="A1552">
        <v>1551</v>
      </c>
      <c r="B1552">
        <v>2018</v>
      </c>
      <c r="C1552" t="s">
        <v>810</v>
      </c>
      <c r="D1552" t="s">
        <v>237</v>
      </c>
      <c r="F1552" t="s">
        <v>23</v>
      </c>
      <c r="G1552" t="s">
        <v>23</v>
      </c>
      <c r="H1552" t="s">
        <v>71</v>
      </c>
      <c r="I1552" t="s">
        <v>546</v>
      </c>
      <c r="J1552">
        <v>685</v>
      </c>
      <c r="K1552"/>
      <c r="N1552" t="s">
        <v>36</v>
      </c>
      <c r="P1552" t="s">
        <v>1073</v>
      </c>
      <c r="Q1552" t="s">
        <v>1073</v>
      </c>
      <c r="R1552" t="s">
        <v>1073</v>
      </c>
      <c r="S1552" t="s">
        <v>1073</v>
      </c>
    </row>
    <row r="1553" spans="1:19" x14ac:dyDescent="0.15">
      <c r="A1553">
        <v>1552</v>
      </c>
      <c r="B1553">
        <v>2018</v>
      </c>
      <c r="C1553" t="s">
        <v>218</v>
      </c>
      <c r="D1553" t="s">
        <v>219</v>
      </c>
      <c r="F1553" t="s">
        <v>23</v>
      </c>
      <c r="G1553" t="s">
        <v>23</v>
      </c>
      <c r="H1553" t="s">
        <v>24</v>
      </c>
      <c r="I1553" t="s">
        <v>547</v>
      </c>
      <c r="J1553">
        <v>195</v>
      </c>
      <c r="K1553"/>
      <c r="N1553" t="s">
        <v>36</v>
      </c>
      <c r="P1553" t="s">
        <v>1081</v>
      </c>
      <c r="Q1553" t="s">
        <v>1073</v>
      </c>
      <c r="R1553" t="s">
        <v>1073</v>
      </c>
      <c r="S1553" t="s">
        <v>1073</v>
      </c>
    </row>
    <row r="1554" spans="1:19" x14ac:dyDescent="0.15">
      <c r="A1554">
        <v>1553</v>
      </c>
      <c r="B1554">
        <v>2018</v>
      </c>
      <c r="C1554" t="s">
        <v>621</v>
      </c>
      <c r="D1554" t="s">
        <v>811</v>
      </c>
      <c r="F1554" t="s">
        <v>83</v>
      </c>
      <c r="G1554" t="s">
        <v>35</v>
      </c>
      <c r="H1554" t="s">
        <v>16</v>
      </c>
      <c r="I1554" t="s">
        <v>546</v>
      </c>
      <c r="J1554">
        <v>585</v>
      </c>
      <c r="K1554"/>
      <c r="N1554" t="s">
        <v>36</v>
      </c>
      <c r="P1554" t="s">
        <v>1073</v>
      </c>
      <c r="Q1554" t="s">
        <v>1073</v>
      </c>
      <c r="R1554" t="s">
        <v>1073</v>
      </c>
      <c r="S1554" t="s">
        <v>1073</v>
      </c>
    </row>
    <row r="1555" spans="1:19" x14ac:dyDescent="0.15">
      <c r="A1555">
        <v>1554</v>
      </c>
      <c r="B1555">
        <v>2018</v>
      </c>
      <c r="C1555" t="s">
        <v>363</v>
      </c>
      <c r="D1555" t="s">
        <v>168</v>
      </c>
      <c r="F1555" t="s">
        <v>23</v>
      </c>
      <c r="G1555" t="s">
        <v>23</v>
      </c>
      <c r="H1555" t="s">
        <v>71</v>
      </c>
      <c r="I1555" t="s">
        <v>548</v>
      </c>
      <c r="J1555">
        <v>625</v>
      </c>
      <c r="K1555"/>
      <c r="N1555" t="s">
        <v>36</v>
      </c>
      <c r="P1555" t="s">
        <v>1073</v>
      </c>
      <c r="Q1555" t="s">
        <v>1073</v>
      </c>
      <c r="R1555" t="s">
        <v>1073</v>
      </c>
      <c r="S1555" t="s">
        <v>1073</v>
      </c>
    </row>
    <row r="1556" spans="1:19" x14ac:dyDescent="0.15">
      <c r="A1556">
        <v>1555</v>
      </c>
      <c r="B1556">
        <v>2018</v>
      </c>
      <c r="C1556" t="s">
        <v>142</v>
      </c>
      <c r="D1556" t="s">
        <v>143</v>
      </c>
      <c r="F1556" t="s">
        <v>23</v>
      </c>
      <c r="G1556" t="s">
        <v>23</v>
      </c>
      <c r="H1556" t="s">
        <v>24</v>
      </c>
      <c r="I1556" t="s">
        <v>547</v>
      </c>
      <c r="J1556">
        <v>195</v>
      </c>
      <c r="K1556"/>
      <c r="N1556" t="s">
        <v>20</v>
      </c>
      <c r="P1556" t="s">
        <v>1081</v>
      </c>
      <c r="Q1556" t="s">
        <v>1073</v>
      </c>
      <c r="R1556" t="s">
        <v>1073</v>
      </c>
      <c r="S1556" t="s">
        <v>1073</v>
      </c>
    </row>
    <row r="1557" spans="1:19" x14ac:dyDescent="0.15">
      <c r="A1557">
        <v>1556</v>
      </c>
      <c r="B1557">
        <v>2018</v>
      </c>
      <c r="C1557" t="s">
        <v>258</v>
      </c>
      <c r="D1557" t="s">
        <v>101</v>
      </c>
      <c r="F1557" t="s">
        <v>23</v>
      </c>
      <c r="G1557" t="s">
        <v>23</v>
      </c>
      <c r="H1557" t="s">
        <v>24</v>
      </c>
      <c r="I1557" t="s">
        <v>547</v>
      </c>
      <c r="J1557">
        <v>565</v>
      </c>
      <c r="K1557"/>
      <c r="N1557" t="s">
        <v>36</v>
      </c>
      <c r="P1557" t="s">
        <v>1081</v>
      </c>
      <c r="Q1557" t="s">
        <v>1073</v>
      </c>
      <c r="R1557" t="s">
        <v>1073</v>
      </c>
      <c r="S1557" t="s">
        <v>1073</v>
      </c>
    </row>
    <row r="1558" spans="1:19" x14ac:dyDescent="0.15">
      <c r="A1558">
        <v>1557</v>
      </c>
      <c r="B1558">
        <v>2018</v>
      </c>
      <c r="C1558" t="s">
        <v>317</v>
      </c>
      <c r="D1558" t="s">
        <v>298</v>
      </c>
      <c r="F1558" t="s">
        <v>23</v>
      </c>
      <c r="G1558" t="s">
        <v>23</v>
      </c>
      <c r="H1558" t="s">
        <v>63</v>
      </c>
      <c r="I1558" t="s">
        <v>548</v>
      </c>
      <c r="J1558">
        <v>525</v>
      </c>
      <c r="K1558"/>
      <c r="N1558" t="s">
        <v>36</v>
      </c>
      <c r="P1558">
        <v>0</v>
      </c>
      <c r="Q1558" t="s">
        <v>1073</v>
      </c>
      <c r="R1558" t="s">
        <v>1073</v>
      </c>
      <c r="S1558" t="s">
        <v>1073</v>
      </c>
    </row>
    <row r="1559" spans="1:19" x14ac:dyDescent="0.15">
      <c r="A1559">
        <v>1558</v>
      </c>
      <c r="B1559">
        <v>2018</v>
      </c>
      <c r="C1559" t="s">
        <v>132</v>
      </c>
      <c r="D1559" t="s">
        <v>133</v>
      </c>
      <c r="E1559" t="s">
        <v>371</v>
      </c>
      <c r="F1559" t="s">
        <v>23</v>
      </c>
      <c r="G1559" t="s">
        <v>23</v>
      </c>
      <c r="H1559" s="6" t="s">
        <v>67</v>
      </c>
      <c r="I1559" t="s">
        <v>550</v>
      </c>
      <c r="J1559">
        <v>0</v>
      </c>
      <c r="K1559"/>
      <c r="N1559" t="s">
        <v>36</v>
      </c>
      <c r="P1559" t="s">
        <v>1081</v>
      </c>
      <c r="Q1559" t="s">
        <v>1073</v>
      </c>
      <c r="R1559" t="s">
        <v>1073</v>
      </c>
      <c r="S1559" t="s">
        <v>1073</v>
      </c>
    </row>
    <row r="1560" spans="1:19" x14ac:dyDescent="0.15">
      <c r="A1560">
        <v>1559</v>
      </c>
      <c r="B1560">
        <v>2018</v>
      </c>
      <c r="C1560" t="s">
        <v>142</v>
      </c>
      <c r="D1560" t="s">
        <v>143</v>
      </c>
      <c r="F1560" t="s">
        <v>23</v>
      </c>
      <c r="G1560" t="s">
        <v>23</v>
      </c>
      <c r="H1560" s="6" t="s">
        <v>24</v>
      </c>
      <c r="I1560" t="s">
        <v>275</v>
      </c>
      <c r="J1560">
        <v>0</v>
      </c>
      <c r="K1560"/>
      <c r="N1560" t="s">
        <v>36</v>
      </c>
      <c r="P1560" t="s">
        <v>1081</v>
      </c>
      <c r="Q1560" t="s">
        <v>1073</v>
      </c>
      <c r="R1560" t="s">
        <v>1073</v>
      </c>
      <c r="S1560" t="s">
        <v>1073</v>
      </c>
    </row>
    <row r="1561" spans="1:19" x14ac:dyDescent="0.15">
      <c r="A1561">
        <v>1560</v>
      </c>
      <c r="B1561">
        <v>2018</v>
      </c>
      <c r="C1561" t="s">
        <v>56</v>
      </c>
      <c r="D1561" t="s">
        <v>57</v>
      </c>
      <c r="F1561" t="s">
        <v>23</v>
      </c>
      <c r="G1561" t="s">
        <v>23</v>
      </c>
      <c r="H1561" t="s">
        <v>24</v>
      </c>
      <c r="I1561" t="s">
        <v>547</v>
      </c>
      <c r="J1561">
        <v>195</v>
      </c>
      <c r="K1561"/>
      <c r="N1561" t="s">
        <v>36</v>
      </c>
      <c r="P1561" t="s">
        <v>1081</v>
      </c>
      <c r="Q1561" t="s">
        <v>1073</v>
      </c>
      <c r="R1561" t="s">
        <v>1073</v>
      </c>
      <c r="S1561" t="s">
        <v>1073</v>
      </c>
    </row>
    <row r="1562" spans="1:19" x14ac:dyDescent="0.15">
      <c r="A1562">
        <v>1561</v>
      </c>
      <c r="B1562">
        <v>2018</v>
      </c>
      <c r="C1562" t="s">
        <v>258</v>
      </c>
      <c r="D1562" t="s">
        <v>101</v>
      </c>
      <c r="F1562" t="s">
        <v>23</v>
      </c>
      <c r="G1562" t="s">
        <v>23</v>
      </c>
      <c r="H1562" t="s">
        <v>24</v>
      </c>
      <c r="I1562" t="s">
        <v>547</v>
      </c>
      <c r="J1562">
        <v>295</v>
      </c>
      <c r="K1562"/>
      <c r="N1562" t="s">
        <v>20</v>
      </c>
      <c r="P1562" t="s">
        <v>1081</v>
      </c>
      <c r="Q1562" t="s">
        <v>1073</v>
      </c>
      <c r="R1562" t="s">
        <v>1073</v>
      </c>
      <c r="S1562" t="s">
        <v>1073</v>
      </c>
    </row>
    <row r="1563" spans="1:19" x14ac:dyDescent="0.15">
      <c r="A1563">
        <v>1562</v>
      </c>
      <c r="B1563">
        <v>2018</v>
      </c>
      <c r="C1563" t="s">
        <v>184</v>
      </c>
      <c r="D1563" t="s">
        <v>691</v>
      </c>
      <c r="F1563" t="s">
        <v>23</v>
      </c>
      <c r="G1563" t="s">
        <v>23</v>
      </c>
      <c r="H1563" s="6" t="s">
        <v>71</v>
      </c>
      <c r="I1563" t="s">
        <v>548</v>
      </c>
      <c r="J1563">
        <v>525</v>
      </c>
      <c r="K1563"/>
      <c r="N1563" t="s">
        <v>36</v>
      </c>
      <c r="P1563" t="s">
        <v>1073</v>
      </c>
      <c r="Q1563" t="s">
        <v>1073</v>
      </c>
      <c r="R1563" t="s">
        <v>1073</v>
      </c>
      <c r="S1563" t="s">
        <v>1073</v>
      </c>
    </row>
    <row r="1564" spans="1:19" x14ac:dyDescent="0.15">
      <c r="A1564">
        <v>1563</v>
      </c>
      <c r="B1564">
        <v>2018</v>
      </c>
      <c r="C1564" t="s">
        <v>456</v>
      </c>
      <c r="D1564" t="s">
        <v>146</v>
      </c>
      <c r="F1564" t="s">
        <v>23</v>
      </c>
      <c r="G1564" t="s">
        <v>23</v>
      </c>
      <c r="H1564" t="s">
        <v>24</v>
      </c>
      <c r="I1564" t="s">
        <v>25</v>
      </c>
      <c r="J1564">
        <v>175</v>
      </c>
      <c r="K1564"/>
      <c r="N1564" t="s">
        <v>36</v>
      </c>
      <c r="P1564" t="s">
        <v>1081</v>
      </c>
      <c r="Q1564" t="s">
        <v>1073</v>
      </c>
      <c r="R1564" t="s">
        <v>1073</v>
      </c>
      <c r="S1564" t="s">
        <v>1073</v>
      </c>
    </row>
    <row r="1565" spans="1:19" x14ac:dyDescent="0.15">
      <c r="A1565">
        <v>1564</v>
      </c>
      <c r="B1565">
        <v>2018</v>
      </c>
      <c r="C1565" t="s">
        <v>61</v>
      </c>
      <c r="D1565" t="s">
        <v>62</v>
      </c>
      <c r="F1565" t="s">
        <v>14</v>
      </c>
      <c r="G1565" t="s">
        <v>15</v>
      </c>
      <c r="H1565" s="6" t="s">
        <v>71</v>
      </c>
      <c r="I1565" t="s">
        <v>546</v>
      </c>
      <c r="J1565">
        <v>685</v>
      </c>
      <c r="K1565"/>
      <c r="N1565" t="s">
        <v>36</v>
      </c>
      <c r="P1565" t="s">
        <v>1073</v>
      </c>
      <c r="Q1565" t="s">
        <v>1073</v>
      </c>
      <c r="R1565" t="s">
        <v>1073</v>
      </c>
      <c r="S1565" t="s">
        <v>1073</v>
      </c>
    </row>
    <row r="1566" spans="1:19" x14ac:dyDescent="0.15">
      <c r="A1566">
        <v>1565</v>
      </c>
      <c r="B1566">
        <v>2018</v>
      </c>
      <c r="C1566" t="s">
        <v>163</v>
      </c>
      <c r="D1566" t="s">
        <v>164</v>
      </c>
      <c r="E1566" t="s">
        <v>159</v>
      </c>
      <c r="F1566" t="s">
        <v>23</v>
      </c>
      <c r="G1566" t="s">
        <v>23</v>
      </c>
      <c r="H1566" s="6" t="s">
        <v>16</v>
      </c>
      <c r="I1566" t="s">
        <v>354</v>
      </c>
      <c r="J1566">
        <v>0</v>
      </c>
      <c r="K1566"/>
      <c r="N1566" t="s">
        <v>36</v>
      </c>
      <c r="P1566" t="s">
        <v>1081</v>
      </c>
      <c r="Q1566" t="s">
        <v>1073</v>
      </c>
      <c r="R1566" t="s">
        <v>1073</v>
      </c>
      <c r="S1566" t="s">
        <v>1073</v>
      </c>
    </row>
    <row r="1567" spans="1:19" x14ac:dyDescent="0.15">
      <c r="A1567">
        <v>1566</v>
      </c>
      <c r="B1567">
        <v>2018</v>
      </c>
      <c r="C1567" t="s">
        <v>175</v>
      </c>
      <c r="D1567" t="s">
        <v>462</v>
      </c>
      <c r="F1567" t="s">
        <v>23</v>
      </c>
      <c r="G1567" t="s">
        <v>23</v>
      </c>
      <c r="H1567" t="s">
        <v>71</v>
      </c>
      <c r="I1567" t="s">
        <v>546</v>
      </c>
      <c r="J1567">
        <v>585</v>
      </c>
      <c r="K1567"/>
      <c r="N1567" t="s">
        <v>20</v>
      </c>
      <c r="P1567" t="s">
        <v>1073</v>
      </c>
      <c r="Q1567" t="s">
        <v>1073</v>
      </c>
      <c r="R1567" t="s">
        <v>1073</v>
      </c>
      <c r="S1567" t="s">
        <v>1073</v>
      </c>
    </row>
    <row r="1568" spans="1:19" x14ac:dyDescent="0.15">
      <c r="A1568">
        <v>1567</v>
      </c>
      <c r="B1568">
        <v>2018</v>
      </c>
      <c r="C1568" t="s">
        <v>253</v>
      </c>
      <c r="D1568" t="s">
        <v>398</v>
      </c>
      <c r="F1568" t="s">
        <v>23</v>
      </c>
      <c r="G1568" t="s">
        <v>23</v>
      </c>
      <c r="H1568" s="6" t="s">
        <v>71</v>
      </c>
      <c r="I1568" t="s">
        <v>354</v>
      </c>
      <c r="J1568">
        <v>0</v>
      </c>
      <c r="K1568"/>
      <c r="N1568" t="s">
        <v>36</v>
      </c>
      <c r="P1568" t="s">
        <v>1073</v>
      </c>
      <c r="Q1568" t="s">
        <v>1073</v>
      </c>
      <c r="R1568" t="s">
        <v>1073</v>
      </c>
      <c r="S1568" t="s">
        <v>1073</v>
      </c>
    </row>
    <row r="1569" spans="1:19" x14ac:dyDescent="0.15">
      <c r="A1569">
        <v>1568</v>
      </c>
      <c r="B1569">
        <v>2018</v>
      </c>
      <c r="F1569" t="s">
        <v>50</v>
      </c>
      <c r="G1569" t="s">
        <v>50</v>
      </c>
      <c r="H1569" s="6" t="s">
        <v>49</v>
      </c>
      <c r="I1569" t="s">
        <v>547</v>
      </c>
      <c r="J1569">
        <v>195</v>
      </c>
      <c r="K1569"/>
      <c r="N1569" t="s">
        <v>20</v>
      </c>
      <c r="P1569" t="s">
        <v>1073</v>
      </c>
      <c r="Q1569" t="s">
        <v>1073</v>
      </c>
      <c r="R1569" t="s">
        <v>1073</v>
      </c>
      <c r="S1569" t="s">
        <v>1073</v>
      </c>
    </row>
    <row r="1570" spans="1:19" x14ac:dyDescent="0.15">
      <c r="A1570">
        <v>1569</v>
      </c>
      <c r="B1570">
        <v>2018</v>
      </c>
      <c r="C1570" t="s">
        <v>812</v>
      </c>
      <c r="D1570" t="s">
        <v>813</v>
      </c>
      <c r="F1570" t="s">
        <v>74</v>
      </c>
      <c r="G1570" t="s">
        <v>35</v>
      </c>
      <c r="H1570" t="s">
        <v>16</v>
      </c>
      <c r="I1570" t="s">
        <v>546</v>
      </c>
      <c r="J1570">
        <v>685</v>
      </c>
      <c r="K1570"/>
      <c r="N1570" t="s">
        <v>36</v>
      </c>
      <c r="P1570" t="s">
        <v>1073</v>
      </c>
      <c r="Q1570" t="s">
        <v>1073</v>
      </c>
      <c r="R1570" t="s">
        <v>1073</v>
      </c>
      <c r="S1570" t="s">
        <v>1073</v>
      </c>
    </row>
    <row r="1571" spans="1:19" x14ac:dyDescent="0.15">
      <c r="A1571">
        <v>1570</v>
      </c>
      <c r="B1571">
        <v>2018</v>
      </c>
      <c r="C1571" t="s">
        <v>518</v>
      </c>
      <c r="D1571" t="s">
        <v>286</v>
      </c>
      <c r="F1571" t="s">
        <v>23</v>
      </c>
      <c r="G1571" t="s">
        <v>23</v>
      </c>
      <c r="H1571" t="s">
        <v>63</v>
      </c>
      <c r="I1571" t="s">
        <v>546</v>
      </c>
      <c r="J1571">
        <v>585</v>
      </c>
      <c r="K1571"/>
      <c r="N1571" t="s">
        <v>36</v>
      </c>
      <c r="P1571" t="s">
        <v>1073</v>
      </c>
      <c r="Q1571" t="s">
        <v>1073</v>
      </c>
      <c r="R1571" t="s">
        <v>1073</v>
      </c>
      <c r="S1571" t="s">
        <v>1073</v>
      </c>
    </row>
    <row r="1572" spans="1:19" x14ac:dyDescent="0.15">
      <c r="A1572">
        <v>1571</v>
      </c>
      <c r="B1572">
        <v>2018</v>
      </c>
      <c r="C1572" t="s">
        <v>318</v>
      </c>
      <c r="D1572" t="s">
        <v>319</v>
      </c>
      <c r="F1572" t="s">
        <v>23</v>
      </c>
      <c r="G1572" t="s">
        <v>23</v>
      </c>
      <c r="H1572" t="s">
        <v>16</v>
      </c>
      <c r="I1572" t="s">
        <v>546</v>
      </c>
      <c r="J1572">
        <v>685</v>
      </c>
      <c r="K1572"/>
      <c r="N1572" t="s">
        <v>36</v>
      </c>
      <c r="P1572" t="s">
        <v>1081</v>
      </c>
      <c r="Q1572" t="s">
        <v>1073</v>
      </c>
      <c r="R1572" t="s">
        <v>1073</v>
      </c>
      <c r="S1572" t="s">
        <v>1073</v>
      </c>
    </row>
    <row r="1573" spans="1:19" x14ac:dyDescent="0.15">
      <c r="A1573">
        <v>1572</v>
      </c>
      <c r="B1573">
        <v>2018</v>
      </c>
      <c r="F1573" t="s">
        <v>50</v>
      </c>
      <c r="G1573" t="s">
        <v>50</v>
      </c>
      <c r="H1573" s="6" t="s">
        <v>49</v>
      </c>
      <c r="I1573" t="s">
        <v>546</v>
      </c>
      <c r="J1573">
        <v>585</v>
      </c>
      <c r="K1573"/>
      <c r="N1573" t="s">
        <v>20</v>
      </c>
      <c r="P1573" t="s">
        <v>1073</v>
      </c>
      <c r="Q1573" t="s">
        <v>1073</v>
      </c>
      <c r="R1573" t="s">
        <v>1073</v>
      </c>
      <c r="S1573" t="s">
        <v>1073</v>
      </c>
    </row>
    <row r="1574" spans="1:19" x14ac:dyDescent="0.15">
      <c r="A1574">
        <v>1573</v>
      </c>
      <c r="B1574">
        <v>2018</v>
      </c>
      <c r="C1574" t="s">
        <v>428</v>
      </c>
      <c r="D1574" t="s">
        <v>256</v>
      </c>
      <c r="F1574" t="s">
        <v>23</v>
      </c>
      <c r="G1574" t="s">
        <v>23</v>
      </c>
      <c r="H1574" t="s">
        <v>71</v>
      </c>
      <c r="I1574" t="s">
        <v>548</v>
      </c>
      <c r="J1574">
        <v>525</v>
      </c>
      <c r="K1574"/>
      <c r="N1574" t="s">
        <v>36</v>
      </c>
      <c r="P1574" t="s">
        <v>1073</v>
      </c>
      <c r="Q1574" t="s">
        <v>1073</v>
      </c>
      <c r="R1574" t="s">
        <v>1073</v>
      </c>
      <c r="S1574" t="s">
        <v>1073</v>
      </c>
    </row>
    <row r="1575" spans="1:19" x14ac:dyDescent="0.15">
      <c r="A1575">
        <v>1574</v>
      </c>
      <c r="B1575">
        <v>2018</v>
      </c>
      <c r="C1575" t="s">
        <v>206</v>
      </c>
      <c r="D1575" t="s">
        <v>223</v>
      </c>
      <c r="F1575" t="s">
        <v>23</v>
      </c>
      <c r="G1575" t="s">
        <v>23</v>
      </c>
      <c r="H1575" s="6" t="s">
        <v>24</v>
      </c>
      <c r="I1575" t="s">
        <v>25</v>
      </c>
      <c r="J1575">
        <v>175</v>
      </c>
      <c r="K1575"/>
      <c r="N1575" t="s">
        <v>36</v>
      </c>
      <c r="P1575" t="s">
        <v>1081</v>
      </c>
      <c r="Q1575" t="s">
        <v>1073</v>
      </c>
      <c r="R1575" t="s">
        <v>1073</v>
      </c>
      <c r="S1575" t="s">
        <v>1073</v>
      </c>
    </row>
    <row r="1576" spans="1:19" x14ac:dyDescent="0.15">
      <c r="A1576">
        <v>1575</v>
      </c>
      <c r="B1576">
        <v>2018</v>
      </c>
      <c r="C1576" t="s">
        <v>218</v>
      </c>
      <c r="D1576" t="s">
        <v>219</v>
      </c>
      <c r="F1576" t="s">
        <v>23</v>
      </c>
      <c r="G1576" t="s">
        <v>23</v>
      </c>
      <c r="H1576" t="s">
        <v>16</v>
      </c>
      <c r="I1576" t="s">
        <v>548</v>
      </c>
      <c r="J1576">
        <v>525</v>
      </c>
      <c r="K1576"/>
      <c r="N1576" t="s">
        <v>36</v>
      </c>
      <c r="P1576" t="s">
        <v>1081</v>
      </c>
      <c r="Q1576" t="s">
        <v>1073</v>
      </c>
      <c r="R1576" t="s">
        <v>1073</v>
      </c>
      <c r="S1576" t="s">
        <v>1073</v>
      </c>
    </row>
    <row r="1577" spans="1:19" x14ac:dyDescent="0.15">
      <c r="A1577">
        <v>1576</v>
      </c>
      <c r="B1577">
        <v>2018</v>
      </c>
      <c r="C1577" t="s">
        <v>45</v>
      </c>
      <c r="D1577" t="s">
        <v>46</v>
      </c>
      <c r="F1577" t="s">
        <v>47</v>
      </c>
      <c r="G1577" t="s">
        <v>48</v>
      </c>
      <c r="H1577" t="s">
        <v>16</v>
      </c>
      <c r="I1577" t="s">
        <v>548</v>
      </c>
      <c r="J1577">
        <v>525</v>
      </c>
      <c r="K1577"/>
      <c r="N1577" t="s">
        <v>20</v>
      </c>
      <c r="P1577">
        <v>0</v>
      </c>
      <c r="Q1577" t="s">
        <v>1073</v>
      </c>
      <c r="R1577" t="s">
        <v>1073</v>
      </c>
      <c r="S1577" t="s">
        <v>1094</v>
      </c>
    </row>
    <row r="1578" spans="1:19" x14ac:dyDescent="0.15">
      <c r="A1578">
        <v>1577</v>
      </c>
      <c r="B1578">
        <v>2018</v>
      </c>
      <c r="C1578" t="s">
        <v>253</v>
      </c>
      <c r="D1578" t="s">
        <v>390</v>
      </c>
      <c r="F1578" t="s">
        <v>23</v>
      </c>
      <c r="G1578" t="s">
        <v>23</v>
      </c>
      <c r="H1578" t="s">
        <v>71</v>
      </c>
      <c r="I1578" t="s">
        <v>546</v>
      </c>
      <c r="J1578">
        <v>1135</v>
      </c>
      <c r="K1578"/>
      <c r="N1578" t="s">
        <v>36</v>
      </c>
      <c r="P1578" t="s">
        <v>1073</v>
      </c>
      <c r="Q1578" t="s">
        <v>1073</v>
      </c>
      <c r="R1578" t="s">
        <v>1073</v>
      </c>
      <c r="S1578" t="s">
        <v>1073</v>
      </c>
    </row>
    <row r="1579" spans="1:19" x14ac:dyDescent="0.15">
      <c r="A1579">
        <v>1578</v>
      </c>
      <c r="B1579">
        <v>2018</v>
      </c>
      <c r="C1579" t="s">
        <v>110</v>
      </c>
      <c r="D1579" t="s">
        <v>111</v>
      </c>
      <c r="F1579" t="s">
        <v>23</v>
      </c>
      <c r="G1579" t="s">
        <v>23</v>
      </c>
      <c r="H1579" t="s">
        <v>24</v>
      </c>
      <c r="I1579" t="s">
        <v>547</v>
      </c>
      <c r="J1579">
        <v>195</v>
      </c>
      <c r="K1579"/>
      <c r="N1579" t="s">
        <v>20</v>
      </c>
      <c r="P1579" t="s">
        <v>1081</v>
      </c>
      <c r="Q1579" t="s">
        <v>1073</v>
      </c>
      <c r="R1579" t="s">
        <v>1073</v>
      </c>
      <c r="S1579" t="s">
        <v>1073</v>
      </c>
    </row>
    <row r="1580" spans="1:19" x14ac:dyDescent="0.15">
      <c r="A1580">
        <v>1579</v>
      </c>
      <c r="B1580">
        <v>2018</v>
      </c>
      <c r="C1580" t="s">
        <v>695</v>
      </c>
      <c r="D1580" t="s">
        <v>230</v>
      </c>
      <c r="F1580" t="s">
        <v>23</v>
      </c>
      <c r="G1580" t="s">
        <v>23</v>
      </c>
      <c r="H1580" t="s">
        <v>71</v>
      </c>
      <c r="I1580" t="s">
        <v>546</v>
      </c>
      <c r="J1580">
        <v>585</v>
      </c>
      <c r="K1580"/>
      <c r="N1580" t="s">
        <v>36</v>
      </c>
      <c r="P1580" t="s">
        <v>1073</v>
      </c>
      <c r="Q1580" t="s">
        <v>1073</v>
      </c>
      <c r="R1580" t="s">
        <v>1073</v>
      </c>
      <c r="S1580" t="s">
        <v>1073</v>
      </c>
    </row>
    <row r="1581" spans="1:19" x14ac:dyDescent="0.15">
      <c r="A1581">
        <v>1580</v>
      </c>
      <c r="B1581">
        <v>2018</v>
      </c>
      <c r="C1581" t="s">
        <v>45</v>
      </c>
      <c r="D1581" t="s">
        <v>46</v>
      </c>
      <c r="F1581" t="s">
        <v>47</v>
      </c>
      <c r="G1581" t="s">
        <v>48</v>
      </c>
      <c r="H1581" s="6" t="s">
        <v>49</v>
      </c>
      <c r="I1581" t="s">
        <v>546</v>
      </c>
      <c r="J1581">
        <v>585</v>
      </c>
      <c r="K1581"/>
      <c r="N1581" t="s">
        <v>36</v>
      </c>
      <c r="P1581">
        <v>0</v>
      </c>
      <c r="Q1581" t="s">
        <v>1073</v>
      </c>
      <c r="R1581" t="s">
        <v>1073</v>
      </c>
      <c r="S1581" t="s">
        <v>1094</v>
      </c>
    </row>
    <row r="1582" spans="1:19" x14ac:dyDescent="0.15">
      <c r="A1582">
        <v>1581</v>
      </c>
      <c r="B1582">
        <v>2018</v>
      </c>
      <c r="C1582" t="s">
        <v>788</v>
      </c>
      <c r="D1582" t="s">
        <v>789</v>
      </c>
      <c r="F1582" t="s">
        <v>403</v>
      </c>
      <c r="G1582" t="s">
        <v>35</v>
      </c>
      <c r="H1582" s="6" t="s">
        <v>71</v>
      </c>
      <c r="I1582" t="s">
        <v>546</v>
      </c>
      <c r="J1582">
        <v>1560</v>
      </c>
      <c r="K1582"/>
      <c r="N1582" t="s">
        <v>36</v>
      </c>
      <c r="P1582" t="s">
        <v>1073</v>
      </c>
      <c r="Q1582" t="s">
        <v>1073</v>
      </c>
      <c r="R1582" t="s">
        <v>1073</v>
      </c>
      <c r="S1582" t="s">
        <v>1073</v>
      </c>
    </row>
    <row r="1583" spans="1:19" x14ac:dyDescent="0.15">
      <c r="A1583">
        <v>1582</v>
      </c>
      <c r="B1583">
        <v>2018</v>
      </c>
      <c r="C1583" t="s">
        <v>100</v>
      </c>
      <c r="D1583" t="s">
        <v>427</v>
      </c>
      <c r="F1583" t="s">
        <v>23</v>
      </c>
      <c r="G1583" t="s">
        <v>23</v>
      </c>
      <c r="H1583" s="6" t="s">
        <v>49</v>
      </c>
      <c r="I1583" t="s">
        <v>546</v>
      </c>
      <c r="J1583">
        <v>685</v>
      </c>
      <c r="K1583"/>
      <c r="N1583" t="s">
        <v>36</v>
      </c>
      <c r="P1583" t="s">
        <v>1073</v>
      </c>
      <c r="Q1583" t="s">
        <v>1073</v>
      </c>
      <c r="R1583" t="s">
        <v>1073</v>
      </c>
      <c r="S1583" t="s">
        <v>1073</v>
      </c>
    </row>
    <row r="1584" spans="1:19" x14ac:dyDescent="0.15">
      <c r="A1584">
        <v>1583</v>
      </c>
      <c r="B1584">
        <v>2018</v>
      </c>
      <c r="C1584" t="s">
        <v>369</v>
      </c>
      <c r="D1584" t="s">
        <v>370</v>
      </c>
      <c r="F1584" t="s">
        <v>23</v>
      </c>
      <c r="G1584" t="s">
        <v>23</v>
      </c>
      <c r="H1584" t="s">
        <v>24</v>
      </c>
      <c r="I1584" t="s">
        <v>547</v>
      </c>
      <c r="J1584">
        <v>195</v>
      </c>
      <c r="K1584"/>
      <c r="N1584" t="s">
        <v>36</v>
      </c>
      <c r="P1584" t="s">
        <v>1084</v>
      </c>
      <c r="Q1584" t="s">
        <v>1073</v>
      </c>
      <c r="R1584" t="s">
        <v>1073</v>
      </c>
      <c r="S1584" t="s">
        <v>1073</v>
      </c>
    </row>
    <row r="1585" spans="1:19" x14ac:dyDescent="0.15">
      <c r="A1585">
        <v>1584</v>
      </c>
      <c r="B1585">
        <v>2018</v>
      </c>
      <c r="C1585" t="s">
        <v>266</v>
      </c>
      <c r="D1585" t="s">
        <v>308</v>
      </c>
      <c r="F1585" t="s">
        <v>23</v>
      </c>
      <c r="G1585" t="s">
        <v>23</v>
      </c>
      <c r="H1585" t="s">
        <v>24</v>
      </c>
      <c r="I1585" t="s">
        <v>547</v>
      </c>
      <c r="J1585">
        <v>195</v>
      </c>
      <c r="K1585"/>
      <c r="N1585" t="s">
        <v>36</v>
      </c>
      <c r="P1585" t="s">
        <v>1081</v>
      </c>
      <c r="Q1585" t="s">
        <v>1073</v>
      </c>
      <c r="R1585" t="s">
        <v>1073</v>
      </c>
      <c r="S1585" t="s">
        <v>1073</v>
      </c>
    </row>
    <row r="1586" spans="1:19" x14ac:dyDescent="0.15">
      <c r="A1586">
        <v>1585</v>
      </c>
      <c r="B1586">
        <v>2018</v>
      </c>
      <c r="C1586" t="s">
        <v>416</v>
      </c>
      <c r="D1586" t="s">
        <v>380</v>
      </c>
      <c r="F1586" t="s">
        <v>23</v>
      </c>
      <c r="G1586" t="s">
        <v>23</v>
      </c>
      <c r="H1586" t="s">
        <v>71</v>
      </c>
      <c r="I1586" t="s">
        <v>546</v>
      </c>
      <c r="J1586">
        <v>0</v>
      </c>
      <c r="K1586"/>
      <c r="N1586" t="s">
        <v>36</v>
      </c>
      <c r="P1586" t="s">
        <v>1073</v>
      </c>
      <c r="Q1586" t="s">
        <v>1073</v>
      </c>
      <c r="R1586" t="s">
        <v>1073</v>
      </c>
      <c r="S1586" t="s">
        <v>1073</v>
      </c>
    </row>
    <row r="1587" spans="1:19" x14ac:dyDescent="0.15">
      <c r="A1587">
        <v>1586</v>
      </c>
      <c r="B1587">
        <v>2018</v>
      </c>
      <c r="C1587" t="s">
        <v>56</v>
      </c>
      <c r="D1587" t="s">
        <v>57</v>
      </c>
      <c r="F1587" t="s">
        <v>23</v>
      </c>
      <c r="G1587" t="s">
        <v>23</v>
      </c>
      <c r="H1587" t="s">
        <v>24</v>
      </c>
      <c r="I1587" t="s">
        <v>547</v>
      </c>
      <c r="J1587">
        <v>195</v>
      </c>
      <c r="K1587"/>
      <c r="N1587" t="s">
        <v>36</v>
      </c>
      <c r="P1587" t="s">
        <v>1081</v>
      </c>
      <c r="Q1587" t="s">
        <v>1073</v>
      </c>
      <c r="R1587" t="s">
        <v>1073</v>
      </c>
      <c r="S1587" t="s">
        <v>1073</v>
      </c>
    </row>
    <row r="1588" spans="1:19" x14ac:dyDescent="0.15">
      <c r="A1588">
        <v>1587</v>
      </c>
      <c r="B1588">
        <v>2018</v>
      </c>
      <c r="C1588" t="s">
        <v>787</v>
      </c>
      <c r="D1588" t="s">
        <v>814</v>
      </c>
      <c r="F1588" t="s">
        <v>23</v>
      </c>
      <c r="G1588" t="s">
        <v>23</v>
      </c>
      <c r="H1588" s="6" t="s">
        <v>24</v>
      </c>
      <c r="I1588" t="s">
        <v>25</v>
      </c>
      <c r="J1588">
        <v>175</v>
      </c>
      <c r="K1588"/>
      <c r="N1588" t="s">
        <v>36</v>
      </c>
      <c r="P1588" t="s">
        <v>1081</v>
      </c>
      <c r="Q1588" t="s">
        <v>1073</v>
      </c>
      <c r="R1588" t="s">
        <v>1073</v>
      </c>
      <c r="S1588" t="s">
        <v>1073</v>
      </c>
    </row>
    <row r="1589" spans="1:19" x14ac:dyDescent="0.15">
      <c r="A1589">
        <v>1588</v>
      </c>
      <c r="B1589">
        <v>2018</v>
      </c>
      <c r="C1589" t="s">
        <v>45</v>
      </c>
      <c r="D1589" t="s">
        <v>46</v>
      </c>
      <c r="F1589" t="s">
        <v>47</v>
      </c>
      <c r="G1589" t="s">
        <v>48</v>
      </c>
      <c r="H1589" t="s">
        <v>16</v>
      </c>
      <c r="I1589" t="s">
        <v>546</v>
      </c>
      <c r="J1589">
        <v>685</v>
      </c>
      <c r="K1589"/>
      <c r="N1589" t="s">
        <v>36</v>
      </c>
      <c r="P1589">
        <v>0</v>
      </c>
      <c r="Q1589" t="s">
        <v>1073</v>
      </c>
      <c r="R1589" t="s">
        <v>1073</v>
      </c>
      <c r="S1589" t="s">
        <v>1094</v>
      </c>
    </row>
    <row r="1590" spans="1:19" x14ac:dyDescent="0.15">
      <c r="A1590">
        <v>1589</v>
      </c>
      <c r="B1590">
        <v>2018</v>
      </c>
      <c r="C1590" t="s">
        <v>218</v>
      </c>
      <c r="D1590" t="s">
        <v>219</v>
      </c>
      <c r="F1590" t="s">
        <v>23</v>
      </c>
      <c r="G1590" t="s">
        <v>23</v>
      </c>
      <c r="H1590" t="s">
        <v>16</v>
      </c>
      <c r="I1590" t="s">
        <v>548</v>
      </c>
      <c r="J1590">
        <v>525</v>
      </c>
      <c r="K1590"/>
      <c r="N1590" t="s">
        <v>36</v>
      </c>
      <c r="P1590" t="s">
        <v>1081</v>
      </c>
      <c r="Q1590" t="s">
        <v>1073</v>
      </c>
      <c r="R1590" t="s">
        <v>1073</v>
      </c>
      <c r="S1590" t="s">
        <v>1073</v>
      </c>
    </row>
    <row r="1591" spans="1:19" x14ac:dyDescent="0.15">
      <c r="A1591">
        <v>1590</v>
      </c>
      <c r="B1591">
        <v>2018</v>
      </c>
      <c r="C1591" t="s">
        <v>661</v>
      </c>
      <c r="D1591" t="s">
        <v>662</v>
      </c>
      <c r="F1591" t="s">
        <v>23</v>
      </c>
      <c r="G1591" t="s">
        <v>23</v>
      </c>
      <c r="H1591" t="s">
        <v>24</v>
      </c>
      <c r="I1591" t="s">
        <v>547</v>
      </c>
      <c r="J1591">
        <v>195</v>
      </c>
      <c r="K1591"/>
      <c r="N1591" t="s">
        <v>36</v>
      </c>
      <c r="P1591" t="s">
        <v>1081</v>
      </c>
      <c r="Q1591" t="s">
        <v>1073</v>
      </c>
      <c r="R1591" t="s">
        <v>1073</v>
      </c>
      <c r="S1591" t="s">
        <v>1073</v>
      </c>
    </row>
    <row r="1592" spans="1:19" x14ac:dyDescent="0.15">
      <c r="A1592">
        <v>1591</v>
      </c>
      <c r="B1592">
        <v>2018</v>
      </c>
      <c r="C1592" t="s">
        <v>137</v>
      </c>
      <c r="D1592" t="s">
        <v>213</v>
      </c>
      <c r="F1592" t="s">
        <v>23</v>
      </c>
      <c r="G1592" t="s">
        <v>23</v>
      </c>
      <c r="H1592" t="s">
        <v>24</v>
      </c>
      <c r="I1592" t="s">
        <v>547</v>
      </c>
      <c r="J1592">
        <v>195</v>
      </c>
      <c r="K1592"/>
      <c r="N1592" t="s">
        <v>36</v>
      </c>
      <c r="P1592" t="s">
        <v>1081</v>
      </c>
      <c r="Q1592" t="s">
        <v>1073</v>
      </c>
      <c r="R1592" t="s">
        <v>1073</v>
      </c>
      <c r="S1592" t="s">
        <v>1073</v>
      </c>
    </row>
    <row r="1593" spans="1:19" x14ac:dyDescent="0.15">
      <c r="A1593">
        <v>1592</v>
      </c>
      <c r="B1593">
        <v>2018</v>
      </c>
      <c r="C1593" t="s">
        <v>39</v>
      </c>
      <c r="D1593" t="s">
        <v>40</v>
      </c>
      <c r="F1593" t="s">
        <v>23</v>
      </c>
      <c r="G1593" t="s">
        <v>23</v>
      </c>
      <c r="H1593" t="s">
        <v>16</v>
      </c>
      <c r="I1593" t="s">
        <v>548</v>
      </c>
      <c r="J1593">
        <v>525</v>
      </c>
      <c r="K1593"/>
      <c r="N1593" t="s">
        <v>36</v>
      </c>
      <c r="P1593" t="s">
        <v>1081</v>
      </c>
      <c r="Q1593" t="s">
        <v>1073</v>
      </c>
      <c r="R1593" t="s">
        <v>1073</v>
      </c>
      <c r="S1593" t="s">
        <v>1073</v>
      </c>
    </row>
    <row r="1594" spans="1:19" x14ac:dyDescent="0.15">
      <c r="A1594">
        <v>1593</v>
      </c>
      <c r="B1594">
        <v>2018</v>
      </c>
      <c r="C1594" t="s">
        <v>45</v>
      </c>
      <c r="D1594" t="s">
        <v>46</v>
      </c>
      <c r="F1594" t="s">
        <v>47</v>
      </c>
      <c r="G1594" t="s">
        <v>48</v>
      </c>
      <c r="H1594" t="s">
        <v>16</v>
      </c>
      <c r="I1594" t="s">
        <v>354</v>
      </c>
      <c r="J1594">
        <v>0</v>
      </c>
      <c r="K1594"/>
      <c r="N1594" t="s">
        <v>36</v>
      </c>
      <c r="P1594">
        <v>0</v>
      </c>
      <c r="Q1594" t="s">
        <v>1073</v>
      </c>
      <c r="R1594" t="s">
        <v>1073</v>
      </c>
      <c r="S1594" t="s">
        <v>1094</v>
      </c>
    </row>
    <row r="1595" spans="1:19" x14ac:dyDescent="0.15">
      <c r="A1595">
        <v>1594</v>
      </c>
      <c r="B1595">
        <v>2018</v>
      </c>
      <c r="C1595" t="s">
        <v>253</v>
      </c>
      <c r="D1595" t="s">
        <v>479</v>
      </c>
      <c r="F1595" t="s">
        <v>23</v>
      </c>
      <c r="G1595" t="s">
        <v>23</v>
      </c>
      <c r="H1595" t="s">
        <v>71</v>
      </c>
      <c r="I1595" t="s">
        <v>548</v>
      </c>
      <c r="J1595">
        <v>525</v>
      </c>
      <c r="K1595"/>
      <c r="N1595" t="s">
        <v>36</v>
      </c>
      <c r="P1595" t="s">
        <v>1073</v>
      </c>
      <c r="Q1595" t="s">
        <v>1073</v>
      </c>
      <c r="R1595" t="s">
        <v>1073</v>
      </c>
      <c r="S1595" t="s">
        <v>1073</v>
      </c>
    </row>
    <row r="1596" spans="1:19" x14ac:dyDescent="0.15">
      <c r="A1596">
        <v>1595</v>
      </c>
      <c r="B1596">
        <v>2018</v>
      </c>
      <c r="C1596" t="s">
        <v>282</v>
      </c>
      <c r="D1596" t="s">
        <v>283</v>
      </c>
      <c r="F1596" t="s">
        <v>23</v>
      </c>
      <c r="G1596" t="s">
        <v>23</v>
      </c>
      <c r="H1596" t="s">
        <v>24</v>
      </c>
      <c r="I1596" t="s">
        <v>25</v>
      </c>
      <c r="J1596">
        <v>175</v>
      </c>
      <c r="K1596"/>
      <c r="N1596" t="s">
        <v>20</v>
      </c>
      <c r="P1596" t="s">
        <v>1081</v>
      </c>
      <c r="Q1596" t="s">
        <v>1073</v>
      </c>
      <c r="R1596" t="s">
        <v>1073</v>
      </c>
      <c r="S1596" t="s">
        <v>1073</v>
      </c>
    </row>
    <row r="1597" spans="1:19" x14ac:dyDescent="0.15">
      <c r="A1597">
        <v>1596</v>
      </c>
      <c r="B1597">
        <v>2018</v>
      </c>
      <c r="C1597" t="s">
        <v>132</v>
      </c>
      <c r="D1597" t="s">
        <v>133</v>
      </c>
      <c r="F1597" t="s">
        <v>23</v>
      </c>
      <c r="G1597" t="s">
        <v>23</v>
      </c>
      <c r="H1597" s="6" t="s">
        <v>24</v>
      </c>
      <c r="I1597" t="s">
        <v>547</v>
      </c>
      <c r="J1597">
        <v>345</v>
      </c>
      <c r="K1597"/>
      <c r="N1597" t="s">
        <v>36</v>
      </c>
      <c r="P1597" t="s">
        <v>1081</v>
      </c>
      <c r="Q1597" t="s">
        <v>1073</v>
      </c>
      <c r="R1597" t="s">
        <v>1073</v>
      </c>
      <c r="S1597" t="s">
        <v>1073</v>
      </c>
    </row>
    <row r="1598" spans="1:19" x14ac:dyDescent="0.15">
      <c r="A1598">
        <v>1597</v>
      </c>
      <c r="B1598">
        <v>2018</v>
      </c>
      <c r="C1598" t="s">
        <v>258</v>
      </c>
      <c r="D1598" t="s">
        <v>101</v>
      </c>
      <c r="E1598" t="s">
        <v>102</v>
      </c>
      <c r="F1598" t="s">
        <v>23</v>
      </c>
      <c r="G1598" t="s">
        <v>23</v>
      </c>
      <c r="H1598" s="6" t="s">
        <v>49</v>
      </c>
      <c r="I1598" t="s">
        <v>354</v>
      </c>
      <c r="J1598">
        <v>0</v>
      </c>
      <c r="K1598"/>
      <c r="N1598" t="s">
        <v>36</v>
      </c>
      <c r="P1598" t="s">
        <v>1081</v>
      </c>
      <c r="Q1598" t="s">
        <v>1073</v>
      </c>
      <c r="R1598" t="s">
        <v>1073</v>
      </c>
      <c r="S1598" t="s">
        <v>1073</v>
      </c>
    </row>
    <row r="1599" spans="1:19" x14ac:dyDescent="0.15">
      <c r="A1599">
        <v>1598</v>
      </c>
      <c r="B1599">
        <v>2018</v>
      </c>
      <c r="C1599" t="s">
        <v>56</v>
      </c>
      <c r="D1599" t="s">
        <v>474</v>
      </c>
      <c r="F1599" t="s">
        <v>23</v>
      </c>
      <c r="G1599" t="s">
        <v>23</v>
      </c>
      <c r="H1599" t="s">
        <v>16</v>
      </c>
      <c r="I1599" t="s">
        <v>548</v>
      </c>
      <c r="J1599">
        <v>525</v>
      </c>
      <c r="K1599"/>
      <c r="N1599" t="s">
        <v>20</v>
      </c>
      <c r="P1599" t="s">
        <v>1081</v>
      </c>
      <c r="Q1599" t="s">
        <v>1073</v>
      </c>
      <c r="R1599" t="s">
        <v>1073</v>
      </c>
      <c r="S1599" t="s">
        <v>1073</v>
      </c>
    </row>
    <row r="1600" spans="1:19" x14ac:dyDescent="0.15">
      <c r="A1600">
        <v>1599</v>
      </c>
      <c r="B1600">
        <v>2018</v>
      </c>
      <c r="C1600" t="s">
        <v>167</v>
      </c>
      <c r="D1600" t="s">
        <v>477</v>
      </c>
      <c r="F1600" t="s">
        <v>23</v>
      </c>
      <c r="G1600" t="s">
        <v>23</v>
      </c>
      <c r="H1600" t="s">
        <v>67</v>
      </c>
      <c r="I1600" t="s">
        <v>546</v>
      </c>
      <c r="J1600">
        <v>735</v>
      </c>
      <c r="K1600"/>
      <c r="N1600" t="s">
        <v>36</v>
      </c>
      <c r="P1600" t="s">
        <v>1081</v>
      </c>
      <c r="Q1600" t="s">
        <v>1073</v>
      </c>
      <c r="R1600" t="s">
        <v>1073</v>
      </c>
      <c r="S1600" t="s">
        <v>1073</v>
      </c>
    </row>
    <row r="1601" spans="1:19" x14ac:dyDescent="0.15">
      <c r="A1601">
        <v>1600</v>
      </c>
      <c r="B1601">
        <v>2018</v>
      </c>
      <c r="C1601" t="s">
        <v>661</v>
      </c>
      <c r="D1601" t="s">
        <v>662</v>
      </c>
      <c r="F1601" t="s">
        <v>23</v>
      </c>
      <c r="G1601" t="s">
        <v>23</v>
      </c>
      <c r="H1601" t="s">
        <v>24</v>
      </c>
      <c r="I1601" t="s">
        <v>547</v>
      </c>
      <c r="J1601">
        <v>295</v>
      </c>
      <c r="K1601"/>
      <c r="N1601" t="s">
        <v>20</v>
      </c>
      <c r="P1601" t="s">
        <v>1081</v>
      </c>
      <c r="Q1601" t="s">
        <v>1073</v>
      </c>
      <c r="R1601" t="s">
        <v>1073</v>
      </c>
      <c r="S1601" t="s">
        <v>1073</v>
      </c>
    </row>
    <row r="1602" spans="1:19" x14ac:dyDescent="0.15">
      <c r="A1602">
        <v>1601</v>
      </c>
      <c r="B1602">
        <v>2018</v>
      </c>
      <c r="C1602" t="s">
        <v>492</v>
      </c>
      <c r="F1602" t="s">
        <v>493</v>
      </c>
      <c r="G1602" t="s">
        <v>43</v>
      </c>
      <c r="H1602" t="s">
        <v>24</v>
      </c>
      <c r="I1602" t="s">
        <v>547</v>
      </c>
      <c r="J1602">
        <v>195</v>
      </c>
      <c r="K1602"/>
      <c r="N1602" t="s">
        <v>20</v>
      </c>
      <c r="P1602" t="s">
        <v>1073</v>
      </c>
      <c r="Q1602" t="s">
        <v>1073</v>
      </c>
      <c r="R1602" t="s">
        <v>1073</v>
      </c>
      <c r="S1602" t="s">
        <v>1094</v>
      </c>
    </row>
    <row r="1603" spans="1:19" x14ac:dyDescent="0.15">
      <c r="A1603">
        <v>1602</v>
      </c>
      <c r="B1603">
        <v>2018</v>
      </c>
      <c r="C1603" t="s">
        <v>221</v>
      </c>
      <c r="D1603" t="s">
        <v>222</v>
      </c>
      <c r="F1603" t="s">
        <v>14</v>
      </c>
      <c r="G1603" t="s">
        <v>15</v>
      </c>
      <c r="H1603" t="s">
        <v>16</v>
      </c>
      <c r="I1603" t="s">
        <v>546</v>
      </c>
      <c r="J1603">
        <v>685</v>
      </c>
      <c r="K1603"/>
      <c r="N1603" t="s">
        <v>36</v>
      </c>
      <c r="P1603" t="s">
        <v>1073</v>
      </c>
      <c r="Q1603" t="s">
        <v>1073</v>
      </c>
      <c r="R1603" t="s">
        <v>1073</v>
      </c>
      <c r="S1603" t="s">
        <v>1073</v>
      </c>
    </row>
    <row r="1604" spans="1:19" x14ac:dyDescent="0.15">
      <c r="A1604">
        <v>1603</v>
      </c>
      <c r="B1604">
        <v>2018</v>
      </c>
      <c r="C1604" t="s">
        <v>145</v>
      </c>
      <c r="D1604" t="s">
        <v>146</v>
      </c>
      <c r="F1604" t="s">
        <v>23</v>
      </c>
      <c r="G1604" t="s">
        <v>23</v>
      </c>
      <c r="H1604" t="s">
        <v>16</v>
      </c>
      <c r="I1604" t="s">
        <v>546</v>
      </c>
      <c r="J1604">
        <v>585</v>
      </c>
      <c r="K1604"/>
      <c r="N1604" t="s">
        <v>36</v>
      </c>
      <c r="P1604" t="s">
        <v>1081</v>
      </c>
      <c r="Q1604" t="s">
        <v>1073</v>
      </c>
      <c r="R1604" t="s">
        <v>1073</v>
      </c>
      <c r="S1604" t="s">
        <v>1073</v>
      </c>
    </row>
    <row r="1605" spans="1:19" x14ac:dyDescent="0.15">
      <c r="A1605">
        <v>1604</v>
      </c>
      <c r="B1605">
        <v>2018</v>
      </c>
      <c r="C1605" t="s">
        <v>815</v>
      </c>
      <c r="D1605" t="s">
        <v>816</v>
      </c>
      <c r="F1605" t="s">
        <v>23</v>
      </c>
      <c r="G1605" t="s">
        <v>23</v>
      </c>
      <c r="H1605" t="s">
        <v>71</v>
      </c>
      <c r="I1605" t="s">
        <v>546</v>
      </c>
      <c r="J1605">
        <v>585</v>
      </c>
      <c r="K1605"/>
      <c r="N1605" t="s">
        <v>36</v>
      </c>
      <c r="P1605" t="s">
        <v>1073</v>
      </c>
      <c r="Q1605" t="s">
        <v>1073</v>
      </c>
      <c r="R1605" t="s">
        <v>1073</v>
      </c>
      <c r="S1605" t="s">
        <v>1073</v>
      </c>
    </row>
    <row r="1606" spans="1:19" x14ac:dyDescent="0.15">
      <c r="A1606">
        <v>1605</v>
      </c>
      <c r="B1606">
        <v>2018</v>
      </c>
      <c r="C1606" t="s">
        <v>258</v>
      </c>
      <c r="D1606" t="s">
        <v>101</v>
      </c>
      <c r="F1606" t="s">
        <v>23</v>
      </c>
      <c r="G1606" t="s">
        <v>23</v>
      </c>
      <c r="H1606" t="s">
        <v>16</v>
      </c>
      <c r="I1606" t="s">
        <v>546</v>
      </c>
      <c r="J1606">
        <v>585</v>
      </c>
      <c r="K1606"/>
      <c r="N1606" t="s">
        <v>36</v>
      </c>
      <c r="P1606" t="s">
        <v>1081</v>
      </c>
      <c r="Q1606" t="s">
        <v>1073</v>
      </c>
      <c r="R1606" t="s">
        <v>1073</v>
      </c>
      <c r="S1606" t="s">
        <v>1073</v>
      </c>
    </row>
    <row r="1607" spans="1:19" x14ac:dyDescent="0.15">
      <c r="A1607">
        <v>1606</v>
      </c>
      <c r="B1607">
        <v>2018</v>
      </c>
      <c r="C1607" t="s">
        <v>817</v>
      </c>
      <c r="D1607" t="s">
        <v>750</v>
      </c>
      <c r="F1607" t="s">
        <v>360</v>
      </c>
      <c r="G1607" t="s">
        <v>43</v>
      </c>
      <c r="H1607" t="s">
        <v>24</v>
      </c>
      <c r="I1607" t="s">
        <v>547</v>
      </c>
      <c r="J1607">
        <v>465</v>
      </c>
      <c r="K1607"/>
      <c r="N1607" t="s">
        <v>20</v>
      </c>
      <c r="P1607" t="s">
        <v>1073</v>
      </c>
      <c r="Q1607" t="s">
        <v>1073</v>
      </c>
      <c r="R1607" t="s">
        <v>1073</v>
      </c>
      <c r="S1607" t="s">
        <v>1094</v>
      </c>
    </row>
    <row r="1608" spans="1:19" x14ac:dyDescent="0.15">
      <c r="A1608">
        <v>1607</v>
      </c>
      <c r="B1608">
        <v>2018</v>
      </c>
      <c r="C1608" t="s">
        <v>110</v>
      </c>
      <c r="D1608" t="s">
        <v>111</v>
      </c>
      <c r="F1608" t="s">
        <v>23</v>
      </c>
      <c r="G1608" t="s">
        <v>23</v>
      </c>
      <c r="H1608" t="s">
        <v>16</v>
      </c>
      <c r="I1608" t="s">
        <v>546</v>
      </c>
      <c r="J1608">
        <v>585</v>
      </c>
      <c r="K1608"/>
      <c r="N1608" t="s">
        <v>36</v>
      </c>
      <c r="P1608" t="s">
        <v>1081</v>
      </c>
      <c r="Q1608" t="s">
        <v>1073</v>
      </c>
      <c r="R1608" t="s">
        <v>1073</v>
      </c>
      <c r="S1608" t="s">
        <v>1073</v>
      </c>
    </row>
    <row r="1609" spans="1:19" x14ac:dyDescent="0.15">
      <c r="A1609">
        <v>1608</v>
      </c>
      <c r="B1609">
        <v>2018</v>
      </c>
      <c r="C1609" t="s">
        <v>21</v>
      </c>
      <c r="D1609" t="s">
        <v>22</v>
      </c>
      <c r="F1609" t="s">
        <v>23</v>
      </c>
      <c r="G1609" t="s">
        <v>23</v>
      </c>
      <c r="H1609" t="s">
        <v>24</v>
      </c>
      <c r="I1609" t="s">
        <v>547</v>
      </c>
      <c r="J1609">
        <v>195</v>
      </c>
      <c r="K1609"/>
      <c r="N1609" t="s">
        <v>36</v>
      </c>
      <c r="P1609" t="s">
        <v>1081</v>
      </c>
      <c r="Q1609" t="s">
        <v>1073</v>
      </c>
      <c r="R1609" t="s">
        <v>1073</v>
      </c>
      <c r="S1609" t="s">
        <v>1073</v>
      </c>
    </row>
    <row r="1610" spans="1:19" x14ac:dyDescent="0.15">
      <c r="A1610">
        <v>1609</v>
      </c>
      <c r="B1610">
        <v>2018</v>
      </c>
      <c r="C1610" t="s">
        <v>21</v>
      </c>
      <c r="D1610" t="s">
        <v>22</v>
      </c>
      <c r="F1610" t="s">
        <v>23</v>
      </c>
      <c r="G1610" t="s">
        <v>23</v>
      </c>
      <c r="H1610" t="s">
        <v>24</v>
      </c>
      <c r="I1610" t="s">
        <v>547</v>
      </c>
      <c r="J1610">
        <v>195</v>
      </c>
      <c r="K1610"/>
      <c r="N1610" t="s">
        <v>36</v>
      </c>
      <c r="P1610" t="s">
        <v>1081</v>
      </c>
      <c r="Q1610" t="s">
        <v>1073</v>
      </c>
      <c r="R1610" t="s">
        <v>1073</v>
      </c>
      <c r="S1610" t="s">
        <v>1073</v>
      </c>
    </row>
    <row r="1611" spans="1:19" x14ac:dyDescent="0.15">
      <c r="A1611">
        <v>1610</v>
      </c>
      <c r="B1611">
        <v>2018</v>
      </c>
      <c r="C1611" t="s">
        <v>180</v>
      </c>
      <c r="D1611" t="s">
        <v>181</v>
      </c>
      <c r="F1611" t="s">
        <v>23</v>
      </c>
      <c r="G1611" t="s">
        <v>23</v>
      </c>
      <c r="H1611" t="s">
        <v>24</v>
      </c>
      <c r="I1611" t="s">
        <v>25</v>
      </c>
      <c r="J1611">
        <v>175</v>
      </c>
      <c r="K1611"/>
      <c r="N1611" t="s">
        <v>20</v>
      </c>
      <c r="P1611" t="s">
        <v>1081</v>
      </c>
      <c r="Q1611" t="s">
        <v>1073</v>
      </c>
      <c r="R1611" t="s">
        <v>1073</v>
      </c>
      <c r="S1611" t="s">
        <v>1073</v>
      </c>
    </row>
    <row r="1612" spans="1:19" x14ac:dyDescent="0.15">
      <c r="A1612">
        <v>1611</v>
      </c>
      <c r="B1612">
        <v>2018</v>
      </c>
      <c r="C1612" t="s">
        <v>795</v>
      </c>
      <c r="D1612" t="s">
        <v>796</v>
      </c>
      <c r="F1612" t="s">
        <v>23</v>
      </c>
      <c r="G1612" t="s">
        <v>23</v>
      </c>
      <c r="H1612" t="s">
        <v>16</v>
      </c>
      <c r="I1612" t="s">
        <v>546</v>
      </c>
      <c r="J1612">
        <v>585</v>
      </c>
      <c r="K1612"/>
      <c r="N1612" t="s">
        <v>36</v>
      </c>
      <c r="P1612" t="s">
        <v>1081</v>
      </c>
      <c r="Q1612" t="s">
        <v>1073</v>
      </c>
      <c r="R1612" t="s">
        <v>1073</v>
      </c>
      <c r="S1612" t="s">
        <v>1073</v>
      </c>
    </row>
    <row r="1613" spans="1:19" x14ac:dyDescent="0.15">
      <c r="A1613">
        <v>1612</v>
      </c>
      <c r="B1613">
        <v>2018</v>
      </c>
      <c r="C1613" t="s">
        <v>258</v>
      </c>
      <c r="D1613" t="s">
        <v>101</v>
      </c>
      <c r="F1613" t="s">
        <v>23</v>
      </c>
      <c r="G1613" t="s">
        <v>23</v>
      </c>
      <c r="H1613" t="s">
        <v>24</v>
      </c>
      <c r="I1613" t="s">
        <v>25</v>
      </c>
      <c r="J1613">
        <v>275</v>
      </c>
      <c r="K1613"/>
      <c r="N1613" t="s">
        <v>36</v>
      </c>
      <c r="P1613" t="s">
        <v>1081</v>
      </c>
      <c r="Q1613" t="s">
        <v>1073</v>
      </c>
      <c r="R1613" t="s">
        <v>1073</v>
      </c>
      <c r="S1613" t="s">
        <v>1073</v>
      </c>
    </row>
    <row r="1614" spans="1:19" x14ac:dyDescent="0.15">
      <c r="A1614">
        <v>1613</v>
      </c>
      <c r="B1614">
        <v>2018</v>
      </c>
      <c r="F1614" t="s">
        <v>50</v>
      </c>
      <c r="G1614" t="s">
        <v>50</v>
      </c>
      <c r="H1614" s="6" t="s">
        <v>71</v>
      </c>
      <c r="I1614" t="s">
        <v>354</v>
      </c>
      <c r="J1614">
        <v>0</v>
      </c>
      <c r="K1614"/>
      <c r="N1614" t="s">
        <v>36</v>
      </c>
      <c r="P1614" t="s">
        <v>1073</v>
      </c>
      <c r="Q1614" t="s">
        <v>1073</v>
      </c>
      <c r="R1614" t="s">
        <v>1073</v>
      </c>
      <c r="S1614" t="s">
        <v>1073</v>
      </c>
    </row>
    <row r="1615" spans="1:19" x14ac:dyDescent="0.15">
      <c r="A1615">
        <v>1614</v>
      </c>
      <c r="B1615">
        <v>2018</v>
      </c>
      <c r="C1615" t="s">
        <v>234</v>
      </c>
      <c r="D1615" t="s">
        <v>235</v>
      </c>
      <c r="F1615" t="s">
        <v>23</v>
      </c>
      <c r="G1615" t="s">
        <v>23</v>
      </c>
      <c r="H1615" t="s">
        <v>24</v>
      </c>
      <c r="I1615" t="s">
        <v>25</v>
      </c>
      <c r="J1615">
        <v>175</v>
      </c>
      <c r="K1615"/>
      <c r="N1615" t="s">
        <v>20</v>
      </c>
      <c r="P1615" t="s">
        <v>1081</v>
      </c>
      <c r="Q1615" t="s">
        <v>1073</v>
      </c>
      <c r="R1615" t="s">
        <v>1073</v>
      </c>
      <c r="S1615" t="s">
        <v>1073</v>
      </c>
    </row>
    <row r="1616" spans="1:19" x14ac:dyDescent="0.15">
      <c r="A1616">
        <v>1615</v>
      </c>
      <c r="B1616">
        <v>2018</v>
      </c>
      <c r="C1616" t="s">
        <v>382</v>
      </c>
      <c r="D1616" t="s">
        <v>383</v>
      </c>
      <c r="F1616" t="s">
        <v>23</v>
      </c>
      <c r="G1616" t="s">
        <v>23</v>
      </c>
      <c r="H1616" t="s">
        <v>63</v>
      </c>
      <c r="I1616" t="s">
        <v>546</v>
      </c>
      <c r="J1616">
        <v>585</v>
      </c>
      <c r="K1616"/>
      <c r="N1616" t="s">
        <v>36</v>
      </c>
      <c r="P1616">
        <v>0</v>
      </c>
      <c r="Q1616" t="s">
        <v>1073</v>
      </c>
      <c r="R1616" t="s">
        <v>1073</v>
      </c>
      <c r="S1616" t="s">
        <v>1073</v>
      </c>
    </row>
    <row r="1617" spans="1:19" x14ac:dyDescent="0.15">
      <c r="A1617">
        <v>1616</v>
      </c>
      <c r="B1617">
        <v>2018</v>
      </c>
      <c r="C1617" t="s">
        <v>75</v>
      </c>
      <c r="D1617" t="s">
        <v>76</v>
      </c>
      <c r="F1617" t="s">
        <v>23</v>
      </c>
      <c r="G1617" t="s">
        <v>23</v>
      </c>
      <c r="H1617" t="s">
        <v>67</v>
      </c>
      <c r="I1617" t="s">
        <v>25</v>
      </c>
      <c r="J1617">
        <v>175</v>
      </c>
      <c r="K1617"/>
      <c r="N1617" t="s">
        <v>36</v>
      </c>
      <c r="P1617" t="s">
        <v>1081</v>
      </c>
      <c r="Q1617" t="s">
        <v>1073</v>
      </c>
      <c r="R1617" t="s">
        <v>1073</v>
      </c>
      <c r="S1617" t="s">
        <v>1073</v>
      </c>
    </row>
    <row r="1618" spans="1:19" x14ac:dyDescent="0.15">
      <c r="A1618">
        <v>1617</v>
      </c>
      <c r="B1618">
        <v>2018</v>
      </c>
      <c r="C1618" t="s">
        <v>264</v>
      </c>
      <c r="D1618" t="s">
        <v>168</v>
      </c>
      <c r="F1618" t="s">
        <v>23</v>
      </c>
      <c r="G1618" t="s">
        <v>23</v>
      </c>
      <c r="H1618" t="s">
        <v>71</v>
      </c>
      <c r="I1618" t="s">
        <v>548</v>
      </c>
      <c r="J1618">
        <v>0</v>
      </c>
      <c r="K1618"/>
      <c r="N1618" t="s">
        <v>36</v>
      </c>
      <c r="P1618" t="s">
        <v>1073</v>
      </c>
      <c r="Q1618" t="s">
        <v>1073</v>
      </c>
      <c r="R1618" t="s">
        <v>1073</v>
      </c>
      <c r="S1618" t="s">
        <v>1073</v>
      </c>
    </row>
    <row r="1619" spans="1:19" x14ac:dyDescent="0.15">
      <c r="A1619">
        <v>1618</v>
      </c>
      <c r="B1619">
        <v>2018</v>
      </c>
      <c r="C1619" t="s">
        <v>119</v>
      </c>
      <c r="D1619" t="s">
        <v>120</v>
      </c>
      <c r="F1619" t="s">
        <v>121</v>
      </c>
      <c r="G1619" t="s">
        <v>43</v>
      </c>
      <c r="H1619" t="s">
        <v>67</v>
      </c>
      <c r="I1619" t="s">
        <v>547</v>
      </c>
      <c r="J1619">
        <v>195</v>
      </c>
      <c r="K1619"/>
      <c r="N1619" t="s">
        <v>20</v>
      </c>
      <c r="P1619" t="s">
        <v>1073</v>
      </c>
      <c r="Q1619" t="s">
        <v>1073</v>
      </c>
      <c r="R1619" t="s">
        <v>1073</v>
      </c>
      <c r="S1619" t="s">
        <v>1073</v>
      </c>
    </row>
    <row r="1620" spans="1:19" x14ac:dyDescent="0.15">
      <c r="A1620">
        <v>1619</v>
      </c>
      <c r="B1620">
        <v>2018</v>
      </c>
      <c r="C1620" t="s">
        <v>56</v>
      </c>
      <c r="D1620" t="s">
        <v>57</v>
      </c>
      <c r="F1620" t="s">
        <v>23</v>
      </c>
      <c r="G1620" t="s">
        <v>23</v>
      </c>
      <c r="H1620" s="6" t="s">
        <v>24</v>
      </c>
      <c r="I1620" t="s">
        <v>547</v>
      </c>
      <c r="J1620">
        <v>195</v>
      </c>
      <c r="K1620"/>
      <c r="N1620" t="s">
        <v>36</v>
      </c>
      <c r="P1620" t="s">
        <v>1081</v>
      </c>
      <c r="Q1620" t="s">
        <v>1073</v>
      </c>
      <c r="R1620" t="s">
        <v>1073</v>
      </c>
      <c r="S1620" t="s">
        <v>1073</v>
      </c>
    </row>
    <row r="1621" spans="1:19" x14ac:dyDescent="0.15">
      <c r="A1621">
        <v>1620</v>
      </c>
      <c r="B1621">
        <v>2018</v>
      </c>
      <c r="C1621" t="s">
        <v>425</v>
      </c>
      <c r="D1621" t="s">
        <v>426</v>
      </c>
      <c r="F1621" t="s">
        <v>23</v>
      </c>
      <c r="G1621" t="s">
        <v>23</v>
      </c>
      <c r="H1621" t="s">
        <v>16</v>
      </c>
      <c r="I1621" t="s">
        <v>546</v>
      </c>
      <c r="J1621">
        <v>685</v>
      </c>
      <c r="K1621"/>
      <c r="N1621" t="s">
        <v>36</v>
      </c>
      <c r="P1621" t="s">
        <v>1081</v>
      </c>
      <c r="Q1621" t="s">
        <v>1073</v>
      </c>
      <c r="R1621" t="s">
        <v>1073</v>
      </c>
      <c r="S1621" t="s">
        <v>1073</v>
      </c>
    </row>
    <row r="1622" spans="1:19" x14ac:dyDescent="0.15">
      <c r="A1622">
        <v>1621</v>
      </c>
      <c r="B1622">
        <v>2018</v>
      </c>
      <c r="C1622" t="s">
        <v>258</v>
      </c>
      <c r="D1622" t="s">
        <v>101</v>
      </c>
      <c r="F1622" t="s">
        <v>23</v>
      </c>
      <c r="G1622" t="s">
        <v>23</v>
      </c>
      <c r="H1622" t="s">
        <v>67</v>
      </c>
      <c r="I1622" t="s">
        <v>546</v>
      </c>
      <c r="J1622">
        <v>585</v>
      </c>
      <c r="K1622"/>
      <c r="N1622" t="s">
        <v>36</v>
      </c>
      <c r="P1622" t="s">
        <v>1081</v>
      </c>
      <c r="Q1622" t="s">
        <v>1073</v>
      </c>
      <c r="R1622" t="s">
        <v>1073</v>
      </c>
      <c r="S1622" t="s">
        <v>1073</v>
      </c>
    </row>
    <row r="1623" spans="1:19" x14ac:dyDescent="0.15">
      <c r="A1623">
        <v>1622</v>
      </c>
      <c r="B1623">
        <v>2018</v>
      </c>
      <c r="C1623" t="s">
        <v>815</v>
      </c>
      <c r="D1623" t="s">
        <v>816</v>
      </c>
      <c r="F1623" t="s">
        <v>23</v>
      </c>
      <c r="G1623" t="s">
        <v>23</v>
      </c>
      <c r="H1623" t="s">
        <v>71</v>
      </c>
      <c r="I1623" t="s">
        <v>548</v>
      </c>
      <c r="J1623">
        <v>525</v>
      </c>
      <c r="K1623"/>
      <c r="N1623" t="s">
        <v>20</v>
      </c>
      <c r="P1623" t="s">
        <v>1073</v>
      </c>
      <c r="Q1623" t="s">
        <v>1073</v>
      </c>
      <c r="R1623" t="s">
        <v>1073</v>
      </c>
      <c r="S1623" t="s">
        <v>1073</v>
      </c>
    </row>
    <row r="1624" spans="1:19" x14ac:dyDescent="0.15">
      <c r="A1624">
        <v>1623</v>
      </c>
      <c r="B1624">
        <v>2018</v>
      </c>
      <c r="C1624" t="s">
        <v>492</v>
      </c>
      <c r="F1624" t="s">
        <v>493</v>
      </c>
      <c r="G1624" t="s">
        <v>43</v>
      </c>
      <c r="H1624" t="s">
        <v>16</v>
      </c>
      <c r="I1624" t="s">
        <v>546</v>
      </c>
      <c r="J1624">
        <v>585</v>
      </c>
      <c r="K1624"/>
      <c r="N1624" t="s">
        <v>36</v>
      </c>
      <c r="P1624" t="s">
        <v>1073</v>
      </c>
      <c r="Q1624" t="s">
        <v>1073</v>
      </c>
      <c r="R1624" t="s">
        <v>1073</v>
      </c>
      <c r="S1624" t="s">
        <v>1094</v>
      </c>
    </row>
    <row r="1625" spans="1:19" x14ac:dyDescent="0.15">
      <c r="A1625">
        <v>1624</v>
      </c>
      <c r="B1625">
        <v>2018</v>
      </c>
      <c r="C1625" t="s">
        <v>818</v>
      </c>
      <c r="D1625" t="s">
        <v>819</v>
      </c>
      <c r="F1625" t="s">
        <v>136</v>
      </c>
      <c r="G1625" t="s">
        <v>43</v>
      </c>
      <c r="H1625" t="s">
        <v>16</v>
      </c>
      <c r="I1625" t="s">
        <v>546</v>
      </c>
      <c r="J1625">
        <v>585</v>
      </c>
      <c r="K1625"/>
      <c r="N1625" t="s">
        <v>20</v>
      </c>
      <c r="P1625" t="s">
        <v>1073</v>
      </c>
      <c r="Q1625" t="s">
        <v>1073</v>
      </c>
      <c r="R1625" t="s">
        <v>1073</v>
      </c>
      <c r="S1625" t="s">
        <v>1094</v>
      </c>
    </row>
    <row r="1626" spans="1:19" x14ac:dyDescent="0.15">
      <c r="A1626">
        <v>1625</v>
      </c>
      <c r="B1626">
        <v>2018</v>
      </c>
      <c r="C1626" t="s">
        <v>820</v>
      </c>
      <c r="D1626" t="s">
        <v>821</v>
      </c>
      <c r="F1626" t="s">
        <v>23</v>
      </c>
      <c r="G1626" t="s">
        <v>23</v>
      </c>
      <c r="H1626" t="s">
        <v>71</v>
      </c>
      <c r="I1626" t="s">
        <v>546</v>
      </c>
      <c r="J1626">
        <v>735</v>
      </c>
      <c r="K1626"/>
      <c r="N1626" t="s">
        <v>36</v>
      </c>
      <c r="P1626" t="s">
        <v>1073</v>
      </c>
      <c r="Q1626" t="s">
        <v>1073</v>
      </c>
      <c r="R1626" t="s">
        <v>1073</v>
      </c>
      <c r="S1626" t="s">
        <v>1073</v>
      </c>
    </row>
    <row r="1627" spans="1:19" x14ac:dyDescent="0.15">
      <c r="A1627">
        <v>1626</v>
      </c>
      <c r="B1627">
        <v>2018</v>
      </c>
      <c r="F1627" t="s">
        <v>50</v>
      </c>
      <c r="G1627" t="s">
        <v>50</v>
      </c>
      <c r="H1627" s="6" t="s">
        <v>71</v>
      </c>
      <c r="I1627" t="s">
        <v>550</v>
      </c>
      <c r="J1627">
        <v>0</v>
      </c>
      <c r="K1627"/>
      <c r="N1627" t="s">
        <v>20</v>
      </c>
      <c r="P1627" t="s">
        <v>1073</v>
      </c>
      <c r="Q1627" t="s">
        <v>1073</v>
      </c>
      <c r="R1627" t="s">
        <v>1073</v>
      </c>
      <c r="S1627" t="s">
        <v>1073</v>
      </c>
    </row>
    <row r="1628" spans="1:19" x14ac:dyDescent="0.15">
      <c r="A1628">
        <v>1627</v>
      </c>
      <c r="B1628">
        <v>2018</v>
      </c>
      <c r="C1628" t="s">
        <v>245</v>
      </c>
      <c r="D1628" t="s">
        <v>246</v>
      </c>
      <c r="F1628" t="s">
        <v>23</v>
      </c>
      <c r="G1628" t="s">
        <v>23</v>
      </c>
      <c r="H1628" s="6" t="s">
        <v>63</v>
      </c>
      <c r="I1628" t="s">
        <v>548</v>
      </c>
      <c r="J1628">
        <v>525</v>
      </c>
      <c r="K1628"/>
      <c r="N1628" t="s">
        <v>36</v>
      </c>
      <c r="P1628">
        <v>0</v>
      </c>
      <c r="Q1628" t="s">
        <v>1073</v>
      </c>
      <c r="R1628" t="s">
        <v>1073</v>
      </c>
      <c r="S1628" t="s">
        <v>1073</v>
      </c>
    </row>
    <row r="1629" spans="1:19" x14ac:dyDescent="0.15">
      <c r="A1629">
        <v>1628</v>
      </c>
      <c r="B1629">
        <v>2018</v>
      </c>
      <c r="C1629" t="s">
        <v>670</v>
      </c>
      <c r="D1629" t="s">
        <v>242</v>
      </c>
      <c r="F1629" t="s">
        <v>74</v>
      </c>
      <c r="G1629" t="s">
        <v>35</v>
      </c>
      <c r="H1629" s="6" t="s">
        <v>16</v>
      </c>
      <c r="I1629" t="s">
        <v>546</v>
      </c>
      <c r="J1629">
        <v>585</v>
      </c>
      <c r="K1629"/>
      <c r="N1629" t="s">
        <v>36</v>
      </c>
      <c r="P1629" t="s">
        <v>1073</v>
      </c>
      <c r="Q1629" t="s">
        <v>1073</v>
      </c>
      <c r="R1629" t="s">
        <v>1073</v>
      </c>
      <c r="S1629" t="s">
        <v>1073</v>
      </c>
    </row>
    <row r="1630" spans="1:19" x14ac:dyDescent="0.15">
      <c r="A1630">
        <v>1629</v>
      </c>
      <c r="B1630">
        <v>2018</v>
      </c>
      <c r="C1630" t="s">
        <v>304</v>
      </c>
      <c r="D1630" t="s">
        <v>305</v>
      </c>
      <c r="F1630" t="s">
        <v>23</v>
      </c>
      <c r="G1630" t="s">
        <v>23</v>
      </c>
      <c r="H1630" t="s">
        <v>24</v>
      </c>
      <c r="I1630" t="s">
        <v>547</v>
      </c>
      <c r="J1630">
        <v>195</v>
      </c>
      <c r="K1630"/>
      <c r="N1630" t="s">
        <v>36</v>
      </c>
      <c r="P1630" t="s">
        <v>1084</v>
      </c>
      <c r="Q1630" t="s">
        <v>1073</v>
      </c>
      <c r="R1630" t="s">
        <v>1073</v>
      </c>
      <c r="S1630" t="s">
        <v>1073</v>
      </c>
    </row>
    <row r="1631" spans="1:19" x14ac:dyDescent="0.15">
      <c r="A1631">
        <v>1630</v>
      </c>
      <c r="B1631">
        <v>2018</v>
      </c>
      <c r="C1631" t="s">
        <v>198</v>
      </c>
      <c r="D1631" t="s">
        <v>185</v>
      </c>
      <c r="F1631" t="s">
        <v>23</v>
      </c>
      <c r="G1631" t="s">
        <v>23</v>
      </c>
      <c r="H1631" t="s">
        <v>16</v>
      </c>
      <c r="I1631" t="s">
        <v>546</v>
      </c>
      <c r="J1631">
        <v>585</v>
      </c>
      <c r="K1631"/>
      <c r="N1631" t="s">
        <v>36</v>
      </c>
      <c r="P1631" t="s">
        <v>1081</v>
      </c>
      <c r="Q1631" t="s">
        <v>1073</v>
      </c>
      <c r="R1631" t="s">
        <v>1073</v>
      </c>
      <c r="S1631" t="s">
        <v>1073</v>
      </c>
    </row>
    <row r="1632" spans="1:19" x14ac:dyDescent="0.15">
      <c r="A1632">
        <v>1631</v>
      </c>
      <c r="B1632">
        <v>2018</v>
      </c>
      <c r="C1632" t="s">
        <v>206</v>
      </c>
      <c r="D1632" t="s">
        <v>223</v>
      </c>
      <c r="F1632" t="s">
        <v>23</v>
      </c>
      <c r="G1632" t="s">
        <v>23</v>
      </c>
      <c r="H1632" s="6" t="s">
        <v>24</v>
      </c>
      <c r="I1632" t="s">
        <v>547</v>
      </c>
      <c r="J1632">
        <v>195</v>
      </c>
      <c r="K1632"/>
      <c r="N1632" t="s">
        <v>36</v>
      </c>
      <c r="P1632" t="s">
        <v>1081</v>
      </c>
      <c r="Q1632" t="s">
        <v>1073</v>
      </c>
      <c r="R1632" t="s">
        <v>1073</v>
      </c>
      <c r="S1632" t="s">
        <v>1073</v>
      </c>
    </row>
    <row r="1633" spans="1:19" x14ac:dyDescent="0.15">
      <c r="A1633">
        <v>1632</v>
      </c>
      <c r="B1633">
        <v>2018</v>
      </c>
      <c r="C1633" t="s">
        <v>258</v>
      </c>
      <c r="D1633" t="s">
        <v>101</v>
      </c>
      <c r="F1633" t="s">
        <v>23</v>
      </c>
      <c r="G1633" t="s">
        <v>23</v>
      </c>
      <c r="H1633" t="s">
        <v>24</v>
      </c>
      <c r="I1633" t="s">
        <v>547</v>
      </c>
      <c r="J1633">
        <v>395</v>
      </c>
      <c r="K1633"/>
      <c r="N1633" t="s">
        <v>20</v>
      </c>
      <c r="P1633" t="s">
        <v>1081</v>
      </c>
      <c r="Q1633" t="s">
        <v>1073</v>
      </c>
      <c r="R1633" t="s">
        <v>1073</v>
      </c>
      <c r="S1633" t="s">
        <v>1073</v>
      </c>
    </row>
    <row r="1634" spans="1:19" x14ac:dyDescent="0.15">
      <c r="A1634">
        <v>1633</v>
      </c>
      <c r="B1634">
        <v>2018</v>
      </c>
      <c r="F1634" t="s">
        <v>50</v>
      </c>
      <c r="G1634" t="s">
        <v>50</v>
      </c>
      <c r="H1634" s="6" t="s">
        <v>16</v>
      </c>
      <c r="I1634" t="s">
        <v>546</v>
      </c>
      <c r="J1634">
        <v>585</v>
      </c>
      <c r="K1634"/>
      <c r="N1634" t="s">
        <v>36</v>
      </c>
      <c r="P1634" t="s">
        <v>1073</v>
      </c>
      <c r="Q1634" t="s">
        <v>1073</v>
      </c>
      <c r="R1634" t="s">
        <v>1073</v>
      </c>
      <c r="S1634" t="s">
        <v>1073</v>
      </c>
    </row>
    <row r="1635" spans="1:19" x14ac:dyDescent="0.15">
      <c r="A1635">
        <v>1634</v>
      </c>
      <c r="B1635">
        <v>2018</v>
      </c>
      <c r="C1635" t="s">
        <v>45</v>
      </c>
      <c r="D1635" t="s">
        <v>46</v>
      </c>
      <c r="F1635" t="s">
        <v>47</v>
      </c>
      <c r="G1635" t="s">
        <v>48</v>
      </c>
      <c r="H1635" t="s">
        <v>24</v>
      </c>
      <c r="I1635" t="s">
        <v>547</v>
      </c>
      <c r="J1635">
        <v>195</v>
      </c>
      <c r="K1635"/>
      <c r="N1635" t="s">
        <v>36</v>
      </c>
      <c r="P1635">
        <v>0</v>
      </c>
      <c r="Q1635" t="s">
        <v>1073</v>
      </c>
      <c r="R1635" t="s">
        <v>1073</v>
      </c>
      <c r="S1635" t="s">
        <v>1094</v>
      </c>
    </row>
    <row r="1636" spans="1:19" x14ac:dyDescent="0.15">
      <c r="A1636">
        <v>1635</v>
      </c>
      <c r="B1636">
        <v>2018</v>
      </c>
      <c r="F1636" t="s">
        <v>50</v>
      </c>
      <c r="G1636" t="s">
        <v>50</v>
      </c>
      <c r="H1636" s="6" t="s">
        <v>24</v>
      </c>
      <c r="I1636" t="s">
        <v>550</v>
      </c>
      <c r="J1636">
        <v>0</v>
      </c>
      <c r="K1636"/>
      <c r="N1636" t="s">
        <v>20</v>
      </c>
      <c r="P1636" t="s">
        <v>1073</v>
      </c>
      <c r="Q1636" t="s">
        <v>1073</v>
      </c>
      <c r="R1636" t="s">
        <v>1073</v>
      </c>
      <c r="S1636" t="s">
        <v>1073</v>
      </c>
    </row>
    <row r="1637" spans="1:19" x14ac:dyDescent="0.15">
      <c r="A1637">
        <v>1636</v>
      </c>
      <c r="B1637">
        <v>2018</v>
      </c>
      <c r="C1637" t="s">
        <v>258</v>
      </c>
      <c r="D1637" t="s">
        <v>101</v>
      </c>
      <c r="F1637" t="s">
        <v>23</v>
      </c>
      <c r="G1637" t="s">
        <v>23</v>
      </c>
      <c r="H1637" s="6" t="s">
        <v>24</v>
      </c>
      <c r="I1637" t="s">
        <v>547</v>
      </c>
      <c r="J1637">
        <v>295</v>
      </c>
      <c r="K1637"/>
      <c r="N1637" t="s">
        <v>36</v>
      </c>
      <c r="P1637" t="s">
        <v>1081</v>
      </c>
      <c r="Q1637" t="s">
        <v>1073</v>
      </c>
      <c r="R1637" t="s">
        <v>1073</v>
      </c>
      <c r="S1637" t="s">
        <v>1073</v>
      </c>
    </row>
    <row r="1638" spans="1:19" x14ac:dyDescent="0.15">
      <c r="A1638">
        <v>1637</v>
      </c>
      <c r="B1638">
        <v>2018</v>
      </c>
      <c r="C1638" t="s">
        <v>795</v>
      </c>
      <c r="D1638" t="s">
        <v>796</v>
      </c>
      <c r="E1638" t="s">
        <v>102</v>
      </c>
      <c r="F1638" t="s">
        <v>23</v>
      </c>
      <c r="G1638" t="s">
        <v>23</v>
      </c>
      <c r="H1638" s="6" t="s">
        <v>24</v>
      </c>
      <c r="I1638" t="s">
        <v>354</v>
      </c>
      <c r="J1638">
        <v>0</v>
      </c>
      <c r="K1638"/>
      <c r="N1638" t="s">
        <v>20</v>
      </c>
      <c r="P1638" t="s">
        <v>1081</v>
      </c>
      <c r="Q1638" t="s">
        <v>1073</v>
      </c>
      <c r="R1638" t="s">
        <v>1073</v>
      </c>
      <c r="S1638" t="s">
        <v>1073</v>
      </c>
    </row>
    <row r="1639" spans="1:19" x14ac:dyDescent="0.15">
      <c r="A1639">
        <v>1638</v>
      </c>
      <c r="B1639">
        <v>2018</v>
      </c>
      <c r="C1639" t="s">
        <v>167</v>
      </c>
      <c r="D1639" t="s">
        <v>168</v>
      </c>
      <c r="F1639" t="s">
        <v>23</v>
      </c>
      <c r="G1639" t="s">
        <v>23</v>
      </c>
      <c r="H1639" t="s">
        <v>16</v>
      </c>
      <c r="I1639" t="s">
        <v>354</v>
      </c>
      <c r="J1639">
        <v>0</v>
      </c>
      <c r="K1639"/>
      <c r="N1639" t="s">
        <v>36</v>
      </c>
      <c r="P1639" t="s">
        <v>1081</v>
      </c>
      <c r="Q1639" t="s">
        <v>1073</v>
      </c>
      <c r="R1639" t="s">
        <v>1073</v>
      </c>
      <c r="S1639" t="s">
        <v>1073</v>
      </c>
    </row>
    <row r="1640" spans="1:19" x14ac:dyDescent="0.15">
      <c r="A1640">
        <v>1639</v>
      </c>
      <c r="B1640">
        <v>2018</v>
      </c>
      <c r="C1640" t="s">
        <v>416</v>
      </c>
      <c r="D1640" t="s">
        <v>380</v>
      </c>
      <c r="F1640" t="s">
        <v>23</v>
      </c>
      <c r="G1640" t="s">
        <v>23</v>
      </c>
      <c r="H1640" t="s">
        <v>71</v>
      </c>
      <c r="I1640" t="s">
        <v>548</v>
      </c>
      <c r="J1640">
        <v>800</v>
      </c>
      <c r="K1640"/>
      <c r="N1640" t="s">
        <v>36</v>
      </c>
      <c r="P1640" t="s">
        <v>1073</v>
      </c>
      <c r="Q1640" t="s">
        <v>1073</v>
      </c>
      <c r="R1640" t="s">
        <v>1073</v>
      </c>
      <c r="S1640" t="s">
        <v>1073</v>
      </c>
    </row>
    <row r="1641" spans="1:19" x14ac:dyDescent="0.15">
      <c r="A1641">
        <v>1640</v>
      </c>
      <c r="B1641">
        <v>2018</v>
      </c>
      <c r="C1641" t="s">
        <v>214</v>
      </c>
      <c r="D1641" t="s">
        <v>215</v>
      </c>
      <c r="F1641" t="s">
        <v>23</v>
      </c>
      <c r="G1641" t="s">
        <v>23</v>
      </c>
      <c r="H1641" t="s">
        <v>16</v>
      </c>
      <c r="I1641" t="s">
        <v>548</v>
      </c>
      <c r="J1641">
        <v>525</v>
      </c>
      <c r="K1641"/>
      <c r="N1641" t="s">
        <v>36</v>
      </c>
      <c r="P1641" t="s">
        <v>1081</v>
      </c>
      <c r="Q1641" t="s">
        <v>1073</v>
      </c>
      <c r="R1641" t="s">
        <v>1073</v>
      </c>
      <c r="S1641" t="s">
        <v>1073</v>
      </c>
    </row>
    <row r="1642" spans="1:19" x14ac:dyDescent="0.15">
      <c r="A1642">
        <v>1641</v>
      </c>
      <c r="B1642">
        <v>2018</v>
      </c>
      <c r="C1642" t="s">
        <v>272</v>
      </c>
      <c r="D1642" t="s">
        <v>273</v>
      </c>
      <c r="F1642" t="s">
        <v>23</v>
      </c>
      <c r="G1642" t="s">
        <v>23</v>
      </c>
      <c r="H1642" t="s">
        <v>24</v>
      </c>
      <c r="I1642" t="s">
        <v>547</v>
      </c>
      <c r="J1642">
        <v>195</v>
      </c>
      <c r="K1642"/>
      <c r="N1642" t="s">
        <v>36</v>
      </c>
      <c r="P1642" t="s">
        <v>1081</v>
      </c>
      <c r="Q1642" t="s">
        <v>1073</v>
      </c>
      <c r="R1642" t="s">
        <v>1073</v>
      </c>
      <c r="S1642" t="s">
        <v>1073</v>
      </c>
    </row>
    <row r="1643" spans="1:19" x14ac:dyDescent="0.15">
      <c r="A1643">
        <v>1642</v>
      </c>
      <c r="B1643">
        <v>2018</v>
      </c>
      <c r="C1643" t="s">
        <v>317</v>
      </c>
      <c r="D1643" t="s">
        <v>298</v>
      </c>
      <c r="F1643" t="s">
        <v>23</v>
      </c>
      <c r="G1643" t="s">
        <v>23</v>
      </c>
      <c r="H1643" t="s">
        <v>67</v>
      </c>
      <c r="I1643" t="s">
        <v>546</v>
      </c>
      <c r="J1643">
        <v>585</v>
      </c>
      <c r="K1643"/>
      <c r="N1643" t="s">
        <v>20</v>
      </c>
      <c r="P1643">
        <v>0</v>
      </c>
      <c r="Q1643" t="s">
        <v>1073</v>
      </c>
      <c r="R1643" t="s">
        <v>1073</v>
      </c>
      <c r="S1643" t="s">
        <v>1073</v>
      </c>
    </row>
    <row r="1644" spans="1:19" x14ac:dyDescent="0.15">
      <c r="A1644">
        <v>1643</v>
      </c>
      <c r="B1644">
        <v>2018</v>
      </c>
      <c r="C1644" t="s">
        <v>253</v>
      </c>
      <c r="D1644" t="s">
        <v>398</v>
      </c>
      <c r="F1644" t="s">
        <v>23</v>
      </c>
      <c r="G1644" t="s">
        <v>23</v>
      </c>
      <c r="H1644" t="s">
        <v>71</v>
      </c>
      <c r="I1644" t="s">
        <v>546</v>
      </c>
      <c r="J1644">
        <v>585</v>
      </c>
      <c r="K1644"/>
      <c r="N1644" t="s">
        <v>20</v>
      </c>
      <c r="P1644" t="s">
        <v>1073</v>
      </c>
      <c r="Q1644" t="s">
        <v>1073</v>
      </c>
      <c r="R1644" t="s">
        <v>1073</v>
      </c>
      <c r="S1644" t="s">
        <v>1073</v>
      </c>
    </row>
    <row r="1645" spans="1:19" x14ac:dyDescent="0.15">
      <c r="A1645">
        <v>1644</v>
      </c>
      <c r="B1645">
        <v>2018</v>
      </c>
      <c r="C1645" t="s">
        <v>505</v>
      </c>
      <c r="D1645" t="s">
        <v>506</v>
      </c>
      <c r="F1645" t="s">
        <v>23</v>
      </c>
      <c r="G1645" t="s">
        <v>23</v>
      </c>
      <c r="H1645" t="s">
        <v>63</v>
      </c>
      <c r="I1645" t="s">
        <v>546</v>
      </c>
      <c r="J1645">
        <v>585</v>
      </c>
      <c r="K1645"/>
      <c r="N1645" t="s">
        <v>36</v>
      </c>
      <c r="P1645">
        <v>0</v>
      </c>
      <c r="Q1645" t="s">
        <v>1073</v>
      </c>
      <c r="R1645" t="s">
        <v>1073</v>
      </c>
      <c r="S1645" t="s">
        <v>1073</v>
      </c>
    </row>
    <row r="1646" spans="1:19" x14ac:dyDescent="0.15">
      <c r="A1646">
        <v>1645</v>
      </c>
      <c r="B1646">
        <v>2018</v>
      </c>
      <c r="C1646" t="s">
        <v>243</v>
      </c>
      <c r="D1646" t="s">
        <v>244</v>
      </c>
      <c r="F1646" t="s">
        <v>136</v>
      </c>
      <c r="G1646" t="s">
        <v>43</v>
      </c>
      <c r="H1646" t="s">
        <v>16</v>
      </c>
      <c r="I1646" t="s">
        <v>546</v>
      </c>
      <c r="J1646">
        <v>585</v>
      </c>
      <c r="K1646"/>
      <c r="N1646" t="s">
        <v>36</v>
      </c>
      <c r="P1646">
        <v>0</v>
      </c>
      <c r="Q1646" t="s">
        <v>1073</v>
      </c>
      <c r="R1646" t="s">
        <v>1073</v>
      </c>
      <c r="S1646" t="s">
        <v>1094</v>
      </c>
    </row>
    <row r="1647" spans="1:19" x14ac:dyDescent="0.15">
      <c r="A1647">
        <v>1646</v>
      </c>
      <c r="B1647">
        <v>2018</v>
      </c>
      <c r="C1647" t="s">
        <v>822</v>
      </c>
      <c r="D1647" t="s">
        <v>823</v>
      </c>
      <c r="F1647" t="s">
        <v>23</v>
      </c>
      <c r="G1647" t="s">
        <v>23</v>
      </c>
      <c r="H1647" t="s">
        <v>71</v>
      </c>
      <c r="I1647" t="s">
        <v>548</v>
      </c>
      <c r="J1647">
        <v>525</v>
      </c>
      <c r="K1647"/>
      <c r="N1647" t="s">
        <v>36</v>
      </c>
      <c r="P1647" t="s">
        <v>1073</v>
      </c>
      <c r="Q1647" t="s">
        <v>1073</v>
      </c>
      <c r="R1647" t="s">
        <v>1073</v>
      </c>
      <c r="S1647" t="s">
        <v>1073</v>
      </c>
    </row>
    <row r="1648" spans="1:19" x14ac:dyDescent="0.15">
      <c r="A1648">
        <v>1647</v>
      </c>
      <c r="B1648">
        <v>2018</v>
      </c>
      <c r="C1648" t="s">
        <v>369</v>
      </c>
      <c r="D1648" t="s">
        <v>370</v>
      </c>
      <c r="F1648" t="s">
        <v>23</v>
      </c>
      <c r="G1648" t="s">
        <v>23</v>
      </c>
      <c r="H1648" t="s">
        <v>16</v>
      </c>
      <c r="I1648" t="s">
        <v>546</v>
      </c>
      <c r="J1648">
        <v>585</v>
      </c>
      <c r="K1648"/>
      <c r="N1648" t="s">
        <v>20</v>
      </c>
      <c r="P1648" t="s">
        <v>1084</v>
      </c>
      <c r="Q1648" t="s">
        <v>1073</v>
      </c>
      <c r="R1648" t="s">
        <v>1073</v>
      </c>
      <c r="S1648" t="s">
        <v>1073</v>
      </c>
    </row>
    <row r="1649" spans="1:19" x14ac:dyDescent="0.15">
      <c r="A1649">
        <v>1648</v>
      </c>
      <c r="B1649">
        <v>2018</v>
      </c>
      <c r="C1649" t="s">
        <v>216</v>
      </c>
      <c r="D1649" t="s">
        <v>217</v>
      </c>
      <c r="F1649" t="s">
        <v>23</v>
      </c>
      <c r="G1649" t="s">
        <v>23</v>
      </c>
      <c r="H1649" t="s">
        <v>71</v>
      </c>
      <c r="I1649" t="s">
        <v>546</v>
      </c>
      <c r="J1649">
        <v>585</v>
      </c>
      <c r="K1649"/>
      <c r="N1649" t="s">
        <v>36</v>
      </c>
      <c r="P1649" t="s">
        <v>1073</v>
      </c>
      <c r="Q1649" t="s">
        <v>1073</v>
      </c>
      <c r="R1649" t="s">
        <v>1073</v>
      </c>
      <c r="S1649" t="s">
        <v>1073</v>
      </c>
    </row>
    <row r="1650" spans="1:19" x14ac:dyDescent="0.15">
      <c r="A1650">
        <v>1649</v>
      </c>
      <c r="B1650">
        <v>2018</v>
      </c>
      <c r="C1650" t="s">
        <v>369</v>
      </c>
      <c r="D1650" t="s">
        <v>370</v>
      </c>
      <c r="F1650" t="s">
        <v>23</v>
      </c>
      <c r="G1650" t="s">
        <v>23</v>
      </c>
      <c r="H1650" t="s">
        <v>24</v>
      </c>
      <c r="I1650" t="s">
        <v>547</v>
      </c>
      <c r="J1650">
        <v>195</v>
      </c>
      <c r="K1650"/>
      <c r="N1650" t="s">
        <v>36</v>
      </c>
      <c r="P1650" t="s">
        <v>1084</v>
      </c>
      <c r="Q1650" t="s">
        <v>1073</v>
      </c>
      <c r="R1650" t="s">
        <v>1073</v>
      </c>
      <c r="S1650" t="s">
        <v>1073</v>
      </c>
    </row>
    <row r="1651" spans="1:19" x14ac:dyDescent="0.15">
      <c r="A1651">
        <v>1650</v>
      </c>
      <c r="B1651">
        <v>2018</v>
      </c>
      <c r="C1651" t="s">
        <v>130</v>
      </c>
      <c r="D1651" t="s">
        <v>715</v>
      </c>
      <c r="F1651" t="s">
        <v>23</v>
      </c>
      <c r="G1651" t="s">
        <v>23</v>
      </c>
      <c r="H1651" t="s">
        <v>71</v>
      </c>
      <c r="I1651" t="s">
        <v>548</v>
      </c>
      <c r="J1651">
        <v>525</v>
      </c>
      <c r="K1651"/>
      <c r="N1651" t="s">
        <v>36</v>
      </c>
      <c r="P1651" t="s">
        <v>1073</v>
      </c>
      <c r="Q1651" t="s">
        <v>1073</v>
      </c>
      <c r="R1651" t="s">
        <v>1073</v>
      </c>
      <c r="S1651" t="s">
        <v>1073</v>
      </c>
    </row>
    <row r="1652" spans="1:19" x14ac:dyDescent="0.15">
      <c r="A1652">
        <v>1651</v>
      </c>
      <c r="B1652">
        <v>2018</v>
      </c>
      <c r="C1652" t="s">
        <v>825</v>
      </c>
      <c r="D1652" t="s">
        <v>295</v>
      </c>
      <c r="F1652" t="s">
        <v>23</v>
      </c>
      <c r="G1652" t="s">
        <v>23</v>
      </c>
      <c r="H1652" s="6" t="s">
        <v>49</v>
      </c>
      <c r="I1652" t="s">
        <v>548</v>
      </c>
      <c r="J1652">
        <v>525</v>
      </c>
      <c r="K1652"/>
      <c r="N1652" t="s">
        <v>36</v>
      </c>
      <c r="P1652">
        <v>0</v>
      </c>
      <c r="Q1652" t="s">
        <v>1073</v>
      </c>
      <c r="R1652" t="s">
        <v>1073</v>
      </c>
      <c r="S1652" t="s">
        <v>1073</v>
      </c>
    </row>
    <row r="1653" spans="1:19" x14ac:dyDescent="0.15">
      <c r="A1653">
        <v>1652</v>
      </c>
      <c r="B1653">
        <v>2018</v>
      </c>
      <c r="C1653" t="s">
        <v>270</v>
      </c>
      <c r="D1653" t="s">
        <v>284</v>
      </c>
      <c r="F1653" t="s">
        <v>23</v>
      </c>
      <c r="G1653" t="s">
        <v>23</v>
      </c>
      <c r="H1653" t="s">
        <v>71</v>
      </c>
      <c r="I1653" t="s">
        <v>546</v>
      </c>
      <c r="J1653">
        <v>585</v>
      </c>
      <c r="K1653"/>
      <c r="N1653" t="s">
        <v>36</v>
      </c>
      <c r="P1653" t="s">
        <v>1073</v>
      </c>
      <c r="Q1653" t="s">
        <v>1073</v>
      </c>
      <c r="R1653" t="s">
        <v>1073</v>
      </c>
      <c r="S1653" t="s">
        <v>1073</v>
      </c>
    </row>
    <row r="1654" spans="1:19" x14ac:dyDescent="0.15">
      <c r="A1654">
        <v>1653</v>
      </c>
      <c r="B1654">
        <v>2018</v>
      </c>
      <c r="C1654" t="s">
        <v>501</v>
      </c>
      <c r="D1654" t="s">
        <v>502</v>
      </c>
      <c r="F1654" t="s">
        <v>403</v>
      </c>
      <c r="G1654" t="s">
        <v>35</v>
      </c>
      <c r="H1654" t="s">
        <v>71</v>
      </c>
      <c r="I1654" t="s">
        <v>546</v>
      </c>
      <c r="J1654">
        <v>585</v>
      </c>
      <c r="K1654"/>
      <c r="N1654" t="s">
        <v>36</v>
      </c>
      <c r="P1654" t="s">
        <v>1073</v>
      </c>
      <c r="Q1654" t="s">
        <v>1073</v>
      </c>
      <c r="R1654" t="s">
        <v>1073</v>
      </c>
      <c r="S1654" t="s">
        <v>1073</v>
      </c>
    </row>
    <row r="1655" spans="1:19" x14ac:dyDescent="0.15">
      <c r="A1655">
        <v>1654</v>
      </c>
      <c r="B1655">
        <v>2018</v>
      </c>
      <c r="C1655" t="s">
        <v>39</v>
      </c>
      <c r="D1655" t="s">
        <v>40</v>
      </c>
      <c r="F1655" t="s">
        <v>23</v>
      </c>
      <c r="G1655" t="s">
        <v>23</v>
      </c>
      <c r="H1655" t="s">
        <v>24</v>
      </c>
      <c r="I1655" t="s">
        <v>547</v>
      </c>
      <c r="J1655">
        <v>195</v>
      </c>
      <c r="K1655"/>
      <c r="N1655" t="s">
        <v>36</v>
      </c>
      <c r="P1655" t="s">
        <v>1081</v>
      </c>
      <c r="Q1655" t="s">
        <v>1073</v>
      </c>
      <c r="R1655" t="s">
        <v>1073</v>
      </c>
      <c r="S1655" t="s">
        <v>1073</v>
      </c>
    </row>
    <row r="1656" spans="1:19" x14ac:dyDescent="0.15">
      <c r="A1656">
        <v>1655</v>
      </c>
      <c r="B1656">
        <v>2018</v>
      </c>
      <c r="C1656" t="s">
        <v>826</v>
      </c>
      <c r="D1656" t="s">
        <v>827</v>
      </c>
      <c r="F1656" t="s">
        <v>23</v>
      </c>
      <c r="G1656" t="s">
        <v>23</v>
      </c>
      <c r="H1656" s="6" t="s">
        <v>49</v>
      </c>
      <c r="I1656" t="s">
        <v>546</v>
      </c>
      <c r="J1656">
        <v>585</v>
      </c>
      <c r="K1656"/>
      <c r="N1656" t="s">
        <v>20</v>
      </c>
      <c r="P1656">
        <v>0</v>
      </c>
      <c r="Q1656" t="s">
        <v>1073</v>
      </c>
      <c r="R1656" t="s">
        <v>1073</v>
      </c>
      <c r="S1656" t="s">
        <v>1073</v>
      </c>
    </row>
    <row r="1657" spans="1:19" x14ac:dyDescent="0.15">
      <c r="A1657">
        <v>1656</v>
      </c>
      <c r="B1657">
        <v>2018</v>
      </c>
      <c r="C1657" t="s">
        <v>718</v>
      </c>
      <c r="D1657" t="s">
        <v>719</v>
      </c>
      <c r="F1657" t="s">
        <v>23</v>
      </c>
      <c r="G1657" t="s">
        <v>23</v>
      </c>
      <c r="H1657" s="6" t="s">
        <v>49</v>
      </c>
      <c r="I1657" t="s">
        <v>546</v>
      </c>
      <c r="J1657">
        <v>585</v>
      </c>
      <c r="K1657"/>
      <c r="N1657" t="s">
        <v>36</v>
      </c>
      <c r="P1657">
        <v>0</v>
      </c>
      <c r="Q1657" t="s">
        <v>1073</v>
      </c>
      <c r="R1657" t="s">
        <v>1073</v>
      </c>
      <c r="S1657" t="s">
        <v>1073</v>
      </c>
    </row>
    <row r="1658" spans="1:19" x14ac:dyDescent="0.15">
      <c r="A1658">
        <v>1657</v>
      </c>
      <c r="B1658">
        <v>2018</v>
      </c>
      <c r="C1658" t="s">
        <v>828</v>
      </c>
      <c r="D1658" t="s">
        <v>829</v>
      </c>
      <c r="F1658" t="s">
        <v>23</v>
      </c>
      <c r="G1658" t="s">
        <v>23</v>
      </c>
      <c r="H1658" t="s">
        <v>16</v>
      </c>
      <c r="I1658" t="s">
        <v>548</v>
      </c>
      <c r="J1658">
        <v>525</v>
      </c>
      <c r="K1658"/>
      <c r="N1658" t="s">
        <v>20</v>
      </c>
      <c r="P1658" t="s">
        <v>1085</v>
      </c>
      <c r="Q1658" t="s">
        <v>1082</v>
      </c>
      <c r="R1658" t="s">
        <v>1083</v>
      </c>
      <c r="S1658" t="s">
        <v>1073</v>
      </c>
    </row>
    <row r="1659" spans="1:19" x14ac:dyDescent="0.15">
      <c r="A1659">
        <v>1658</v>
      </c>
      <c r="B1659">
        <v>2018</v>
      </c>
      <c r="F1659" t="s">
        <v>50</v>
      </c>
      <c r="G1659" t="s">
        <v>50</v>
      </c>
      <c r="H1659" s="6" t="s">
        <v>71</v>
      </c>
      <c r="I1659" t="s">
        <v>550</v>
      </c>
      <c r="J1659">
        <v>0</v>
      </c>
      <c r="K1659"/>
      <c r="N1659" t="s">
        <v>36</v>
      </c>
      <c r="P1659" t="s">
        <v>1073</v>
      </c>
      <c r="Q1659" t="s">
        <v>1073</v>
      </c>
      <c r="R1659" t="s">
        <v>1073</v>
      </c>
      <c r="S1659" t="s">
        <v>1073</v>
      </c>
    </row>
    <row r="1660" spans="1:19" x14ac:dyDescent="0.15">
      <c r="A1660">
        <v>1659</v>
      </c>
      <c r="B1660">
        <v>2018</v>
      </c>
      <c r="C1660" t="s">
        <v>21</v>
      </c>
      <c r="D1660" t="s">
        <v>22</v>
      </c>
      <c r="F1660" t="s">
        <v>23</v>
      </c>
      <c r="G1660" t="s">
        <v>23</v>
      </c>
      <c r="H1660" t="s">
        <v>24</v>
      </c>
      <c r="I1660" t="s">
        <v>547</v>
      </c>
      <c r="J1660">
        <v>295</v>
      </c>
      <c r="K1660"/>
      <c r="N1660" t="s">
        <v>20</v>
      </c>
      <c r="P1660" t="s">
        <v>1081</v>
      </c>
      <c r="Q1660" t="s">
        <v>1073</v>
      </c>
      <c r="R1660" t="s">
        <v>1073</v>
      </c>
      <c r="S1660" t="s">
        <v>1073</v>
      </c>
    </row>
    <row r="1661" spans="1:19" x14ac:dyDescent="0.15">
      <c r="A1661">
        <v>1660</v>
      </c>
      <c r="B1661">
        <v>2018</v>
      </c>
      <c r="C1661" t="s">
        <v>321</v>
      </c>
      <c r="D1661" t="s">
        <v>432</v>
      </c>
      <c r="F1661" t="s">
        <v>23</v>
      </c>
      <c r="G1661" t="s">
        <v>23</v>
      </c>
      <c r="H1661" t="s">
        <v>16</v>
      </c>
      <c r="I1661" t="s">
        <v>548</v>
      </c>
      <c r="J1661">
        <v>525</v>
      </c>
      <c r="K1661"/>
      <c r="N1661" t="s">
        <v>36</v>
      </c>
      <c r="P1661" t="s">
        <v>1084</v>
      </c>
      <c r="Q1661" t="s">
        <v>1073</v>
      </c>
      <c r="R1661" t="s">
        <v>1073</v>
      </c>
      <c r="S1661" t="s">
        <v>1073</v>
      </c>
    </row>
    <row r="1662" spans="1:19" x14ac:dyDescent="0.15">
      <c r="A1662">
        <v>1661</v>
      </c>
      <c r="B1662">
        <v>2018</v>
      </c>
      <c r="C1662" t="s">
        <v>206</v>
      </c>
      <c r="D1662" t="s">
        <v>223</v>
      </c>
      <c r="F1662" t="s">
        <v>23</v>
      </c>
      <c r="G1662" t="s">
        <v>23</v>
      </c>
      <c r="H1662" t="s">
        <v>24</v>
      </c>
      <c r="I1662" t="s">
        <v>25</v>
      </c>
      <c r="J1662">
        <v>175</v>
      </c>
      <c r="K1662"/>
      <c r="N1662" t="s">
        <v>36</v>
      </c>
      <c r="P1662" t="s">
        <v>1081</v>
      </c>
      <c r="Q1662" t="s">
        <v>1073</v>
      </c>
      <c r="R1662" t="s">
        <v>1073</v>
      </c>
      <c r="S1662" t="s">
        <v>1073</v>
      </c>
    </row>
    <row r="1663" spans="1:19" x14ac:dyDescent="0.15">
      <c r="A1663">
        <v>1662</v>
      </c>
      <c r="B1663">
        <v>2018</v>
      </c>
      <c r="C1663" t="s">
        <v>830</v>
      </c>
      <c r="D1663" t="s">
        <v>754</v>
      </c>
      <c r="F1663" t="s">
        <v>23</v>
      </c>
      <c r="G1663" t="s">
        <v>23</v>
      </c>
      <c r="H1663" t="s">
        <v>71</v>
      </c>
      <c r="I1663" t="s">
        <v>546</v>
      </c>
      <c r="J1663">
        <v>585</v>
      </c>
      <c r="K1663"/>
      <c r="N1663" t="s">
        <v>36</v>
      </c>
      <c r="P1663" t="s">
        <v>1073</v>
      </c>
      <c r="Q1663" t="s">
        <v>1073</v>
      </c>
      <c r="R1663" t="s">
        <v>1073</v>
      </c>
      <c r="S1663" t="s">
        <v>1073</v>
      </c>
    </row>
    <row r="1664" spans="1:19" x14ac:dyDescent="0.15">
      <c r="A1664">
        <v>1663</v>
      </c>
      <c r="B1664">
        <v>2018</v>
      </c>
      <c r="C1664" t="s">
        <v>56</v>
      </c>
      <c r="D1664" t="s">
        <v>57</v>
      </c>
      <c r="F1664" t="s">
        <v>23</v>
      </c>
      <c r="G1664" t="s">
        <v>23</v>
      </c>
      <c r="H1664" t="s">
        <v>24</v>
      </c>
      <c r="I1664" t="s">
        <v>547</v>
      </c>
      <c r="J1664">
        <v>195</v>
      </c>
      <c r="K1664"/>
      <c r="N1664" t="s">
        <v>20</v>
      </c>
      <c r="P1664" t="s">
        <v>1081</v>
      </c>
      <c r="Q1664" t="s">
        <v>1073</v>
      </c>
      <c r="R1664" t="s">
        <v>1073</v>
      </c>
      <c r="S1664" t="s">
        <v>1073</v>
      </c>
    </row>
    <row r="1665" spans="1:19" x14ac:dyDescent="0.15">
      <c r="A1665">
        <v>1664</v>
      </c>
      <c r="B1665">
        <v>2018</v>
      </c>
      <c r="C1665" t="s">
        <v>831</v>
      </c>
      <c r="D1665" t="s">
        <v>259</v>
      </c>
      <c r="F1665" t="s">
        <v>23</v>
      </c>
      <c r="G1665" t="s">
        <v>23</v>
      </c>
      <c r="H1665" t="s">
        <v>71</v>
      </c>
      <c r="I1665" t="s">
        <v>546</v>
      </c>
      <c r="J1665">
        <v>685</v>
      </c>
      <c r="K1665"/>
      <c r="N1665" t="s">
        <v>36</v>
      </c>
      <c r="P1665" t="s">
        <v>1073</v>
      </c>
      <c r="Q1665" t="s">
        <v>1073</v>
      </c>
      <c r="R1665" t="s">
        <v>1073</v>
      </c>
      <c r="S1665" t="s">
        <v>1073</v>
      </c>
    </row>
    <row r="1666" spans="1:19" x14ac:dyDescent="0.15">
      <c r="A1666">
        <v>1665</v>
      </c>
      <c r="B1666">
        <v>2018</v>
      </c>
      <c r="C1666" t="s">
        <v>518</v>
      </c>
      <c r="D1666" t="s">
        <v>286</v>
      </c>
      <c r="F1666" t="s">
        <v>23</v>
      </c>
      <c r="G1666" t="s">
        <v>23</v>
      </c>
      <c r="H1666" t="s">
        <v>63</v>
      </c>
      <c r="I1666" t="s">
        <v>548</v>
      </c>
      <c r="J1666">
        <v>525</v>
      </c>
      <c r="K1666"/>
      <c r="N1666" t="s">
        <v>36</v>
      </c>
      <c r="P1666" t="s">
        <v>1073</v>
      </c>
      <c r="Q1666" t="s">
        <v>1073</v>
      </c>
      <c r="R1666" t="s">
        <v>1073</v>
      </c>
      <c r="S1666" t="s">
        <v>1073</v>
      </c>
    </row>
    <row r="1667" spans="1:19" x14ac:dyDescent="0.15">
      <c r="A1667">
        <v>1666</v>
      </c>
      <c r="B1667">
        <v>2018</v>
      </c>
      <c r="C1667" t="s">
        <v>304</v>
      </c>
      <c r="D1667" t="s">
        <v>305</v>
      </c>
      <c r="F1667" t="s">
        <v>23</v>
      </c>
      <c r="G1667" t="s">
        <v>23</v>
      </c>
      <c r="H1667" s="6" t="s">
        <v>49</v>
      </c>
      <c r="I1667" t="s">
        <v>547</v>
      </c>
      <c r="J1667">
        <v>195</v>
      </c>
      <c r="K1667"/>
      <c r="N1667" t="s">
        <v>20</v>
      </c>
      <c r="P1667" t="s">
        <v>1084</v>
      </c>
      <c r="Q1667" t="s">
        <v>1073</v>
      </c>
      <c r="R1667" t="s">
        <v>1073</v>
      </c>
      <c r="S1667" t="s">
        <v>1073</v>
      </c>
    </row>
    <row r="1668" spans="1:19" x14ac:dyDescent="0.15">
      <c r="A1668">
        <v>1667</v>
      </c>
      <c r="B1668">
        <v>2018</v>
      </c>
      <c r="C1668" t="s">
        <v>586</v>
      </c>
      <c r="D1668" t="s">
        <v>725</v>
      </c>
      <c r="F1668" t="s">
        <v>1090</v>
      </c>
      <c r="G1668" t="s">
        <v>35</v>
      </c>
      <c r="H1668" t="s">
        <v>16</v>
      </c>
      <c r="I1668" t="s">
        <v>546</v>
      </c>
      <c r="J1668">
        <v>585</v>
      </c>
      <c r="K1668"/>
      <c r="N1668" t="s">
        <v>36</v>
      </c>
      <c r="P1668" t="s">
        <v>1073</v>
      </c>
      <c r="Q1668" t="s">
        <v>1073</v>
      </c>
      <c r="R1668" t="s">
        <v>1073</v>
      </c>
      <c r="S1668" t="s">
        <v>1094</v>
      </c>
    </row>
    <row r="1669" spans="1:19" x14ac:dyDescent="0.15">
      <c r="A1669">
        <v>1668</v>
      </c>
      <c r="B1669">
        <v>2018</v>
      </c>
      <c r="D1669" t="s">
        <v>246</v>
      </c>
      <c r="F1669" t="s">
        <v>23</v>
      </c>
      <c r="G1669" t="s">
        <v>23</v>
      </c>
      <c r="H1669" s="6" t="s">
        <v>71</v>
      </c>
      <c r="I1669" t="s">
        <v>546</v>
      </c>
      <c r="J1669">
        <v>585</v>
      </c>
      <c r="K1669"/>
      <c r="N1669" t="s">
        <v>36</v>
      </c>
      <c r="P1669" t="s">
        <v>1073</v>
      </c>
      <c r="Q1669" t="s">
        <v>1073</v>
      </c>
      <c r="R1669" t="s">
        <v>1073</v>
      </c>
      <c r="S1669" t="s">
        <v>1073</v>
      </c>
    </row>
    <row r="1670" spans="1:19" x14ac:dyDescent="0.15">
      <c r="A1670">
        <v>1669</v>
      </c>
      <c r="B1670">
        <v>2018</v>
      </c>
      <c r="C1670" t="s">
        <v>75</v>
      </c>
      <c r="D1670" t="s">
        <v>76</v>
      </c>
      <c r="F1670" t="s">
        <v>23</v>
      </c>
      <c r="G1670" t="s">
        <v>23</v>
      </c>
      <c r="H1670" t="s">
        <v>16</v>
      </c>
      <c r="I1670" t="s">
        <v>548</v>
      </c>
      <c r="J1670">
        <v>525</v>
      </c>
      <c r="K1670"/>
      <c r="N1670" t="s">
        <v>36</v>
      </c>
      <c r="P1670" t="s">
        <v>1081</v>
      </c>
      <c r="Q1670" t="s">
        <v>1073</v>
      </c>
      <c r="R1670" t="s">
        <v>1073</v>
      </c>
      <c r="S1670" t="s">
        <v>1073</v>
      </c>
    </row>
    <row r="1671" spans="1:19" x14ac:dyDescent="0.15">
      <c r="A1671">
        <v>1670</v>
      </c>
      <c r="B1671">
        <v>2018</v>
      </c>
      <c r="C1671" t="s">
        <v>331</v>
      </c>
      <c r="D1671" t="s">
        <v>246</v>
      </c>
      <c r="F1671" t="s">
        <v>23</v>
      </c>
      <c r="G1671" t="s">
        <v>23</v>
      </c>
      <c r="H1671" t="s">
        <v>16</v>
      </c>
      <c r="I1671" t="s">
        <v>546</v>
      </c>
      <c r="J1671">
        <v>585</v>
      </c>
      <c r="K1671"/>
      <c r="N1671" t="s">
        <v>36</v>
      </c>
      <c r="P1671" t="s">
        <v>1081</v>
      </c>
      <c r="Q1671" t="s">
        <v>1073</v>
      </c>
      <c r="R1671" t="s">
        <v>1073</v>
      </c>
      <c r="S1671" t="s">
        <v>1073</v>
      </c>
    </row>
    <row r="1672" spans="1:19" x14ac:dyDescent="0.15">
      <c r="A1672">
        <v>1671</v>
      </c>
      <c r="B1672">
        <v>2018</v>
      </c>
      <c r="C1672" t="s">
        <v>258</v>
      </c>
      <c r="D1672" t="s">
        <v>101</v>
      </c>
      <c r="F1672" t="s">
        <v>23</v>
      </c>
      <c r="G1672" t="s">
        <v>23</v>
      </c>
      <c r="H1672" t="s">
        <v>60</v>
      </c>
      <c r="I1672" t="s">
        <v>547</v>
      </c>
      <c r="J1672">
        <v>295</v>
      </c>
      <c r="K1672"/>
      <c r="N1672" t="s">
        <v>36</v>
      </c>
      <c r="P1672" t="s">
        <v>1081</v>
      </c>
      <c r="Q1672" t="s">
        <v>1073</v>
      </c>
      <c r="R1672" t="s">
        <v>1073</v>
      </c>
      <c r="S1672" t="s">
        <v>1073</v>
      </c>
    </row>
    <row r="1673" spans="1:19" x14ac:dyDescent="0.15">
      <c r="A1673">
        <v>1672</v>
      </c>
      <c r="B1673">
        <v>2018</v>
      </c>
      <c r="C1673" t="s">
        <v>258</v>
      </c>
      <c r="D1673" t="s">
        <v>101</v>
      </c>
      <c r="F1673" t="s">
        <v>23</v>
      </c>
      <c r="G1673" t="s">
        <v>23</v>
      </c>
      <c r="H1673" t="s">
        <v>24</v>
      </c>
      <c r="I1673" t="s">
        <v>25</v>
      </c>
      <c r="J1673">
        <v>275</v>
      </c>
      <c r="K1673"/>
      <c r="N1673" t="s">
        <v>36</v>
      </c>
      <c r="P1673" t="s">
        <v>1081</v>
      </c>
      <c r="Q1673" t="s">
        <v>1073</v>
      </c>
      <c r="R1673" t="s">
        <v>1073</v>
      </c>
      <c r="S1673" t="s">
        <v>1073</v>
      </c>
    </row>
    <row r="1674" spans="1:19" x14ac:dyDescent="0.15">
      <c r="A1674">
        <v>1673</v>
      </c>
      <c r="B1674">
        <v>2018</v>
      </c>
      <c r="C1674" t="s">
        <v>77</v>
      </c>
      <c r="D1674" t="s">
        <v>78</v>
      </c>
      <c r="F1674" t="s">
        <v>78</v>
      </c>
      <c r="G1674" t="s">
        <v>35</v>
      </c>
      <c r="H1674" s="6" t="s">
        <v>49</v>
      </c>
      <c r="I1674" t="s">
        <v>546</v>
      </c>
      <c r="J1674">
        <v>685</v>
      </c>
      <c r="K1674"/>
      <c r="N1674" t="s">
        <v>36</v>
      </c>
      <c r="P1674" t="s">
        <v>1073</v>
      </c>
      <c r="Q1674" t="s">
        <v>1073</v>
      </c>
      <c r="R1674" t="s">
        <v>1073</v>
      </c>
      <c r="S1674" t="s">
        <v>1094</v>
      </c>
    </row>
    <row r="1675" spans="1:19" x14ac:dyDescent="0.15">
      <c r="A1675">
        <v>1674</v>
      </c>
      <c r="B1675">
        <v>2018</v>
      </c>
      <c r="C1675" t="s">
        <v>258</v>
      </c>
      <c r="D1675" t="s">
        <v>427</v>
      </c>
      <c r="F1675" t="s">
        <v>23</v>
      </c>
      <c r="G1675" t="s">
        <v>23</v>
      </c>
      <c r="H1675" t="s">
        <v>24</v>
      </c>
      <c r="I1675" t="s">
        <v>25</v>
      </c>
      <c r="J1675">
        <v>275</v>
      </c>
      <c r="K1675"/>
      <c r="N1675" t="s">
        <v>36</v>
      </c>
      <c r="P1675" t="s">
        <v>1081</v>
      </c>
      <c r="Q1675" t="s">
        <v>1073</v>
      </c>
      <c r="R1675" t="s">
        <v>1073</v>
      </c>
      <c r="S1675" t="s">
        <v>1073</v>
      </c>
    </row>
    <row r="1676" spans="1:19" x14ac:dyDescent="0.15">
      <c r="A1676">
        <v>1675</v>
      </c>
      <c r="B1676">
        <v>2018</v>
      </c>
      <c r="C1676" t="s">
        <v>832</v>
      </c>
      <c r="D1676" t="s">
        <v>101</v>
      </c>
      <c r="F1676" t="s">
        <v>23</v>
      </c>
      <c r="G1676" t="s">
        <v>23</v>
      </c>
      <c r="H1676" t="s">
        <v>71</v>
      </c>
      <c r="I1676" t="s">
        <v>546</v>
      </c>
      <c r="J1676">
        <v>1100</v>
      </c>
      <c r="K1676"/>
      <c r="N1676" t="s">
        <v>50</v>
      </c>
      <c r="P1676" t="s">
        <v>1073</v>
      </c>
      <c r="Q1676" t="s">
        <v>1073</v>
      </c>
      <c r="R1676" t="s">
        <v>1073</v>
      </c>
      <c r="S1676" t="s">
        <v>1073</v>
      </c>
    </row>
    <row r="1677" spans="1:19" x14ac:dyDescent="0.15">
      <c r="A1677">
        <v>1676</v>
      </c>
      <c r="B1677">
        <v>2018</v>
      </c>
      <c r="C1677" t="s">
        <v>79</v>
      </c>
      <c r="D1677" t="s">
        <v>78</v>
      </c>
      <c r="F1677" t="s">
        <v>78</v>
      </c>
      <c r="G1677" t="s">
        <v>35</v>
      </c>
      <c r="H1677" t="s">
        <v>16</v>
      </c>
      <c r="I1677" t="s">
        <v>546</v>
      </c>
      <c r="J1677">
        <v>585</v>
      </c>
      <c r="K1677"/>
      <c r="N1677" t="s">
        <v>20</v>
      </c>
      <c r="P1677" t="s">
        <v>1073</v>
      </c>
      <c r="Q1677" t="s">
        <v>1073</v>
      </c>
      <c r="R1677" t="s">
        <v>1073</v>
      </c>
      <c r="S1677" t="s">
        <v>1094</v>
      </c>
    </row>
    <row r="1678" spans="1:19" x14ac:dyDescent="0.15">
      <c r="A1678">
        <v>1677</v>
      </c>
      <c r="B1678">
        <v>2018</v>
      </c>
      <c r="C1678" t="s">
        <v>661</v>
      </c>
      <c r="D1678" t="s">
        <v>662</v>
      </c>
      <c r="F1678" t="s">
        <v>23</v>
      </c>
      <c r="G1678" t="s">
        <v>23</v>
      </c>
      <c r="H1678" s="6" t="s">
        <v>24</v>
      </c>
      <c r="I1678" t="s">
        <v>547</v>
      </c>
      <c r="J1678">
        <v>195</v>
      </c>
      <c r="K1678"/>
      <c r="N1678" t="s">
        <v>36</v>
      </c>
      <c r="P1678" t="s">
        <v>1081</v>
      </c>
      <c r="Q1678" t="s">
        <v>1073</v>
      </c>
      <c r="R1678" t="s">
        <v>1073</v>
      </c>
      <c r="S1678" t="s">
        <v>1073</v>
      </c>
    </row>
    <row r="1679" spans="1:19" x14ac:dyDescent="0.15">
      <c r="A1679">
        <v>1678</v>
      </c>
      <c r="B1679">
        <v>2018</v>
      </c>
      <c r="C1679" t="s">
        <v>45</v>
      </c>
      <c r="D1679" t="s">
        <v>46</v>
      </c>
      <c r="F1679" t="s">
        <v>47</v>
      </c>
      <c r="G1679" t="s">
        <v>48</v>
      </c>
      <c r="H1679" s="6" t="s">
        <v>49</v>
      </c>
      <c r="I1679" t="s">
        <v>546</v>
      </c>
      <c r="J1679">
        <v>660</v>
      </c>
      <c r="K1679"/>
      <c r="N1679" t="s">
        <v>36</v>
      </c>
      <c r="P1679">
        <v>0</v>
      </c>
      <c r="Q1679" t="s">
        <v>1073</v>
      </c>
      <c r="R1679" t="s">
        <v>1073</v>
      </c>
      <c r="S1679" t="s">
        <v>1094</v>
      </c>
    </row>
    <row r="1680" spans="1:19" x14ac:dyDescent="0.15">
      <c r="A1680">
        <v>1679</v>
      </c>
      <c r="B1680">
        <v>2018</v>
      </c>
      <c r="C1680" t="s">
        <v>45</v>
      </c>
      <c r="D1680" t="s">
        <v>46</v>
      </c>
      <c r="F1680" t="s">
        <v>47</v>
      </c>
      <c r="G1680" t="s">
        <v>48</v>
      </c>
      <c r="H1680" s="6" t="s">
        <v>49</v>
      </c>
      <c r="I1680" t="s">
        <v>354</v>
      </c>
      <c r="J1680">
        <v>0</v>
      </c>
      <c r="K1680"/>
      <c r="N1680" t="s">
        <v>20</v>
      </c>
      <c r="P1680">
        <v>0</v>
      </c>
      <c r="Q1680" t="s">
        <v>1073</v>
      </c>
      <c r="R1680" t="s">
        <v>1073</v>
      </c>
      <c r="S1680" t="s">
        <v>1094</v>
      </c>
    </row>
    <row r="1681" spans="1:19" x14ac:dyDescent="0.15">
      <c r="A1681">
        <v>1680</v>
      </c>
      <c r="B1681">
        <v>2018</v>
      </c>
      <c r="C1681" t="s">
        <v>132</v>
      </c>
      <c r="D1681" t="s">
        <v>133</v>
      </c>
      <c r="F1681" t="s">
        <v>23</v>
      </c>
      <c r="G1681" t="s">
        <v>23</v>
      </c>
      <c r="H1681" s="6" t="s">
        <v>24</v>
      </c>
      <c r="I1681" t="s">
        <v>547</v>
      </c>
      <c r="J1681">
        <v>195</v>
      </c>
      <c r="K1681"/>
      <c r="N1681" t="s">
        <v>36</v>
      </c>
      <c r="P1681" t="s">
        <v>1081</v>
      </c>
      <c r="Q1681" t="s">
        <v>1073</v>
      </c>
      <c r="R1681" t="s">
        <v>1073</v>
      </c>
      <c r="S1681" t="s">
        <v>1073</v>
      </c>
    </row>
    <row r="1682" spans="1:19" x14ac:dyDescent="0.15">
      <c r="A1682">
        <v>1681</v>
      </c>
      <c r="B1682">
        <v>2018</v>
      </c>
      <c r="C1682" t="s">
        <v>258</v>
      </c>
      <c r="D1682" t="s">
        <v>101</v>
      </c>
      <c r="F1682" t="s">
        <v>23</v>
      </c>
      <c r="G1682" t="s">
        <v>23</v>
      </c>
      <c r="H1682" t="s">
        <v>24</v>
      </c>
      <c r="I1682" t="s">
        <v>547</v>
      </c>
      <c r="J1682">
        <v>295</v>
      </c>
      <c r="K1682"/>
      <c r="N1682" t="s">
        <v>36</v>
      </c>
      <c r="P1682" t="s">
        <v>1081</v>
      </c>
      <c r="Q1682" t="s">
        <v>1073</v>
      </c>
      <c r="R1682" t="s">
        <v>1073</v>
      </c>
      <c r="S1682" t="s">
        <v>1073</v>
      </c>
    </row>
    <row r="1683" spans="1:19" x14ac:dyDescent="0.15">
      <c r="A1683">
        <v>1682</v>
      </c>
      <c r="B1683">
        <v>2018</v>
      </c>
      <c r="C1683" t="s">
        <v>416</v>
      </c>
      <c r="D1683" t="s">
        <v>380</v>
      </c>
      <c r="F1683" t="s">
        <v>23</v>
      </c>
      <c r="G1683" t="s">
        <v>23</v>
      </c>
      <c r="H1683" t="s">
        <v>71</v>
      </c>
      <c r="I1683" t="s">
        <v>546</v>
      </c>
      <c r="J1683">
        <v>685</v>
      </c>
      <c r="K1683"/>
      <c r="N1683" t="s">
        <v>36</v>
      </c>
      <c r="P1683" t="s">
        <v>1073</v>
      </c>
      <c r="Q1683" t="s">
        <v>1073</v>
      </c>
      <c r="R1683" t="s">
        <v>1073</v>
      </c>
      <c r="S1683" t="s">
        <v>1073</v>
      </c>
    </row>
    <row r="1684" spans="1:19" x14ac:dyDescent="0.15">
      <c r="A1684">
        <v>1683</v>
      </c>
      <c r="B1684">
        <v>2018</v>
      </c>
      <c r="C1684" t="s">
        <v>258</v>
      </c>
      <c r="D1684" t="s">
        <v>101</v>
      </c>
      <c r="F1684" t="s">
        <v>23</v>
      </c>
      <c r="G1684" t="s">
        <v>23</v>
      </c>
      <c r="H1684" t="s">
        <v>16</v>
      </c>
      <c r="I1684" t="s">
        <v>546</v>
      </c>
      <c r="J1684">
        <v>585</v>
      </c>
      <c r="K1684"/>
      <c r="N1684" t="s">
        <v>20</v>
      </c>
      <c r="P1684" t="s">
        <v>1081</v>
      </c>
      <c r="Q1684" t="s">
        <v>1073</v>
      </c>
      <c r="R1684" t="s">
        <v>1073</v>
      </c>
      <c r="S1684" t="s">
        <v>1073</v>
      </c>
    </row>
    <row r="1685" spans="1:19" x14ac:dyDescent="0.15">
      <c r="A1685">
        <v>1684</v>
      </c>
      <c r="B1685">
        <v>2018</v>
      </c>
      <c r="C1685" t="s">
        <v>110</v>
      </c>
      <c r="D1685" t="s">
        <v>735</v>
      </c>
      <c r="F1685" t="s">
        <v>23</v>
      </c>
      <c r="G1685" t="s">
        <v>23</v>
      </c>
      <c r="H1685" t="s">
        <v>16</v>
      </c>
      <c r="I1685" t="s">
        <v>25</v>
      </c>
      <c r="J1685">
        <v>175</v>
      </c>
      <c r="K1685"/>
      <c r="N1685" t="s">
        <v>36</v>
      </c>
      <c r="P1685" t="s">
        <v>1081</v>
      </c>
      <c r="Q1685" t="s">
        <v>1073</v>
      </c>
      <c r="R1685" t="s">
        <v>1073</v>
      </c>
      <c r="S1685" t="s">
        <v>1073</v>
      </c>
    </row>
    <row r="1686" spans="1:19" x14ac:dyDescent="0.15">
      <c r="A1686">
        <v>1685</v>
      </c>
      <c r="B1686">
        <v>2018</v>
      </c>
      <c r="C1686" t="s">
        <v>100</v>
      </c>
      <c r="D1686" t="s">
        <v>101</v>
      </c>
      <c r="F1686" t="s">
        <v>23</v>
      </c>
      <c r="G1686" t="s">
        <v>23</v>
      </c>
      <c r="H1686" s="6" t="s">
        <v>16</v>
      </c>
      <c r="I1686" t="s">
        <v>546</v>
      </c>
      <c r="J1686">
        <v>650</v>
      </c>
      <c r="K1686"/>
      <c r="N1686" t="s">
        <v>36</v>
      </c>
      <c r="P1686" t="s">
        <v>1073</v>
      </c>
      <c r="Q1686" t="s">
        <v>1073</v>
      </c>
      <c r="R1686" t="s">
        <v>1073</v>
      </c>
      <c r="S1686" t="s">
        <v>1073</v>
      </c>
    </row>
    <row r="1687" spans="1:19" x14ac:dyDescent="0.15">
      <c r="A1687">
        <v>1686</v>
      </c>
      <c r="B1687">
        <v>2018</v>
      </c>
      <c r="C1687" t="s">
        <v>440</v>
      </c>
      <c r="D1687" t="s">
        <v>503</v>
      </c>
      <c r="F1687" t="s">
        <v>23</v>
      </c>
      <c r="G1687" t="s">
        <v>23</v>
      </c>
      <c r="H1687" s="6" t="s">
        <v>71</v>
      </c>
      <c r="I1687" t="s">
        <v>548</v>
      </c>
      <c r="J1687">
        <v>1025</v>
      </c>
      <c r="K1687"/>
      <c r="N1687" t="s">
        <v>36</v>
      </c>
      <c r="P1687" t="s">
        <v>1073</v>
      </c>
      <c r="Q1687" t="s">
        <v>1073</v>
      </c>
      <c r="R1687" t="s">
        <v>1073</v>
      </c>
      <c r="S1687" t="s">
        <v>1073</v>
      </c>
    </row>
    <row r="1688" spans="1:19" x14ac:dyDescent="0.15">
      <c r="A1688">
        <v>1687</v>
      </c>
      <c r="B1688">
        <v>2018</v>
      </c>
      <c r="C1688" t="s">
        <v>460</v>
      </c>
      <c r="D1688" t="s">
        <v>535</v>
      </c>
      <c r="F1688" t="s">
        <v>23</v>
      </c>
      <c r="G1688" t="s">
        <v>23</v>
      </c>
      <c r="H1688" t="s">
        <v>71</v>
      </c>
      <c r="I1688" t="s">
        <v>546</v>
      </c>
      <c r="J1688">
        <v>1485</v>
      </c>
      <c r="K1688"/>
      <c r="N1688" t="s">
        <v>36</v>
      </c>
      <c r="P1688" t="s">
        <v>1073</v>
      </c>
      <c r="Q1688" t="s">
        <v>1073</v>
      </c>
      <c r="R1688" t="s">
        <v>1073</v>
      </c>
      <c r="S1688" t="s">
        <v>1073</v>
      </c>
    </row>
    <row r="1689" spans="1:19" x14ac:dyDescent="0.15">
      <c r="A1689">
        <v>1688</v>
      </c>
      <c r="B1689">
        <v>2018</v>
      </c>
      <c r="C1689" t="s">
        <v>56</v>
      </c>
      <c r="D1689" t="s">
        <v>57</v>
      </c>
      <c r="F1689" t="s">
        <v>23</v>
      </c>
      <c r="G1689" t="s">
        <v>23</v>
      </c>
      <c r="H1689" t="s">
        <v>16</v>
      </c>
      <c r="I1689" t="s">
        <v>548</v>
      </c>
      <c r="J1689">
        <v>525</v>
      </c>
      <c r="K1689"/>
      <c r="N1689" t="s">
        <v>36</v>
      </c>
      <c r="P1689" t="s">
        <v>1081</v>
      </c>
      <c r="Q1689" t="s">
        <v>1073</v>
      </c>
      <c r="R1689" t="s">
        <v>1073</v>
      </c>
      <c r="S1689" t="s">
        <v>1073</v>
      </c>
    </row>
    <row r="1690" spans="1:19" x14ac:dyDescent="0.15">
      <c r="A1690">
        <v>1689</v>
      </c>
      <c r="B1690">
        <v>2018</v>
      </c>
      <c r="C1690" t="s">
        <v>363</v>
      </c>
      <c r="D1690" t="s">
        <v>168</v>
      </c>
      <c r="F1690" t="s">
        <v>23</v>
      </c>
      <c r="G1690" t="s">
        <v>23</v>
      </c>
      <c r="H1690" t="s">
        <v>71</v>
      </c>
      <c r="I1690"/>
      <c r="J1690">
        <v>585</v>
      </c>
      <c r="K1690"/>
      <c r="N1690" t="s">
        <v>36</v>
      </c>
      <c r="P1690" t="s">
        <v>1073</v>
      </c>
      <c r="Q1690" t="s">
        <v>1073</v>
      </c>
      <c r="R1690" t="s">
        <v>1073</v>
      </c>
      <c r="S1690" t="s">
        <v>1073</v>
      </c>
    </row>
    <row r="1691" spans="1:19" x14ac:dyDescent="0.15">
      <c r="A1691">
        <v>1690</v>
      </c>
      <c r="B1691">
        <v>2018</v>
      </c>
      <c r="C1691" t="s">
        <v>264</v>
      </c>
      <c r="D1691" t="s">
        <v>176</v>
      </c>
      <c r="F1691" t="s">
        <v>23</v>
      </c>
      <c r="G1691" t="s">
        <v>23</v>
      </c>
      <c r="H1691" t="s">
        <v>71</v>
      </c>
      <c r="I1691" t="s">
        <v>546</v>
      </c>
      <c r="J1691">
        <v>685</v>
      </c>
      <c r="K1691"/>
      <c r="N1691" t="s">
        <v>20</v>
      </c>
      <c r="P1691" t="s">
        <v>1073</v>
      </c>
      <c r="Q1691" t="s">
        <v>1073</v>
      </c>
      <c r="R1691" t="s">
        <v>1073</v>
      </c>
      <c r="S1691" t="s">
        <v>1073</v>
      </c>
    </row>
    <row r="1692" spans="1:19" x14ac:dyDescent="0.15">
      <c r="A1692">
        <v>1691</v>
      </c>
      <c r="B1692">
        <v>2018</v>
      </c>
      <c r="C1692" t="s">
        <v>576</v>
      </c>
      <c r="D1692" t="s">
        <v>284</v>
      </c>
      <c r="F1692" t="s">
        <v>23</v>
      </c>
      <c r="G1692" t="s">
        <v>23</v>
      </c>
      <c r="H1692" s="6" t="s">
        <v>71</v>
      </c>
      <c r="I1692" t="s">
        <v>354</v>
      </c>
      <c r="J1692">
        <v>0</v>
      </c>
      <c r="K1692"/>
      <c r="N1692" t="s">
        <v>36</v>
      </c>
      <c r="P1692" t="s">
        <v>1073</v>
      </c>
      <c r="Q1692" t="s">
        <v>1073</v>
      </c>
      <c r="R1692" t="s">
        <v>1073</v>
      </c>
      <c r="S1692" t="s">
        <v>1073</v>
      </c>
    </row>
    <row r="1693" spans="1:19" x14ac:dyDescent="0.15">
      <c r="A1693">
        <v>1692</v>
      </c>
      <c r="B1693">
        <v>2018</v>
      </c>
      <c r="C1693" t="s">
        <v>113</v>
      </c>
      <c r="D1693" t="s">
        <v>114</v>
      </c>
      <c r="E1693" t="s">
        <v>115</v>
      </c>
      <c r="F1693" t="s">
        <v>23</v>
      </c>
      <c r="G1693" t="s">
        <v>23</v>
      </c>
      <c r="H1693" s="6" t="s">
        <v>24</v>
      </c>
      <c r="I1693" t="s">
        <v>25</v>
      </c>
      <c r="J1693">
        <v>175</v>
      </c>
      <c r="K1693"/>
      <c r="N1693" t="s">
        <v>36</v>
      </c>
      <c r="P1693" t="s">
        <v>1081</v>
      </c>
      <c r="Q1693" t="s">
        <v>1073</v>
      </c>
      <c r="R1693" t="s">
        <v>1073</v>
      </c>
      <c r="S1693" t="s">
        <v>1073</v>
      </c>
    </row>
    <row r="1694" spans="1:19" x14ac:dyDescent="0.15">
      <c r="A1694">
        <v>1693</v>
      </c>
      <c r="B1694">
        <v>2018</v>
      </c>
      <c r="C1694" t="s">
        <v>77</v>
      </c>
      <c r="D1694" t="s">
        <v>78</v>
      </c>
      <c r="F1694" t="s">
        <v>78</v>
      </c>
      <c r="G1694" t="s">
        <v>35</v>
      </c>
      <c r="H1694" t="s">
        <v>49</v>
      </c>
      <c r="I1694" t="s">
        <v>547</v>
      </c>
      <c r="J1694">
        <v>565</v>
      </c>
      <c r="K1694"/>
      <c r="N1694" t="s">
        <v>50</v>
      </c>
      <c r="P1694" t="s">
        <v>1073</v>
      </c>
      <c r="Q1694" t="s">
        <v>1073</v>
      </c>
      <c r="R1694" t="s">
        <v>1073</v>
      </c>
      <c r="S1694" t="s">
        <v>1094</v>
      </c>
    </row>
    <row r="1695" spans="1:19" x14ac:dyDescent="0.15">
      <c r="A1695">
        <v>1694</v>
      </c>
      <c r="B1695">
        <v>2018</v>
      </c>
      <c r="C1695" t="s">
        <v>116</v>
      </c>
      <c r="D1695" t="s">
        <v>468</v>
      </c>
      <c r="F1695" t="s">
        <v>23</v>
      </c>
      <c r="G1695" t="s">
        <v>23</v>
      </c>
      <c r="H1695" t="s">
        <v>24</v>
      </c>
      <c r="I1695" t="s">
        <v>547</v>
      </c>
      <c r="J1695">
        <v>195</v>
      </c>
      <c r="K1695"/>
      <c r="N1695" t="s">
        <v>20</v>
      </c>
      <c r="P1695" t="s">
        <v>1081</v>
      </c>
      <c r="Q1695" t="s">
        <v>1073</v>
      </c>
      <c r="R1695" t="s">
        <v>1073</v>
      </c>
      <c r="S1695" t="s">
        <v>1073</v>
      </c>
    </row>
    <row r="1696" spans="1:19" x14ac:dyDescent="0.15">
      <c r="A1696">
        <v>1695</v>
      </c>
      <c r="B1696">
        <v>2018</v>
      </c>
      <c r="C1696" t="s">
        <v>245</v>
      </c>
      <c r="D1696" t="s">
        <v>246</v>
      </c>
      <c r="F1696" t="s">
        <v>23</v>
      </c>
      <c r="G1696" t="s">
        <v>23</v>
      </c>
      <c r="H1696" t="s">
        <v>63</v>
      </c>
      <c r="I1696" t="s">
        <v>546</v>
      </c>
      <c r="J1696">
        <v>585</v>
      </c>
      <c r="K1696"/>
      <c r="N1696" t="s">
        <v>36</v>
      </c>
      <c r="P1696">
        <v>0</v>
      </c>
      <c r="Q1696" t="s">
        <v>1073</v>
      </c>
      <c r="R1696" t="s">
        <v>1073</v>
      </c>
      <c r="S1696" t="s">
        <v>1073</v>
      </c>
    </row>
    <row r="1697" spans="1:19" x14ac:dyDescent="0.15">
      <c r="A1697">
        <v>1696</v>
      </c>
      <c r="B1697">
        <v>2018</v>
      </c>
      <c r="C1697" t="s">
        <v>833</v>
      </c>
      <c r="D1697" t="s">
        <v>398</v>
      </c>
      <c r="F1697" t="s">
        <v>23</v>
      </c>
      <c r="G1697" t="s">
        <v>23</v>
      </c>
      <c r="H1697" t="s">
        <v>71</v>
      </c>
      <c r="I1697" t="s">
        <v>546</v>
      </c>
      <c r="J1697">
        <v>585</v>
      </c>
      <c r="K1697"/>
      <c r="N1697" t="s">
        <v>36</v>
      </c>
      <c r="P1697" t="s">
        <v>1073</v>
      </c>
      <c r="Q1697" t="s">
        <v>1073</v>
      </c>
      <c r="R1697" t="s">
        <v>1073</v>
      </c>
      <c r="S1697" t="s">
        <v>1073</v>
      </c>
    </row>
    <row r="1698" spans="1:19" x14ac:dyDescent="0.15">
      <c r="A1698">
        <v>1697</v>
      </c>
      <c r="B1698">
        <v>2018</v>
      </c>
      <c r="C1698" t="s">
        <v>674</v>
      </c>
      <c r="D1698" t="s">
        <v>834</v>
      </c>
      <c r="F1698" t="s">
        <v>403</v>
      </c>
      <c r="G1698" t="s">
        <v>35</v>
      </c>
      <c r="H1698" t="s">
        <v>71</v>
      </c>
      <c r="I1698" t="s">
        <v>546</v>
      </c>
      <c r="J1698">
        <v>685</v>
      </c>
      <c r="K1698"/>
      <c r="N1698" t="s">
        <v>36</v>
      </c>
      <c r="P1698" t="s">
        <v>1073</v>
      </c>
      <c r="Q1698" t="s">
        <v>1073</v>
      </c>
      <c r="R1698" t="s">
        <v>1073</v>
      </c>
      <c r="S1698" t="s">
        <v>1073</v>
      </c>
    </row>
    <row r="1699" spans="1:19" x14ac:dyDescent="0.15">
      <c r="A1699">
        <v>1698</v>
      </c>
      <c r="B1699">
        <v>2018</v>
      </c>
      <c r="C1699" t="s">
        <v>835</v>
      </c>
      <c r="D1699" t="s">
        <v>836</v>
      </c>
      <c r="F1699" t="s">
        <v>74</v>
      </c>
      <c r="G1699" t="s">
        <v>35</v>
      </c>
      <c r="H1699" t="s">
        <v>24</v>
      </c>
      <c r="I1699" t="s">
        <v>547</v>
      </c>
      <c r="J1699">
        <v>635</v>
      </c>
      <c r="K1699"/>
      <c r="N1699" t="s">
        <v>36</v>
      </c>
      <c r="P1699" t="s">
        <v>1073</v>
      </c>
      <c r="Q1699" t="s">
        <v>1073</v>
      </c>
      <c r="R1699" t="s">
        <v>1073</v>
      </c>
      <c r="S1699" t="s">
        <v>1073</v>
      </c>
    </row>
    <row r="1700" spans="1:19" x14ac:dyDescent="0.15">
      <c r="A1700">
        <v>1699</v>
      </c>
      <c r="B1700">
        <v>2018</v>
      </c>
      <c r="C1700" t="s">
        <v>21</v>
      </c>
      <c r="D1700" t="s">
        <v>837</v>
      </c>
      <c r="F1700" t="s">
        <v>23</v>
      </c>
      <c r="G1700" t="s">
        <v>23</v>
      </c>
      <c r="H1700" t="s">
        <v>67</v>
      </c>
      <c r="I1700" t="s">
        <v>546</v>
      </c>
      <c r="J1700">
        <v>585</v>
      </c>
      <c r="K1700"/>
      <c r="N1700" t="s">
        <v>36</v>
      </c>
      <c r="P1700" t="s">
        <v>1081</v>
      </c>
      <c r="Q1700" t="s">
        <v>1073</v>
      </c>
      <c r="R1700" t="s">
        <v>1073</v>
      </c>
      <c r="S1700" t="s">
        <v>1073</v>
      </c>
    </row>
    <row r="1701" spans="1:19" x14ac:dyDescent="0.15">
      <c r="A1701">
        <v>1700</v>
      </c>
      <c r="B1701">
        <v>2018</v>
      </c>
      <c r="C1701" t="s">
        <v>75</v>
      </c>
      <c r="D1701" t="s">
        <v>76</v>
      </c>
      <c r="F1701" t="s">
        <v>23</v>
      </c>
      <c r="G1701" t="s">
        <v>23</v>
      </c>
      <c r="H1701" s="6" t="s">
        <v>24</v>
      </c>
      <c r="I1701" t="s">
        <v>547</v>
      </c>
      <c r="J1701">
        <v>195</v>
      </c>
      <c r="K1701"/>
      <c r="N1701" t="s">
        <v>20</v>
      </c>
      <c r="P1701" t="s">
        <v>1081</v>
      </c>
      <c r="Q1701" t="s">
        <v>1073</v>
      </c>
      <c r="R1701" t="s">
        <v>1073</v>
      </c>
      <c r="S1701" t="s">
        <v>1073</v>
      </c>
    </row>
    <row r="1702" spans="1:19" x14ac:dyDescent="0.15">
      <c r="A1702">
        <v>1701</v>
      </c>
      <c r="B1702">
        <v>2018</v>
      </c>
      <c r="C1702" t="s">
        <v>838</v>
      </c>
      <c r="D1702" t="s">
        <v>839</v>
      </c>
      <c r="F1702" t="s">
        <v>493</v>
      </c>
      <c r="G1702" t="s">
        <v>43</v>
      </c>
      <c r="H1702" t="s">
        <v>16</v>
      </c>
      <c r="I1702" t="s">
        <v>546</v>
      </c>
      <c r="J1702">
        <v>585</v>
      </c>
      <c r="K1702"/>
      <c r="N1702" t="s">
        <v>36</v>
      </c>
      <c r="P1702" t="s">
        <v>1073</v>
      </c>
      <c r="Q1702" t="s">
        <v>1073</v>
      </c>
      <c r="R1702" t="s">
        <v>1073</v>
      </c>
      <c r="S1702" t="s">
        <v>1094</v>
      </c>
    </row>
    <row r="1703" spans="1:19" x14ac:dyDescent="0.15">
      <c r="A1703">
        <v>1702</v>
      </c>
      <c r="B1703">
        <v>2018</v>
      </c>
      <c r="C1703" t="s">
        <v>260</v>
      </c>
      <c r="D1703" t="s">
        <v>261</v>
      </c>
      <c r="F1703" t="s">
        <v>23</v>
      </c>
      <c r="G1703" t="s">
        <v>23</v>
      </c>
      <c r="H1703" t="s">
        <v>24</v>
      </c>
      <c r="I1703" t="s">
        <v>547</v>
      </c>
      <c r="J1703">
        <v>195</v>
      </c>
      <c r="K1703"/>
      <c r="N1703" t="s">
        <v>36</v>
      </c>
      <c r="P1703" t="s">
        <v>1084</v>
      </c>
      <c r="Q1703" t="s">
        <v>1073</v>
      </c>
      <c r="R1703" t="s">
        <v>1073</v>
      </c>
      <c r="S1703" t="s">
        <v>1073</v>
      </c>
    </row>
    <row r="1704" spans="1:19" x14ac:dyDescent="0.15">
      <c r="A1704">
        <v>1703</v>
      </c>
      <c r="B1704">
        <v>2018</v>
      </c>
      <c r="C1704" t="s">
        <v>216</v>
      </c>
      <c r="D1704" t="s">
        <v>217</v>
      </c>
      <c r="F1704" t="s">
        <v>23</v>
      </c>
      <c r="G1704" t="s">
        <v>23</v>
      </c>
      <c r="H1704" t="s">
        <v>71</v>
      </c>
      <c r="I1704" t="s">
        <v>546</v>
      </c>
      <c r="J1704">
        <v>585</v>
      </c>
      <c r="K1704"/>
      <c r="N1704" t="s">
        <v>36</v>
      </c>
      <c r="P1704" t="s">
        <v>1073</v>
      </c>
      <c r="Q1704" t="s">
        <v>1073</v>
      </c>
      <c r="R1704" t="s">
        <v>1073</v>
      </c>
      <c r="S1704" t="s">
        <v>1073</v>
      </c>
    </row>
    <row r="1705" spans="1:19" x14ac:dyDescent="0.15">
      <c r="A1705">
        <v>1704</v>
      </c>
      <c r="B1705">
        <v>2018</v>
      </c>
      <c r="C1705" t="s">
        <v>145</v>
      </c>
      <c r="D1705" t="s">
        <v>447</v>
      </c>
      <c r="F1705" t="s">
        <v>23</v>
      </c>
      <c r="G1705" t="s">
        <v>23</v>
      </c>
      <c r="H1705" s="6" t="s">
        <v>67</v>
      </c>
      <c r="I1705" t="s">
        <v>547</v>
      </c>
      <c r="J1705">
        <v>635</v>
      </c>
      <c r="K1705"/>
      <c r="N1705" t="s">
        <v>36</v>
      </c>
      <c r="P1705" t="s">
        <v>1081</v>
      </c>
      <c r="Q1705" t="s">
        <v>1073</v>
      </c>
      <c r="R1705" t="s">
        <v>1073</v>
      </c>
      <c r="S1705" t="s">
        <v>1073</v>
      </c>
    </row>
    <row r="1706" spans="1:19" x14ac:dyDescent="0.15">
      <c r="A1706">
        <v>1705</v>
      </c>
      <c r="B1706">
        <v>2018</v>
      </c>
      <c r="C1706" t="s">
        <v>183</v>
      </c>
      <c r="D1706" t="s">
        <v>82</v>
      </c>
      <c r="F1706" t="s">
        <v>83</v>
      </c>
      <c r="G1706" t="s">
        <v>35</v>
      </c>
      <c r="H1706" t="s">
        <v>71</v>
      </c>
      <c r="I1706" t="s">
        <v>546</v>
      </c>
      <c r="J1706">
        <v>585</v>
      </c>
      <c r="K1706"/>
      <c r="N1706" t="s">
        <v>50</v>
      </c>
      <c r="P1706" t="s">
        <v>1073</v>
      </c>
      <c r="Q1706" t="s">
        <v>1073</v>
      </c>
      <c r="R1706" t="s">
        <v>1073</v>
      </c>
      <c r="S1706" t="s">
        <v>1073</v>
      </c>
    </row>
    <row r="1707" spans="1:19" x14ac:dyDescent="0.15">
      <c r="A1707">
        <v>1706</v>
      </c>
      <c r="B1707">
        <v>2018</v>
      </c>
      <c r="C1707" t="s">
        <v>21</v>
      </c>
      <c r="D1707" t="s">
        <v>22</v>
      </c>
      <c r="F1707" t="s">
        <v>23</v>
      </c>
      <c r="G1707" t="s">
        <v>23</v>
      </c>
      <c r="H1707" t="s">
        <v>24</v>
      </c>
      <c r="I1707" t="s">
        <v>547</v>
      </c>
      <c r="J1707">
        <v>195</v>
      </c>
      <c r="K1707"/>
      <c r="N1707" t="s">
        <v>36</v>
      </c>
      <c r="P1707" t="s">
        <v>1081</v>
      </c>
      <c r="Q1707" t="s">
        <v>1073</v>
      </c>
      <c r="R1707" t="s">
        <v>1073</v>
      </c>
      <c r="S1707" t="s">
        <v>1073</v>
      </c>
    </row>
    <row r="1708" spans="1:19" x14ac:dyDescent="0.15">
      <c r="A1708">
        <v>1707</v>
      </c>
      <c r="B1708">
        <v>2018</v>
      </c>
      <c r="C1708" t="s">
        <v>81</v>
      </c>
      <c r="D1708" t="s">
        <v>82</v>
      </c>
      <c r="F1708" t="s">
        <v>83</v>
      </c>
      <c r="G1708" t="s">
        <v>35</v>
      </c>
      <c r="H1708" t="s">
        <v>71</v>
      </c>
      <c r="I1708" t="s">
        <v>546</v>
      </c>
      <c r="J1708">
        <v>75</v>
      </c>
      <c r="K1708"/>
      <c r="N1708" t="s">
        <v>50</v>
      </c>
      <c r="P1708" t="s">
        <v>1073</v>
      </c>
      <c r="Q1708" t="s">
        <v>1073</v>
      </c>
      <c r="R1708" t="s">
        <v>1073</v>
      </c>
      <c r="S1708" t="s">
        <v>1073</v>
      </c>
    </row>
    <row r="1709" spans="1:19" x14ac:dyDescent="0.15">
      <c r="A1709">
        <v>1708</v>
      </c>
      <c r="B1709">
        <v>2018</v>
      </c>
      <c r="C1709" t="s">
        <v>840</v>
      </c>
      <c r="D1709" t="s">
        <v>841</v>
      </c>
      <c r="F1709" t="s">
        <v>83</v>
      </c>
      <c r="G1709" t="s">
        <v>35</v>
      </c>
      <c r="H1709" s="7" t="s">
        <v>54</v>
      </c>
      <c r="I1709" t="s">
        <v>547</v>
      </c>
      <c r="J1709">
        <v>565</v>
      </c>
      <c r="K1709"/>
      <c r="N1709" t="s">
        <v>50</v>
      </c>
      <c r="P1709" t="s">
        <v>1073</v>
      </c>
      <c r="Q1709" t="s">
        <v>1073</v>
      </c>
      <c r="R1709" t="s">
        <v>1073</v>
      </c>
      <c r="S1709" t="s">
        <v>1073</v>
      </c>
    </row>
    <row r="1710" spans="1:19" x14ac:dyDescent="0.15">
      <c r="A1710">
        <v>1709</v>
      </c>
      <c r="B1710">
        <v>2018</v>
      </c>
      <c r="C1710" t="s">
        <v>77</v>
      </c>
      <c r="D1710" t="s">
        <v>78</v>
      </c>
      <c r="F1710" t="s">
        <v>78</v>
      </c>
      <c r="G1710" t="s">
        <v>35</v>
      </c>
      <c r="H1710" t="s">
        <v>16</v>
      </c>
      <c r="I1710" t="s">
        <v>546</v>
      </c>
      <c r="J1710">
        <v>585</v>
      </c>
      <c r="K1710"/>
      <c r="N1710" t="s">
        <v>20</v>
      </c>
      <c r="P1710" t="s">
        <v>1073</v>
      </c>
      <c r="Q1710" t="s">
        <v>1073</v>
      </c>
      <c r="R1710" t="s">
        <v>1073</v>
      </c>
      <c r="S1710" t="s">
        <v>1094</v>
      </c>
    </row>
    <row r="1711" spans="1:19" x14ac:dyDescent="0.15">
      <c r="A1711">
        <v>1710</v>
      </c>
      <c r="B1711">
        <v>2018</v>
      </c>
      <c r="C1711" t="s">
        <v>126</v>
      </c>
      <c r="D1711" t="s">
        <v>842</v>
      </c>
      <c r="F1711" t="s">
        <v>96</v>
      </c>
      <c r="G1711" t="s">
        <v>48</v>
      </c>
      <c r="H1711" t="s">
        <v>24</v>
      </c>
      <c r="I1711" t="s">
        <v>547</v>
      </c>
      <c r="J1711">
        <v>195</v>
      </c>
      <c r="K1711"/>
      <c r="N1711" t="s">
        <v>36</v>
      </c>
      <c r="P1711">
        <v>0</v>
      </c>
      <c r="Q1711" t="s">
        <v>1073</v>
      </c>
      <c r="R1711" t="s">
        <v>1073</v>
      </c>
      <c r="S1711" t="s">
        <v>1094</v>
      </c>
    </row>
    <row r="1712" spans="1:19" x14ac:dyDescent="0.15">
      <c r="A1712">
        <v>1711</v>
      </c>
      <c r="B1712">
        <v>2018</v>
      </c>
      <c r="C1712" t="s">
        <v>621</v>
      </c>
      <c r="D1712" t="s">
        <v>811</v>
      </c>
      <c r="F1712" t="s">
        <v>83</v>
      </c>
      <c r="G1712" t="s">
        <v>35</v>
      </c>
      <c r="H1712" t="s">
        <v>16</v>
      </c>
      <c r="I1712" t="s">
        <v>546</v>
      </c>
      <c r="J1712">
        <v>585</v>
      </c>
      <c r="K1712"/>
      <c r="N1712" t="s">
        <v>36</v>
      </c>
      <c r="P1712" t="s">
        <v>1073</v>
      </c>
      <c r="Q1712" t="s">
        <v>1073</v>
      </c>
      <c r="R1712" t="s">
        <v>1073</v>
      </c>
      <c r="S1712" t="s">
        <v>1073</v>
      </c>
    </row>
    <row r="1713" spans="1:19" x14ac:dyDescent="0.15">
      <c r="A1713">
        <v>1712</v>
      </c>
      <c r="B1713">
        <v>2018</v>
      </c>
      <c r="C1713" t="s">
        <v>674</v>
      </c>
      <c r="D1713" t="s">
        <v>380</v>
      </c>
      <c r="F1713" t="s">
        <v>23</v>
      </c>
      <c r="G1713" t="s">
        <v>23</v>
      </c>
      <c r="H1713" s="6" t="s">
        <v>71</v>
      </c>
      <c r="I1713" t="s">
        <v>548</v>
      </c>
      <c r="J1713">
        <v>625</v>
      </c>
      <c r="K1713"/>
      <c r="N1713" t="s">
        <v>36</v>
      </c>
      <c r="P1713" t="s">
        <v>1073</v>
      </c>
      <c r="Q1713" t="s">
        <v>1073</v>
      </c>
      <c r="R1713" t="s">
        <v>1073</v>
      </c>
      <c r="S1713" t="s">
        <v>1073</v>
      </c>
    </row>
    <row r="1714" spans="1:19" x14ac:dyDescent="0.15">
      <c r="A1714">
        <v>1713</v>
      </c>
      <c r="B1714">
        <v>2018</v>
      </c>
      <c r="C1714" t="s">
        <v>75</v>
      </c>
      <c r="D1714" t="s">
        <v>76</v>
      </c>
      <c r="F1714" t="s">
        <v>23</v>
      </c>
      <c r="G1714" t="s">
        <v>23</v>
      </c>
      <c r="H1714" s="6" t="s">
        <v>67</v>
      </c>
      <c r="I1714" t="s">
        <v>547</v>
      </c>
      <c r="J1714">
        <v>195</v>
      </c>
      <c r="K1714"/>
      <c r="N1714" t="s">
        <v>36</v>
      </c>
      <c r="P1714" t="s">
        <v>1081</v>
      </c>
      <c r="Q1714" t="s">
        <v>1073</v>
      </c>
      <c r="R1714" t="s">
        <v>1073</v>
      </c>
      <c r="S1714" t="s">
        <v>1073</v>
      </c>
    </row>
    <row r="1715" spans="1:19" x14ac:dyDescent="0.15">
      <c r="A1715">
        <v>1714</v>
      </c>
      <c r="B1715">
        <v>2018</v>
      </c>
      <c r="C1715" t="s">
        <v>266</v>
      </c>
      <c r="D1715" t="s">
        <v>226</v>
      </c>
      <c r="F1715" t="s">
        <v>23</v>
      </c>
      <c r="G1715" t="s">
        <v>23</v>
      </c>
      <c r="H1715" t="s">
        <v>24</v>
      </c>
      <c r="I1715" t="s">
        <v>547</v>
      </c>
      <c r="J1715">
        <v>195</v>
      </c>
      <c r="K1715"/>
      <c r="N1715" t="s">
        <v>20</v>
      </c>
      <c r="P1715" t="s">
        <v>1081</v>
      </c>
      <c r="Q1715" t="s">
        <v>1073</v>
      </c>
      <c r="R1715" t="s">
        <v>1073</v>
      </c>
      <c r="S1715" t="s">
        <v>1073</v>
      </c>
    </row>
    <row r="1716" spans="1:19" x14ac:dyDescent="0.15">
      <c r="A1716">
        <v>1715</v>
      </c>
      <c r="B1716">
        <v>2018</v>
      </c>
      <c r="C1716" t="s">
        <v>206</v>
      </c>
      <c r="D1716" t="s">
        <v>223</v>
      </c>
      <c r="F1716" t="s">
        <v>23</v>
      </c>
      <c r="G1716" t="s">
        <v>23</v>
      </c>
      <c r="H1716" t="s">
        <v>24</v>
      </c>
      <c r="I1716" t="s">
        <v>275</v>
      </c>
      <c r="J1716">
        <v>0</v>
      </c>
      <c r="K1716"/>
      <c r="N1716" t="s">
        <v>36</v>
      </c>
      <c r="P1716" t="s">
        <v>1081</v>
      </c>
      <c r="Q1716" t="s">
        <v>1073</v>
      </c>
      <c r="R1716" t="s">
        <v>1073</v>
      </c>
      <c r="S1716" t="s">
        <v>1073</v>
      </c>
    </row>
    <row r="1717" spans="1:19" x14ac:dyDescent="0.15">
      <c r="A1717">
        <v>1716</v>
      </c>
      <c r="B1717">
        <v>2018</v>
      </c>
      <c r="C1717" t="s">
        <v>145</v>
      </c>
      <c r="D1717" t="s">
        <v>146</v>
      </c>
      <c r="F1717" t="s">
        <v>23</v>
      </c>
      <c r="G1717" t="s">
        <v>23</v>
      </c>
      <c r="H1717" t="s">
        <v>24</v>
      </c>
      <c r="I1717" t="s">
        <v>25</v>
      </c>
      <c r="J1717">
        <v>425</v>
      </c>
      <c r="K1717"/>
      <c r="N1717" t="s">
        <v>36</v>
      </c>
      <c r="P1717" t="s">
        <v>1081</v>
      </c>
      <c r="Q1717" t="s">
        <v>1073</v>
      </c>
      <c r="R1717" t="s">
        <v>1073</v>
      </c>
      <c r="S1717" t="s">
        <v>1073</v>
      </c>
    </row>
    <row r="1718" spans="1:19" x14ac:dyDescent="0.15">
      <c r="A1718">
        <v>1717</v>
      </c>
      <c r="B1718">
        <v>2018</v>
      </c>
      <c r="C1718" t="s">
        <v>621</v>
      </c>
      <c r="D1718" t="s">
        <v>622</v>
      </c>
      <c r="F1718" t="s">
        <v>83</v>
      </c>
      <c r="G1718" t="s">
        <v>35</v>
      </c>
      <c r="H1718" t="s">
        <v>16</v>
      </c>
      <c r="I1718" t="s">
        <v>546</v>
      </c>
      <c r="J1718">
        <v>75</v>
      </c>
      <c r="K1718"/>
      <c r="N1718" t="s">
        <v>36</v>
      </c>
      <c r="P1718" t="s">
        <v>1073</v>
      </c>
      <c r="Q1718" t="s">
        <v>1073</v>
      </c>
      <c r="R1718" t="s">
        <v>1073</v>
      </c>
      <c r="S1718" t="s">
        <v>1073</v>
      </c>
    </row>
    <row r="1719" spans="1:19" x14ac:dyDescent="0.15">
      <c r="A1719">
        <v>1718</v>
      </c>
      <c r="B1719">
        <v>2018</v>
      </c>
      <c r="C1719" t="s">
        <v>843</v>
      </c>
      <c r="D1719" t="s">
        <v>844</v>
      </c>
      <c r="F1719" t="s">
        <v>23</v>
      </c>
      <c r="G1719" t="s">
        <v>23</v>
      </c>
      <c r="H1719" t="s">
        <v>71</v>
      </c>
      <c r="I1719" t="s">
        <v>546</v>
      </c>
      <c r="J1719">
        <v>685</v>
      </c>
      <c r="K1719"/>
      <c r="N1719" t="s">
        <v>36</v>
      </c>
      <c r="P1719" t="s">
        <v>1073</v>
      </c>
      <c r="Q1719" t="s">
        <v>1073</v>
      </c>
      <c r="R1719" t="s">
        <v>1073</v>
      </c>
      <c r="S1719" t="s">
        <v>1073</v>
      </c>
    </row>
    <row r="1720" spans="1:19" x14ac:dyDescent="0.15">
      <c r="A1720">
        <v>1719</v>
      </c>
      <c r="B1720">
        <v>2018</v>
      </c>
      <c r="C1720" t="s">
        <v>272</v>
      </c>
      <c r="D1720" t="s">
        <v>273</v>
      </c>
      <c r="F1720" t="s">
        <v>23</v>
      </c>
      <c r="G1720" t="s">
        <v>23</v>
      </c>
      <c r="H1720" t="s">
        <v>16</v>
      </c>
      <c r="I1720" t="s">
        <v>548</v>
      </c>
      <c r="J1720">
        <v>525</v>
      </c>
      <c r="K1720"/>
      <c r="N1720" t="s">
        <v>36</v>
      </c>
      <c r="P1720" t="s">
        <v>1081</v>
      </c>
      <c r="Q1720" t="s">
        <v>1073</v>
      </c>
      <c r="R1720" t="s">
        <v>1073</v>
      </c>
      <c r="S1720" t="s">
        <v>1073</v>
      </c>
    </row>
    <row r="1721" spans="1:19" x14ac:dyDescent="0.15">
      <c r="A1721">
        <v>1720</v>
      </c>
      <c r="B1721">
        <v>2016</v>
      </c>
      <c r="C1721" t="s">
        <v>481</v>
      </c>
      <c r="D1721" t="s">
        <v>561</v>
      </c>
      <c r="F1721" t="s">
        <v>23</v>
      </c>
      <c r="G1721" t="s">
        <v>23</v>
      </c>
      <c r="H1721" t="s">
        <v>71</v>
      </c>
      <c r="I1721" t="s">
        <v>546</v>
      </c>
      <c r="J1721">
        <v>585</v>
      </c>
      <c r="K1721"/>
      <c r="N1721" t="s">
        <v>36</v>
      </c>
      <c r="P1721" t="s">
        <v>1073</v>
      </c>
      <c r="Q1721" t="s">
        <v>1073</v>
      </c>
      <c r="R1721" t="s">
        <v>1073</v>
      </c>
      <c r="S1721" t="s">
        <v>1073</v>
      </c>
    </row>
    <row r="1722" spans="1:19" x14ac:dyDescent="0.15">
      <c r="A1722">
        <v>1721</v>
      </c>
      <c r="B1722">
        <v>2016</v>
      </c>
      <c r="C1722" t="s">
        <v>45</v>
      </c>
      <c r="D1722" t="s">
        <v>46</v>
      </c>
      <c r="F1722" t="s">
        <v>47</v>
      </c>
      <c r="G1722" t="s">
        <v>48</v>
      </c>
      <c r="H1722" t="s">
        <v>24</v>
      </c>
      <c r="I1722" t="s">
        <v>547</v>
      </c>
      <c r="J1722">
        <v>295</v>
      </c>
      <c r="K1722"/>
      <c r="N1722" t="s">
        <v>36</v>
      </c>
      <c r="P1722">
        <v>0</v>
      </c>
      <c r="Q1722" t="s">
        <v>1073</v>
      </c>
      <c r="R1722" t="s">
        <v>1073</v>
      </c>
      <c r="S1722" t="s">
        <v>1094</v>
      </c>
    </row>
    <row r="1723" spans="1:19" x14ac:dyDescent="0.15">
      <c r="A1723">
        <v>1722</v>
      </c>
      <c r="B1723">
        <v>2016</v>
      </c>
      <c r="C1723" t="s">
        <v>772</v>
      </c>
      <c r="D1723" t="s">
        <v>773</v>
      </c>
      <c r="F1723" t="s">
        <v>23</v>
      </c>
      <c r="G1723" t="s">
        <v>23</v>
      </c>
      <c r="H1723" t="s">
        <v>71</v>
      </c>
      <c r="I1723" t="s">
        <v>546</v>
      </c>
      <c r="J1723">
        <v>585</v>
      </c>
      <c r="K1723"/>
      <c r="N1723" t="s">
        <v>36</v>
      </c>
      <c r="P1723" t="s">
        <v>1073</v>
      </c>
      <c r="Q1723" t="s">
        <v>1073</v>
      </c>
      <c r="R1723" t="s">
        <v>1073</v>
      </c>
      <c r="S1723" t="s">
        <v>1073</v>
      </c>
    </row>
    <row r="1724" spans="1:19" x14ac:dyDescent="0.15">
      <c r="A1724">
        <v>1723</v>
      </c>
      <c r="B1724">
        <v>2016</v>
      </c>
      <c r="C1724" t="s">
        <v>845</v>
      </c>
      <c r="D1724" t="s">
        <v>846</v>
      </c>
      <c r="F1724" t="s">
        <v>23</v>
      </c>
      <c r="G1724" t="s">
        <v>23</v>
      </c>
      <c r="H1724" t="s">
        <v>16</v>
      </c>
      <c r="I1724" t="s">
        <v>546</v>
      </c>
      <c r="J1724">
        <v>585</v>
      </c>
      <c r="K1724"/>
      <c r="N1724" t="s">
        <v>36</v>
      </c>
      <c r="P1724" t="s">
        <v>1085</v>
      </c>
      <c r="Q1724" t="s">
        <v>1082</v>
      </c>
      <c r="R1724" t="s">
        <v>1073</v>
      </c>
      <c r="S1724" t="s">
        <v>1073</v>
      </c>
    </row>
    <row r="1725" spans="1:19" x14ac:dyDescent="0.15">
      <c r="A1725">
        <v>1724</v>
      </c>
      <c r="B1725">
        <v>2016</v>
      </c>
      <c r="C1725" t="s">
        <v>847</v>
      </c>
      <c r="D1725" t="s">
        <v>591</v>
      </c>
      <c r="F1725" t="s">
        <v>23</v>
      </c>
      <c r="G1725" t="s">
        <v>23</v>
      </c>
      <c r="H1725" t="s">
        <v>71</v>
      </c>
      <c r="I1725" t="s">
        <v>548</v>
      </c>
      <c r="J1725">
        <v>1025</v>
      </c>
      <c r="K1725"/>
      <c r="N1725" t="s">
        <v>50</v>
      </c>
      <c r="P1725" t="s">
        <v>1073</v>
      </c>
      <c r="Q1725" t="s">
        <v>1073</v>
      </c>
      <c r="R1725" t="s">
        <v>1073</v>
      </c>
      <c r="S1725" t="s">
        <v>1073</v>
      </c>
    </row>
    <row r="1726" spans="1:19" x14ac:dyDescent="0.15">
      <c r="A1726">
        <v>1725</v>
      </c>
      <c r="B1726">
        <v>2016</v>
      </c>
      <c r="C1726" t="s">
        <v>738</v>
      </c>
      <c r="D1726" t="s">
        <v>739</v>
      </c>
      <c r="F1726" t="s">
        <v>23</v>
      </c>
      <c r="G1726" t="s">
        <v>23</v>
      </c>
      <c r="H1726" s="6" t="s">
        <v>63</v>
      </c>
      <c r="I1726" t="s">
        <v>548</v>
      </c>
      <c r="J1726">
        <v>625</v>
      </c>
      <c r="K1726"/>
      <c r="N1726" t="s">
        <v>36</v>
      </c>
      <c r="P1726" t="s">
        <v>1073</v>
      </c>
      <c r="Q1726" t="s">
        <v>1073</v>
      </c>
      <c r="R1726" t="s">
        <v>1073</v>
      </c>
      <c r="S1726" t="s">
        <v>1073</v>
      </c>
    </row>
    <row r="1727" spans="1:19" x14ac:dyDescent="0.15">
      <c r="A1727">
        <v>1726</v>
      </c>
      <c r="B1727">
        <v>2016</v>
      </c>
      <c r="C1727" t="s">
        <v>744</v>
      </c>
      <c r="D1727" t="s">
        <v>745</v>
      </c>
      <c r="F1727" t="s">
        <v>47</v>
      </c>
      <c r="G1727" t="s">
        <v>48</v>
      </c>
      <c r="H1727" t="s">
        <v>71</v>
      </c>
      <c r="I1727" t="s">
        <v>547</v>
      </c>
      <c r="J1727">
        <v>295</v>
      </c>
      <c r="K1727"/>
      <c r="N1727" t="s">
        <v>36</v>
      </c>
      <c r="P1727" t="s">
        <v>1073</v>
      </c>
      <c r="Q1727" t="s">
        <v>1073</v>
      </c>
      <c r="R1727" t="s">
        <v>1073</v>
      </c>
      <c r="S1727" t="s">
        <v>1094</v>
      </c>
    </row>
    <row r="1728" spans="1:19" x14ac:dyDescent="0.15">
      <c r="A1728">
        <v>1727</v>
      </c>
      <c r="B1728">
        <v>2016</v>
      </c>
      <c r="C1728" t="s">
        <v>201</v>
      </c>
      <c r="D1728" t="s">
        <v>202</v>
      </c>
      <c r="F1728" t="s">
        <v>203</v>
      </c>
      <c r="G1728" t="s">
        <v>43</v>
      </c>
      <c r="H1728" t="s">
        <v>24</v>
      </c>
      <c r="I1728" t="s">
        <v>547</v>
      </c>
      <c r="J1728">
        <v>395</v>
      </c>
      <c r="K1728"/>
      <c r="N1728" t="s">
        <v>36</v>
      </c>
      <c r="P1728" t="s">
        <v>1073</v>
      </c>
      <c r="Q1728" t="s">
        <v>1073</v>
      </c>
      <c r="R1728" t="s">
        <v>1073</v>
      </c>
      <c r="S1728" t="s">
        <v>1094</v>
      </c>
    </row>
    <row r="1729" spans="1:19" x14ac:dyDescent="0.15">
      <c r="A1729">
        <v>1728</v>
      </c>
      <c r="B1729">
        <v>2016</v>
      </c>
      <c r="C1729" t="s">
        <v>848</v>
      </c>
      <c r="D1729" t="s">
        <v>849</v>
      </c>
      <c r="F1729" t="s">
        <v>23</v>
      </c>
      <c r="G1729" t="s">
        <v>23</v>
      </c>
      <c r="H1729" t="s">
        <v>71</v>
      </c>
      <c r="I1729" t="s">
        <v>548</v>
      </c>
      <c r="J1729">
        <v>1025</v>
      </c>
      <c r="K1729"/>
      <c r="N1729" t="s">
        <v>36</v>
      </c>
      <c r="P1729" t="s">
        <v>1073</v>
      </c>
      <c r="Q1729" t="s">
        <v>1073</v>
      </c>
      <c r="R1729" t="s">
        <v>1073</v>
      </c>
      <c r="S1729" t="s">
        <v>1073</v>
      </c>
    </row>
    <row r="1730" spans="1:19" x14ac:dyDescent="0.15">
      <c r="A1730">
        <v>1729</v>
      </c>
      <c r="B1730">
        <v>2016</v>
      </c>
      <c r="C1730" t="s">
        <v>204</v>
      </c>
      <c r="D1730" t="s">
        <v>297</v>
      </c>
      <c r="F1730" t="s">
        <v>23</v>
      </c>
      <c r="G1730" t="s">
        <v>23</v>
      </c>
      <c r="H1730" t="s">
        <v>24</v>
      </c>
      <c r="I1730" t="s">
        <v>547</v>
      </c>
      <c r="J1730">
        <v>295</v>
      </c>
      <c r="K1730"/>
      <c r="N1730" t="s">
        <v>36</v>
      </c>
      <c r="P1730" t="s">
        <v>1081</v>
      </c>
      <c r="Q1730" t="s">
        <v>1073</v>
      </c>
      <c r="R1730" t="s">
        <v>1073</v>
      </c>
      <c r="S1730" t="s">
        <v>1073</v>
      </c>
    </row>
    <row r="1731" spans="1:19" x14ac:dyDescent="0.15">
      <c r="A1731">
        <v>1730</v>
      </c>
      <c r="B1731">
        <v>2016</v>
      </c>
      <c r="C1731" t="s">
        <v>234</v>
      </c>
      <c r="D1731" t="s">
        <v>235</v>
      </c>
      <c r="F1731" t="s">
        <v>23</v>
      </c>
      <c r="G1731" t="s">
        <v>23</v>
      </c>
      <c r="H1731" t="s">
        <v>16</v>
      </c>
      <c r="I1731" t="s">
        <v>546</v>
      </c>
      <c r="J1731">
        <v>585</v>
      </c>
      <c r="K1731"/>
      <c r="N1731" t="s">
        <v>20</v>
      </c>
      <c r="P1731" t="s">
        <v>1081</v>
      </c>
      <c r="Q1731" t="s">
        <v>1073</v>
      </c>
      <c r="R1731" t="s">
        <v>1073</v>
      </c>
      <c r="S1731" t="s">
        <v>1073</v>
      </c>
    </row>
    <row r="1732" spans="1:19" x14ac:dyDescent="0.15">
      <c r="A1732">
        <v>1731</v>
      </c>
      <c r="B1732">
        <v>2016</v>
      </c>
      <c r="C1732" t="s">
        <v>239</v>
      </c>
      <c r="D1732" t="s">
        <v>240</v>
      </c>
      <c r="F1732" t="s">
        <v>23</v>
      </c>
      <c r="G1732" t="s">
        <v>23</v>
      </c>
      <c r="H1732" t="s">
        <v>16</v>
      </c>
      <c r="I1732" t="s">
        <v>548</v>
      </c>
      <c r="J1732">
        <v>1025</v>
      </c>
      <c r="K1732"/>
      <c r="N1732" t="s">
        <v>36</v>
      </c>
      <c r="P1732" t="s">
        <v>1081</v>
      </c>
      <c r="Q1732" t="s">
        <v>1073</v>
      </c>
      <c r="R1732" t="s">
        <v>1073</v>
      </c>
      <c r="S1732" t="s">
        <v>1073</v>
      </c>
    </row>
    <row r="1733" spans="1:19" x14ac:dyDescent="0.15">
      <c r="A1733">
        <v>1732</v>
      </c>
      <c r="B1733">
        <v>2016</v>
      </c>
      <c r="C1733" t="s">
        <v>850</v>
      </c>
      <c r="D1733" t="s">
        <v>242</v>
      </c>
      <c r="F1733" t="s">
        <v>74</v>
      </c>
      <c r="G1733" t="s">
        <v>35</v>
      </c>
      <c r="H1733" s="6" t="s">
        <v>16</v>
      </c>
      <c r="I1733" t="s">
        <v>546</v>
      </c>
      <c r="J1733">
        <v>685</v>
      </c>
      <c r="K1733"/>
      <c r="N1733" t="s">
        <v>36</v>
      </c>
      <c r="P1733" t="s">
        <v>1073</v>
      </c>
      <c r="Q1733" t="s">
        <v>1073</v>
      </c>
      <c r="R1733" t="s">
        <v>1073</v>
      </c>
      <c r="S1733" t="s">
        <v>1073</v>
      </c>
    </row>
    <row r="1734" spans="1:19" x14ac:dyDescent="0.15">
      <c r="A1734">
        <v>1733</v>
      </c>
      <c r="B1734">
        <v>2016</v>
      </c>
      <c r="C1734" t="s">
        <v>363</v>
      </c>
      <c r="D1734" t="s">
        <v>168</v>
      </c>
      <c r="F1734" t="s">
        <v>23</v>
      </c>
      <c r="G1734" t="s">
        <v>23</v>
      </c>
      <c r="H1734" s="6" t="s">
        <v>71</v>
      </c>
      <c r="I1734" t="s">
        <v>664</v>
      </c>
      <c r="J1734">
        <v>0</v>
      </c>
      <c r="K1734"/>
      <c r="N1734" t="s">
        <v>36</v>
      </c>
      <c r="P1734" t="s">
        <v>1073</v>
      </c>
      <c r="Q1734" t="s">
        <v>1073</v>
      </c>
      <c r="R1734" t="s">
        <v>1073</v>
      </c>
      <c r="S1734" t="s">
        <v>1073</v>
      </c>
    </row>
    <row r="1735" spans="1:19" x14ac:dyDescent="0.15">
      <c r="A1735">
        <v>1734</v>
      </c>
      <c r="B1735">
        <v>2016</v>
      </c>
      <c r="C1735" t="s">
        <v>58</v>
      </c>
      <c r="D1735" t="s">
        <v>484</v>
      </c>
      <c r="F1735" t="s">
        <v>23</v>
      </c>
      <c r="G1735" t="s">
        <v>23</v>
      </c>
      <c r="H1735" t="s">
        <v>16</v>
      </c>
      <c r="I1735" t="s">
        <v>546</v>
      </c>
      <c r="J1735">
        <v>585</v>
      </c>
      <c r="K1735"/>
      <c r="N1735" t="s">
        <v>36</v>
      </c>
      <c r="P1735" t="s">
        <v>1081</v>
      </c>
      <c r="Q1735" t="s">
        <v>1073</v>
      </c>
      <c r="R1735" t="s">
        <v>1073</v>
      </c>
      <c r="S1735" t="s">
        <v>1073</v>
      </c>
    </row>
    <row r="1736" spans="1:19" x14ac:dyDescent="0.15">
      <c r="A1736">
        <v>1735</v>
      </c>
      <c r="B1736">
        <v>2016</v>
      </c>
      <c r="C1736" t="s">
        <v>465</v>
      </c>
      <c r="D1736" t="s">
        <v>466</v>
      </c>
      <c r="F1736" t="s">
        <v>23</v>
      </c>
      <c r="G1736" t="s">
        <v>23</v>
      </c>
      <c r="H1736" t="s">
        <v>16</v>
      </c>
      <c r="I1736" t="s">
        <v>851</v>
      </c>
      <c r="J1736">
        <v>0</v>
      </c>
      <c r="K1736"/>
      <c r="N1736" t="s">
        <v>20</v>
      </c>
      <c r="P1736" t="s">
        <v>1084</v>
      </c>
      <c r="Q1736" t="s">
        <v>1073</v>
      </c>
      <c r="R1736" t="s">
        <v>1073</v>
      </c>
      <c r="S1736" t="s">
        <v>1073</v>
      </c>
    </row>
    <row r="1737" spans="1:19" x14ac:dyDescent="0.15">
      <c r="A1737">
        <v>1736</v>
      </c>
      <c r="B1737">
        <v>2016</v>
      </c>
      <c r="C1737" t="s">
        <v>45</v>
      </c>
      <c r="D1737" t="s">
        <v>46</v>
      </c>
      <c r="F1737" t="s">
        <v>47</v>
      </c>
      <c r="G1737" t="s">
        <v>48</v>
      </c>
      <c r="H1737" t="s">
        <v>24</v>
      </c>
      <c r="I1737" t="s">
        <v>547</v>
      </c>
      <c r="J1737">
        <v>545</v>
      </c>
      <c r="K1737"/>
      <c r="N1737" t="s">
        <v>20</v>
      </c>
      <c r="P1737">
        <v>0</v>
      </c>
      <c r="Q1737" t="s">
        <v>1073</v>
      </c>
      <c r="R1737" t="s">
        <v>1073</v>
      </c>
      <c r="S1737" t="s">
        <v>1094</v>
      </c>
    </row>
    <row r="1738" spans="1:19" x14ac:dyDescent="0.15">
      <c r="A1738">
        <v>1737</v>
      </c>
      <c r="B1738">
        <v>2016</v>
      </c>
      <c r="C1738" t="s">
        <v>94</v>
      </c>
      <c r="D1738" t="s">
        <v>852</v>
      </c>
      <c r="F1738" t="s">
        <v>96</v>
      </c>
      <c r="G1738" t="s">
        <v>48</v>
      </c>
      <c r="H1738" t="s">
        <v>24</v>
      </c>
      <c r="I1738" t="s">
        <v>547</v>
      </c>
      <c r="J1738">
        <v>295</v>
      </c>
      <c r="K1738"/>
      <c r="N1738" t="s">
        <v>20</v>
      </c>
      <c r="P1738" t="s">
        <v>1073</v>
      </c>
      <c r="Q1738" t="s">
        <v>1073</v>
      </c>
      <c r="R1738" t="s">
        <v>1073</v>
      </c>
      <c r="S1738" t="s">
        <v>1094</v>
      </c>
    </row>
    <row r="1739" spans="1:19" x14ac:dyDescent="0.15">
      <c r="A1739">
        <v>1738</v>
      </c>
      <c r="B1739">
        <v>2016</v>
      </c>
      <c r="C1739" t="s">
        <v>249</v>
      </c>
      <c r="D1739" t="s">
        <v>250</v>
      </c>
      <c r="F1739" t="s">
        <v>70</v>
      </c>
      <c r="G1739" t="s">
        <v>43</v>
      </c>
      <c r="H1739" t="s">
        <v>16</v>
      </c>
      <c r="I1739" t="s">
        <v>546</v>
      </c>
      <c r="J1739">
        <v>585</v>
      </c>
      <c r="K1739"/>
      <c r="N1739" t="s">
        <v>36</v>
      </c>
      <c r="P1739" t="s">
        <v>1073</v>
      </c>
      <c r="Q1739" t="s">
        <v>1073</v>
      </c>
      <c r="R1739" t="s">
        <v>1073</v>
      </c>
      <c r="S1739" t="s">
        <v>1073</v>
      </c>
    </row>
    <row r="1740" spans="1:19" x14ac:dyDescent="0.15">
      <c r="A1740">
        <v>1739</v>
      </c>
      <c r="B1740">
        <v>2016</v>
      </c>
      <c r="C1740" t="s">
        <v>379</v>
      </c>
      <c r="D1740" t="s">
        <v>380</v>
      </c>
      <c r="F1740" t="s">
        <v>23</v>
      </c>
      <c r="G1740" t="s">
        <v>23</v>
      </c>
      <c r="H1740" t="s">
        <v>71</v>
      </c>
      <c r="I1740" t="s">
        <v>546</v>
      </c>
      <c r="J1740">
        <v>685</v>
      </c>
      <c r="K1740"/>
      <c r="N1740" t="s">
        <v>36</v>
      </c>
      <c r="P1740" t="s">
        <v>1073</v>
      </c>
      <c r="Q1740" t="s">
        <v>1073</v>
      </c>
      <c r="R1740" t="s">
        <v>1073</v>
      </c>
      <c r="S1740" t="s">
        <v>1073</v>
      </c>
    </row>
    <row r="1741" spans="1:19" x14ac:dyDescent="0.15">
      <c r="A1741">
        <v>1740</v>
      </c>
      <c r="B1741">
        <v>2016</v>
      </c>
      <c r="C1741" t="s">
        <v>94</v>
      </c>
      <c r="D1741" t="s">
        <v>95</v>
      </c>
      <c r="F1741" t="s">
        <v>96</v>
      </c>
      <c r="G1741" t="s">
        <v>48</v>
      </c>
      <c r="H1741" t="s">
        <v>67</v>
      </c>
      <c r="I1741" t="s">
        <v>547</v>
      </c>
      <c r="J1741">
        <v>295</v>
      </c>
      <c r="K1741"/>
      <c r="N1741" t="s">
        <v>20</v>
      </c>
      <c r="P1741" t="s">
        <v>1073</v>
      </c>
      <c r="Q1741" t="s">
        <v>1073</v>
      </c>
      <c r="R1741" t="s">
        <v>1073</v>
      </c>
      <c r="S1741" t="s">
        <v>1094</v>
      </c>
    </row>
    <row r="1742" spans="1:19" x14ac:dyDescent="0.15">
      <c r="A1742">
        <v>1741</v>
      </c>
      <c r="B1742">
        <v>2016</v>
      </c>
      <c r="C1742" t="s">
        <v>75</v>
      </c>
      <c r="D1742" t="s">
        <v>633</v>
      </c>
      <c r="F1742" t="s">
        <v>23</v>
      </c>
      <c r="G1742" t="s">
        <v>23</v>
      </c>
      <c r="H1742" t="s">
        <v>24</v>
      </c>
      <c r="I1742" t="s">
        <v>547</v>
      </c>
      <c r="J1742">
        <v>395</v>
      </c>
      <c r="K1742"/>
      <c r="N1742" t="s">
        <v>36</v>
      </c>
      <c r="P1742" t="s">
        <v>1081</v>
      </c>
      <c r="Q1742" t="s">
        <v>1073</v>
      </c>
      <c r="R1742" t="s">
        <v>1073</v>
      </c>
      <c r="S1742" t="s">
        <v>1073</v>
      </c>
    </row>
    <row r="1743" spans="1:19" x14ac:dyDescent="0.15">
      <c r="A1743">
        <v>1742</v>
      </c>
      <c r="B1743">
        <v>2016</v>
      </c>
      <c r="C1743" t="s">
        <v>253</v>
      </c>
      <c r="D1743" t="s">
        <v>254</v>
      </c>
      <c r="F1743" t="s">
        <v>23</v>
      </c>
      <c r="G1743" t="s">
        <v>23</v>
      </c>
      <c r="H1743" t="s">
        <v>71</v>
      </c>
      <c r="I1743" t="s">
        <v>354</v>
      </c>
      <c r="J1743">
        <v>0</v>
      </c>
      <c r="K1743"/>
      <c r="N1743" t="s">
        <v>20</v>
      </c>
      <c r="P1743" t="s">
        <v>1073</v>
      </c>
      <c r="Q1743" t="s">
        <v>1073</v>
      </c>
      <c r="R1743" t="s">
        <v>1073</v>
      </c>
      <c r="S1743" t="s">
        <v>1073</v>
      </c>
    </row>
    <row r="1744" spans="1:19" x14ac:dyDescent="0.15">
      <c r="A1744">
        <v>1743</v>
      </c>
      <c r="B1744">
        <v>2016</v>
      </c>
      <c r="C1744" t="s">
        <v>321</v>
      </c>
      <c r="D1744" t="s">
        <v>277</v>
      </c>
      <c r="F1744" t="s">
        <v>23</v>
      </c>
      <c r="G1744" t="s">
        <v>23</v>
      </c>
      <c r="H1744" t="s">
        <v>16</v>
      </c>
      <c r="I1744" t="s">
        <v>548</v>
      </c>
      <c r="J1744">
        <v>525</v>
      </c>
      <c r="K1744"/>
      <c r="N1744" t="s">
        <v>36</v>
      </c>
      <c r="P1744" t="s">
        <v>1084</v>
      </c>
      <c r="Q1744" t="s">
        <v>1073</v>
      </c>
      <c r="R1744" t="s">
        <v>1073</v>
      </c>
      <c r="S1744" t="s">
        <v>1073</v>
      </c>
    </row>
    <row r="1745" spans="1:19" x14ac:dyDescent="0.15">
      <c r="A1745">
        <v>1744</v>
      </c>
      <c r="B1745">
        <v>2016</v>
      </c>
      <c r="C1745" t="s">
        <v>234</v>
      </c>
      <c r="D1745" t="s">
        <v>235</v>
      </c>
      <c r="F1745" t="s">
        <v>23</v>
      </c>
      <c r="G1745" t="s">
        <v>23</v>
      </c>
      <c r="H1745" t="s">
        <v>24</v>
      </c>
      <c r="I1745" t="s">
        <v>547</v>
      </c>
      <c r="J1745">
        <v>295</v>
      </c>
      <c r="K1745"/>
      <c r="N1745" t="s">
        <v>20</v>
      </c>
      <c r="P1745" t="s">
        <v>1081</v>
      </c>
      <c r="Q1745" t="s">
        <v>1073</v>
      </c>
      <c r="R1745" t="s">
        <v>1073</v>
      </c>
      <c r="S1745" t="s">
        <v>1073</v>
      </c>
    </row>
    <row r="1746" spans="1:19" x14ac:dyDescent="0.15">
      <c r="A1746">
        <v>1745</v>
      </c>
      <c r="B1746">
        <v>2016</v>
      </c>
      <c r="C1746" t="s">
        <v>255</v>
      </c>
      <c r="D1746" t="s">
        <v>293</v>
      </c>
      <c r="E1746" t="s">
        <v>372</v>
      </c>
      <c r="F1746" t="s">
        <v>23</v>
      </c>
      <c r="G1746" t="s">
        <v>23</v>
      </c>
      <c r="H1746" s="6" t="s">
        <v>24</v>
      </c>
      <c r="I1746" t="s">
        <v>275</v>
      </c>
      <c r="J1746">
        <v>0</v>
      </c>
      <c r="K1746"/>
      <c r="N1746" t="s">
        <v>20</v>
      </c>
      <c r="P1746" t="s">
        <v>1081</v>
      </c>
      <c r="Q1746" t="s">
        <v>1073</v>
      </c>
      <c r="R1746" t="s">
        <v>1073</v>
      </c>
      <c r="S1746" t="s">
        <v>1073</v>
      </c>
    </row>
    <row r="1747" spans="1:19" x14ac:dyDescent="0.15">
      <c r="A1747">
        <v>1746</v>
      </c>
      <c r="B1747">
        <v>2016</v>
      </c>
      <c r="C1747" t="s">
        <v>126</v>
      </c>
      <c r="D1747" t="s">
        <v>257</v>
      </c>
      <c r="F1747" t="s">
        <v>96</v>
      </c>
      <c r="G1747" t="s">
        <v>48</v>
      </c>
      <c r="H1747" t="s">
        <v>49</v>
      </c>
      <c r="I1747" t="s">
        <v>546</v>
      </c>
      <c r="J1747">
        <v>685</v>
      </c>
      <c r="K1747"/>
      <c r="N1747" t="s">
        <v>36</v>
      </c>
      <c r="P1747">
        <v>0</v>
      </c>
      <c r="Q1747" t="s">
        <v>1073</v>
      </c>
      <c r="R1747" t="s">
        <v>1073</v>
      </c>
      <c r="S1747" t="s">
        <v>1094</v>
      </c>
    </row>
    <row r="1748" spans="1:19" x14ac:dyDescent="0.15">
      <c r="A1748">
        <v>1747</v>
      </c>
      <c r="B1748">
        <v>2016</v>
      </c>
      <c r="C1748" t="s">
        <v>216</v>
      </c>
      <c r="D1748" t="s">
        <v>217</v>
      </c>
      <c r="F1748" t="s">
        <v>23</v>
      </c>
      <c r="G1748" t="s">
        <v>23</v>
      </c>
      <c r="H1748" t="s">
        <v>71</v>
      </c>
      <c r="I1748"/>
      <c r="J1748">
        <v>685</v>
      </c>
      <c r="K1748"/>
      <c r="N1748" t="s">
        <v>36</v>
      </c>
      <c r="P1748" t="s">
        <v>1073</v>
      </c>
      <c r="Q1748" t="s">
        <v>1073</v>
      </c>
      <c r="R1748" t="s">
        <v>1073</v>
      </c>
      <c r="S1748" t="s">
        <v>1073</v>
      </c>
    </row>
    <row r="1749" spans="1:19" x14ac:dyDescent="0.15">
      <c r="A1749">
        <v>1748</v>
      </c>
      <c r="B1749">
        <v>2016</v>
      </c>
      <c r="F1749" t="s">
        <v>50</v>
      </c>
      <c r="G1749" t="s">
        <v>50</v>
      </c>
      <c r="H1749" s="6" t="s">
        <v>54</v>
      </c>
      <c r="I1749" t="s">
        <v>550</v>
      </c>
      <c r="J1749">
        <v>0</v>
      </c>
      <c r="K1749"/>
      <c r="N1749" t="s">
        <v>20</v>
      </c>
      <c r="P1749" t="s">
        <v>1073</v>
      </c>
      <c r="Q1749" t="s">
        <v>1073</v>
      </c>
      <c r="R1749" t="s">
        <v>1073</v>
      </c>
      <c r="S1749" t="s">
        <v>1073</v>
      </c>
    </row>
    <row r="1750" spans="1:19" x14ac:dyDescent="0.15">
      <c r="A1750">
        <v>1749</v>
      </c>
      <c r="B1750">
        <v>2016</v>
      </c>
      <c r="C1750" t="s">
        <v>258</v>
      </c>
      <c r="D1750" t="s">
        <v>101</v>
      </c>
      <c r="F1750" t="s">
        <v>23</v>
      </c>
      <c r="G1750" t="s">
        <v>23</v>
      </c>
      <c r="H1750" t="s">
        <v>16</v>
      </c>
      <c r="I1750" t="s">
        <v>851</v>
      </c>
      <c r="J1750">
        <v>150</v>
      </c>
      <c r="K1750"/>
      <c r="N1750" t="s">
        <v>36</v>
      </c>
      <c r="P1750" t="s">
        <v>1081</v>
      </c>
      <c r="Q1750" t="s">
        <v>1073</v>
      </c>
      <c r="R1750" t="s">
        <v>1073</v>
      </c>
      <c r="S1750" t="s">
        <v>1073</v>
      </c>
    </row>
    <row r="1751" spans="1:19" x14ac:dyDescent="0.15">
      <c r="A1751">
        <v>1750</v>
      </c>
      <c r="B1751">
        <v>2016</v>
      </c>
      <c r="C1751" t="s">
        <v>382</v>
      </c>
      <c r="D1751" t="s">
        <v>383</v>
      </c>
      <c r="F1751" t="s">
        <v>23</v>
      </c>
      <c r="G1751" t="s">
        <v>23</v>
      </c>
      <c r="H1751" t="s">
        <v>63</v>
      </c>
      <c r="I1751" t="s">
        <v>546</v>
      </c>
      <c r="J1751">
        <v>585</v>
      </c>
      <c r="K1751"/>
      <c r="N1751" t="s">
        <v>36</v>
      </c>
      <c r="P1751">
        <v>0</v>
      </c>
      <c r="Q1751" t="s">
        <v>1073</v>
      </c>
      <c r="R1751" t="s">
        <v>1073</v>
      </c>
      <c r="S1751" t="s">
        <v>1073</v>
      </c>
    </row>
    <row r="1752" spans="1:19" x14ac:dyDescent="0.15">
      <c r="A1752">
        <v>1751</v>
      </c>
      <c r="B1752">
        <v>2016</v>
      </c>
      <c r="C1752" t="s">
        <v>262</v>
      </c>
      <c r="D1752" t="s">
        <v>263</v>
      </c>
      <c r="F1752" t="s">
        <v>23</v>
      </c>
      <c r="G1752" t="s">
        <v>23</v>
      </c>
      <c r="H1752" t="s">
        <v>71</v>
      </c>
      <c r="I1752" t="s">
        <v>546</v>
      </c>
      <c r="J1752">
        <v>685</v>
      </c>
      <c r="K1752"/>
      <c r="N1752" t="s">
        <v>36</v>
      </c>
      <c r="P1752" t="s">
        <v>1073</v>
      </c>
      <c r="Q1752" t="s">
        <v>1073</v>
      </c>
      <c r="R1752" t="s">
        <v>1073</v>
      </c>
      <c r="S1752" t="s">
        <v>1073</v>
      </c>
    </row>
    <row r="1753" spans="1:19" x14ac:dyDescent="0.15">
      <c r="A1753">
        <v>1752</v>
      </c>
      <c r="B1753">
        <v>2016</v>
      </c>
      <c r="C1753" t="s">
        <v>576</v>
      </c>
      <c r="D1753" t="s">
        <v>284</v>
      </c>
      <c r="F1753" t="s">
        <v>23</v>
      </c>
      <c r="G1753" t="s">
        <v>23</v>
      </c>
      <c r="H1753" t="s">
        <v>71</v>
      </c>
      <c r="I1753" t="s">
        <v>546</v>
      </c>
      <c r="J1753">
        <v>1335</v>
      </c>
      <c r="K1753"/>
      <c r="N1753" t="s">
        <v>36</v>
      </c>
      <c r="P1753" t="s">
        <v>1073</v>
      </c>
      <c r="Q1753" t="s">
        <v>1073</v>
      </c>
      <c r="R1753" t="s">
        <v>1073</v>
      </c>
      <c r="S1753" t="s">
        <v>1073</v>
      </c>
    </row>
    <row r="1754" spans="1:19" x14ac:dyDescent="0.15">
      <c r="A1754">
        <v>1753</v>
      </c>
      <c r="B1754">
        <v>2016</v>
      </c>
      <c r="C1754" t="s">
        <v>440</v>
      </c>
      <c r="D1754" t="s">
        <v>853</v>
      </c>
      <c r="F1754" t="s">
        <v>23</v>
      </c>
      <c r="G1754" t="s">
        <v>23</v>
      </c>
      <c r="H1754" t="s">
        <v>71</v>
      </c>
      <c r="I1754" t="s">
        <v>546</v>
      </c>
      <c r="J1754">
        <v>685</v>
      </c>
      <c r="K1754"/>
      <c r="N1754" t="s">
        <v>36</v>
      </c>
      <c r="P1754" t="s">
        <v>1073</v>
      </c>
      <c r="Q1754" t="s">
        <v>1073</v>
      </c>
      <c r="R1754" t="s">
        <v>1073</v>
      </c>
      <c r="S1754" t="s">
        <v>1073</v>
      </c>
    </row>
    <row r="1755" spans="1:19" x14ac:dyDescent="0.15">
      <c r="A1755">
        <v>1754</v>
      </c>
      <c r="B1755">
        <v>2016</v>
      </c>
      <c r="C1755" t="s">
        <v>854</v>
      </c>
      <c r="D1755" t="s">
        <v>855</v>
      </c>
      <c r="F1755" t="s">
        <v>636</v>
      </c>
      <c r="G1755" t="s">
        <v>43</v>
      </c>
      <c r="H1755" t="s">
        <v>67</v>
      </c>
      <c r="I1755" t="s">
        <v>546</v>
      </c>
      <c r="J1755">
        <v>1485</v>
      </c>
      <c r="K1755"/>
      <c r="N1755" t="s">
        <v>20</v>
      </c>
      <c r="P1755" t="s">
        <v>1073</v>
      </c>
      <c r="Q1755" t="s">
        <v>1073</v>
      </c>
      <c r="R1755" t="s">
        <v>1073</v>
      </c>
      <c r="S1755" t="s">
        <v>1094</v>
      </c>
    </row>
    <row r="1756" spans="1:19" x14ac:dyDescent="0.15">
      <c r="A1756">
        <v>1755</v>
      </c>
      <c r="B1756">
        <v>2016</v>
      </c>
      <c r="C1756" t="s">
        <v>396</v>
      </c>
      <c r="D1756" t="s">
        <v>397</v>
      </c>
      <c r="F1756" t="s">
        <v>23</v>
      </c>
      <c r="G1756" t="s">
        <v>23</v>
      </c>
      <c r="H1756" t="s">
        <v>63</v>
      </c>
      <c r="I1756" t="s">
        <v>546</v>
      </c>
      <c r="J1756">
        <v>685</v>
      </c>
      <c r="K1756"/>
      <c r="N1756" t="s">
        <v>36</v>
      </c>
      <c r="P1756" t="s">
        <v>1073</v>
      </c>
      <c r="Q1756" t="s">
        <v>1073</v>
      </c>
      <c r="R1756" t="s">
        <v>1073</v>
      </c>
      <c r="S1756" t="s">
        <v>1073</v>
      </c>
    </row>
    <row r="1757" spans="1:19" x14ac:dyDescent="0.15">
      <c r="A1757">
        <v>1756</v>
      </c>
      <c r="B1757">
        <v>2016</v>
      </c>
      <c r="C1757" t="s">
        <v>805</v>
      </c>
      <c r="D1757" t="s">
        <v>806</v>
      </c>
      <c r="F1757" t="s">
        <v>89</v>
      </c>
      <c r="G1757" t="s">
        <v>43</v>
      </c>
      <c r="H1757" t="s">
        <v>24</v>
      </c>
      <c r="I1757" t="s">
        <v>547</v>
      </c>
      <c r="J1757">
        <v>745</v>
      </c>
      <c r="K1757"/>
      <c r="N1757" t="s">
        <v>20</v>
      </c>
      <c r="P1757" t="s">
        <v>1073</v>
      </c>
      <c r="Q1757" t="s">
        <v>1073</v>
      </c>
      <c r="R1757" t="s">
        <v>1073</v>
      </c>
      <c r="S1757" t="s">
        <v>1073</v>
      </c>
    </row>
    <row r="1758" spans="1:19" x14ac:dyDescent="0.15">
      <c r="A1758">
        <v>1757</v>
      </c>
      <c r="B1758">
        <v>2016</v>
      </c>
      <c r="C1758" t="s">
        <v>856</v>
      </c>
      <c r="D1758" t="s">
        <v>849</v>
      </c>
      <c r="E1758" t="s">
        <v>162</v>
      </c>
      <c r="F1758" t="s">
        <v>23</v>
      </c>
      <c r="G1758" t="s">
        <v>23</v>
      </c>
      <c r="H1758" s="6" t="s">
        <v>71</v>
      </c>
      <c r="I1758" t="s">
        <v>354</v>
      </c>
      <c r="J1758">
        <v>0</v>
      </c>
      <c r="K1758"/>
      <c r="N1758" t="s">
        <v>36</v>
      </c>
      <c r="P1758" t="s">
        <v>1073</v>
      </c>
      <c r="Q1758" t="s">
        <v>1073</v>
      </c>
      <c r="R1758" t="s">
        <v>1073</v>
      </c>
      <c r="S1758" t="s">
        <v>1073</v>
      </c>
    </row>
    <row r="1759" spans="1:19" x14ac:dyDescent="0.15">
      <c r="A1759">
        <v>1758</v>
      </c>
      <c r="B1759">
        <v>2016</v>
      </c>
      <c r="C1759" t="s">
        <v>755</v>
      </c>
      <c r="D1759" t="s">
        <v>277</v>
      </c>
      <c r="F1759" t="s">
        <v>23</v>
      </c>
      <c r="G1759" t="s">
        <v>23</v>
      </c>
      <c r="H1759" t="s">
        <v>16</v>
      </c>
      <c r="I1759" t="s">
        <v>546</v>
      </c>
      <c r="J1759">
        <v>585</v>
      </c>
      <c r="K1759"/>
      <c r="N1759" t="s">
        <v>36</v>
      </c>
      <c r="P1759">
        <v>0</v>
      </c>
      <c r="Q1759" t="s">
        <v>1073</v>
      </c>
      <c r="R1759" t="s">
        <v>1073</v>
      </c>
      <c r="S1759" t="s">
        <v>1073</v>
      </c>
    </row>
    <row r="1760" spans="1:19" x14ac:dyDescent="0.15">
      <c r="A1760">
        <v>1759</v>
      </c>
      <c r="B1760">
        <v>2016</v>
      </c>
      <c r="C1760" t="s">
        <v>113</v>
      </c>
      <c r="D1760" t="s">
        <v>114</v>
      </c>
      <c r="F1760" t="s">
        <v>23</v>
      </c>
      <c r="G1760" t="s">
        <v>23</v>
      </c>
      <c r="H1760" t="s">
        <v>67</v>
      </c>
      <c r="I1760" t="s">
        <v>547</v>
      </c>
      <c r="J1760">
        <v>295</v>
      </c>
      <c r="K1760"/>
      <c r="N1760" t="s">
        <v>20</v>
      </c>
      <c r="P1760" t="s">
        <v>1081</v>
      </c>
      <c r="Q1760" t="s">
        <v>1073</v>
      </c>
      <c r="R1760" t="s">
        <v>1073</v>
      </c>
      <c r="S1760" t="s">
        <v>1073</v>
      </c>
    </row>
    <row r="1761" spans="1:19" x14ac:dyDescent="0.15">
      <c r="A1761">
        <v>1760</v>
      </c>
      <c r="B1761">
        <v>2016</v>
      </c>
      <c r="C1761" t="s">
        <v>848</v>
      </c>
      <c r="D1761" t="s">
        <v>849</v>
      </c>
      <c r="F1761" t="s">
        <v>23</v>
      </c>
      <c r="G1761" t="s">
        <v>23</v>
      </c>
      <c r="H1761" t="s">
        <v>71</v>
      </c>
      <c r="I1761" t="s">
        <v>546</v>
      </c>
      <c r="J1761">
        <v>1135</v>
      </c>
      <c r="K1761"/>
      <c r="N1761" t="s">
        <v>36</v>
      </c>
      <c r="P1761" t="s">
        <v>1073</v>
      </c>
      <c r="Q1761" t="s">
        <v>1073</v>
      </c>
      <c r="R1761" t="s">
        <v>1073</v>
      </c>
      <c r="S1761" t="s">
        <v>1073</v>
      </c>
    </row>
    <row r="1762" spans="1:19" x14ac:dyDescent="0.15">
      <c r="A1762">
        <v>1761</v>
      </c>
      <c r="B1762">
        <v>2016</v>
      </c>
      <c r="C1762" t="s">
        <v>758</v>
      </c>
      <c r="D1762" t="s">
        <v>101</v>
      </c>
      <c r="F1762" t="s">
        <v>23</v>
      </c>
      <c r="G1762" t="s">
        <v>23</v>
      </c>
      <c r="H1762" s="6" t="s">
        <v>71</v>
      </c>
      <c r="I1762" t="s">
        <v>25</v>
      </c>
      <c r="J1762">
        <v>275</v>
      </c>
      <c r="K1762"/>
      <c r="N1762" t="s">
        <v>20</v>
      </c>
      <c r="P1762">
        <v>0</v>
      </c>
      <c r="Q1762" t="s">
        <v>1073</v>
      </c>
      <c r="R1762" t="s">
        <v>1073</v>
      </c>
      <c r="S1762" t="s">
        <v>1073</v>
      </c>
    </row>
    <row r="1763" spans="1:19" x14ac:dyDescent="0.15">
      <c r="A1763">
        <v>1762</v>
      </c>
      <c r="B1763">
        <v>2016</v>
      </c>
      <c r="C1763" t="s">
        <v>207</v>
      </c>
      <c r="D1763" t="s">
        <v>208</v>
      </c>
      <c r="F1763" t="s">
        <v>23</v>
      </c>
      <c r="G1763" t="s">
        <v>23</v>
      </c>
      <c r="H1763" t="s">
        <v>16</v>
      </c>
      <c r="I1763" t="s">
        <v>851</v>
      </c>
      <c r="J1763">
        <v>0</v>
      </c>
      <c r="K1763"/>
      <c r="N1763" t="s">
        <v>36</v>
      </c>
      <c r="P1763" t="s">
        <v>1081</v>
      </c>
      <c r="Q1763" t="s">
        <v>1073</v>
      </c>
      <c r="R1763" t="s">
        <v>1073</v>
      </c>
      <c r="S1763" t="s">
        <v>1073</v>
      </c>
    </row>
    <row r="1764" spans="1:19" x14ac:dyDescent="0.15">
      <c r="A1764">
        <v>1763</v>
      </c>
      <c r="B1764">
        <v>2016</v>
      </c>
      <c r="C1764" t="s">
        <v>304</v>
      </c>
      <c r="D1764" t="s">
        <v>305</v>
      </c>
      <c r="F1764" t="s">
        <v>23</v>
      </c>
      <c r="G1764" t="s">
        <v>23</v>
      </c>
      <c r="H1764" s="6" t="s">
        <v>24</v>
      </c>
      <c r="I1764" t="s">
        <v>547</v>
      </c>
      <c r="J1764">
        <v>295</v>
      </c>
      <c r="K1764"/>
      <c r="N1764" t="s">
        <v>20</v>
      </c>
      <c r="P1764" t="s">
        <v>1084</v>
      </c>
      <c r="Q1764" t="s">
        <v>1073</v>
      </c>
      <c r="R1764" t="s">
        <v>1073</v>
      </c>
      <c r="S1764" t="s">
        <v>1073</v>
      </c>
    </row>
    <row r="1765" spans="1:19" x14ac:dyDescent="0.15">
      <c r="A1765">
        <v>1764</v>
      </c>
      <c r="B1765">
        <v>2016</v>
      </c>
      <c r="C1765" t="s">
        <v>857</v>
      </c>
      <c r="D1765" t="s">
        <v>858</v>
      </c>
      <c r="F1765" t="s">
        <v>14</v>
      </c>
      <c r="G1765" t="s">
        <v>15</v>
      </c>
      <c r="H1765" t="s">
        <v>71</v>
      </c>
      <c r="I1765" t="s">
        <v>546</v>
      </c>
      <c r="J1765">
        <v>685</v>
      </c>
      <c r="K1765"/>
      <c r="N1765" t="s">
        <v>36</v>
      </c>
      <c r="P1765" t="s">
        <v>1073</v>
      </c>
      <c r="Q1765" t="s">
        <v>1073</v>
      </c>
      <c r="R1765" t="s">
        <v>1073</v>
      </c>
      <c r="S1765" t="s">
        <v>1073</v>
      </c>
    </row>
    <row r="1766" spans="1:19" x14ac:dyDescent="0.15">
      <c r="A1766">
        <v>1765</v>
      </c>
      <c r="B1766">
        <v>2016</v>
      </c>
      <c r="F1766" t="s">
        <v>50</v>
      </c>
      <c r="G1766" t="s">
        <v>50</v>
      </c>
      <c r="H1766" s="6" t="s">
        <v>63</v>
      </c>
      <c r="I1766" t="s">
        <v>550</v>
      </c>
      <c r="J1766">
        <v>0</v>
      </c>
      <c r="K1766"/>
      <c r="N1766" t="s">
        <v>36</v>
      </c>
      <c r="P1766" t="s">
        <v>1073</v>
      </c>
      <c r="Q1766" t="s">
        <v>1073</v>
      </c>
      <c r="R1766" t="s">
        <v>1073</v>
      </c>
      <c r="S1766" t="s">
        <v>1073</v>
      </c>
    </row>
    <row r="1767" spans="1:19" x14ac:dyDescent="0.15">
      <c r="A1767">
        <v>1766</v>
      </c>
      <c r="B1767">
        <v>2016</v>
      </c>
      <c r="C1767" t="s">
        <v>77</v>
      </c>
      <c r="D1767" t="s">
        <v>78</v>
      </c>
      <c r="F1767" t="s">
        <v>78</v>
      </c>
      <c r="G1767" t="s">
        <v>35</v>
      </c>
      <c r="H1767" s="6" t="s">
        <v>24</v>
      </c>
      <c r="I1767" t="s">
        <v>547</v>
      </c>
      <c r="J1767">
        <v>395</v>
      </c>
      <c r="K1767"/>
      <c r="N1767" t="s">
        <v>36</v>
      </c>
      <c r="P1767" t="s">
        <v>1073</v>
      </c>
      <c r="Q1767" t="s">
        <v>1073</v>
      </c>
      <c r="R1767" t="s">
        <v>1073</v>
      </c>
      <c r="S1767" t="s">
        <v>1094</v>
      </c>
    </row>
    <row r="1768" spans="1:19" x14ac:dyDescent="0.15">
      <c r="A1768">
        <v>1767</v>
      </c>
      <c r="B1768">
        <v>2016</v>
      </c>
      <c r="C1768" t="s">
        <v>292</v>
      </c>
      <c r="D1768" t="s">
        <v>293</v>
      </c>
      <c r="F1768" t="s">
        <v>23</v>
      </c>
      <c r="G1768" t="s">
        <v>23</v>
      </c>
      <c r="H1768" t="s">
        <v>71</v>
      </c>
      <c r="I1768" t="s">
        <v>664</v>
      </c>
      <c r="J1768">
        <v>0</v>
      </c>
      <c r="K1768"/>
      <c r="N1768" t="s">
        <v>36</v>
      </c>
      <c r="P1768" t="s">
        <v>1073</v>
      </c>
      <c r="Q1768" t="s">
        <v>1073</v>
      </c>
      <c r="R1768" t="s">
        <v>1073</v>
      </c>
      <c r="S1768" t="s">
        <v>1073</v>
      </c>
    </row>
    <row r="1769" spans="1:19" x14ac:dyDescent="0.15">
      <c r="A1769">
        <v>1768</v>
      </c>
      <c r="B1769">
        <v>2016</v>
      </c>
      <c r="C1769" t="s">
        <v>262</v>
      </c>
      <c r="D1769" t="s">
        <v>263</v>
      </c>
      <c r="F1769" t="s">
        <v>23</v>
      </c>
      <c r="G1769" t="s">
        <v>23</v>
      </c>
      <c r="H1769" t="s">
        <v>71</v>
      </c>
      <c r="I1769" t="s">
        <v>546</v>
      </c>
      <c r="J1769">
        <v>585</v>
      </c>
      <c r="K1769"/>
      <c r="N1769" t="s">
        <v>36</v>
      </c>
      <c r="P1769" t="s">
        <v>1073</v>
      </c>
      <c r="Q1769" t="s">
        <v>1073</v>
      </c>
      <c r="R1769" t="s">
        <v>1073</v>
      </c>
      <c r="S1769" t="s">
        <v>1073</v>
      </c>
    </row>
    <row r="1770" spans="1:19" x14ac:dyDescent="0.15">
      <c r="A1770">
        <v>1769</v>
      </c>
      <c r="B1770">
        <v>2016</v>
      </c>
      <c r="C1770" t="s">
        <v>45</v>
      </c>
      <c r="D1770" t="s">
        <v>46</v>
      </c>
      <c r="F1770" t="s">
        <v>47</v>
      </c>
      <c r="G1770" t="s">
        <v>48</v>
      </c>
      <c r="H1770" s="6" t="s">
        <v>49</v>
      </c>
      <c r="I1770" t="s">
        <v>546</v>
      </c>
      <c r="J1770">
        <v>585</v>
      </c>
      <c r="K1770"/>
      <c r="N1770" t="s">
        <v>36</v>
      </c>
      <c r="P1770">
        <v>0</v>
      </c>
      <c r="Q1770" t="s">
        <v>1073</v>
      </c>
      <c r="R1770" t="s">
        <v>1073</v>
      </c>
      <c r="S1770" t="s">
        <v>1094</v>
      </c>
    </row>
    <row r="1771" spans="1:19" x14ac:dyDescent="0.15">
      <c r="A1771">
        <v>1770</v>
      </c>
      <c r="B1771">
        <v>2016</v>
      </c>
      <c r="C1771" t="s">
        <v>266</v>
      </c>
      <c r="D1771" t="s">
        <v>308</v>
      </c>
      <c r="F1771" t="s">
        <v>23</v>
      </c>
      <c r="G1771" t="s">
        <v>23</v>
      </c>
      <c r="H1771" t="s">
        <v>24</v>
      </c>
      <c r="I1771" t="s">
        <v>547</v>
      </c>
      <c r="J1771">
        <v>395</v>
      </c>
      <c r="K1771"/>
      <c r="N1771" t="s">
        <v>20</v>
      </c>
      <c r="P1771" t="s">
        <v>1081</v>
      </c>
      <c r="Q1771" t="s">
        <v>1073</v>
      </c>
      <c r="R1771" t="s">
        <v>1073</v>
      </c>
      <c r="S1771" t="s">
        <v>1073</v>
      </c>
    </row>
    <row r="1772" spans="1:19" x14ac:dyDescent="0.15">
      <c r="A1772">
        <v>1771</v>
      </c>
      <c r="B1772">
        <v>2016</v>
      </c>
      <c r="C1772" t="s">
        <v>116</v>
      </c>
      <c r="D1772" t="s">
        <v>859</v>
      </c>
      <c r="F1772" t="s">
        <v>23</v>
      </c>
      <c r="G1772" t="s">
        <v>23</v>
      </c>
      <c r="H1772" s="6" t="s">
        <v>24</v>
      </c>
      <c r="I1772" t="s">
        <v>547</v>
      </c>
      <c r="J1772">
        <v>295</v>
      </c>
      <c r="K1772"/>
      <c r="N1772" t="s">
        <v>36</v>
      </c>
      <c r="P1772" t="s">
        <v>1081</v>
      </c>
      <c r="Q1772" t="s">
        <v>1073</v>
      </c>
      <c r="R1772" t="s">
        <v>1073</v>
      </c>
      <c r="S1772" t="s">
        <v>1073</v>
      </c>
    </row>
    <row r="1773" spans="1:19" x14ac:dyDescent="0.15">
      <c r="A1773">
        <v>1772</v>
      </c>
      <c r="B1773">
        <v>2016</v>
      </c>
      <c r="C1773" t="s">
        <v>21</v>
      </c>
      <c r="D1773" t="s">
        <v>22</v>
      </c>
      <c r="F1773" t="s">
        <v>23</v>
      </c>
      <c r="G1773" t="s">
        <v>23</v>
      </c>
      <c r="H1773" t="s">
        <v>24</v>
      </c>
      <c r="I1773" t="s">
        <v>547</v>
      </c>
      <c r="J1773">
        <v>295</v>
      </c>
      <c r="K1773"/>
      <c r="N1773" t="s">
        <v>20</v>
      </c>
      <c r="P1773" t="s">
        <v>1081</v>
      </c>
      <c r="Q1773" t="s">
        <v>1073</v>
      </c>
      <c r="R1773" t="s">
        <v>1073</v>
      </c>
      <c r="S1773" t="s">
        <v>1073</v>
      </c>
    </row>
    <row r="1774" spans="1:19" x14ac:dyDescent="0.15">
      <c r="A1774">
        <v>1773</v>
      </c>
      <c r="B1774">
        <v>2016</v>
      </c>
      <c r="C1774" t="s">
        <v>77</v>
      </c>
      <c r="D1774" t="s">
        <v>78</v>
      </c>
      <c r="F1774" t="s">
        <v>78</v>
      </c>
      <c r="G1774" t="s">
        <v>35</v>
      </c>
      <c r="H1774" t="s">
        <v>16</v>
      </c>
      <c r="I1774" t="s">
        <v>546</v>
      </c>
      <c r="J1774">
        <v>685</v>
      </c>
      <c r="K1774"/>
      <c r="N1774" t="s">
        <v>36</v>
      </c>
      <c r="P1774" t="s">
        <v>1073</v>
      </c>
      <c r="Q1774" t="s">
        <v>1073</v>
      </c>
      <c r="R1774" t="s">
        <v>1073</v>
      </c>
      <c r="S1774" t="s">
        <v>1094</v>
      </c>
    </row>
    <row r="1775" spans="1:19" x14ac:dyDescent="0.15">
      <c r="A1775">
        <v>1774</v>
      </c>
      <c r="B1775">
        <v>2016</v>
      </c>
      <c r="C1775" t="s">
        <v>258</v>
      </c>
      <c r="D1775" t="s">
        <v>101</v>
      </c>
      <c r="F1775" t="s">
        <v>23</v>
      </c>
      <c r="G1775" t="s">
        <v>23</v>
      </c>
      <c r="H1775" s="6" t="s">
        <v>24</v>
      </c>
      <c r="I1775" t="s">
        <v>25</v>
      </c>
      <c r="J1775">
        <v>375</v>
      </c>
      <c r="K1775"/>
      <c r="N1775" t="s">
        <v>36</v>
      </c>
      <c r="P1775" t="s">
        <v>1081</v>
      </c>
      <c r="Q1775" t="s">
        <v>1073</v>
      </c>
      <c r="R1775" t="s">
        <v>1073</v>
      </c>
      <c r="S1775" t="s">
        <v>1073</v>
      </c>
    </row>
    <row r="1776" spans="1:19" x14ac:dyDescent="0.15">
      <c r="A1776">
        <v>1775</v>
      </c>
      <c r="B1776">
        <v>2016</v>
      </c>
      <c r="C1776" t="s">
        <v>590</v>
      </c>
      <c r="D1776" t="s">
        <v>591</v>
      </c>
      <c r="F1776" t="s">
        <v>23</v>
      </c>
      <c r="G1776" t="s">
        <v>23</v>
      </c>
      <c r="H1776" t="s">
        <v>71</v>
      </c>
      <c r="I1776" t="s">
        <v>548</v>
      </c>
      <c r="J1776">
        <v>525</v>
      </c>
      <c r="K1776"/>
      <c r="N1776" t="s">
        <v>36</v>
      </c>
      <c r="P1776" t="s">
        <v>1073</v>
      </c>
      <c r="Q1776" t="s">
        <v>1073</v>
      </c>
      <c r="R1776" t="s">
        <v>1073</v>
      </c>
      <c r="S1776" t="s">
        <v>1073</v>
      </c>
    </row>
    <row r="1777" spans="1:19" x14ac:dyDescent="0.15">
      <c r="A1777">
        <v>1776</v>
      </c>
      <c r="B1777">
        <v>2016</v>
      </c>
      <c r="C1777" t="s">
        <v>318</v>
      </c>
      <c r="D1777" t="s">
        <v>319</v>
      </c>
      <c r="F1777" t="s">
        <v>23</v>
      </c>
      <c r="G1777" t="s">
        <v>23</v>
      </c>
      <c r="H1777" t="s">
        <v>71</v>
      </c>
      <c r="I1777" t="s">
        <v>546</v>
      </c>
      <c r="J1777">
        <v>585</v>
      </c>
      <c r="K1777"/>
      <c r="N1777" t="s">
        <v>36</v>
      </c>
      <c r="P1777" t="s">
        <v>1081</v>
      </c>
      <c r="Q1777" t="s">
        <v>1073</v>
      </c>
      <c r="R1777" t="s">
        <v>1073</v>
      </c>
      <c r="S1777" t="s">
        <v>1073</v>
      </c>
    </row>
    <row r="1778" spans="1:19" x14ac:dyDescent="0.15">
      <c r="A1778">
        <v>1777</v>
      </c>
      <c r="B1778">
        <v>2016</v>
      </c>
      <c r="C1778" t="s">
        <v>218</v>
      </c>
      <c r="D1778" t="s">
        <v>219</v>
      </c>
      <c r="F1778" t="s">
        <v>23</v>
      </c>
      <c r="G1778" t="s">
        <v>23</v>
      </c>
      <c r="H1778" s="6" t="s">
        <v>67</v>
      </c>
      <c r="I1778" t="s">
        <v>354</v>
      </c>
      <c r="J1778">
        <v>0</v>
      </c>
      <c r="K1778"/>
      <c r="N1778" t="s">
        <v>36</v>
      </c>
      <c r="P1778" t="s">
        <v>1081</v>
      </c>
      <c r="Q1778" t="s">
        <v>1073</v>
      </c>
      <c r="R1778" t="s">
        <v>1073</v>
      </c>
      <c r="S1778" t="s">
        <v>1073</v>
      </c>
    </row>
    <row r="1779" spans="1:19" x14ac:dyDescent="0.15">
      <c r="A1779">
        <v>1778</v>
      </c>
      <c r="B1779">
        <v>2016</v>
      </c>
      <c r="C1779" t="s">
        <v>77</v>
      </c>
      <c r="D1779" t="s">
        <v>78</v>
      </c>
      <c r="F1779" t="s">
        <v>78</v>
      </c>
      <c r="G1779" t="s">
        <v>35</v>
      </c>
      <c r="H1779" t="s">
        <v>24</v>
      </c>
      <c r="I1779" t="s">
        <v>547</v>
      </c>
      <c r="J1779">
        <v>295</v>
      </c>
      <c r="K1779"/>
      <c r="N1779" t="s">
        <v>20</v>
      </c>
      <c r="P1779" t="s">
        <v>1073</v>
      </c>
      <c r="Q1779" t="s">
        <v>1073</v>
      </c>
      <c r="R1779" t="s">
        <v>1073</v>
      </c>
      <c r="S1779" t="s">
        <v>1094</v>
      </c>
    </row>
    <row r="1780" spans="1:19" x14ac:dyDescent="0.15">
      <c r="A1780">
        <v>1779</v>
      </c>
      <c r="B1780">
        <v>2016</v>
      </c>
      <c r="C1780" t="s">
        <v>81</v>
      </c>
      <c r="D1780" t="s">
        <v>82</v>
      </c>
      <c r="F1780" t="s">
        <v>83</v>
      </c>
      <c r="G1780" t="s">
        <v>35</v>
      </c>
      <c r="H1780" t="s">
        <v>71</v>
      </c>
      <c r="I1780" t="s">
        <v>546</v>
      </c>
      <c r="J1780">
        <v>685</v>
      </c>
      <c r="K1780"/>
      <c r="N1780" t="s">
        <v>50</v>
      </c>
      <c r="P1780" t="s">
        <v>1073</v>
      </c>
      <c r="Q1780" t="s">
        <v>1073</v>
      </c>
      <c r="R1780" t="s">
        <v>1073</v>
      </c>
      <c r="S1780" t="s">
        <v>1073</v>
      </c>
    </row>
    <row r="1781" spans="1:19" x14ac:dyDescent="0.15">
      <c r="A1781">
        <v>1780</v>
      </c>
      <c r="B1781">
        <v>2016</v>
      </c>
      <c r="C1781" t="s">
        <v>262</v>
      </c>
      <c r="D1781" t="s">
        <v>263</v>
      </c>
      <c r="F1781" t="s">
        <v>23</v>
      </c>
      <c r="G1781" t="s">
        <v>23</v>
      </c>
      <c r="H1781" t="s">
        <v>71</v>
      </c>
      <c r="I1781" t="s">
        <v>546</v>
      </c>
      <c r="J1781">
        <v>1135</v>
      </c>
      <c r="K1781"/>
      <c r="N1781" t="s">
        <v>36</v>
      </c>
      <c r="P1781" t="s">
        <v>1073</v>
      </c>
      <c r="Q1781" t="s">
        <v>1073</v>
      </c>
      <c r="R1781" t="s">
        <v>1073</v>
      </c>
      <c r="S1781" t="s">
        <v>1073</v>
      </c>
    </row>
    <row r="1782" spans="1:19" x14ac:dyDescent="0.15">
      <c r="A1782">
        <v>1781</v>
      </c>
      <c r="B1782">
        <v>2016</v>
      </c>
      <c r="C1782" t="s">
        <v>282</v>
      </c>
      <c r="D1782" t="s">
        <v>283</v>
      </c>
      <c r="F1782" t="s">
        <v>23</v>
      </c>
      <c r="G1782" t="s">
        <v>23</v>
      </c>
      <c r="H1782" t="s">
        <v>24</v>
      </c>
      <c r="I1782" t="s">
        <v>547</v>
      </c>
      <c r="J1782">
        <v>295</v>
      </c>
      <c r="K1782"/>
      <c r="N1782" t="s">
        <v>36</v>
      </c>
      <c r="P1782" t="s">
        <v>1081</v>
      </c>
      <c r="Q1782" t="s">
        <v>1073</v>
      </c>
      <c r="R1782" t="s">
        <v>1073</v>
      </c>
      <c r="S1782" t="s">
        <v>1073</v>
      </c>
    </row>
    <row r="1783" spans="1:19" x14ac:dyDescent="0.15">
      <c r="A1783">
        <v>1782</v>
      </c>
      <c r="B1783">
        <v>2016</v>
      </c>
      <c r="C1783" t="s">
        <v>465</v>
      </c>
      <c r="D1783" t="s">
        <v>466</v>
      </c>
      <c r="F1783" t="s">
        <v>23</v>
      </c>
      <c r="G1783" t="s">
        <v>23</v>
      </c>
      <c r="H1783" t="s">
        <v>24</v>
      </c>
      <c r="I1783" t="s">
        <v>547</v>
      </c>
      <c r="J1783">
        <v>295</v>
      </c>
      <c r="K1783"/>
      <c r="N1783" t="s">
        <v>36</v>
      </c>
      <c r="P1783" t="s">
        <v>1084</v>
      </c>
      <c r="Q1783" t="s">
        <v>1073</v>
      </c>
      <c r="R1783" t="s">
        <v>1073</v>
      </c>
      <c r="S1783" t="s">
        <v>1073</v>
      </c>
    </row>
    <row r="1784" spans="1:19" x14ac:dyDescent="0.15">
      <c r="A1784">
        <v>1783</v>
      </c>
      <c r="B1784">
        <v>2016</v>
      </c>
      <c r="C1784" t="s">
        <v>576</v>
      </c>
      <c r="D1784" t="s">
        <v>284</v>
      </c>
      <c r="F1784" t="s">
        <v>23</v>
      </c>
      <c r="G1784" t="s">
        <v>23</v>
      </c>
      <c r="H1784" s="6" t="s">
        <v>71</v>
      </c>
      <c r="I1784" t="s">
        <v>546</v>
      </c>
      <c r="J1784">
        <v>1485</v>
      </c>
      <c r="K1784"/>
      <c r="N1784" t="s">
        <v>36</v>
      </c>
      <c r="P1784" t="s">
        <v>1073</v>
      </c>
      <c r="Q1784" t="s">
        <v>1073</v>
      </c>
      <c r="R1784" t="s">
        <v>1073</v>
      </c>
      <c r="S1784" t="s">
        <v>1073</v>
      </c>
    </row>
    <row r="1785" spans="1:19" x14ac:dyDescent="0.15">
      <c r="A1785">
        <v>1784</v>
      </c>
      <c r="B1785">
        <v>2016</v>
      </c>
      <c r="C1785" t="s">
        <v>106</v>
      </c>
      <c r="D1785" t="s">
        <v>107</v>
      </c>
      <c r="E1785" t="s">
        <v>108</v>
      </c>
      <c r="F1785" t="s">
        <v>23</v>
      </c>
      <c r="G1785" t="s">
        <v>23</v>
      </c>
      <c r="H1785" t="s">
        <v>24</v>
      </c>
      <c r="I1785" t="s">
        <v>547</v>
      </c>
      <c r="J1785">
        <v>295</v>
      </c>
      <c r="K1785"/>
      <c r="N1785" t="s">
        <v>20</v>
      </c>
      <c r="P1785" t="s">
        <v>1084</v>
      </c>
      <c r="Q1785" t="s">
        <v>1073</v>
      </c>
      <c r="R1785" t="s">
        <v>1073</v>
      </c>
      <c r="S1785" t="s">
        <v>1073</v>
      </c>
    </row>
    <row r="1786" spans="1:19" x14ac:dyDescent="0.15">
      <c r="A1786">
        <v>1785</v>
      </c>
      <c r="B1786">
        <v>2016</v>
      </c>
      <c r="C1786" t="s">
        <v>258</v>
      </c>
      <c r="D1786" t="s">
        <v>101</v>
      </c>
      <c r="F1786" t="s">
        <v>23</v>
      </c>
      <c r="G1786" t="s">
        <v>23</v>
      </c>
      <c r="H1786" t="s">
        <v>71</v>
      </c>
      <c r="I1786" t="s">
        <v>25</v>
      </c>
      <c r="J1786">
        <v>375</v>
      </c>
      <c r="K1786"/>
      <c r="N1786" t="s">
        <v>36</v>
      </c>
      <c r="P1786" t="s">
        <v>1081</v>
      </c>
      <c r="Q1786" t="s">
        <v>1073</v>
      </c>
      <c r="R1786" t="s">
        <v>1073</v>
      </c>
      <c r="S1786" t="s">
        <v>1073</v>
      </c>
    </row>
    <row r="1787" spans="1:19" x14ac:dyDescent="0.15">
      <c r="A1787">
        <v>1786</v>
      </c>
      <c r="B1787">
        <v>2016</v>
      </c>
      <c r="C1787" t="s">
        <v>599</v>
      </c>
      <c r="D1787" t="s">
        <v>600</v>
      </c>
      <c r="F1787" t="s">
        <v>23</v>
      </c>
      <c r="G1787" t="s">
        <v>23</v>
      </c>
      <c r="H1787" t="s">
        <v>71</v>
      </c>
      <c r="I1787" t="s">
        <v>548</v>
      </c>
      <c r="J1787">
        <v>525</v>
      </c>
      <c r="K1787"/>
      <c r="N1787" t="s">
        <v>36</v>
      </c>
      <c r="P1787" t="s">
        <v>1073</v>
      </c>
      <c r="Q1787" t="s">
        <v>1073</v>
      </c>
      <c r="R1787" t="s">
        <v>1073</v>
      </c>
      <c r="S1787" t="s">
        <v>1073</v>
      </c>
    </row>
    <row r="1788" spans="1:19" x14ac:dyDescent="0.15">
      <c r="A1788">
        <v>1787</v>
      </c>
      <c r="B1788">
        <v>2016</v>
      </c>
      <c r="C1788" t="s">
        <v>218</v>
      </c>
      <c r="D1788" t="s">
        <v>219</v>
      </c>
      <c r="F1788" t="s">
        <v>23</v>
      </c>
      <c r="G1788" t="s">
        <v>23</v>
      </c>
      <c r="H1788" t="s">
        <v>16</v>
      </c>
      <c r="I1788" t="s">
        <v>548</v>
      </c>
      <c r="J1788">
        <v>525</v>
      </c>
      <c r="K1788"/>
      <c r="N1788" t="s">
        <v>36</v>
      </c>
      <c r="P1788" t="s">
        <v>1081</v>
      </c>
      <c r="Q1788" t="s">
        <v>1073</v>
      </c>
      <c r="R1788" t="s">
        <v>1073</v>
      </c>
      <c r="S1788" t="s">
        <v>1073</v>
      </c>
    </row>
    <row r="1789" spans="1:19" x14ac:dyDescent="0.15">
      <c r="A1789">
        <v>1788</v>
      </c>
      <c r="B1789">
        <v>2016</v>
      </c>
      <c r="C1789" t="s">
        <v>264</v>
      </c>
      <c r="D1789" t="s">
        <v>571</v>
      </c>
      <c r="F1789" t="s">
        <v>23</v>
      </c>
      <c r="G1789" t="s">
        <v>23</v>
      </c>
      <c r="H1789" s="6" t="s">
        <v>71</v>
      </c>
      <c r="I1789" t="s">
        <v>354</v>
      </c>
      <c r="J1789">
        <v>0</v>
      </c>
      <c r="K1789"/>
      <c r="N1789" t="s">
        <v>36</v>
      </c>
      <c r="P1789" t="s">
        <v>1073</v>
      </c>
      <c r="Q1789" t="s">
        <v>1073</v>
      </c>
      <c r="R1789" t="s">
        <v>1073</v>
      </c>
      <c r="S1789" t="s">
        <v>1073</v>
      </c>
    </row>
    <row r="1790" spans="1:19" x14ac:dyDescent="0.15">
      <c r="A1790">
        <v>1789</v>
      </c>
      <c r="B1790">
        <v>2016</v>
      </c>
      <c r="C1790" t="s">
        <v>218</v>
      </c>
      <c r="D1790" t="s">
        <v>219</v>
      </c>
      <c r="F1790" t="s">
        <v>23</v>
      </c>
      <c r="G1790" t="s">
        <v>23</v>
      </c>
      <c r="H1790" t="s">
        <v>24</v>
      </c>
      <c r="I1790" t="s">
        <v>25</v>
      </c>
      <c r="J1790">
        <v>275</v>
      </c>
      <c r="K1790"/>
      <c r="N1790" t="s">
        <v>20</v>
      </c>
      <c r="P1790" t="s">
        <v>1081</v>
      </c>
      <c r="Q1790" t="s">
        <v>1073</v>
      </c>
      <c r="R1790" t="s">
        <v>1073</v>
      </c>
      <c r="S1790" t="s">
        <v>1073</v>
      </c>
    </row>
    <row r="1791" spans="1:19" x14ac:dyDescent="0.15">
      <c r="A1791">
        <v>1790</v>
      </c>
      <c r="B1791">
        <v>2016</v>
      </c>
      <c r="C1791" t="s">
        <v>817</v>
      </c>
      <c r="D1791" t="s">
        <v>750</v>
      </c>
      <c r="F1791" t="s">
        <v>360</v>
      </c>
      <c r="G1791" t="s">
        <v>43</v>
      </c>
      <c r="H1791" t="s">
        <v>16</v>
      </c>
      <c r="I1791" t="s">
        <v>546</v>
      </c>
      <c r="J1791">
        <v>685</v>
      </c>
      <c r="K1791"/>
      <c r="N1791" t="s">
        <v>36</v>
      </c>
      <c r="P1791" t="s">
        <v>1073</v>
      </c>
      <c r="Q1791" t="s">
        <v>1073</v>
      </c>
      <c r="R1791" t="s">
        <v>1073</v>
      </c>
      <c r="S1791" t="s">
        <v>1094</v>
      </c>
    </row>
    <row r="1792" spans="1:19" x14ac:dyDescent="0.15">
      <c r="A1792">
        <v>1791</v>
      </c>
      <c r="B1792">
        <v>2016</v>
      </c>
      <c r="C1792" t="s">
        <v>258</v>
      </c>
      <c r="D1792" t="s">
        <v>101</v>
      </c>
      <c r="F1792" t="s">
        <v>23</v>
      </c>
      <c r="G1792" t="s">
        <v>23</v>
      </c>
      <c r="H1792" t="s">
        <v>24</v>
      </c>
      <c r="I1792" t="s">
        <v>25</v>
      </c>
      <c r="J1792">
        <v>275</v>
      </c>
      <c r="K1792"/>
      <c r="N1792" t="s">
        <v>36</v>
      </c>
      <c r="P1792" t="s">
        <v>1081</v>
      </c>
      <c r="Q1792" t="s">
        <v>1073</v>
      </c>
      <c r="R1792" t="s">
        <v>1073</v>
      </c>
      <c r="S1792" t="s">
        <v>1073</v>
      </c>
    </row>
    <row r="1793" spans="1:19" x14ac:dyDescent="0.15">
      <c r="A1793">
        <v>1792</v>
      </c>
      <c r="B1793">
        <v>2016</v>
      </c>
      <c r="C1793" t="s">
        <v>142</v>
      </c>
      <c r="D1793" t="s">
        <v>143</v>
      </c>
      <c r="F1793" t="s">
        <v>23</v>
      </c>
      <c r="G1793" t="s">
        <v>23</v>
      </c>
      <c r="H1793" t="s">
        <v>24</v>
      </c>
      <c r="I1793" t="s">
        <v>25</v>
      </c>
      <c r="J1793">
        <v>525</v>
      </c>
      <c r="K1793"/>
      <c r="N1793" t="s">
        <v>20</v>
      </c>
      <c r="P1793" t="s">
        <v>1081</v>
      </c>
      <c r="Q1793" t="s">
        <v>1073</v>
      </c>
      <c r="R1793" t="s">
        <v>1073</v>
      </c>
      <c r="S1793" t="s">
        <v>1073</v>
      </c>
    </row>
    <row r="1794" spans="1:19" x14ac:dyDescent="0.15">
      <c r="A1794">
        <v>1793</v>
      </c>
      <c r="B1794">
        <v>2016</v>
      </c>
      <c r="C1794" t="s">
        <v>450</v>
      </c>
      <c r="D1794" t="s">
        <v>451</v>
      </c>
      <c r="F1794" t="s">
        <v>23</v>
      </c>
      <c r="G1794" t="s">
        <v>23</v>
      </c>
      <c r="H1794" t="s">
        <v>71</v>
      </c>
      <c r="I1794" t="s">
        <v>548</v>
      </c>
      <c r="J1794">
        <v>525</v>
      </c>
      <c r="K1794"/>
      <c r="N1794" t="s">
        <v>36</v>
      </c>
      <c r="P1794" t="s">
        <v>1073</v>
      </c>
      <c r="Q1794" t="s">
        <v>1073</v>
      </c>
      <c r="R1794" t="s">
        <v>1073</v>
      </c>
      <c r="S1794" t="s">
        <v>1073</v>
      </c>
    </row>
    <row r="1795" spans="1:19" x14ac:dyDescent="0.15">
      <c r="A1795">
        <v>1794</v>
      </c>
      <c r="B1795">
        <v>2016</v>
      </c>
      <c r="C1795" t="s">
        <v>860</v>
      </c>
      <c r="D1795" t="s">
        <v>861</v>
      </c>
      <c r="F1795" t="s">
        <v>23</v>
      </c>
      <c r="G1795" t="s">
        <v>23</v>
      </c>
      <c r="H1795" s="6" t="s">
        <v>24</v>
      </c>
      <c r="I1795" t="s">
        <v>25</v>
      </c>
      <c r="J1795">
        <v>275</v>
      </c>
      <c r="K1795"/>
      <c r="N1795" t="s">
        <v>36</v>
      </c>
      <c r="P1795" t="s">
        <v>1081</v>
      </c>
      <c r="Q1795" t="s">
        <v>1073</v>
      </c>
      <c r="R1795" t="s">
        <v>1073</v>
      </c>
      <c r="S1795" t="s">
        <v>1073</v>
      </c>
    </row>
    <row r="1796" spans="1:19" x14ac:dyDescent="0.15">
      <c r="A1796">
        <v>1795</v>
      </c>
      <c r="B1796">
        <v>2016</v>
      </c>
      <c r="C1796" t="s">
        <v>463</v>
      </c>
      <c r="D1796" t="s">
        <v>464</v>
      </c>
      <c r="F1796" t="s">
        <v>112</v>
      </c>
      <c r="G1796" t="s">
        <v>1093</v>
      </c>
      <c r="H1796" t="s">
        <v>16</v>
      </c>
      <c r="I1796" t="s">
        <v>546</v>
      </c>
      <c r="J1796">
        <v>585</v>
      </c>
      <c r="K1796"/>
      <c r="N1796" t="s">
        <v>36</v>
      </c>
      <c r="P1796" t="s">
        <v>1073</v>
      </c>
      <c r="Q1796" t="s">
        <v>1073</v>
      </c>
      <c r="R1796" t="s">
        <v>1073</v>
      </c>
      <c r="S1796" t="s">
        <v>1073</v>
      </c>
    </row>
    <row r="1797" spans="1:19" x14ac:dyDescent="0.15">
      <c r="A1797">
        <v>1796</v>
      </c>
      <c r="B1797">
        <v>2016</v>
      </c>
      <c r="C1797" t="s">
        <v>328</v>
      </c>
      <c r="D1797" t="s">
        <v>329</v>
      </c>
      <c r="F1797" t="s">
        <v>23</v>
      </c>
      <c r="G1797" t="s">
        <v>23</v>
      </c>
      <c r="H1797" t="s">
        <v>24</v>
      </c>
      <c r="I1797" t="s">
        <v>547</v>
      </c>
      <c r="J1797">
        <v>295</v>
      </c>
      <c r="K1797"/>
      <c r="N1797" t="s">
        <v>20</v>
      </c>
      <c r="P1797" t="s">
        <v>1081</v>
      </c>
      <c r="Q1797" t="s">
        <v>1073</v>
      </c>
      <c r="R1797" t="s">
        <v>1073</v>
      </c>
      <c r="S1797" t="s">
        <v>1073</v>
      </c>
    </row>
    <row r="1798" spans="1:19" x14ac:dyDescent="0.15">
      <c r="A1798">
        <v>1797</v>
      </c>
      <c r="B1798">
        <v>2016</v>
      </c>
      <c r="C1798" t="s">
        <v>258</v>
      </c>
      <c r="D1798" t="s">
        <v>101</v>
      </c>
      <c r="F1798" t="s">
        <v>23</v>
      </c>
      <c r="G1798" t="s">
        <v>23</v>
      </c>
      <c r="H1798" s="6" t="s">
        <v>24</v>
      </c>
      <c r="I1798" t="s">
        <v>25</v>
      </c>
      <c r="J1798">
        <v>275</v>
      </c>
      <c r="K1798"/>
      <c r="N1798" t="s">
        <v>20</v>
      </c>
      <c r="P1798" t="s">
        <v>1081</v>
      </c>
      <c r="Q1798" t="s">
        <v>1073</v>
      </c>
      <c r="R1798" t="s">
        <v>1073</v>
      </c>
      <c r="S1798" t="s">
        <v>1073</v>
      </c>
    </row>
    <row r="1799" spans="1:19" x14ac:dyDescent="0.15">
      <c r="A1799">
        <v>1798</v>
      </c>
      <c r="B1799">
        <v>2016</v>
      </c>
      <c r="C1799" t="s">
        <v>456</v>
      </c>
      <c r="D1799" t="s">
        <v>146</v>
      </c>
      <c r="F1799" t="s">
        <v>23</v>
      </c>
      <c r="G1799" t="s">
        <v>23</v>
      </c>
      <c r="H1799" s="6" t="s">
        <v>67</v>
      </c>
      <c r="I1799" t="s">
        <v>547</v>
      </c>
      <c r="J1799">
        <v>295</v>
      </c>
      <c r="K1799"/>
      <c r="N1799" t="s">
        <v>20</v>
      </c>
      <c r="P1799" t="s">
        <v>1081</v>
      </c>
      <c r="Q1799" t="s">
        <v>1073</v>
      </c>
      <c r="R1799" t="s">
        <v>1073</v>
      </c>
      <c r="S1799" t="s">
        <v>1073</v>
      </c>
    </row>
    <row r="1800" spans="1:19" x14ac:dyDescent="0.15">
      <c r="A1800">
        <v>1799</v>
      </c>
      <c r="B1800">
        <v>2016</v>
      </c>
      <c r="C1800" t="s">
        <v>258</v>
      </c>
      <c r="D1800" t="s">
        <v>101</v>
      </c>
      <c r="F1800" t="s">
        <v>23</v>
      </c>
      <c r="G1800" t="s">
        <v>23</v>
      </c>
      <c r="H1800" t="s">
        <v>16</v>
      </c>
      <c r="I1800" t="s">
        <v>851</v>
      </c>
      <c r="J1800">
        <v>0</v>
      </c>
      <c r="K1800"/>
      <c r="N1800" t="s">
        <v>20</v>
      </c>
      <c r="P1800" t="s">
        <v>1081</v>
      </c>
      <c r="Q1800" t="s">
        <v>1073</v>
      </c>
      <c r="R1800" t="s">
        <v>1073</v>
      </c>
      <c r="S1800" t="s">
        <v>1073</v>
      </c>
    </row>
    <row r="1801" spans="1:19" x14ac:dyDescent="0.15">
      <c r="A1801">
        <v>1800</v>
      </c>
      <c r="B1801">
        <v>2016</v>
      </c>
      <c r="C1801" t="s">
        <v>21</v>
      </c>
      <c r="D1801" t="s">
        <v>22</v>
      </c>
      <c r="F1801" t="s">
        <v>23</v>
      </c>
      <c r="G1801" t="s">
        <v>23</v>
      </c>
      <c r="H1801" s="6" t="s">
        <v>24</v>
      </c>
      <c r="I1801" t="s">
        <v>25</v>
      </c>
      <c r="J1801">
        <v>275</v>
      </c>
      <c r="K1801"/>
      <c r="N1801" t="s">
        <v>36</v>
      </c>
      <c r="P1801" t="s">
        <v>1081</v>
      </c>
      <c r="Q1801" t="s">
        <v>1073</v>
      </c>
      <c r="R1801" t="s">
        <v>1073</v>
      </c>
      <c r="S1801" t="s">
        <v>1073</v>
      </c>
    </row>
    <row r="1802" spans="1:19" x14ac:dyDescent="0.15">
      <c r="A1802">
        <v>1801</v>
      </c>
      <c r="B1802">
        <v>2016</v>
      </c>
      <c r="C1802" t="s">
        <v>862</v>
      </c>
      <c r="D1802" t="s">
        <v>863</v>
      </c>
      <c r="F1802" t="s">
        <v>23</v>
      </c>
      <c r="G1802" t="s">
        <v>23</v>
      </c>
      <c r="H1802" s="6" t="s">
        <v>67</v>
      </c>
      <c r="I1802" t="s">
        <v>547</v>
      </c>
      <c r="J1802">
        <v>295</v>
      </c>
      <c r="K1802"/>
      <c r="N1802" t="s">
        <v>36</v>
      </c>
      <c r="P1802" t="s">
        <v>1081</v>
      </c>
      <c r="Q1802" t="s">
        <v>1073</v>
      </c>
      <c r="R1802" t="s">
        <v>1073</v>
      </c>
      <c r="S1802" t="s">
        <v>1073</v>
      </c>
    </row>
    <row r="1803" spans="1:19" x14ac:dyDescent="0.15">
      <c r="A1803">
        <v>1802</v>
      </c>
      <c r="B1803">
        <v>2016</v>
      </c>
      <c r="C1803" t="s">
        <v>864</v>
      </c>
      <c r="D1803" t="s">
        <v>865</v>
      </c>
      <c r="F1803" t="s">
        <v>14</v>
      </c>
      <c r="G1803" t="s">
        <v>15</v>
      </c>
      <c r="H1803" t="s">
        <v>16</v>
      </c>
      <c r="I1803" t="s">
        <v>546</v>
      </c>
      <c r="J1803">
        <v>585</v>
      </c>
      <c r="K1803"/>
      <c r="N1803" t="s">
        <v>36</v>
      </c>
      <c r="P1803" t="s">
        <v>1073</v>
      </c>
      <c r="Q1803" t="s">
        <v>1073</v>
      </c>
      <c r="R1803" t="s">
        <v>1073</v>
      </c>
      <c r="S1803" t="s">
        <v>1073</v>
      </c>
    </row>
    <row r="1804" spans="1:19" x14ac:dyDescent="0.15">
      <c r="A1804">
        <v>1803</v>
      </c>
      <c r="B1804">
        <v>2016</v>
      </c>
      <c r="C1804" t="s">
        <v>272</v>
      </c>
      <c r="D1804" t="s">
        <v>866</v>
      </c>
      <c r="F1804" t="s">
        <v>23</v>
      </c>
      <c r="G1804" t="s">
        <v>23</v>
      </c>
      <c r="H1804" t="s">
        <v>24</v>
      </c>
      <c r="I1804" t="s">
        <v>547</v>
      </c>
      <c r="J1804">
        <v>370</v>
      </c>
      <c r="K1804"/>
      <c r="N1804" t="s">
        <v>20</v>
      </c>
      <c r="P1804" t="s">
        <v>1081</v>
      </c>
      <c r="Q1804" t="s">
        <v>1073</v>
      </c>
      <c r="R1804" t="s">
        <v>1073</v>
      </c>
      <c r="S1804" t="s">
        <v>1073</v>
      </c>
    </row>
    <row r="1805" spans="1:19" x14ac:dyDescent="0.15">
      <c r="A1805">
        <v>1804</v>
      </c>
      <c r="B1805">
        <v>2016</v>
      </c>
      <c r="C1805" t="s">
        <v>58</v>
      </c>
      <c r="D1805" t="s">
        <v>484</v>
      </c>
      <c r="F1805" t="s">
        <v>23</v>
      </c>
      <c r="G1805" t="s">
        <v>23</v>
      </c>
      <c r="H1805" t="s">
        <v>16</v>
      </c>
      <c r="I1805" t="s">
        <v>548</v>
      </c>
      <c r="J1805">
        <v>525</v>
      </c>
      <c r="K1805"/>
      <c r="N1805" t="s">
        <v>36</v>
      </c>
      <c r="P1805" t="s">
        <v>1081</v>
      </c>
      <c r="Q1805" t="s">
        <v>1073</v>
      </c>
      <c r="R1805" t="s">
        <v>1073</v>
      </c>
      <c r="S1805" t="s">
        <v>1073</v>
      </c>
    </row>
    <row r="1806" spans="1:19" x14ac:dyDescent="0.15">
      <c r="A1806">
        <v>1805</v>
      </c>
      <c r="B1806">
        <v>2016</v>
      </c>
      <c r="C1806" t="s">
        <v>867</v>
      </c>
      <c r="D1806" t="s">
        <v>645</v>
      </c>
      <c r="F1806" t="s">
        <v>23</v>
      </c>
      <c r="G1806" t="s">
        <v>23</v>
      </c>
      <c r="H1806" t="s">
        <v>16</v>
      </c>
      <c r="I1806" t="s">
        <v>548</v>
      </c>
      <c r="J1806">
        <v>625</v>
      </c>
      <c r="K1806"/>
      <c r="N1806" t="s">
        <v>36</v>
      </c>
      <c r="P1806" t="s">
        <v>1081</v>
      </c>
      <c r="Q1806" t="s">
        <v>1073</v>
      </c>
      <c r="R1806" t="s">
        <v>1073</v>
      </c>
      <c r="S1806" t="s">
        <v>1073</v>
      </c>
    </row>
    <row r="1807" spans="1:19" x14ac:dyDescent="0.15">
      <c r="A1807">
        <v>1806</v>
      </c>
      <c r="B1807">
        <v>2016</v>
      </c>
      <c r="C1807" t="s">
        <v>142</v>
      </c>
      <c r="D1807" t="s">
        <v>143</v>
      </c>
      <c r="F1807" t="s">
        <v>23</v>
      </c>
      <c r="G1807" t="s">
        <v>23</v>
      </c>
      <c r="H1807" t="s">
        <v>16</v>
      </c>
      <c r="I1807" t="s">
        <v>548</v>
      </c>
      <c r="J1807">
        <v>525</v>
      </c>
      <c r="K1807"/>
      <c r="N1807" t="s">
        <v>36</v>
      </c>
      <c r="P1807" t="s">
        <v>1081</v>
      </c>
      <c r="Q1807" t="s">
        <v>1073</v>
      </c>
      <c r="R1807" t="s">
        <v>1073</v>
      </c>
      <c r="S1807" t="s">
        <v>1073</v>
      </c>
    </row>
    <row r="1808" spans="1:19" x14ac:dyDescent="0.15">
      <c r="A1808">
        <v>1807</v>
      </c>
      <c r="B1808">
        <v>2016</v>
      </c>
      <c r="C1808" t="s">
        <v>94</v>
      </c>
      <c r="D1808" t="s">
        <v>95</v>
      </c>
      <c r="F1808" t="s">
        <v>96</v>
      </c>
      <c r="G1808" t="s">
        <v>48</v>
      </c>
      <c r="H1808" t="s">
        <v>16</v>
      </c>
      <c r="I1808" t="s">
        <v>548</v>
      </c>
      <c r="J1808">
        <v>525</v>
      </c>
      <c r="K1808"/>
      <c r="N1808" t="s">
        <v>36</v>
      </c>
      <c r="P1808" t="s">
        <v>1073</v>
      </c>
      <c r="Q1808" t="s">
        <v>1073</v>
      </c>
      <c r="R1808" t="s">
        <v>1073</v>
      </c>
      <c r="S1808" t="s">
        <v>1094</v>
      </c>
    </row>
    <row r="1809" spans="1:19" x14ac:dyDescent="0.15">
      <c r="A1809">
        <v>1808</v>
      </c>
      <c r="B1809">
        <v>2016</v>
      </c>
      <c r="C1809" t="s">
        <v>122</v>
      </c>
      <c r="D1809" t="s">
        <v>123</v>
      </c>
      <c r="F1809" t="s">
        <v>124</v>
      </c>
      <c r="G1809" t="s">
        <v>43</v>
      </c>
      <c r="H1809" t="s">
        <v>16</v>
      </c>
      <c r="I1809" t="s">
        <v>546</v>
      </c>
      <c r="J1809">
        <v>585</v>
      </c>
      <c r="K1809"/>
      <c r="N1809" t="s">
        <v>36</v>
      </c>
      <c r="P1809" t="s">
        <v>1073</v>
      </c>
      <c r="Q1809" t="s">
        <v>1073</v>
      </c>
      <c r="R1809" t="s">
        <v>1073</v>
      </c>
      <c r="S1809" t="s">
        <v>1094</v>
      </c>
    </row>
    <row r="1810" spans="1:19" x14ac:dyDescent="0.15">
      <c r="A1810">
        <v>1809</v>
      </c>
      <c r="B1810">
        <v>2016</v>
      </c>
      <c r="C1810" t="s">
        <v>287</v>
      </c>
      <c r="D1810" t="s">
        <v>288</v>
      </c>
      <c r="F1810" t="s">
        <v>23</v>
      </c>
      <c r="G1810" t="s">
        <v>23</v>
      </c>
      <c r="H1810" t="s">
        <v>71</v>
      </c>
      <c r="I1810" t="s">
        <v>546</v>
      </c>
      <c r="J1810">
        <v>685</v>
      </c>
      <c r="K1810"/>
      <c r="N1810" t="s">
        <v>36</v>
      </c>
      <c r="P1810" t="s">
        <v>1073</v>
      </c>
      <c r="Q1810" t="s">
        <v>1073</v>
      </c>
      <c r="R1810" t="s">
        <v>1073</v>
      </c>
      <c r="S1810" t="s">
        <v>1073</v>
      </c>
    </row>
    <row r="1811" spans="1:19" x14ac:dyDescent="0.15">
      <c r="A1811">
        <v>1810</v>
      </c>
      <c r="B1811">
        <v>2016</v>
      </c>
      <c r="C1811" t="s">
        <v>264</v>
      </c>
      <c r="D1811" t="s">
        <v>168</v>
      </c>
      <c r="F1811" t="s">
        <v>23</v>
      </c>
      <c r="G1811" t="s">
        <v>23</v>
      </c>
      <c r="H1811" t="s">
        <v>71</v>
      </c>
      <c r="I1811" t="s">
        <v>546</v>
      </c>
      <c r="J1811">
        <v>585</v>
      </c>
      <c r="K1811"/>
      <c r="N1811" t="s">
        <v>20</v>
      </c>
      <c r="P1811" t="s">
        <v>1073</v>
      </c>
      <c r="Q1811" t="s">
        <v>1073</v>
      </c>
      <c r="R1811" t="s">
        <v>1073</v>
      </c>
      <c r="S1811" t="s">
        <v>1073</v>
      </c>
    </row>
    <row r="1812" spans="1:19" x14ac:dyDescent="0.15">
      <c r="A1812">
        <v>1811</v>
      </c>
      <c r="B1812">
        <v>2016</v>
      </c>
      <c r="C1812" t="s">
        <v>440</v>
      </c>
      <c r="D1812" t="s">
        <v>348</v>
      </c>
      <c r="F1812" t="s">
        <v>23</v>
      </c>
      <c r="G1812" t="s">
        <v>23</v>
      </c>
      <c r="H1812" t="s">
        <v>71</v>
      </c>
      <c r="I1812" t="s">
        <v>851</v>
      </c>
      <c r="J1812">
        <v>0</v>
      </c>
      <c r="K1812"/>
      <c r="N1812" t="s">
        <v>36</v>
      </c>
      <c r="P1812" t="s">
        <v>1073</v>
      </c>
      <c r="Q1812" t="s">
        <v>1073</v>
      </c>
      <c r="R1812" t="s">
        <v>1073</v>
      </c>
      <c r="S1812" t="s">
        <v>1073</v>
      </c>
    </row>
    <row r="1813" spans="1:19" x14ac:dyDescent="0.15">
      <c r="A1813">
        <v>1812</v>
      </c>
      <c r="B1813">
        <v>2016</v>
      </c>
      <c r="C1813" t="s">
        <v>574</v>
      </c>
      <c r="D1813" t="s">
        <v>575</v>
      </c>
      <c r="F1813" t="s">
        <v>360</v>
      </c>
      <c r="G1813" t="s">
        <v>43</v>
      </c>
      <c r="H1813" t="s">
        <v>71</v>
      </c>
      <c r="I1813" t="s">
        <v>546</v>
      </c>
      <c r="J1813">
        <v>585</v>
      </c>
      <c r="K1813"/>
      <c r="N1813" t="s">
        <v>36</v>
      </c>
      <c r="P1813" t="s">
        <v>1073</v>
      </c>
      <c r="Q1813" t="s">
        <v>1073</v>
      </c>
      <c r="R1813" t="s">
        <v>1073</v>
      </c>
      <c r="S1813" t="s">
        <v>1094</v>
      </c>
    </row>
    <row r="1814" spans="1:19" x14ac:dyDescent="0.15">
      <c r="A1814">
        <v>1813</v>
      </c>
      <c r="B1814">
        <v>2016</v>
      </c>
      <c r="C1814" t="s">
        <v>142</v>
      </c>
      <c r="D1814" t="s">
        <v>143</v>
      </c>
      <c r="F1814" t="s">
        <v>23</v>
      </c>
      <c r="G1814" t="s">
        <v>23</v>
      </c>
      <c r="H1814" t="s">
        <v>16</v>
      </c>
      <c r="I1814" t="s">
        <v>546</v>
      </c>
      <c r="J1814">
        <v>585</v>
      </c>
      <c r="K1814"/>
      <c r="N1814" t="s">
        <v>36</v>
      </c>
      <c r="P1814" t="s">
        <v>1081</v>
      </c>
      <c r="Q1814" t="s">
        <v>1073</v>
      </c>
      <c r="R1814" t="s">
        <v>1073</v>
      </c>
      <c r="S1814" t="s">
        <v>1073</v>
      </c>
    </row>
    <row r="1815" spans="1:19" x14ac:dyDescent="0.15">
      <c r="A1815">
        <v>1814</v>
      </c>
      <c r="B1815">
        <v>2016</v>
      </c>
      <c r="C1815" t="s">
        <v>145</v>
      </c>
      <c r="D1815" t="s">
        <v>146</v>
      </c>
      <c r="F1815" t="s">
        <v>23</v>
      </c>
      <c r="G1815" t="s">
        <v>23</v>
      </c>
      <c r="H1815" t="s">
        <v>24</v>
      </c>
      <c r="I1815" t="s">
        <v>547</v>
      </c>
      <c r="J1815">
        <v>295</v>
      </c>
      <c r="K1815"/>
      <c r="N1815" t="s">
        <v>36</v>
      </c>
      <c r="P1815" t="s">
        <v>1081</v>
      </c>
      <c r="Q1815" t="s">
        <v>1073</v>
      </c>
      <c r="R1815" t="s">
        <v>1073</v>
      </c>
      <c r="S1815" t="s">
        <v>1073</v>
      </c>
    </row>
    <row r="1816" spans="1:19" x14ac:dyDescent="0.15">
      <c r="A1816">
        <v>1815</v>
      </c>
      <c r="B1816">
        <v>2016</v>
      </c>
      <c r="C1816" t="s">
        <v>39</v>
      </c>
      <c r="D1816" t="s">
        <v>868</v>
      </c>
      <c r="F1816" t="s">
        <v>23</v>
      </c>
      <c r="G1816" t="s">
        <v>23</v>
      </c>
      <c r="H1816" s="6" t="s">
        <v>67</v>
      </c>
      <c r="I1816" t="s">
        <v>547</v>
      </c>
      <c r="J1816">
        <v>295</v>
      </c>
      <c r="K1816"/>
      <c r="N1816" t="s">
        <v>36</v>
      </c>
      <c r="P1816" t="s">
        <v>1081</v>
      </c>
      <c r="Q1816" t="s">
        <v>1073</v>
      </c>
      <c r="R1816" t="s">
        <v>1073</v>
      </c>
      <c r="S1816" t="s">
        <v>1073</v>
      </c>
    </row>
    <row r="1817" spans="1:19" x14ac:dyDescent="0.15">
      <c r="A1817">
        <v>1816</v>
      </c>
      <c r="B1817">
        <v>2016</v>
      </c>
      <c r="C1817" t="s">
        <v>264</v>
      </c>
      <c r="D1817" t="s">
        <v>176</v>
      </c>
      <c r="F1817" t="s">
        <v>23</v>
      </c>
      <c r="G1817" t="s">
        <v>23</v>
      </c>
      <c r="H1817" t="s">
        <v>71</v>
      </c>
      <c r="I1817" t="s">
        <v>354</v>
      </c>
      <c r="J1817">
        <v>0</v>
      </c>
      <c r="K1817"/>
      <c r="N1817" t="s">
        <v>36</v>
      </c>
      <c r="P1817" t="s">
        <v>1073</v>
      </c>
      <c r="Q1817" t="s">
        <v>1073</v>
      </c>
      <c r="R1817" t="s">
        <v>1073</v>
      </c>
      <c r="S1817" t="s">
        <v>1073</v>
      </c>
    </row>
    <row r="1818" spans="1:19" x14ac:dyDescent="0.15">
      <c r="A1818">
        <v>1817</v>
      </c>
      <c r="B1818">
        <v>2016</v>
      </c>
      <c r="C1818" t="s">
        <v>270</v>
      </c>
      <c r="D1818" t="s">
        <v>284</v>
      </c>
      <c r="F1818" t="s">
        <v>23</v>
      </c>
      <c r="G1818" t="s">
        <v>23</v>
      </c>
      <c r="H1818" t="s">
        <v>71</v>
      </c>
      <c r="I1818" t="s">
        <v>546</v>
      </c>
      <c r="J1818">
        <v>585</v>
      </c>
      <c r="K1818"/>
      <c r="N1818" t="s">
        <v>50</v>
      </c>
      <c r="P1818" t="s">
        <v>1073</v>
      </c>
      <c r="Q1818" t="s">
        <v>1073</v>
      </c>
      <c r="R1818" t="s">
        <v>1073</v>
      </c>
      <c r="S1818" t="s">
        <v>1073</v>
      </c>
    </row>
    <row r="1819" spans="1:19" x14ac:dyDescent="0.15">
      <c r="A1819">
        <v>1818</v>
      </c>
      <c r="B1819">
        <v>2016</v>
      </c>
      <c r="C1819" t="s">
        <v>576</v>
      </c>
      <c r="D1819" t="s">
        <v>413</v>
      </c>
      <c r="F1819" t="s">
        <v>23</v>
      </c>
      <c r="G1819" t="s">
        <v>23</v>
      </c>
      <c r="H1819" t="s">
        <v>71</v>
      </c>
      <c r="I1819" t="s">
        <v>548</v>
      </c>
      <c r="J1819">
        <v>525</v>
      </c>
      <c r="K1819"/>
      <c r="N1819" t="s">
        <v>36</v>
      </c>
      <c r="P1819" t="s">
        <v>1073</v>
      </c>
      <c r="Q1819" t="s">
        <v>1073</v>
      </c>
      <c r="R1819" t="s">
        <v>1073</v>
      </c>
      <c r="S1819" t="s">
        <v>1073</v>
      </c>
    </row>
    <row r="1820" spans="1:19" x14ac:dyDescent="0.15">
      <c r="A1820">
        <v>1819</v>
      </c>
      <c r="B1820">
        <v>2016</v>
      </c>
      <c r="C1820" t="s">
        <v>770</v>
      </c>
      <c r="D1820" t="s">
        <v>790</v>
      </c>
      <c r="F1820" t="s">
        <v>23</v>
      </c>
      <c r="G1820" t="s">
        <v>23</v>
      </c>
      <c r="H1820" t="s">
        <v>71</v>
      </c>
      <c r="I1820" t="s">
        <v>546</v>
      </c>
      <c r="J1820">
        <v>685</v>
      </c>
      <c r="K1820"/>
      <c r="N1820" t="s">
        <v>36</v>
      </c>
      <c r="P1820" t="s">
        <v>1073</v>
      </c>
      <c r="Q1820" t="s">
        <v>1073</v>
      </c>
      <c r="R1820" t="s">
        <v>1073</v>
      </c>
      <c r="S1820" t="s">
        <v>1073</v>
      </c>
    </row>
    <row r="1821" spans="1:19" x14ac:dyDescent="0.15">
      <c r="A1821">
        <v>1820</v>
      </c>
      <c r="B1821">
        <v>2016</v>
      </c>
      <c r="C1821" t="s">
        <v>599</v>
      </c>
      <c r="D1821" t="s">
        <v>600</v>
      </c>
      <c r="F1821" t="s">
        <v>23</v>
      </c>
      <c r="G1821" t="s">
        <v>23</v>
      </c>
      <c r="H1821" t="s">
        <v>71</v>
      </c>
      <c r="I1821" t="s">
        <v>546</v>
      </c>
      <c r="J1821">
        <v>1135</v>
      </c>
      <c r="K1821"/>
      <c r="N1821" t="s">
        <v>36</v>
      </c>
      <c r="P1821" t="s">
        <v>1073</v>
      </c>
      <c r="Q1821" t="s">
        <v>1073</v>
      </c>
      <c r="R1821" t="s">
        <v>1073</v>
      </c>
      <c r="S1821" t="s">
        <v>1073</v>
      </c>
    </row>
    <row r="1822" spans="1:19" x14ac:dyDescent="0.15">
      <c r="A1822">
        <v>1821</v>
      </c>
      <c r="B1822">
        <v>2016</v>
      </c>
      <c r="C1822" t="s">
        <v>255</v>
      </c>
      <c r="D1822" t="s">
        <v>293</v>
      </c>
      <c r="E1822" t="s">
        <v>372</v>
      </c>
      <c r="F1822" t="s">
        <v>23</v>
      </c>
      <c r="G1822" t="s">
        <v>23</v>
      </c>
      <c r="H1822" s="6" t="s">
        <v>24</v>
      </c>
      <c r="I1822" t="s">
        <v>275</v>
      </c>
      <c r="J1822">
        <v>0</v>
      </c>
      <c r="K1822"/>
      <c r="N1822" t="s">
        <v>36</v>
      </c>
      <c r="P1822" t="s">
        <v>1081</v>
      </c>
      <c r="Q1822" t="s">
        <v>1073</v>
      </c>
      <c r="R1822" t="s">
        <v>1073</v>
      </c>
      <c r="S1822" t="s">
        <v>1073</v>
      </c>
    </row>
    <row r="1823" spans="1:19" x14ac:dyDescent="0.15">
      <c r="A1823">
        <v>1822</v>
      </c>
      <c r="B1823">
        <v>2016</v>
      </c>
      <c r="C1823" t="s">
        <v>113</v>
      </c>
      <c r="D1823" t="s">
        <v>114</v>
      </c>
      <c r="F1823" t="s">
        <v>23</v>
      </c>
      <c r="G1823" t="s">
        <v>23</v>
      </c>
      <c r="H1823" t="s">
        <v>16</v>
      </c>
      <c r="I1823" t="s">
        <v>354</v>
      </c>
      <c r="J1823">
        <v>0</v>
      </c>
      <c r="K1823"/>
      <c r="N1823" t="s">
        <v>36</v>
      </c>
      <c r="P1823" t="s">
        <v>1081</v>
      </c>
      <c r="Q1823" t="s">
        <v>1073</v>
      </c>
      <c r="R1823" t="s">
        <v>1073</v>
      </c>
      <c r="S1823" t="s">
        <v>1073</v>
      </c>
    </row>
    <row r="1824" spans="1:19" x14ac:dyDescent="0.15">
      <c r="A1824">
        <v>1823</v>
      </c>
      <c r="B1824">
        <v>2016</v>
      </c>
      <c r="C1824" t="s">
        <v>56</v>
      </c>
      <c r="D1824" t="s">
        <v>57</v>
      </c>
      <c r="F1824" t="s">
        <v>23</v>
      </c>
      <c r="G1824" t="s">
        <v>23</v>
      </c>
      <c r="H1824" t="s">
        <v>16</v>
      </c>
      <c r="I1824" t="s">
        <v>548</v>
      </c>
      <c r="J1824">
        <v>525</v>
      </c>
      <c r="K1824"/>
      <c r="N1824" t="s">
        <v>20</v>
      </c>
      <c r="P1824" t="s">
        <v>1081</v>
      </c>
      <c r="Q1824" t="s">
        <v>1073</v>
      </c>
      <c r="R1824" t="s">
        <v>1073</v>
      </c>
      <c r="S1824" t="s">
        <v>1073</v>
      </c>
    </row>
    <row r="1825" spans="1:19" x14ac:dyDescent="0.15">
      <c r="A1825">
        <v>1824</v>
      </c>
      <c r="B1825">
        <v>2016</v>
      </c>
      <c r="C1825" t="s">
        <v>590</v>
      </c>
      <c r="D1825" t="s">
        <v>591</v>
      </c>
      <c r="F1825" t="s">
        <v>23</v>
      </c>
      <c r="G1825" t="s">
        <v>23</v>
      </c>
      <c r="H1825" t="s">
        <v>71</v>
      </c>
      <c r="I1825" t="s">
        <v>546</v>
      </c>
      <c r="J1825">
        <v>585</v>
      </c>
      <c r="K1825"/>
      <c r="N1825" t="s">
        <v>36</v>
      </c>
      <c r="P1825" t="s">
        <v>1073</v>
      </c>
      <c r="Q1825" t="s">
        <v>1073</v>
      </c>
      <c r="R1825" t="s">
        <v>1073</v>
      </c>
      <c r="S1825" t="s">
        <v>1073</v>
      </c>
    </row>
    <row r="1826" spans="1:19" x14ac:dyDescent="0.15">
      <c r="A1826">
        <v>1825</v>
      </c>
      <c r="B1826">
        <v>2016</v>
      </c>
      <c r="C1826" t="s">
        <v>615</v>
      </c>
      <c r="D1826" t="s">
        <v>506</v>
      </c>
      <c r="F1826" t="s">
        <v>23</v>
      </c>
      <c r="G1826" t="s">
        <v>23</v>
      </c>
      <c r="H1826" t="s">
        <v>71</v>
      </c>
      <c r="I1826" t="s">
        <v>546</v>
      </c>
      <c r="J1826">
        <v>1785</v>
      </c>
      <c r="K1826"/>
      <c r="N1826" t="s">
        <v>36</v>
      </c>
      <c r="P1826" t="s">
        <v>1073</v>
      </c>
      <c r="Q1826" t="s">
        <v>1073</v>
      </c>
      <c r="R1826" t="s">
        <v>1073</v>
      </c>
      <c r="S1826" t="s">
        <v>1073</v>
      </c>
    </row>
    <row r="1827" spans="1:19" x14ac:dyDescent="0.15">
      <c r="A1827">
        <v>1826</v>
      </c>
      <c r="B1827">
        <v>2016</v>
      </c>
      <c r="C1827" t="s">
        <v>81</v>
      </c>
      <c r="D1827" t="s">
        <v>82</v>
      </c>
      <c r="F1827" t="s">
        <v>83</v>
      </c>
      <c r="G1827" t="s">
        <v>35</v>
      </c>
      <c r="H1827" t="s">
        <v>71</v>
      </c>
      <c r="I1827" t="s">
        <v>546</v>
      </c>
      <c r="J1827">
        <v>685</v>
      </c>
      <c r="K1827"/>
      <c r="N1827" t="s">
        <v>20</v>
      </c>
      <c r="P1827" t="s">
        <v>1073</v>
      </c>
      <c r="Q1827" t="s">
        <v>1073</v>
      </c>
      <c r="R1827" t="s">
        <v>1073</v>
      </c>
      <c r="S1827" t="s">
        <v>1073</v>
      </c>
    </row>
    <row r="1828" spans="1:19" x14ac:dyDescent="0.15">
      <c r="A1828">
        <v>1827</v>
      </c>
      <c r="B1828">
        <v>2016</v>
      </c>
      <c r="C1828" t="s">
        <v>255</v>
      </c>
      <c r="D1828" t="s">
        <v>293</v>
      </c>
      <c r="E1828" t="s">
        <v>372</v>
      </c>
      <c r="F1828" t="s">
        <v>23</v>
      </c>
      <c r="G1828" t="s">
        <v>23</v>
      </c>
      <c r="H1828" s="6" t="s">
        <v>49</v>
      </c>
      <c r="I1828" t="s">
        <v>275</v>
      </c>
      <c r="J1828">
        <v>0</v>
      </c>
      <c r="K1828"/>
      <c r="N1828" t="s">
        <v>36</v>
      </c>
      <c r="P1828" t="s">
        <v>1081</v>
      </c>
      <c r="Q1828" t="s">
        <v>1073</v>
      </c>
      <c r="R1828" t="s">
        <v>1073</v>
      </c>
      <c r="S1828" t="s">
        <v>1073</v>
      </c>
    </row>
    <row r="1829" spans="1:19" x14ac:dyDescent="0.15">
      <c r="A1829">
        <v>1828</v>
      </c>
      <c r="B1829">
        <v>2016</v>
      </c>
      <c r="C1829" t="s">
        <v>39</v>
      </c>
      <c r="D1829" t="s">
        <v>40</v>
      </c>
      <c r="F1829" t="s">
        <v>23</v>
      </c>
      <c r="G1829" t="s">
        <v>23</v>
      </c>
      <c r="H1829" t="s">
        <v>16</v>
      </c>
      <c r="I1829" t="s">
        <v>546</v>
      </c>
      <c r="J1829">
        <v>585</v>
      </c>
      <c r="K1829"/>
      <c r="N1829" t="s">
        <v>20</v>
      </c>
      <c r="P1829" t="s">
        <v>1081</v>
      </c>
      <c r="Q1829" t="s">
        <v>1073</v>
      </c>
      <c r="R1829" t="s">
        <v>1073</v>
      </c>
      <c r="S1829" t="s">
        <v>1073</v>
      </c>
    </row>
    <row r="1830" spans="1:19" x14ac:dyDescent="0.15">
      <c r="A1830">
        <v>1829</v>
      </c>
      <c r="B1830">
        <v>2016</v>
      </c>
      <c r="C1830" t="s">
        <v>869</v>
      </c>
      <c r="D1830" t="s">
        <v>870</v>
      </c>
      <c r="F1830" t="s">
        <v>23</v>
      </c>
      <c r="G1830" t="s">
        <v>23</v>
      </c>
      <c r="H1830" t="s">
        <v>71</v>
      </c>
      <c r="I1830" t="s">
        <v>546</v>
      </c>
      <c r="J1830">
        <v>685</v>
      </c>
      <c r="K1830"/>
      <c r="N1830" t="s">
        <v>36</v>
      </c>
      <c r="P1830" t="s">
        <v>1073</v>
      </c>
      <c r="Q1830" t="s">
        <v>1073</v>
      </c>
      <c r="R1830" t="s">
        <v>1073</v>
      </c>
      <c r="S1830" t="s">
        <v>1073</v>
      </c>
    </row>
    <row r="1831" spans="1:19" x14ac:dyDescent="0.15">
      <c r="A1831">
        <v>1830</v>
      </c>
      <c r="B1831">
        <v>2016</v>
      </c>
      <c r="C1831" t="s">
        <v>634</v>
      </c>
      <c r="D1831" t="s">
        <v>635</v>
      </c>
      <c r="F1831" t="s">
        <v>636</v>
      </c>
      <c r="G1831" t="s">
        <v>43</v>
      </c>
      <c r="H1831" t="s">
        <v>71</v>
      </c>
      <c r="I1831" t="s">
        <v>546</v>
      </c>
      <c r="J1831">
        <v>1485</v>
      </c>
      <c r="K1831"/>
      <c r="N1831" t="s">
        <v>20</v>
      </c>
      <c r="P1831" t="s">
        <v>1073</v>
      </c>
      <c r="Q1831" t="s">
        <v>1073</v>
      </c>
      <c r="R1831" t="s">
        <v>1073</v>
      </c>
      <c r="S1831" t="s">
        <v>1094</v>
      </c>
    </row>
    <row r="1832" spans="1:19" x14ac:dyDescent="0.15">
      <c r="A1832">
        <v>1831</v>
      </c>
      <c r="B1832">
        <v>2016</v>
      </c>
      <c r="C1832" t="s">
        <v>77</v>
      </c>
      <c r="D1832" t="s">
        <v>78</v>
      </c>
      <c r="F1832" t="s">
        <v>78</v>
      </c>
      <c r="G1832" t="s">
        <v>35</v>
      </c>
      <c r="H1832" s="6" t="s">
        <v>54</v>
      </c>
      <c r="I1832" t="s">
        <v>546</v>
      </c>
      <c r="J1832">
        <v>685</v>
      </c>
      <c r="K1832"/>
      <c r="N1832" t="s">
        <v>20</v>
      </c>
      <c r="P1832" t="s">
        <v>1073</v>
      </c>
      <c r="Q1832" t="s">
        <v>1073</v>
      </c>
      <c r="R1832" t="s">
        <v>1073</v>
      </c>
      <c r="S1832" t="s">
        <v>1094</v>
      </c>
    </row>
    <row r="1833" spans="1:19" x14ac:dyDescent="0.15">
      <c r="A1833">
        <v>1832</v>
      </c>
      <c r="B1833">
        <v>2016</v>
      </c>
      <c r="C1833" t="s">
        <v>700</v>
      </c>
      <c r="D1833" t="s">
        <v>701</v>
      </c>
      <c r="F1833" t="s">
        <v>403</v>
      </c>
      <c r="G1833" t="s">
        <v>35</v>
      </c>
      <c r="H1833" t="s">
        <v>71</v>
      </c>
      <c r="I1833" t="s">
        <v>546</v>
      </c>
      <c r="J1833">
        <v>1485</v>
      </c>
      <c r="K1833"/>
      <c r="N1833" t="s">
        <v>36</v>
      </c>
      <c r="P1833" t="s">
        <v>1073</v>
      </c>
      <c r="Q1833" t="s">
        <v>1073</v>
      </c>
      <c r="R1833" t="s">
        <v>1073</v>
      </c>
      <c r="S1833" t="s">
        <v>1073</v>
      </c>
    </row>
    <row r="1834" spans="1:19" x14ac:dyDescent="0.15">
      <c r="A1834">
        <v>1833</v>
      </c>
      <c r="B1834">
        <v>2016</v>
      </c>
      <c r="C1834" t="s">
        <v>264</v>
      </c>
      <c r="D1834" t="s">
        <v>168</v>
      </c>
      <c r="F1834" t="s">
        <v>23</v>
      </c>
      <c r="G1834" t="s">
        <v>23</v>
      </c>
      <c r="H1834" t="s">
        <v>71</v>
      </c>
      <c r="I1834" t="s">
        <v>546</v>
      </c>
      <c r="J1834">
        <v>585</v>
      </c>
      <c r="K1834"/>
      <c r="N1834" t="s">
        <v>36</v>
      </c>
      <c r="P1834" t="s">
        <v>1073</v>
      </c>
      <c r="Q1834" t="s">
        <v>1073</v>
      </c>
      <c r="R1834" t="s">
        <v>1073</v>
      </c>
      <c r="S1834" t="s">
        <v>1073</v>
      </c>
    </row>
    <row r="1835" spans="1:19" x14ac:dyDescent="0.15">
      <c r="A1835">
        <v>1834</v>
      </c>
      <c r="B1835">
        <v>2016</v>
      </c>
      <c r="C1835" t="s">
        <v>262</v>
      </c>
      <c r="D1835" t="s">
        <v>263</v>
      </c>
      <c r="F1835" t="s">
        <v>23</v>
      </c>
      <c r="G1835" t="s">
        <v>23</v>
      </c>
      <c r="H1835" t="s">
        <v>71</v>
      </c>
      <c r="I1835" t="s">
        <v>548</v>
      </c>
      <c r="J1835">
        <v>525</v>
      </c>
      <c r="K1835"/>
      <c r="N1835" t="s">
        <v>36</v>
      </c>
      <c r="P1835" t="s">
        <v>1073</v>
      </c>
      <c r="Q1835" t="s">
        <v>1073</v>
      </c>
      <c r="R1835" t="s">
        <v>1073</v>
      </c>
      <c r="S1835" t="s">
        <v>1073</v>
      </c>
    </row>
    <row r="1836" spans="1:19" x14ac:dyDescent="0.15">
      <c r="A1836">
        <v>1835</v>
      </c>
      <c r="B1836">
        <v>2016</v>
      </c>
      <c r="C1836" t="s">
        <v>56</v>
      </c>
      <c r="D1836" t="s">
        <v>57</v>
      </c>
      <c r="F1836" t="s">
        <v>23</v>
      </c>
      <c r="G1836" t="s">
        <v>23</v>
      </c>
      <c r="H1836" t="s">
        <v>16</v>
      </c>
      <c r="I1836" t="s">
        <v>851</v>
      </c>
      <c r="J1836">
        <v>0</v>
      </c>
      <c r="K1836"/>
      <c r="N1836" t="s">
        <v>36</v>
      </c>
      <c r="P1836" t="s">
        <v>1081</v>
      </c>
      <c r="Q1836" t="s">
        <v>1073</v>
      </c>
      <c r="R1836" t="s">
        <v>1073</v>
      </c>
      <c r="S1836" t="s">
        <v>1073</v>
      </c>
    </row>
    <row r="1837" spans="1:19" x14ac:dyDescent="0.15">
      <c r="A1837">
        <v>1836</v>
      </c>
      <c r="B1837">
        <v>2016</v>
      </c>
      <c r="C1837" t="s">
        <v>137</v>
      </c>
      <c r="D1837" t="s">
        <v>213</v>
      </c>
      <c r="F1837" t="s">
        <v>23</v>
      </c>
      <c r="G1837" t="s">
        <v>23</v>
      </c>
      <c r="H1837" t="s">
        <v>16</v>
      </c>
      <c r="I1837" t="s">
        <v>548</v>
      </c>
      <c r="J1837">
        <v>625</v>
      </c>
      <c r="K1837"/>
      <c r="N1837" t="s">
        <v>20</v>
      </c>
      <c r="P1837" t="s">
        <v>1081</v>
      </c>
      <c r="Q1837" t="s">
        <v>1073</v>
      </c>
      <c r="R1837" t="s">
        <v>1073</v>
      </c>
      <c r="S1837" t="s">
        <v>1073</v>
      </c>
    </row>
    <row r="1838" spans="1:19" x14ac:dyDescent="0.15">
      <c r="A1838">
        <v>1837</v>
      </c>
      <c r="B1838">
        <v>2016</v>
      </c>
      <c r="C1838" t="s">
        <v>247</v>
      </c>
      <c r="D1838" t="s">
        <v>248</v>
      </c>
      <c r="F1838" t="s">
        <v>23</v>
      </c>
      <c r="G1838" t="s">
        <v>23</v>
      </c>
      <c r="H1838" t="s">
        <v>16</v>
      </c>
      <c r="I1838" t="s">
        <v>548</v>
      </c>
      <c r="J1838">
        <v>525</v>
      </c>
      <c r="K1838"/>
      <c r="N1838" t="s">
        <v>36</v>
      </c>
      <c r="P1838" t="s">
        <v>1081</v>
      </c>
      <c r="Q1838" t="s">
        <v>1073</v>
      </c>
      <c r="R1838" t="s">
        <v>1073</v>
      </c>
      <c r="S1838" t="s">
        <v>1073</v>
      </c>
    </row>
    <row r="1839" spans="1:19" x14ac:dyDescent="0.15">
      <c r="A1839">
        <v>1838</v>
      </c>
      <c r="B1839">
        <v>2016</v>
      </c>
      <c r="C1839" t="s">
        <v>75</v>
      </c>
      <c r="D1839" t="s">
        <v>76</v>
      </c>
      <c r="F1839" t="s">
        <v>23</v>
      </c>
      <c r="G1839" t="s">
        <v>23</v>
      </c>
      <c r="H1839" t="s">
        <v>16</v>
      </c>
      <c r="I1839" t="s">
        <v>354</v>
      </c>
      <c r="J1839">
        <v>0</v>
      </c>
      <c r="K1839"/>
      <c r="N1839" t="s">
        <v>36</v>
      </c>
      <c r="P1839" t="s">
        <v>1081</v>
      </c>
      <c r="Q1839" t="s">
        <v>1073</v>
      </c>
      <c r="R1839" t="s">
        <v>1073</v>
      </c>
      <c r="S1839" t="s">
        <v>1073</v>
      </c>
    </row>
    <row r="1840" spans="1:19" x14ac:dyDescent="0.15">
      <c r="A1840">
        <v>1839</v>
      </c>
      <c r="B1840">
        <v>2016</v>
      </c>
      <c r="C1840" t="s">
        <v>871</v>
      </c>
      <c r="D1840" t="s">
        <v>872</v>
      </c>
      <c r="F1840" t="s">
        <v>23</v>
      </c>
      <c r="G1840" t="s">
        <v>23</v>
      </c>
      <c r="H1840" t="s">
        <v>71</v>
      </c>
      <c r="I1840" t="s">
        <v>546</v>
      </c>
      <c r="J1840">
        <v>585</v>
      </c>
      <c r="K1840"/>
      <c r="N1840" t="s">
        <v>36</v>
      </c>
      <c r="P1840" t="s">
        <v>1073</v>
      </c>
      <c r="Q1840" t="s">
        <v>1073</v>
      </c>
      <c r="R1840" t="s">
        <v>1073</v>
      </c>
      <c r="S1840" t="s">
        <v>1073</v>
      </c>
    </row>
    <row r="1841" spans="1:19" x14ac:dyDescent="0.15">
      <c r="A1841">
        <v>1840</v>
      </c>
      <c r="B1841">
        <v>2016</v>
      </c>
      <c r="C1841" t="s">
        <v>850</v>
      </c>
      <c r="D1841" t="s">
        <v>242</v>
      </c>
      <c r="F1841" t="s">
        <v>74</v>
      </c>
      <c r="G1841" t="s">
        <v>35</v>
      </c>
      <c r="H1841" s="6" t="s">
        <v>49</v>
      </c>
      <c r="I1841" t="s">
        <v>546</v>
      </c>
      <c r="J1841">
        <v>685</v>
      </c>
      <c r="K1841"/>
      <c r="N1841" t="s">
        <v>36</v>
      </c>
      <c r="P1841" t="s">
        <v>1073</v>
      </c>
      <c r="Q1841" t="s">
        <v>1073</v>
      </c>
      <c r="R1841" t="s">
        <v>1073</v>
      </c>
      <c r="S1841" t="s">
        <v>1073</v>
      </c>
    </row>
    <row r="1842" spans="1:19" x14ac:dyDescent="0.15">
      <c r="A1842">
        <v>1841</v>
      </c>
      <c r="B1842">
        <v>2016</v>
      </c>
      <c r="C1842" t="s">
        <v>778</v>
      </c>
      <c r="D1842" t="s">
        <v>779</v>
      </c>
      <c r="F1842" t="s">
        <v>74</v>
      </c>
      <c r="G1842" t="s">
        <v>35</v>
      </c>
      <c r="H1842" t="s">
        <v>71</v>
      </c>
      <c r="I1842" t="s">
        <v>546</v>
      </c>
      <c r="J1842">
        <v>585</v>
      </c>
      <c r="K1842"/>
      <c r="N1842" t="s">
        <v>50</v>
      </c>
      <c r="P1842" t="s">
        <v>1073</v>
      </c>
      <c r="Q1842" t="s">
        <v>1073</v>
      </c>
      <c r="R1842" t="s">
        <v>1073</v>
      </c>
      <c r="S1842" t="s">
        <v>1073</v>
      </c>
    </row>
    <row r="1843" spans="1:19" x14ac:dyDescent="0.15">
      <c r="A1843">
        <v>1842</v>
      </c>
      <c r="B1843">
        <v>2016</v>
      </c>
      <c r="C1843" t="s">
        <v>58</v>
      </c>
      <c r="D1843" t="s">
        <v>484</v>
      </c>
      <c r="F1843" t="s">
        <v>23</v>
      </c>
      <c r="G1843" t="s">
        <v>23</v>
      </c>
      <c r="H1843" t="s">
        <v>24</v>
      </c>
      <c r="I1843" t="s">
        <v>547</v>
      </c>
      <c r="J1843">
        <v>295</v>
      </c>
      <c r="K1843"/>
      <c r="N1843" t="s">
        <v>36</v>
      </c>
      <c r="P1843" t="s">
        <v>1081</v>
      </c>
      <c r="Q1843" t="s">
        <v>1073</v>
      </c>
      <c r="R1843" t="s">
        <v>1073</v>
      </c>
      <c r="S1843" t="s">
        <v>1073</v>
      </c>
    </row>
    <row r="1844" spans="1:19" x14ac:dyDescent="0.15">
      <c r="A1844">
        <v>1843</v>
      </c>
      <c r="B1844">
        <v>2016</v>
      </c>
      <c r="C1844" t="s">
        <v>363</v>
      </c>
      <c r="D1844" t="s">
        <v>168</v>
      </c>
      <c r="F1844" t="s">
        <v>23</v>
      </c>
      <c r="G1844" t="s">
        <v>23</v>
      </c>
      <c r="H1844" t="s">
        <v>71</v>
      </c>
      <c r="I1844" t="s">
        <v>546</v>
      </c>
      <c r="J1844">
        <v>585</v>
      </c>
      <c r="K1844"/>
      <c r="N1844" t="s">
        <v>20</v>
      </c>
      <c r="P1844" t="s">
        <v>1073</v>
      </c>
      <c r="Q1844" t="s">
        <v>1073</v>
      </c>
      <c r="R1844" t="s">
        <v>1073</v>
      </c>
      <c r="S1844" t="s">
        <v>1073</v>
      </c>
    </row>
    <row r="1845" spans="1:19" x14ac:dyDescent="0.15">
      <c r="A1845">
        <v>1844</v>
      </c>
      <c r="B1845">
        <v>2016</v>
      </c>
      <c r="C1845" t="s">
        <v>873</v>
      </c>
      <c r="D1845" t="s">
        <v>327</v>
      </c>
      <c r="F1845" t="s">
        <v>14</v>
      </c>
      <c r="G1845" t="s">
        <v>15</v>
      </c>
      <c r="H1845" t="s">
        <v>71</v>
      </c>
      <c r="I1845" t="s">
        <v>547</v>
      </c>
      <c r="J1845">
        <v>295</v>
      </c>
      <c r="K1845"/>
      <c r="N1845" t="s">
        <v>36</v>
      </c>
      <c r="P1845" t="s">
        <v>1073</v>
      </c>
      <c r="Q1845" t="s">
        <v>1073</v>
      </c>
      <c r="R1845" t="s">
        <v>1073</v>
      </c>
      <c r="S1845" t="s">
        <v>1073</v>
      </c>
    </row>
    <row r="1846" spans="1:19" x14ac:dyDescent="0.15">
      <c r="A1846">
        <v>1845</v>
      </c>
      <c r="B1846">
        <v>2016</v>
      </c>
      <c r="C1846" t="s">
        <v>266</v>
      </c>
      <c r="D1846" t="s">
        <v>308</v>
      </c>
      <c r="F1846" t="s">
        <v>23</v>
      </c>
      <c r="G1846" t="s">
        <v>23</v>
      </c>
      <c r="H1846" t="s">
        <v>16</v>
      </c>
      <c r="I1846" t="s">
        <v>851</v>
      </c>
      <c r="J1846">
        <v>0</v>
      </c>
      <c r="K1846"/>
      <c r="N1846" t="s">
        <v>36</v>
      </c>
      <c r="P1846" t="s">
        <v>1081</v>
      </c>
      <c r="Q1846" t="s">
        <v>1073</v>
      </c>
      <c r="R1846" t="s">
        <v>1073</v>
      </c>
      <c r="S1846" t="s">
        <v>1073</v>
      </c>
    </row>
    <row r="1847" spans="1:19" x14ac:dyDescent="0.15">
      <c r="A1847">
        <v>1846</v>
      </c>
      <c r="B1847">
        <v>2016</v>
      </c>
      <c r="C1847" t="s">
        <v>266</v>
      </c>
      <c r="D1847" t="s">
        <v>308</v>
      </c>
      <c r="F1847" t="s">
        <v>23</v>
      </c>
      <c r="G1847" t="s">
        <v>23</v>
      </c>
      <c r="H1847" t="s">
        <v>24</v>
      </c>
      <c r="I1847" t="s">
        <v>25</v>
      </c>
      <c r="J1847">
        <v>525</v>
      </c>
      <c r="K1847"/>
      <c r="N1847" t="s">
        <v>36</v>
      </c>
      <c r="P1847" t="s">
        <v>1081</v>
      </c>
      <c r="Q1847" t="s">
        <v>1073</v>
      </c>
      <c r="R1847" t="s">
        <v>1073</v>
      </c>
      <c r="S1847" t="s">
        <v>1073</v>
      </c>
    </row>
    <row r="1848" spans="1:19" x14ac:dyDescent="0.15">
      <c r="A1848">
        <v>1847</v>
      </c>
      <c r="B1848">
        <v>2016</v>
      </c>
      <c r="C1848" t="s">
        <v>463</v>
      </c>
      <c r="D1848" t="s">
        <v>677</v>
      </c>
      <c r="F1848" t="s">
        <v>112</v>
      </c>
      <c r="G1848" t="s">
        <v>1093</v>
      </c>
      <c r="H1848" t="s">
        <v>24</v>
      </c>
      <c r="I1848" t="s">
        <v>547</v>
      </c>
      <c r="J1848">
        <v>295</v>
      </c>
      <c r="K1848"/>
      <c r="N1848" t="s">
        <v>36</v>
      </c>
      <c r="P1848" t="s">
        <v>1073</v>
      </c>
      <c r="Q1848" t="s">
        <v>1073</v>
      </c>
      <c r="R1848" t="s">
        <v>1073</v>
      </c>
      <c r="S1848" t="s">
        <v>1073</v>
      </c>
    </row>
    <row r="1849" spans="1:19" x14ac:dyDescent="0.15">
      <c r="A1849">
        <v>1848</v>
      </c>
      <c r="B1849">
        <v>2016</v>
      </c>
      <c r="C1849" t="s">
        <v>450</v>
      </c>
      <c r="D1849" t="s">
        <v>874</v>
      </c>
      <c r="F1849" t="s">
        <v>23</v>
      </c>
      <c r="G1849" t="s">
        <v>23</v>
      </c>
      <c r="H1849" t="s">
        <v>71</v>
      </c>
      <c r="I1849" t="s">
        <v>546</v>
      </c>
      <c r="J1849">
        <v>1135</v>
      </c>
      <c r="K1849"/>
      <c r="N1849" t="s">
        <v>36</v>
      </c>
      <c r="P1849" t="s">
        <v>1073</v>
      </c>
      <c r="Q1849" t="s">
        <v>1073</v>
      </c>
      <c r="R1849" t="s">
        <v>1073</v>
      </c>
      <c r="S1849" t="s">
        <v>1073</v>
      </c>
    </row>
    <row r="1850" spans="1:19" x14ac:dyDescent="0.15">
      <c r="A1850">
        <v>1849</v>
      </c>
      <c r="B1850">
        <v>2016</v>
      </c>
      <c r="C1850" t="s">
        <v>770</v>
      </c>
      <c r="D1850" t="s">
        <v>790</v>
      </c>
      <c r="F1850" t="s">
        <v>23</v>
      </c>
      <c r="G1850" t="s">
        <v>23</v>
      </c>
      <c r="H1850" t="s">
        <v>71</v>
      </c>
      <c r="I1850" t="s">
        <v>546</v>
      </c>
      <c r="J1850">
        <v>1335</v>
      </c>
      <c r="K1850"/>
      <c r="N1850" t="s">
        <v>36</v>
      </c>
      <c r="P1850" t="s">
        <v>1073</v>
      </c>
      <c r="Q1850" t="s">
        <v>1073</v>
      </c>
      <c r="R1850" t="s">
        <v>1073</v>
      </c>
      <c r="S1850" t="s">
        <v>1073</v>
      </c>
    </row>
    <row r="1851" spans="1:19" x14ac:dyDescent="0.15">
      <c r="A1851">
        <v>1850</v>
      </c>
      <c r="B1851">
        <v>2016</v>
      </c>
      <c r="C1851" t="s">
        <v>258</v>
      </c>
      <c r="D1851" t="s">
        <v>101</v>
      </c>
      <c r="F1851" t="s">
        <v>23</v>
      </c>
      <c r="G1851" t="s">
        <v>23</v>
      </c>
      <c r="H1851" s="6" t="s">
        <v>24</v>
      </c>
      <c r="I1851" t="s">
        <v>25</v>
      </c>
      <c r="J1851">
        <v>375</v>
      </c>
      <c r="K1851"/>
      <c r="N1851" t="s">
        <v>36</v>
      </c>
      <c r="P1851" t="s">
        <v>1081</v>
      </c>
      <c r="Q1851" t="s">
        <v>1073</v>
      </c>
      <c r="R1851" t="s">
        <v>1073</v>
      </c>
      <c r="S1851" t="s">
        <v>1073</v>
      </c>
    </row>
    <row r="1852" spans="1:19" x14ac:dyDescent="0.15">
      <c r="A1852">
        <v>1851</v>
      </c>
      <c r="B1852">
        <v>2016</v>
      </c>
      <c r="C1852" t="s">
        <v>576</v>
      </c>
      <c r="D1852" t="s">
        <v>284</v>
      </c>
      <c r="F1852" t="s">
        <v>23</v>
      </c>
      <c r="G1852" t="s">
        <v>23</v>
      </c>
      <c r="H1852" t="s">
        <v>71</v>
      </c>
      <c r="I1852" t="s">
        <v>546</v>
      </c>
      <c r="J1852">
        <v>685</v>
      </c>
      <c r="K1852"/>
      <c r="N1852" t="s">
        <v>36</v>
      </c>
      <c r="P1852" t="s">
        <v>1073</v>
      </c>
      <c r="Q1852" t="s">
        <v>1073</v>
      </c>
      <c r="R1852" t="s">
        <v>1073</v>
      </c>
      <c r="S1852" t="s">
        <v>1073</v>
      </c>
    </row>
    <row r="1853" spans="1:19" x14ac:dyDescent="0.15">
      <c r="A1853">
        <v>1852</v>
      </c>
      <c r="B1853">
        <v>2016</v>
      </c>
      <c r="C1853" t="s">
        <v>774</v>
      </c>
      <c r="D1853" t="s">
        <v>775</v>
      </c>
      <c r="F1853" t="s">
        <v>124</v>
      </c>
      <c r="G1853" t="s">
        <v>43</v>
      </c>
      <c r="H1853" s="6" t="s">
        <v>49</v>
      </c>
      <c r="I1853" t="s">
        <v>546</v>
      </c>
      <c r="J1853">
        <v>685</v>
      </c>
      <c r="K1853"/>
      <c r="N1853" t="s">
        <v>36</v>
      </c>
      <c r="P1853" t="s">
        <v>1073</v>
      </c>
      <c r="Q1853" t="s">
        <v>1073</v>
      </c>
      <c r="R1853" t="s">
        <v>1073</v>
      </c>
      <c r="S1853" t="s">
        <v>1094</v>
      </c>
    </row>
    <row r="1854" spans="1:19" x14ac:dyDescent="0.15">
      <c r="A1854">
        <v>1853</v>
      </c>
      <c r="B1854">
        <v>2016</v>
      </c>
      <c r="C1854" t="s">
        <v>576</v>
      </c>
      <c r="D1854" t="s">
        <v>284</v>
      </c>
      <c r="F1854" t="s">
        <v>23</v>
      </c>
      <c r="G1854" t="s">
        <v>23</v>
      </c>
      <c r="H1854" t="s">
        <v>71</v>
      </c>
      <c r="I1854" t="s">
        <v>546</v>
      </c>
      <c r="J1854">
        <v>1335</v>
      </c>
      <c r="K1854"/>
      <c r="N1854" t="s">
        <v>50</v>
      </c>
      <c r="P1854" t="s">
        <v>1073</v>
      </c>
      <c r="Q1854" t="s">
        <v>1073</v>
      </c>
      <c r="R1854" t="s">
        <v>1073</v>
      </c>
      <c r="S1854" t="s">
        <v>1073</v>
      </c>
    </row>
    <row r="1855" spans="1:19" x14ac:dyDescent="0.15">
      <c r="A1855">
        <v>1854</v>
      </c>
      <c r="B1855">
        <v>2016</v>
      </c>
      <c r="C1855" t="s">
        <v>142</v>
      </c>
      <c r="D1855" t="s">
        <v>143</v>
      </c>
      <c r="F1855" t="s">
        <v>23</v>
      </c>
      <c r="G1855" t="s">
        <v>23</v>
      </c>
      <c r="H1855" t="s">
        <v>24</v>
      </c>
      <c r="I1855" t="s">
        <v>547</v>
      </c>
      <c r="J1855">
        <v>545</v>
      </c>
      <c r="K1855"/>
      <c r="N1855" t="s">
        <v>36</v>
      </c>
      <c r="P1855" t="s">
        <v>1081</v>
      </c>
      <c r="Q1855" t="s">
        <v>1073</v>
      </c>
      <c r="R1855" t="s">
        <v>1073</v>
      </c>
      <c r="S1855" t="s">
        <v>1073</v>
      </c>
    </row>
    <row r="1856" spans="1:19" x14ac:dyDescent="0.15">
      <c r="A1856">
        <v>1855</v>
      </c>
      <c r="B1856">
        <v>2016</v>
      </c>
      <c r="C1856" t="s">
        <v>871</v>
      </c>
      <c r="D1856" t="s">
        <v>875</v>
      </c>
      <c r="F1856" t="s">
        <v>74</v>
      </c>
      <c r="G1856" t="s">
        <v>35</v>
      </c>
      <c r="H1856" s="6" t="s">
        <v>71</v>
      </c>
      <c r="I1856" t="s">
        <v>354</v>
      </c>
      <c r="J1856">
        <v>550</v>
      </c>
      <c r="K1856"/>
      <c r="N1856" t="s">
        <v>36</v>
      </c>
      <c r="P1856" t="s">
        <v>1073</v>
      </c>
      <c r="Q1856" t="s">
        <v>1073</v>
      </c>
      <c r="R1856" t="s">
        <v>1073</v>
      </c>
      <c r="S1856" t="s">
        <v>1073</v>
      </c>
    </row>
    <row r="1857" spans="1:19" x14ac:dyDescent="0.15">
      <c r="A1857">
        <v>1856</v>
      </c>
      <c r="B1857">
        <v>2016</v>
      </c>
      <c r="C1857" t="s">
        <v>860</v>
      </c>
      <c r="D1857" t="s">
        <v>876</v>
      </c>
      <c r="F1857" t="s">
        <v>23</v>
      </c>
      <c r="G1857" t="s">
        <v>23</v>
      </c>
      <c r="H1857" t="s">
        <v>16</v>
      </c>
      <c r="I1857" t="s">
        <v>546</v>
      </c>
      <c r="J1857">
        <v>685</v>
      </c>
      <c r="K1857"/>
      <c r="N1857" t="s">
        <v>36</v>
      </c>
      <c r="P1857" t="s">
        <v>1081</v>
      </c>
      <c r="Q1857" t="s">
        <v>1073</v>
      </c>
      <c r="R1857" t="s">
        <v>1073</v>
      </c>
      <c r="S1857" t="s">
        <v>1073</v>
      </c>
    </row>
    <row r="1858" spans="1:19" x14ac:dyDescent="0.15">
      <c r="A1858">
        <v>1857</v>
      </c>
      <c r="B1858">
        <v>2016</v>
      </c>
      <c r="C1858" t="s">
        <v>812</v>
      </c>
      <c r="D1858" t="s">
        <v>813</v>
      </c>
      <c r="F1858" t="s">
        <v>74</v>
      </c>
      <c r="G1858" t="s">
        <v>35</v>
      </c>
      <c r="H1858" t="s">
        <v>24</v>
      </c>
      <c r="I1858" t="s">
        <v>547</v>
      </c>
      <c r="J1858">
        <v>695</v>
      </c>
      <c r="K1858"/>
      <c r="N1858" t="s">
        <v>50</v>
      </c>
      <c r="P1858" t="s">
        <v>1073</v>
      </c>
      <c r="Q1858" t="s">
        <v>1073</v>
      </c>
      <c r="R1858" t="s">
        <v>1073</v>
      </c>
      <c r="S1858" t="s">
        <v>1073</v>
      </c>
    </row>
    <row r="1859" spans="1:19" x14ac:dyDescent="0.15">
      <c r="A1859">
        <v>1858</v>
      </c>
      <c r="B1859">
        <v>2016</v>
      </c>
      <c r="D1859" t="s">
        <v>877</v>
      </c>
      <c r="F1859" t="s">
        <v>23</v>
      </c>
      <c r="G1859" t="s">
        <v>23</v>
      </c>
      <c r="H1859" t="s">
        <v>71</v>
      </c>
      <c r="I1859" t="s">
        <v>851</v>
      </c>
      <c r="J1859">
        <v>0</v>
      </c>
      <c r="K1859"/>
      <c r="N1859" t="s">
        <v>36</v>
      </c>
      <c r="P1859" t="s">
        <v>1073</v>
      </c>
      <c r="Q1859" t="s">
        <v>1073</v>
      </c>
      <c r="R1859" t="s">
        <v>1073</v>
      </c>
      <c r="S1859" t="s">
        <v>1073</v>
      </c>
    </row>
    <row r="1860" spans="1:19" x14ac:dyDescent="0.15">
      <c r="A1860">
        <v>1859</v>
      </c>
      <c r="B1860">
        <v>2016</v>
      </c>
      <c r="C1860" t="s">
        <v>654</v>
      </c>
      <c r="D1860" t="s">
        <v>293</v>
      </c>
      <c r="F1860" t="s">
        <v>23</v>
      </c>
      <c r="G1860" t="s">
        <v>23</v>
      </c>
      <c r="H1860" t="s">
        <v>71</v>
      </c>
      <c r="I1860" t="s">
        <v>546</v>
      </c>
      <c r="J1860">
        <v>585</v>
      </c>
      <c r="K1860"/>
      <c r="N1860" t="s">
        <v>20</v>
      </c>
      <c r="P1860" t="s">
        <v>1073</v>
      </c>
      <c r="Q1860" t="s">
        <v>1073</v>
      </c>
      <c r="R1860" t="s">
        <v>1073</v>
      </c>
      <c r="S1860" t="s">
        <v>1073</v>
      </c>
    </row>
    <row r="1861" spans="1:19" x14ac:dyDescent="0.15">
      <c r="A1861">
        <v>1860</v>
      </c>
      <c r="B1861">
        <v>2016</v>
      </c>
      <c r="C1861" t="s">
        <v>845</v>
      </c>
      <c r="D1861" t="s">
        <v>846</v>
      </c>
      <c r="F1861" t="s">
        <v>23</v>
      </c>
      <c r="G1861" t="s">
        <v>23</v>
      </c>
      <c r="H1861" t="s">
        <v>24</v>
      </c>
      <c r="I1861" t="s">
        <v>547</v>
      </c>
      <c r="J1861">
        <v>295</v>
      </c>
      <c r="K1861"/>
      <c r="N1861" t="s">
        <v>20</v>
      </c>
      <c r="P1861" t="s">
        <v>1085</v>
      </c>
      <c r="Q1861" t="s">
        <v>1082</v>
      </c>
      <c r="R1861" t="s">
        <v>1073</v>
      </c>
      <c r="S1861" t="s">
        <v>1073</v>
      </c>
    </row>
    <row r="1862" spans="1:19" x14ac:dyDescent="0.15">
      <c r="A1862">
        <v>1861</v>
      </c>
      <c r="B1862">
        <v>2016</v>
      </c>
      <c r="C1862" t="s">
        <v>180</v>
      </c>
      <c r="D1862" t="s">
        <v>181</v>
      </c>
      <c r="F1862" t="s">
        <v>23</v>
      </c>
      <c r="G1862" t="s">
        <v>23</v>
      </c>
      <c r="H1862" t="s">
        <v>24</v>
      </c>
      <c r="I1862" t="s">
        <v>547</v>
      </c>
      <c r="J1862">
        <v>295</v>
      </c>
      <c r="K1862"/>
      <c r="N1862" t="s">
        <v>36</v>
      </c>
      <c r="P1862" t="s">
        <v>1081</v>
      </c>
      <c r="Q1862" t="s">
        <v>1073</v>
      </c>
      <c r="R1862" t="s">
        <v>1073</v>
      </c>
      <c r="S1862" t="s">
        <v>1073</v>
      </c>
    </row>
    <row r="1863" spans="1:19" x14ac:dyDescent="0.15">
      <c r="A1863">
        <v>1862</v>
      </c>
      <c r="B1863">
        <v>2016</v>
      </c>
      <c r="C1863" t="s">
        <v>778</v>
      </c>
      <c r="D1863" t="s">
        <v>779</v>
      </c>
      <c r="F1863" t="s">
        <v>74</v>
      </c>
      <c r="G1863" t="s">
        <v>35</v>
      </c>
      <c r="H1863" t="s">
        <v>71</v>
      </c>
      <c r="I1863" t="s">
        <v>546</v>
      </c>
      <c r="J1863">
        <v>585</v>
      </c>
      <c r="K1863"/>
      <c r="N1863" t="s">
        <v>36</v>
      </c>
      <c r="P1863" t="s">
        <v>1073</v>
      </c>
      <c r="Q1863" t="s">
        <v>1073</v>
      </c>
      <c r="R1863" t="s">
        <v>1073</v>
      </c>
      <c r="S1863" t="s">
        <v>1073</v>
      </c>
    </row>
    <row r="1864" spans="1:19" x14ac:dyDescent="0.15">
      <c r="A1864">
        <v>1863</v>
      </c>
      <c r="B1864">
        <v>2016</v>
      </c>
      <c r="C1864" t="s">
        <v>576</v>
      </c>
      <c r="D1864" t="s">
        <v>878</v>
      </c>
      <c r="F1864" t="s">
        <v>23</v>
      </c>
      <c r="G1864" t="s">
        <v>23</v>
      </c>
      <c r="H1864" t="s">
        <v>71</v>
      </c>
      <c r="I1864" t="s">
        <v>546</v>
      </c>
      <c r="J1864">
        <v>585</v>
      </c>
      <c r="K1864"/>
      <c r="N1864" t="s">
        <v>36</v>
      </c>
      <c r="P1864" t="s">
        <v>1073</v>
      </c>
      <c r="Q1864" t="s">
        <v>1073</v>
      </c>
      <c r="R1864" t="s">
        <v>1073</v>
      </c>
      <c r="S1864" t="s">
        <v>1073</v>
      </c>
    </row>
    <row r="1865" spans="1:19" x14ac:dyDescent="0.15">
      <c r="A1865">
        <v>1864</v>
      </c>
      <c r="B1865">
        <v>2016</v>
      </c>
      <c r="C1865" t="s">
        <v>142</v>
      </c>
      <c r="D1865" t="s">
        <v>143</v>
      </c>
      <c r="F1865" t="s">
        <v>23</v>
      </c>
      <c r="G1865" t="s">
        <v>23</v>
      </c>
      <c r="H1865" s="6" t="s">
        <v>24</v>
      </c>
      <c r="I1865" t="s">
        <v>275</v>
      </c>
      <c r="J1865">
        <v>250</v>
      </c>
      <c r="K1865"/>
      <c r="N1865" t="s">
        <v>36</v>
      </c>
      <c r="P1865" t="s">
        <v>1081</v>
      </c>
      <c r="Q1865" t="s">
        <v>1073</v>
      </c>
      <c r="R1865" t="s">
        <v>1073</v>
      </c>
      <c r="S1865" t="s">
        <v>1073</v>
      </c>
    </row>
    <row r="1866" spans="1:19" x14ac:dyDescent="0.15">
      <c r="A1866">
        <v>1865</v>
      </c>
      <c r="B1866">
        <v>2016</v>
      </c>
      <c r="C1866" t="s">
        <v>879</v>
      </c>
      <c r="D1866" t="s">
        <v>632</v>
      </c>
      <c r="F1866" t="s">
        <v>403</v>
      </c>
      <c r="G1866" t="s">
        <v>35</v>
      </c>
      <c r="H1866" t="s">
        <v>71</v>
      </c>
      <c r="I1866" t="s">
        <v>546</v>
      </c>
      <c r="J1866">
        <v>585</v>
      </c>
      <c r="K1866"/>
      <c r="N1866" t="s">
        <v>36</v>
      </c>
      <c r="P1866" t="s">
        <v>1073</v>
      </c>
      <c r="Q1866" t="s">
        <v>1073</v>
      </c>
      <c r="R1866" t="s">
        <v>1073</v>
      </c>
      <c r="S1866" t="s">
        <v>1073</v>
      </c>
    </row>
    <row r="1867" spans="1:19" x14ac:dyDescent="0.15">
      <c r="A1867">
        <v>1866</v>
      </c>
      <c r="B1867">
        <v>2016</v>
      </c>
      <c r="C1867" t="s">
        <v>214</v>
      </c>
      <c r="D1867" t="s">
        <v>215</v>
      </c>
      <c r="F1867" t="s">
        <v>23</v>
      </c>
      <c r="G1867" t="s">
        <v>23</v>
      </c>
      <c r="H1867" t="s">
        <v>16</v>
      </c>
      <c r="I1867" t="s">
        <v>546</v>
      </c>
      <c r="J1867">
        <v>585</v>
      </c>
      <c r="K1867"/>
      <c r="N1867" t="s">
        <v>36</v>
      </c>
      <c r="P1867" t="s">
        <v>1081</v>
      </c>
      <c r="Q1867" t="s">
        <v>1073</v>
      </c>
      <c r="R1867" t="s">
        <v>1073</v>
      </c>
      <c r="S1867" t="s">
        <v>1073</v>
      </c>
    </row>
    <row r="1868" spans="1:19" x14ac:dyDescent="0.15">
      <c r="A1868">
        <v>1867</v>
      </c>
      <c r="B1868">
        <v>2016</v>
      </c>
      <c r="C1868" t="s">
        <v>58</v>
      </c>
      <c r="D1868" t="s">
        <v>484</v>
      </c>
      <c r="F1868" t="s">
        <v>23</v>
      </c>
      <c r="G1868" t="s">
        <v>23</v>
      </c>
      <c r="H1868" t="s">
        <v>24</v>
      </c>
      <c r="I1868" t="s">
        <v>547</v>
      </c>
      <c r="J1868">
        <v>295</v>
      </c>
      <c r="K1868"/>
      <c r="N1868" t="s">
        <v>36</v>
      </c>
      <c r="P1868" t="s">
        <v>1081</v>
      </c>
      <c r="Q1868" t="s">
        <v>1073</v>
      </c>
      <c r="R1868" t="s">
        <v>1073</v>
      </c>
      <c r="S1868" t="s">
        <v>1073</v>
      </c>
    </row>
    <row r="1869" spans="1:19" x14ac:dyDescent="0.15">
      <c r="A1869">
        <v>1868</v>
      </c>
      <c r="B1869">
        <v>2016</v>
      </c>
      <c r="C1869" t="s">
        <v>880</v>
      </c>
      <c r="D1869" t="s">
        <v>881</v>
      </c>
      <c r="F1869" t="s">
        <v>23</v>
      </c>
      <c r="G1869" t="s">
        <v>23</v>
      </c>
      <c r="H1869" t="s">
        <v>71</v>
      </c>
      <c r="I1869" t="s">
        <v>546</v>
      </c>
      <c r="J1869">
        <v>1785</v>
      </c>
      <c r="K1869"/>
      <c r="N1869" t="s">
        <v>36</v>
      </c>
      <c r="P1869" t="s">
        <v>1073</v>
      </c>
      <c r="Q1869" t="s">
        <v>1073</v>
      </c>
      <c r="R1869" t="s">
        <v>1073</v>
      </c>
      <c r="S1869" t="s">
        <v>1073</v>
      </c>
    </row>
    <row r="1870" spans="1:19" x14ac:dyDescent="0.15">
      <c r="A1870">
        <v>1869</v>
      </c>
      <c r="B1870">
        <v>2016</v>
      </c>
      <c r="C1870" t="s">
        <v>126</v>
      </c>
      <c r="D1870" t="s">
        <v>257</v>
      </c>
      <c r="F1870" t="s">
        <v>96</v>
      </c>
      <c r="G1870" t="s">
        <v>48</v>
      </c>
      <c r="H1870" t="s">
        <v>16</v>
      </c>
      <c r="I1870" t="s">
        <v>546</v>
      </c>
      <c r="J1870">
        <v>685</v>
      </c>
      <c r="K1870"/>
      <c r="N1870" t="s">
        <v>36</v>
      </c>
      <c r="P1870">
        <v>0</v>
      </c>
      <c r="Q1870" t="s">
        <v>1073</v>
      </c>
      <c r="R1870" t="s">
        <v>1073</v>
      </c>
      <c r="S1870" t="s">
        <v>1094</v>
      </c>
    </row>
    <row r="1871" spans="1:19" x14ac:dyDescent="0.15">
      <c r="A1871">
        <v>1870</v>
      </c>
      <c r="B1871">
        <v>2016</v>
      </c>
      <c r="C1871" t="s">
        <v>113</v>
      </c>
      <c r="D1871" t="s">
        <v>741</v>
      </c>
      <c r="F1871" t="s">
        <v>23</v>
      </c>
      <c r="G1871" t="s">
        <v>23</v>
      </c>
      <c r="H1871" t="s">
        <v>24</v>
      </c>
      <c r="I1871" t="s">
        <v>547</v>
      </c>
      <c r="J1871">
        <v>275</v>
      </c>
      <c r="K1871"/>
      <c r="N1871" t="s">
        <v>20</v>
      </c>
      <c r="P1871" t="s">
        <v>1081</v>
      </c>
      <c r="Q1871" t="s">
        <v>1073</v>
      </c>
      <c r="R1871" t="s">
        <v>1073</v>
      </c>
      <c r="S1871" t="s">
        <v>1073</v>
      </c>
    </row>
    <row r="1872" spans="1:19" x14ac:dyDescent="0.15">
      <c r="A1872">
        <v>1871</v>
      </c>
      <c r="B1872">
        <v>2016</v>
      </c>
      <c r="C1872" t="s">
        <v>167</v>
      </c>
      <c r="D1872" t="s">
        <v>168</v>
      </c>
      <c r="F1872" t="s">
        <v>23</v>
      </c>
      <c r="G1872" t="s">
        <v>23</v>
      </c>
      <c r="H1872" t="s">
        <v>16</v>
      </c>
      <c r="I1872" t="s">
        <v>548</v>
      </c>
      <c r="J1872">
        <v>525</v>
      </c>
      <c r="K1872"/>
      <c r="N1872" t="s">
        <v>36</v>
      </c>
      <c r="P1872" t="s">
        <v>1081</v>
      </c>
      <c r="Q1872" t="s">
        <v>1073</v>
      </c>
      <c r="R1872" t="s">
        <v>1073</v>
      </c>
      <c r="S1872" t="s">
        <v>1073</v>
      </c>
    </row>
    <row r="1873" spans="1:19" x14ac:dyDescent="0.15">
      <c r="A1873">
        <v>1872</v>
      </c>
      <c r="B1873">
        <v>2016</v>
      </c>
      <c r="C1873" t="s">
        <v>882</v>
      </c>
      <c r="D1873" t="s">
        <v>242</v>
      </c>
      <c r="F1873" t="s">
        <v>74</v>
      </c>
      <c r="G1873" t="s">
        <v>35</v>
      </c>
      <c r="H1873" t="s">
        <v>24</v>
      </c>
      <c r="I1873" t="s">
        <v>547</v>
      </c>
      <c r="J1873">
        <v>295</v>
      </c>
      <c r="K1873"/>
      <c r="N1873" t="s">
        <v>36</v>
      </c>
      <c r="P1873" t="s">
        <v>1073</v>
      </c>
      <c r="Q1873" t="s">
        <v>1073</v>
      </c>
      <c r="R1873" t="s">
        <v>1073</v>
      </c>
      <c r="S1873" t="s">
        <v>1073</v>
      </c>
    </row>
    <row r="1874" spans="1:19" x14ac:dyDescent="0.15">
      <c r="A1874">
        <v>1873</v>
      </c>
      <c r="B1874">
        <v>2016</v>
      </c>
      <c r="C1874" t="s">
        <v>812</v>
      </c>
      <c r="D1874" t="s">
        <v>883</v>
      </c>
      <c r="F1874" t="s">
        <v>74</v>
      </c>
      <c r="G1874" t="s">
        <v>35</v>
      </c>
      <c r="H1874" s="7" t="s">
        <v>54</v>
      </c>
      <c r="I1874" t="s">
        <v>546</v>
      </c>
      <c r="J1874">
        <v>585</v>
      </c>
      <c r="K1874"/>
      <c r="N1874" t="s">
        <v>50</v>
      </c>
      <c r="P1874" t="s">
        <v>1073</v>
      </c>
      <c r="Q1874" t="s">
        <v>1073</v>
      </c>
      <c r="R1874" t="s">
        <v>1073</v>
      </c>
      <c r="S1874" t="s">
        <v>1073</v>
      </c>
    </row>
    <row r="1875" spans="1:19" x14ac:dyDescent="0.15">
      <c r="A1875">
        <v>1874</v>
      </c>
      <c r="B1875">
        <v>2016</v>
      </c>
      <c r="C1875" t="s">
        <v>90</v>
      </c>
      <c r="D1875" t="s">
        <v>91</v>
      </c>
      <c r="F1875" t="s">
        <v>23</v>
      </c>
      <c r="G1875" t="s">
        <v>23</v>
      </c>
      <c r="H1875" t="s">
        <v>16</v>
      </c>
      <c r="I1875" t="s">
        <v>546</v>
      </c>
      <c r="J1875">
        <v>585</v>
      </c>
      <c r="K1875"/>
      <c r="N1875" t="s">
        <v>36</v>
      </c>
      <c r="P1875" t="s">
        <v>1081</v>
      </c>
      <c r="Q1875" t="s">
        <v>1073</v>
      </c>
      <c r="R1875" t="s">
        <v>1073</v>
      </c>
      <c r="S1875" t="s">
        <v>1073</v>
      </c>
    </row>
    <row r="1876" spans="1:19" x14ac:dyDescent="0.15">
      <c r="A1876">
        <v>1875</v>
      </c>
      <c r="B1876">
        <v>2016</v>
      </c>
      <c r="C1876" t="s">
        <v>145</v>
      </c>
      <c r="D1876" t="s">
        <v>146</v>
      </c>
      <c r="F1876" t="s">
        <v>23</v>
      </c>
      <c r="G1876" t="s">
        <v>23</v>
      </c>
      <c r="H1876" t="s">
        <v>24</v>
      </c>
      <c r="I1876" t="s">
        <v>547</v>
      </c>
      <c r="J1876">
        <v>295</v>
      </c>
      <c r="K1876"/>
      <c r="N1876" t="s">
        <v>20</v>
      </c>
      <c r="P1876" t="s">
        <v>1081</v>
      </c>
      <c r="Q1876" t="s">
        <v>1073</v>
      </c>
      <c r="R1876" t="s">
        <v>1073</v>
      </c>
      <c r="S1876" t="s">
        <v>1073</v>
      </c>
    </row>
    <row r="1877" spans="1:19" x14ac:dyDescent="0.15">
      <c r="A1877">
        <v>1876</v>
      </c>
      <c r="B1877">
        <v>2016</v>
      </c>
      <c r="C1877" t="s">
        <v>472</v>
      </c>
      <c r="D1877" t="s">
        <v>439</v>
      </c>
      <c r="F1877" t="s">
        <v>23</v>
      </c>
      <c r="G1877" t="s">
        <v>23</v>
      </c>
      <c r="H1877" t="s">
        <v>71</v>
      </c>
      <c r="I1877" t="s">
        <v>546</v>
      </c>
      <c r="J1877">
        <v>585</v>
      </c>
      <c r="K1877"/>
      <c r="N1877" t="s">
        <v>20</v>
      </c>
      <c r="P1877" t="s">
        <v>1073</v>
      </c>
      <c r="Q1877" t="s">
        <v>1073</v>
      </c>
      <c r="R1877" t="s">
        <v>1073</v>
      </c>
      <c r="S1877" t="s">
        <v>1073</v>
      </c>
    </row>
    <row r="1878" spans="1:19" x14ac:dyDescent="0.15">
      <c r="A1878">
        <v>1877</v>
      </c>
      <c r="B1878">
        <v>2016</v>
      </c>
      <c r="C1878" t="s">
        <v>363</v>
      </c>
      <c r="D1878" t="s">
        <v>168</v>
      </c>
      <c r="F1878" t="s">
        <v>23</v>
      </c>
      <c r="G1878" t="s">
        <v>23</v>
      </c>
      <c r="H1878" s="6" t="s">
        <v>71</v>
      </c>
      <c r="I1878" t="s">
        <v>546</v>
      </c>
      <c r="J1878">
        <v>585</v>
      </c>
      <c r="K1878"/>
      <c r="N1878" t="s">
        <v>36</v>
      </c>
      <c r="P1878" t="s">
        <v>1073</v>
      </c>
      <c r="Q1878" t="s">
        <v>1073</v>
      </c>
      <c r="R1878" t="s">
        <v>1073</v>
      </c>
      <c r="S1878" t="s">
        <v>1073</v>
      </c>
    </row>
    <row r="1879" spans="1:19" x14ac:dyDescent="0.15">
      <c r="A1879">
        <v>1878</v>
      </c>
      <c r="B1879">
        <v>2016</v>
      </c>
      <c r="C1879" t="s">
        <v>142</v>
      </c>
      <c r="D1879" t="s">
        <v>143</v>
      </c>
      <c r="F1879" t="s">
        <v>23</v>
      </c>
      <c r="G1879" t="s">
        <v>23</v>
      </c>
      <c r="H1879" s="6" t="s">
        <v>54</v>
      </c>
      <c r="I1879" t="s">
        <v>546</v>
      </c>
      <c r="J1879">
        <v>1485</v>
      </c>
      <c r="K1879"/>
      <c r="N1879" t="s">
        <v>36</v>
      </c>
      <c r="P1879" t="s">
        <v>1081</v>
      </c>
      <c r="Q1879" t="s">
        <v>1073</v>
      </c>
      <c r="R1879" t="s">
        <v>1073</v>
      </c>
      <c r="S1879" t="s">
        <v>1073</v>
      </c>
    </row>
    <row r="1880" spans="1:19" x14ac:dyDescent="0.15">
      <c r="A1880">
        <v>1879</v>
      </c>
      <c r="B1880">
        <v>2016</v>
      </c>
      <c r="D1880" t="s">
        <v>250</v>
      </c>
      <c r="F1880" t="s">
        <v>70</v>
      </c>
      <c r="G1880" t="s">
        <v>43</v>
      </c>
      <c r="H1880" s="6" t="s">
        <v>49</v>
      </c>
      <c r="I1880" t="s">
        <v>547</v>
      </c>
      <c r="J1880">
        <v>545</v>
      </c>
      <c r="K1880"/>
      <c r="N1880" t="s">
        <v>36</v>
      </c>
      <c r="P1880" t="s">
        <v>1073</v>
      </c>
      <c r="Q1880" t="s">
        <v>1073</v>
      </c>
      <c r="R1880" t="s">
        <v>1073</v>
      </c>
      <c r="S1880" t="s">
        <v>1073</v>
      </c>
    </row>
    <row r="1881" spans="1:19" x14ac:dyDescent="0.15">
      <c r="A1881">
        <v>1880</v>
      </c>
      <c r="B1881">
        <v>2016</v>
      </c>
      <c r="C1881" t="s">
        <v>21</v>
      </c>
      <c r="D1881" t="s">
        <v>22</v>
      </c>
      <c r="F1881" t="s">
        <v>23</v>
      </c>
      <c r="G1881" t="s">
        <v>23</v>
      </c>
      <c r="H1881" t="s">
        <v>67</v>
      </c>
      <c r="I1881" t="s">
        <v>546</v>
      </c>
      <c r="J1881">
        <v>685</v>
      </c>
      <c r="K1881"/>
      <c r="N1881" t="s">
        <v>36</v>
      </c>
      <c r="P1881" t="s">
        <v>1081</v>
      </c>
      <c r="Q1881" t="s">
        <v>1073</v>
      </c>
      <c r="R1881" t="s">
        <v>1073</v>
      </c>
      <c r="S1881" t="s">
        <v>1073</v>
      </c>
    </row>
    <row r="1882" spans="1:19" x14ac:dyDescent="0.15">
      <c r="A1882">
        <v>1881</v>
      </c>
      <c r="B1882">
        <v>2016</v>
      </c>
      <c r="C1882" t="s">
        <v>629</v>
      </c>
      <c r="F1882" t="s">
        <v>74</v>
      </c>
      <c r="G1882" t="s">
        <v>35</v>
      </c>
      <c r="H1882" t="s">
        <v>71</v>
      </c>
      <c r="I1882" t="s">
        <v>546</v>
      </c>
      <c r="J1882">
        <v>685</v>
      </c>
      <c r="K1882"/>
      <c r="N1882" t="s">
        <v>36</v>
      </c>
      <c r="P1882" t="s">
        <v>1073</v>
      </c>
      <c r="Q1882" t="s">
        <v>1073</v>
      </c>
      <c r="R1882" t="s">
        <v>1073</v>
      </c>
      <c r="S1882" t="s">
        <v>1073</v>
      </c>
    </row>
    <row r="1883" spans="1:19" x14ac:dyDescent="0.15">
      <c r="A1883">
        <v>1882</v>
      </c>
      <c r="B1883">
        <v>2016</v>
      </c>
      <c r="C1883" t="s">
        <v>412</v>
      </c>
      <c r="D1883" t="s">
        <v>413</v>
      </c>
      <c r="F1883" t="s">
        <v>23</v>
      </c>
      <c r="G1883" t="s">
        <v>23</v>
      </c>
      <c r="H1883" t="s">
        <v>71</v>
      </c>
      <c r="I1883" t="s">
        <v>548</v>
      </c>
      <c r="J1883">
        <v>525</v>
      </c>
      <c r="K1883"/>
      <c r="N1883" t="s">
        <v>50</v>
      </c>
      <c r="P1883" t="s">
        <v>1073</v>
      </c>
      <c r="Q1883" t="s">
        <v>1073</v>
      </c>
      <c r="R1883" t="s">
        <v>1073</v>
      </c>
      <c r="S1883" t="s">
        <v>1073</v>
      </c>
    </row>
    <row r="1884" spans="1:19" x14ac:dyDescent="0.15">
      <c r="A1884">
        <v>1883</v>
      </c>
      <c r="B1884">
        <v>2016</v>
      </c>
      <c r="C1884" t="s">
        <v>21</v>
      </c>
      <c r="D1884" t="s">
        <v>22</v>
      </c>
      <c r="F1884" t="s">
        <v>23</v>
      </c>
      <c r="G1884" t="s">
        <v>23</v>
      </c>
      <c r="H1884" t="s">
        <v>16</v>
      </c>
      <c r="I1884" t="s">
        <v>664</v>
      </c>
      <c r="J1884">
        <v>0</v>
      </c>
      <c r="K1884"/>
      <c r="N1884" t="s">
        <v>36</v>
      </c>
      <c r="P1884" t="s">
        <v>1081</v>
      </c>
      <c r="Q1884" t="s">
        <v>1073</v>
      </c>
      <c r="R1884" t="s">
        <v>1073</v>
      </c>
      <c r="S1884" t="s">
        <v>1073</v>
      </c>
    </row>
    <row r="1885" spans="1:19" x14ac:dyDescent="0.15">
      <c r="A1885">
        <v>1884</v>
      </c>
      <c r="B1885">
        <v>2016</v>
      </c>
      <c r="C1885" t="s">
        <v>272</v>
      </c>
      <c r="D1885" t="s">
        <v>273</v>
      </c>
      <c r="F1885" t="s">
        <v>23</v>
      </c>
      <c r="G1885" t="s">
        <v>23</v>
      </c>
      <c r="H1885" t="s">
        <v>16</v>
      </c>
      <c r="I1885" t="s">
        <v>548</v>
      </c>
      <c r="J1885">
        <v>525</v>
      </c>
      <c r="K1885"/>
      <c r="N1885" t="s">
        <v>36</v>
      </c>
      <c r="P1885" t="s">
        <v>1081</v>
      </c>
      <c r="Q1885" t="s">
        <v>1073</v>
      </c>
      <c r="R1885" t="s">
        <v>1073</v>
      </c>
      <c r="S1885" t="s">
        <v>1073</v>
      </c>
    </row>
    <row r="1886" spans="1:19" x14ac:dyDescent="0.15">
      <c r="A1886">
        <v>1885</v>
      </c>
      <c r="B1886">
        <v>2016</v>
      </c>
      <c r="C1886" t="s">
        <v>788</v>
      </c>
      <c r="D1886" t="s">
        <v>789</v>
      </c>
      <c r="F1886" t="s">
        <v>403</v>
      </c>
      <c r="G1886" t="s">
        <v>35</v>
      </c>
      <c r="H1886" s="6" t="s">
        <v>71</v>
      </c>
      <c r="I1886" t="s">
        <v>546</v>
      </c>
      <c r="J1886">
        <v>1135</v>
      </c>
      <c r="K1886"/>
      <c r="N1886" t="s">
        <v>36</v>
      </c>
      <c r="P1886" t="s">
        <v>1073</v>
      </c>
      <c r="Q1886" t="s">
        <v>1073</v>
      </c>
      <c r="R1886" t="s">
        <v>1073</v>
      </c>
      <c r="S1886" t="s">
        <v>1073</v>
      </c>
    </row>
    <row r="1887" spans="1:19" x14ac:dyDescent="0.15">
      <c r="A1887">
        <v>1886</v>
      </c>
      <c r="B1887">
        <v>2016</v>
      </c>
      <c r="C1887" t="s">
        <v>245</v>
      </c>
      <c r="D1887" t="s">
        <v>246</v>
      </c>
      <c r="F1887" t="s">
        <v>23</v>
      </c>
      <c r="G1887" t="s">
        <v>23</v>
      </c>
      <c r="H1887" s="6" t="s">
        <v>67</v>
      </c>
      <c r="I1887" t="s">
        <v>546</v>
      </c>
      <c r="J1887">
        <v>585</v>
      </c>
      <c r="K1887"/>
      <c r="N1887" t="s">
        <v>36</v>
      </c>
      <c r="P1887">
        <v>0</v>
      </c>
      <c r="Q1887" t="s">
        <v>1073</v>
      </c>
      <c r="R1887" t="s">
        <v>1073</v>
      </c>
      <c r="S1887" t="s">
        <v>1073</v>
      </c>
    </row>
    <row r="1888" spans="1:19" x14ac:dyDescent="0.15">
      <c r="A1888">
        <v>1887</v>
      </c>
      <c r="B1888">
        <v>2016</v>
      </c>
      <c r="C1888" t="s">
        <v>214</v>
      </c>
      <c r="D1888" t="s">
        <v>215</v>
      </c>
      <c r="F1888" t="s">
        <v>23</v>
      </c>
      <c r="G1888" t="s">
        <v>23</v>
      </c>
      <c r="H1888" t="s">
        <v>24</v>
      </c>
      <c r="I1888" t="s">
        <v>547</v>
      </c>
      <c r="J1888">
        <v>695</v>
      </c>
      <c r="K1888"/>
      <c r="N1888" t="s">
        <v>36</v>
      </c>
      <c r="P1888" t="s">
        <v>1081</v>
      </c>
      <c r="Q1888" t="s">
        <v>1073</v>
      </c>
      <c r="R1888" t="s">
        <v>1073</v>
      </c>
      <c r="S1888" t="s">
        <v>1073</v>
      </c>
    </row>
    <row r="1889" spans="1:19" x14ac:dyDescent="0.15">
      <c r="A1889">
        <v>1888</v>
      </c>
      <c r="B1889">
        <v>2016</v>
      </c>
      <c r="C1889" t="s">
        <v>481</v>
      </c>
      <c r="D1889" t="s">
        <v>798</v>
      </c>
      <c r="F1889" t="s">
        <v>23</v>
      </c>
      <c r="G1889" t="s">
        <v>23</v>
      </c>
      <c r="H1889" t="s">
        <v>71</v>
      </c>
      <c r="I1889" t="s">
        <v>546</v>
      </c>
      <c r="J1889">
        <v>585</v>
      </c>
      <c r="K1889"/>
      <c r="N1889" t="s">
        <v>20</v>
      </c>
      <c r="P1889" t="s">
        <v>1073</v>
      </c>
      <c r="Q1889" t="s">
        <v>1073</v>
      </c>
      <c r="R1889" t="s">
        <v>1073</v>
      </c>
      <c r="S1889" t="s">
        <v>1073</v>
      </c>
    </row>
    <row r="1890" spans="1:19" x14ac:dyDescent="0.15">
      <c r="A1890">
        <v>1889</v>
      </c>
      <c r="B1890">
        <v>2016</v>
      </c>
      <c r="C1890" t="s">
        <v>196</v>
      </c>
      <c r="D1890" t="s">
        <v>197</v>
      </c>
      <c r="F1890" t="s">
        <v>301</v>
      </c>
      <c r="G1890" t="s">
        <v>43</v>
      </c>
      <c r="H1890" s="6" t="s">
        <v>16</v>
      </c>
      <c r="I1890" t="s">
        <v>546</v>
      </c>
      <c r="J1890">
        <v>685</v>
      </c>
      <c r="K1890"/>
      <c r="N1890" t="s">
        <v>36</v>
      </c>
      <c r="P1890" t="s">
        <v>1073</v>
      </c>
      <c r="Q1890" t="s">
        <v>1073</v>
      </c>
      <c r="R1890" t="s">
        <v>1073</v>
      </c>
      <c r="S1890" t="s">
        <v>1073</v>
      </c>
    </row>
    <row r="1891" spans="1:19" x14ac:dyDescent="0.15">
      <c r="A1891">
        <v>1890</v>
      </c>
      <c r="B1891">
        <v>2016</v>
      </c>
      <c r="C1891" t="s">
        <v>884</v>
      </c>
      <c r="D1891" t="s">
        <v>885</v>
      </c>
      <c r="F1891" t="s">
        <v>23</v>
      </c>
      <c r="G1891" t="s">
        <v>23</v>
      </c>
      <c r="H1891" t="s">
        <v>71</v>
      </c>
      <c r="I1891" t="s">
        <v>546</v>
      </c>
      <c r="J1891">
        <v>685</v>
      </c>
      <c r="K1891"/>
      <c r="N1891" t="s">
        <v>36</v>
      </c>
      <c r="P1891" t="s">
        <v>1073</v>
      </c>
      <c r="Q1891" t="s">
        <v>1073</v>
      </c>
      <c r="R1891" t="s">
        <v>1073</v>
      </c>
      <c r="S1891" t="s">
        <v>1073</v>
      </c>
    </row>
    <row r="1892" spans="1:19" x14ac:dyDescent="0.15">
      <c r="A1892">
        <v>1891</v>
      </c>
      <c r="B1892">
        <v>2016</v>
      </c>
      <c r="C1892" t="s">
        <v>481</v>
      </c>
      <c r="D1892" t="s">
        <v>561</v>
      </c>
      <c r="F1892" t="s">
        <v>23</v>
      </c>
      <c r="G1892" t="s">
        <v>23</v>
      </c>
      <c r="H1892" t="s">
        <v>71</v>
      </c>
      <c r="I1892" t="s">
        <v>546</v>
      </c>
      <c r="J1892">
        <v>685</v>
      </c>
      <c r="K1892"/>
      <c r="N1892" t="s">
        <v>20</v>
      </c>
      <c r="P1892" t="s">
        <v>1073</v>
      </c>
      <c r="Q1892" t="s">
        <v>1073</v>
      </c>
      <c r="R1892" t="s">
        <v>1073</v>
      </c>
      <c r="S1892" t="s">
        <v>1073</v>
      </c>
    </row>
    <row r="1893" spans="1:19" x14ac:dyDescent="0.15">
      <c r="A1893">
        <v>1892</v>
      </c>
      <c r="B1893">
        <v>2016</v>
      </c>
      <c r="C1893" t="s">
        <v>97</v>
      </c>
      <c r="D1893" t="s">
        <v>98</v>
      </c>
      <c r="F1893" t="s">
        <v>14</v>
      </c>
      <c r="G1893" t="s">
        <v>15</v>
      </c>
      <c r="H1893" t="s">
        <v>16</v>
      </c>
      <c r="I1893" t="s">
        <v>546</v>
      </c>
      <c r="J1893">
        <v>585</v>
      </c>
      <c r="K1893"/>
      <c r="N1893" t="s">
        <v>36</v>
      </c>
      <c r="P1893" t="s">
        <v>1073</v>
      </c>
      <c r="Q1893" t="s">
        <v>1073</v>
      </c>
      <c r="R1893" t="s">
        <v>1073</v>
      </c>
      <c r="S1893" t="s">
        <v>1073</v>
      </c>
    </row>
    <row r="1894" spans="1:19" x14ac:dyDescent="0.15">
      <c r="A1894">
        <v>1893</v>
      </c>
      <c r="B1894">
        <v>2016</v>
      </c>
      <c r="C1894" t="s">
        <v>130</v>
      </c>
      <c r="D1894" t="s">
        <v>215</v>
      </c>
      <c r="F1894" t="s">
        <v>23</v>
      </c>
      <c r="G1894" t="s">
        <v>23</v>
      </c>
      <c r="H1894" t="s">
        <v>71</v>
      </c>
      <c r="I1894" t="s">
        <v>546</v>
      </c>
      <c r="J1894">
        <v>685</v>
      </c>
      <c r="K1894"/>
      <c r="N1894" t="s">
        <v>36</v>
      </c>
      <c r="P1894" t="s">
        <v>1073</v>
      </c>
      <c r="Q1894" t="s">
        <v>1073</v>
      </c>
      <c r="R1894" t="s">
        <v>1073</v>
      </c>
      <c r="S1894" t="s">
        <v>1073</v>
      </c>
    </row>
    <row r="1895" spans="1:19" x14ac:dyDescent="0.15">
      <c r="A1895">
        <v>1894</v>
      </c>
      <c r="B1895">
        <v>2016</v>
      </c>
      <c r="C1895" t="s">
        <v>850</v>
      </c>
      <c r="D1895" t="s">
        <v>242</v>
      </c>
      <c r="F1895" t="s">
        <v>74</v>
      </c>
      <c r="G1895" t="s">
        <v>35</v>
      </c>
      <c r="H1895" s="6" t="s">
        <v>49</v>
      </c>
      <c r="I1895" t="s">
        <v>546</v>
      </c>
      <c r="J1895">
        <v>685</v>
      </c>
      <c r="K1895"/>
      <c r="N1895" t="s">
        <v>36</v>
      </c>
      <c r="P1895" t="s">
        <v>1073</v>
      </c>
      <c r="Q1895" t="s">
        <v>1073</v>
      </c>
      <c r="R1895" t="s">
        <v>1073</v>
      </c>
      <c r="S1895" t="s">
        <v>1073</v>
      </c>
    </row>
    <row r="1896" spans="1:19" x14ac:dyDescent="0.15">
      <c r="A1896">
        <v>1895</v>
      </c>
      <c r="B1896">
        <v>2016</v>
      </c>
      <c r="C1896" t="s">
        <v>204</v>
      </c>
      <c r="D1896" t="s">
        <v>297</v>
      </c>
      <c r="F1896" t="s">
        <v>23</v>
      </c>
      <c r="G1896" t="s">
        <v>23</v>
      </c>
      <c r="H1896" t="s">
        <v>24</v>
      </c>
      <c r="I1896" t="s">
        <v>25</v>
      </c>
      <c r="J1896">
        <v>375</v>
      </c>
      <c r="K1896"/>
      <c r="N1896" t="s">
        <v>20</v>
      </c>
      <c r="P1896" t="s">
        <v>1081</v>
      </c>
      <c r="Q1896" t="s">
        <v>1073</v>
      </c>
      <c r="R1896" t="s">
        <v>1073</v>
      </c>
      <c r="S1896" t="s">
        <v>1073</v>
      </c>
    </row>
    <row r="1897" spans="1:19" x14ac:dyDescent="0.15">
      <c r="A1897">
        <v>1896</v>
      </c>
      <c r="B1897">
        <v>2016</v>
      </c>
      <c r="C1897" t="s">
        <v>850</v>
      </c>
      <c r="D1897" t="s">
        <v>242</v>
      </c>
      <c r="F1897" t="s">
        <v>74</v>
      </c>
      <c r="G1897" t="s">
        <v>35</v>
      </c>
      <c r="H1897" t="s">
        <v>49</v>
      </c>
      <c r="I1897" t="s">
        <v>546</v>
      </c>
      <c r="J1897">
        <v>585</v>
      </c>
      <c r="K1897"/>
      <c r="N1897" t="s">
        <v>36</v>
      </c>
      <c r="P1897" t="s">
        <v>1073</v>
      </c>
      <c r="Q1897" t="s">
        <v>1073</v>
      </c>
      <c r="R1897" t="s">
        <v>1073</v>
      </c>
      <c r="S1897" t="s">
        <v>1073</v>
      </c>
    </row>
    <row r="1898" spans="1:19" x14ac:dyDescent="0.15">
      <c r="A1898">
        <v>1897</v>
      </c>
      <c r="B1898">
        <v>2016</v>
      </c>
      <c r="C1898" t="s">
        <v>145</v>
      </c>
      <c r="D1898" t="s">
        <v>886</v>
      </c>
      <c r="F1898" t="s">
        <v>23</v>
      </c>
      <c r="G1898" t="s">
        <v>23</v>
      </c>
      <c r="H1898" t="s">
        <v>24</v>
      </c>
      <c r="I1898" t="s">
        <v>547</v>
      </c>
      <c r="J1898">
        <v>295</v>
      </c>
      <c r="K1898"/>
      <c r="N1898" t="s">
        <v>20</v>
      </c>
      <c r="P1898" t="s">
        <v>1081</v>
      </c>
      <c r="Q1898" t="s">
        <v>1073</v>
      </c>
      <c r="R1898" t="s">
        <v>1073</v>
      </c>
      <c r="S1898" t="s">
        <v>1073</v>
      </c>
    </row>
    <row r="1899" spans="1:19" x14ac:dyDescent="0.15">
      <c r="A1899">
        <v>1898</v>
      </c>
      <c r="B1899">
        <v>2016</v>
      </c>
      <c r="C1899" t="s">
        <v>621</v>
      </c>
      <c r="D1899" t="s">
        <v>622</v>
      </c>
      <c r="F1899" t="s">
        <v>83</v>
      </c>
      <c r="G1899" t="s">
        <v>35</v>
      </c>
      <c r="H1899" t="s">
        <v>16</v>
      </c>
      <c r="I1899" t="s">
        <v>548</v>
      </c>
      <c r="J1899">
        <v>525</v>
      </c>
      <c r="K1899"/>
      <c r="N1899" t="s">
        <v>36</v>
      </c>
      <c r="P1899" t="s">
        <v>1073</v>
      </c>
      <c r="Q1899" t="s">
        <v>1073</v>
      </c>
      <c r="R1899" t="s">
        <v>1073</v>
      </c>
      <c r="S1899" t="s">
        <v>1073</v>
      </c>
    </row>
    <row r="1900" spans="1:19" x14ac:dyDescent="0.15">
      <c r="A1900">
        <v>1899</v>
      </c>
      <c r="B1900">
        <v>2016</v>
      </c>
      <c r="C1900" t="s">
        <v>167</v>
      </c>
      <c r="D1900" t="s">
        <v>168</v>
      </c>
      <c r="F1900" t="s">
        <v>23</v>
      </c>
      <c r="G1900" t="s">
        <v>23</v>
      </c>
      <c r="H1900" s="6" t="s">
        <v>24</v>
      </c>
      <c r="I1900" t="s">
        <v>547</v>
      </c>
      <c r="J1900">
        <v>295</v>
      </c>
      <c r="K1900"/>
      <c r="N1900" t="s">
        <v>50</v>
      </c>
      <c r="P1900" t="s">
        <v>1081</v>
      </c>
      <c r="Q1900" t="s">
        <v>1073</v>
      </c>
      <c r="R1900" t="s">
        <v>1073</v>
      </c>
      <c r="S1900" t="s">
        <v>1073</v>
      </c>
    </row>
    <row r="1901" spans="1:19" x14ac:dyDescent="0.15">
      <c r="A1901">
        <v>1900</v>
      </c>
      <c r="B1901">
        <v>2016</v>
      </c>
      <c r="C1901" t="s">
        <v>106</v>
      </c>
      <c r="D1901" t="s">
        <v>887</v>
      </c>
      <c r="F1901" t="s">
        <v>23</v>
      </c>
      <c r="G1901" t="s">
        <v>23</v>
      </c>
      <c r="H1901" t="s">
        <v>24</v>
      </c>
      <c r="I1901" t="s">
        <v>547</v>
      </c>
      <c r="J1901">
        <v>400</v>
      </c>
      <c r="K1901"/>
      <c r="N1901" t="s">
        <v>36</v>
      </c>
      <c r="P1901" t="s">
        <v>1084</v>
      </c>
      <c r="Q1901" t="s">
        <v>1073</v>
      </c>
      <c r="R1901" t="s">
        <v>1073</v>
      </c>
      <c r="S1901" t="s">
        <v>1073</v>
      </c>
    </row>
    <row r="1902" spans="1:19" x14ac:dyDescent="0.15">
      <c r="A1902">
        <v>1901</v>
      </c>
      <c r="B1902">
        <v>2016</v>
      </c>
      <c r="C1902" t="s">
        <v>472</v>
      </c>
      <c r="D1902" t="s">
        <v>439</v>
      </c>
      <c r="F1902" t="s">
        <v>23</v>
      </c>
      <c r="G1902" t="s">
        <v>23</v>
      </c>
      <c r="H1902" t="s">
        <v>63</v>
      </c>
      <c r="I1902" t="s">
        <v>546</v>
      </c>
      <c r="J1902">
        <v>585</v>
      </c>
      <c r="K1902"/>
      <c r="N1902" t="s">
        <v>50</v>
      </c>
      <c r="P1902" t="s">
        <v>1073</v>
      </c>
      <c r="Q1902" t="s">
        <v>1073</v>
      </c>
      <c r="R1902" t="s">
        <v>1073</v>
      </c>
      <c r="S1902" t="s">
        <v>1073</v>
      </c>
    </row>
    <row r="1903" spans="1:19" x14ac:dyDescent="0.15">
      <c r="A1903">
        <v>1902</v>
      </c>
      <c r="B1903">
        <v>2016</v>
      </c>
      <c r="C1903" t="s">
        <v>81</v>
      </c>
      <c r="D1903" t="s">
        <v>82</v>
      </c>
      <c r="F1903" t="s">
        <v>83</v>
      </c>
      <c r="G1903" t="s">
        <v>35</v>
      </c>
      <c r="H1903" t="s">
        <v>71</v>
      </c>
      <c r="I1903" t="s">
        <v>548</v>
      </c>
      <c r="J1903">
        <v>1025</v>
      </c>
      <c r="K1903"/>
      <c r="N1903" t="s">
        <v>50</v>
      </c>
      <c r="P1903" t="s">
        <v>1073</v>
      </c>
      <c r="Q1903" t="s">
        <v>1073</v>
      </c>
      <c r="R1903" t="s">
        <v>1073</v>
      </c>
      <c r="S1903" t="s">
        <v>1073</v>
      </c>
    </row>
    <row r="1904" spans="1:19" x14ac:dyDescent="0.15">
      <c r="A1904">
        <v>1903</v>
      </c>
      <c r="B1904">
        <v>2016</v>
      </c>
      <c r="C1904" t="s">
        <v>106</v>
      </c>
      <c r="D1904" t="s">
        <v>107</v>
      </c>
      <c r="F1904" t="s">
        <v>23</v>
      </c>
      <c r="G1904" t="s">
        <v>23</v>
      </c>
      <c r="H1904" t="s">
        <v>16</v>
      </c>
      <c r="I1904" t="s">
        <v>548</v>
      </c>
      <c r="J1904">
        <v>525</v>
      </c>
      <c r="K1904"/>
      <c r="N1904" t="s">
        <v>20</v>
      </c>
      <c r="P1904" t="s">
        <v>1084</v>
      </c>
      <c r="Q1904" t="s">
        <v>1073</v>
      </c>
      <c r="R1904" t="s">
        <v>1073</v>
      </c>
      <c r="S1904" t="s">
        <v>1073</v>
      </c>
    </row>
    <row r="1905" spans="1:19" x14ac:dyDescent="0.15">
      <c r="A1905">
        <v>1904</v>
      </c>
      <c r="B1905">
        <v>2016</v>
      </c>
      <c r="C1905" t="s">
        <v>481</v>
      </c>
      <c r="D1905" t="s">
        <v>888</v>
      </c>
      <c r="F1905" t="s">
        <v>23</v>
      </c>
      <c r="G1905" t="s">
        <v>23</v>
      </c>
      <c r="H1905" t="s">
        <v>71</v>
      </c>
      <c r="I1905" t="s">
        <v>546</v>
      </c>
      <c r="J1905">
        <v>685</v>
      </c>
      <c r="K1905"/>
      <c r="N1905" t="s">
        <v>36</v>
      </c>
      <c r="P1905" t="s">
        <v>1073</v>
      </c>
      <c r="Q1905" t="s">
        <v>1073</v>
      </c>
      <c r="R1905" t="s">
        <v>1073</v>
      </c>
      <c r="S1905" t="s">
        <v>1073</v>
      </c>
    </row>
    <row r="1906" spans="1:19" x14ac:dyDescent="0.15">
      <c r="A1906">
        <v>1905</v>
      </c>
      <c r="B1906">
        <v>2016</v>
      </c>
      <c r="C1906" t="s">
        <v>206</v>
      </c>
      <c r="D1906" t="s">
        <v>223</v>
      </c>
      <c r="F1906" t="s">
        <v>23</v>
      </c>
      <c r="G1906" t="s">
        <v>23</v>
      </c>
      <c r="H1906" t="s">
        <v>16</v>
      </c>
      <c r="I1906" t="s">
        <v>548</v>
      </c>
      <c r="J1906">
        <v>525</v>
      </c>
      <c r="K1906"/>
      <c r="N1906" t="s">
        <v>36</v>
      </c>
      <c r="P1906" t="s">
        <v>1081</v>
      </c>
      <c r="Q1906" t="s">
        <v>1073</v>
      </c>
      <c r="R1906" t="s">
        <v>1073</v>
      </c>
      <c r="S1906" t="s">
        <v>1073</v>
      </c>
    </row>
    <row r="1907" spans="1:19" x14ac:dyDescent="0.15">
      <c r="A1907">
        <v>1906</v>
      </c>
      <c r="B1907">
        <v>2016</v>
      </c>
      <c r="C1907" t="s">
        <v>113</v>
      </c>
      <c r="D1907" t="s">
        <v>434</v>
      </c>
      <c r="F1907" t="s">
        <v>23</v>
      </c>
      <c r="G1907" t="s">
        <v>23</v>
      </c>
      <c r="H1907" t="s">
        <v>16</v>
      </c>
      <c r="I1907" t="s">
        <v>851</v>
      </c>
      <c r="J1907">
        <v>0</v>
      </c>
      <c r="K1907"/>
      <c r="N1907" t="s">
        <v>20</v>
      </c>
      <c r="P1907" t="s">
        <v>1081</v>
      </c>
      <c r="Q1907" t="s">
        <v>1073</v>
      </c>
      <c r="R1907" t="s">
        <v>1073</v>
      </c>
      <c r="S1907" t="s">
        <v>1073</v>
      </c>
    </row>
    <row r="1908" spans="1:19" x14ac:dyDescent="0.15">
      <c r="A1908">
        <v>1907</v>
      </c>
      <c r="B1908">
        <v>2016</v>
      </c>
      <c r="C1908" t="s">
        <v>304</v>
      </c>
      <c r="D1908" t="s">
        <v>305</v>
      </c>
      <c r="F1908" t="s">
        <v>23</v>
      </c>
      <c r="G1908" t="s">
        <v>23</v>
      </c>
      <c r="H1908" t="s">
        <v>16</v>
      </c>
      <c r="I1908" t="s">
        <v>548</v>
      </c>
      <c r="J1908">
        <v>525</v>
      </c>
      <c r="K1908"/>
      <c r="N1908" t="s">
        <v>36</v>
      </c>
      <c r="P1908" t="s">
        <v>1084</v>
      </c>
      <c r="Q1908" t="s">
        <v>1073</v>
      </c>
      <c r="R1908" t="s">
        <v>1073</v>
      </c>
      <c r="S1908" t="s">
        <v>1073</v>
      </c>
    </row>
    <row r="1909" spans="1:19" x14ac:dyDescent="0.15">
      <c r="A1909">
        <v>1908</v>
      </c>
      <c r="B1909">
        <v>2016</v>
      </c>
      <c r="C1909" t="s">
        <v>45</v>
      </c>
      <c r="D1909" t="s">
        <v>46</v>
      </c>
      <c r="F1909" t="s">
        <v>47</v>
      </c>
      <c r="G1909" t="s">
        <v>48</v>
      </c>
      <c r="H1909" s="6" t="s">
        <v>49</v>
      </c>
      <c r="I1909" t="s">
        <v>546</v>
      </c>
      <c r="J1909">
        <v>585</v>
      </c>
      <c r="K1909"/>
      <c r="N1909" t="s">
        <v>36</v>
      </c>
      <c r="P1909">
        <v>0</v>
      </c>
      <c r="Q1909" t="s">
        <v>1073</v>
      </c>
      <c r="R1909" t="s">
        <v>1073</v>
      </c>
      <c r="S1909" t="s">
        <v>1094</v>
      </c>
    </row>
    <row r="1910" spans="1:19" x14ac:dyDescent="0.15">
      <c r="A1910">
        <v>1909</v>
      </c>
      <c r="B1910">
        <v>2016</v>
      </c>
      <c r="C1910" t="s">
        <v>889</v>
      </c>
      <c r="D1910" t="s">
        <v>82</v>
      </c>
      <c r="F1910" t="s">
        <v>83</v>
      </c>
      <c r="G1910" t="s">
        <v>35</v>
      </c>
      <c r="H1910" s="6" t="s">
        <v>49</v>
      </c>
      <c r="I1910" t="s">
        <v>546</v>
      </c>
      <c r="J1910">
        <v>1335</v>
      </c>
      <c r="K1910"/>
      <c r="N1910" t="s">
        <v>36</v>
      </c>
      <c r="P1910" t="s">
        <v>1073</v>
      </c>
      <c r="Q1910" t="s">
        <v>1073</v>
      </c>
      <c r="R1910" t="s">
        <v>1073</v>
      </c>
      <c r="S1910" t="s">
        <v>1073</v>
      </c>
    </row>
    <row r="1911" spans="1:19" x14ac:dyDescent="0.15">
      <c r="A1911">
        <v>1910</v>
      </c>
      <c r="B1911">
        <v>2016</v>
      </c>
      <c r="C1911" t="s">
        <v>588</v>
      </c>
      <c r="D1911" t="s">
        <v>589</v>
      </c>
      <c r="F1911" t="s">
        <v>23</v>
      </c>
      <c r="G1911" t="s">
        <v>23</v>
      </c>
      <c r="H1911" t="s">
        <v>63</v>
      </c>
      <c r="I1911" t="s">
        <v>546</v>
      </c>
      <c r="J1911">
        <v>735</v>
      </c>
      <c r="K1911"/>
      <c r="N1911" t="s">
        <v>36</v>
      </c>
      <c r="P1911" t="s">
        <v>1073</v>
      </c>
      <c r="Q1911" t="s">
        <v>1073</v>
      </c>
      <c r="R1911" t="s">
        <v>1073</v>
      </c>
      <c r="S1911" t="s">
        <v>1073</v>
      </c>
    </row>
    <row r="1912" spans="1:19" x14ac:dyDescent="0.15">
      <c r="A1912">
        <v>1911</v>
      </c>
      <c r="B1912">
        <v>2016</v>
      </c>
      <c r="C1912" t="s">
        <v>77</v>
      </c>
      <c r="D1912" t="s">
        <v>78</v>
      </c>
      <c r="F1912" t="s">
        <v>78</v>
      </c>
      <c r="G1912" t="s">
        <v>35</v>
      </c>
      <c r="H1912" t="s">
        <v>24</v>
      </c>
      <c r="I1912" t="s">
        <v>547</v>
      </c>
      <c r="J1912">
        <v>295</v>
      </c>
      <c r="K1912"/>
      <c r="N1912" t="s">
        <v>50</v>
      </c>
      <c r="P1912" t="s">
        <v>1073</v>
      </c>
      <c r="Q1912" t="s">
        <v>1073</v>
      </c>
      <c r="R1912" t="s">
        <v>1073</v>
      </c>
      <c r="S1912" t="s">
        <v>1094</v>
      </c>
    </row>
    <row r="1913" spans="1:19" x14ac:dyDescent="0.15">
      <c r="A1913">
        <v>1912</v>
      </c>
      <c r="B1913">
        <v>2016</v>
      </c>
      <c r="C1913" t="s">
        <v>890</v>
      </c>
      <c r="D1913" t="s">
        <v>891</v>
      </c>
      <c r="F1913" t="s">
        <v>23</v>
      </c>
      <c r="G1913" t="s">
        <v>23</v>
      </c>
      <c r="H1913" t="s">
        <v>71</v>
      </c>
      <c r="I1913" t="s">
        <v>548</v>
      </c>
      <c r="J1913">
        <v>1025</v>
      </c>
      <c r="K1913"/>
      <c r="N1913" t="s">
        <v>36</v>
      </c>
      <c r="P1913" t="s">
        <v>1073</v>
      </c>
      <c r="Q1913" t="s">
        <v>1073</v>
      </c>
      <c r="R1913" t="s">
        <v>1073</v>
      </c>
      <c r="S1913" t="s">
        <v>1073</v>
      </c>
    </row>
    <row r="1914" spans="1:19" x14ac:dyDescent="0.15">
      <c r="A1914">
        <v>1913</v>
      </c>
      <c r="B1914">
        <v>2016</v>
      </c>
      <c r="C1914" t="s">
        <v>180</v>
      </c>
      <c r="D1914" t="s">
        <v>181</v>
      </c>
      <c r="F1914" t="s">
        <v>23</v>
      </c>
      <c r="G1914" t="s">
        <v>23</v>
      </c>
      <c r="H1914" t="s">
        <v>24</v>
      </c>
      <c r="I1914" t="s">
        <v>547</v>
      </c>
      <c r="J1914">
        <v>295</v>
      </c>
      <c r="K1914"/>
      <c r="N1914" t="s">
        <v>20</v>
      </c>
      <c r="P1914" t="s">
        <v>1081</v>
      </c>
      <c r="Q1914" t="s">
        <v>1073</v>
      </c>
      <c r="R1914" t="s">
        <v>1073</v>
      </c>
      <c r="S1914" t="s">
        <v>1073</v>
      </c>
    </row>
    <row r="1915" spans="1:19" x14ac:dyDescent="0.15">
      <c r="A1915">
        <v>1914</v>
      </c>
      <c r="B1915">
        <v>2016</v>
      </c>
      <c r="C1915" t="s">
        <v>588</v>
      </c>
      <c r="D1915" t="s">
        <v>589</v>
      </c>
      <c r="F1915" t="s">
        <v>23</v>
      </c>
      <c r="G1915" t="s">
        <v>23</v>
      </c>
      <c r="H1915" s="6" t="s">
        <v>63</v>
      </c>
      <c r="I1915" t="s">
        <v>851</v>
      </c>
      <c r="J1915">
        <v>150</v>
      </c>
      <c r="K1915"/>
      <c r="N1915" t="s">
        <v>36</v>
      </c>
      <c r="P1915" t="s">
        <v>1073</v>
      </c>
      <c r="Q1915" t="s">
        <v>1073</v>
      </c>
      <c r="R1915" t="s">
        <v>1073</v>
      </c>
      <c r="S1915" t="s">
        <v>1073</v>
      </c>
    </row>
    <row r="1916" spans="1:19" x14ac:dyDescent="0.15">
      <c r="A1916">
        <v>1915</v>
      </c>
      <c r="B1916">
        <v>2016</v>
      </c>
      <c r="C1916" t="s">
        <v>889</v>
      </c>
      <c r="D1916" t="s">
        <v>82</v>
      </c>
      <c r="F1916" t="s">
        <v>83</v>
      </c>
      <c r="G1916" t="s">
        <v>35</v>
      </c>
      <c r="H1916" t="s">
        <v>16</v>
      </c>
      <c r="I1916" t="s">
        <v>546</v>
      </c>
      <c r="J1916">
        <v>585</v>
      </c>
      <c r="K1916"/>
      <c r="N1916" t="s">
        <v>36</v>
      </c>
      <c r="P1916" t="s">
        <v>1073</v>
      </c>
      <c r="Q1916" t="s">
        <v>1073</v>
      </c>
      <c r="R1916" t="s">
        <v>1073</v>
      </c>
      <c r="S1916" t="s">
        <v>1073</v>
      </c>
    </row>
    <row r="1917" spans="1:19" x14ac:dyDescent="0.15">
      <c r="A1917">
        <v>1916</v>
      </c>
      <c r="B1917">
        <v>2016</v>
      </c>
      <c r="C1917" t="s">
        <v>804</v>
      </c>
      <c r="D1917" t="s">
        <v>82</v>
      </c>
      <c r="F1917" t="s">
        <v>83</v>
      </c>
      <c r="G1917" t="s">
        <v>35</v>
      </c>
      <c r="H1917" t="s">
        <v>16</v>
      </c>
      <c r="I1917" t="s">
        <v>546</v>
      </c>
      <c r="J1917">
        <v>685</v>
      </c>
      <c r="K1917"/>
      <c r="N1917" t="s">
        <v>50</v>
      </c>
      <c r="P1917" t="s">
        <v>1073</v>
      </c>
      <c r="Q1917" t="s">
        <v>1073</v>
      </c>
      <c r="R1917" t="s">
        <v>1073</v>
      </c>
      <c r="S1917" t="s">
        <v>1073</v>
      </c>
    </row>
    <row r="1918" spans="1:19" x14ac:dyDescent="0.15">
      <c r="A1918">
        <v>1917</v>
      </c>
      <c r="B1918">
        <v>2016</v>
      </c>
      <c r="C1918" t="s">
        <v>21</v>
      </c>
      <c r="D1918" t="s">
        <v>22</v>
      </c>
      <c r="F1918" t="s">
        <v>23</v>
      </c>
      <c r="G1918" t="s">
        <v>23</v>
      </c>
      <c r="H1918" t="s">
        <v>16</v>
      </c>
      <c r="I1918" t="s">
        <v>546</v>
      </c>
      <c r="J1918">
        <v>685</v>
      </c>
      <c r="K1918"/>
      <c r="N1918" t="s">
        <v>36</v>
      </c>
      <c r="P1918" t="s">
        <v>1081</v>
      </c>
      <c r="Q1918" t="s">
        <v>1073</v>
      </c>
      <c r="R1918" t="s">
        <v>1073</v>
      </c>
      <c r="S1918" t="s">
        <v>1073</v>
      </c>
    </row>
    <row r="1919" spans="1:19" x14ac:dyDescent="0.15">
      <c r="A1919">
        <v>1918</v>
      </c>
      <c r="B1919">
        <v>2016</v>
      </c>
      <c r="C1919" t="s">
        <v>196</v>
      </c>
      <c r="D1919" t="s">
        <v>197</v>
      </c>
      <c r="F1919" t="s">
        <v>301</v>
      </c>
      <c r="G1919" t="s">
        <v>43</v>
      </c>
      <c r="H1919" t="s">
        <v>16</v>
      </c>
      <c r="I1919" t="s">
        <v>546</v>
      </c>
      <c r="J1919">
        <v>685</v>
      </c>
      <c r="K1919"/>
      <c r="N1919" t="s">
        <v>36</v>
      </c>
      <c r="P1919" t="s">
        <v>1073</v>
      </c>
      <c r="Q1919" t="s">
        <v>1073</v>
      </c>
      <c r="R1919" t="s">
        <v>1073</v>
      </c>
      <c r="S1919" t="s">
        <v>1073</v>
      </c>
    </row>
    <row r="1920" spans="1:19" x14ac:dyDescent="0.15">
      <c r="A1920">
        <v>1919</v>
      </c>
      <c r="B1920">
        <v>2016</v>
      </c>
      <c r="C1920" t="s">
        <v>321</v>
      </c>
      <c r="D1920" t="s">
        <v>277</v>
      </c>
      <c r="F1920" t="s">
        <v>23</v>
      </c>
      <c r="G1920" t="s">
        <v>23</v>
      </c>
      <c r="H1920" t="s">
        <v>24</v>
      </c>
      <c r="I1920" t="s">
        <v>547</v>
      </c>
      <c r="J1920">
        <v>295</v>
      </c>
      <c r="K1920"/>
      <c r="N1920" t="s">
        <v>36</v>
      </c>
      <c r="P1920" t="s">
        <v>1084</v>
      </c>
      <c r="Q1920" t="s">
        <v>1073</v>
      </c>
      <c r="R1920" t="s">
        <v>1073</v>
      </c>
      <c r="S1920" t="s">
        <v>1073</v>
      </c>
    </row>
    <row r="1921" spans="1:19" x14ac:dyDescent="0.15">
      <c r="A1921">
        <v>1920</v>
      </c>
      <c r="B1921">
        <v>2016</v>
      </c>
      <c r="C1921" t="s">
        <v>679</v>
      </c>
      <c r="D1921" t="s">
        <v>680</v>
      </c>
      <c r="F1921" t="s">
        <v>801</v>
      </c>
      <c r="G1921" t="s">
        <v>43</v>
      </c>
      <c r="H1921" t="s">
        <v>71</v>
      </c>
      <c r="I1921" t="s">
        <v>546</v>
      </c>
      <c r="J1921">
        <v>685</v>
      </c>
      <c r="K1921"/>
      <c r="N1921" t="s">
        <v>36</v>
      </c>
      <c r="P1921" t="s">
        <v>1073</v>
      </c>
      <c r="Q1921" t="s">
        <v>1073</v>
      </c>
      <c r="R1921" t="s">
        <v>1073</v>
      </c>
      <c r="S1921" t="s">
        <v>1094</v>
      </c>
    </row>
    <row r="1922" spans="1:19" x14ac:dyDescent="0.15">
      <c r="A1922">
        <v>1921</v>
      </c>
      <c r="B1922">
        <v>2016</v>
      </c>
      <c r="C1922" t="s">
        <v>264</v>
      </c>
      <c r="D1922" t="s">
        <v>168</v>
      </c>
      <c r="F1922" t="s">
        <v>23</v>
      </c>
      <c r="G1922" t="s">
        <v>23</v>
      </c>
      <c r="H1922" t="s">
        <v>71</v>
      </c>
      <c r="I1922" t="s">
        <v>546</v>
      </c>
      <c r="J1922">
        <v>585</v>
      </c>
      <c r="K1922"/>
      <c r="N1922" t="s">
        <v>50</v>
      </c>
      <c r="P1922" t="s">
        <v>1073</v>
      </c>
      <c r="Q1922" t="s">
        <v>1073</v>
      </c>
      <c r="R1922" t="s">
        <v>1073</v>
      </c>
      <c r="S1922" t="s">
        <v>1073</v>
      </c>
    </row>
    <row r="1923" spans="1:19" x14ac:dyDescent="0.15">
      <c r="A1923">
        <v>1922</v>
      </c>
      <c r="B1923">
        <v>2016</v>
      </c>
      <c r="C1923" t="s">
        <v>175</v>
      </c>
      <c r="D1923" t="s">
        <v>176</v>
      </c>
      <c r="F1923" t="s">
        <v>23</v>
      </c>
      <c r="G1923" t="s">
        <v>23</v>
      </c>
      <c r="H1923" t="s">
        <v>71</v>
      </c>
      <c r="I1923" t="s">
        <v>546</v>
      </c>
      <c r="J1923">
        <v>685</v>
      </c>
      <c r="K1923"/>
      <c r="N1923" t="s">
        <v>36</v>
      </c>
      <c r="P1923" t="s">
        <v>1073</v>
      </c>
      <c r="Q1923" t="s">
        <v>1073</v>
      </c>
      <c r="R1923" t="s">
        <v>1073</v>
      </c>
      <c r="S1923" t="s">
        <v>1073</v>
      </c>
    </row>
    <row r="1924" spans="1:19" x14ac:dyDescent="0.15">
      <c r="A1924">
        <v>1923</v>
      </c>
      <c r="B1924">
        <v>2016</v>
      </c>
      <c r="C1924" t="s">
        <v>266</v>
      </c>
      <c r="D1924" t="s">
        <v>308</v>
      </c>
      <c r="F1924" t="s">
        <v>23</v>
      </c>
      <c r="G1924" t="s">
        <v>23</v>
      </c>
      <c r="H1924" t="s">
        <v>24</v>
      </c>
      <c r="I1924" t="s">
        <v>547</v>
      </c>
      <c r="J1924">
        <v>295</v>
      </c>
      <c r="K1924"/>
      <c r="N1924" t="s">
        <v>20</v>
      </c>
      <c r="P1924" t="s">
        <v>1081</v>
      </c>
      <c r="Q1924" t="s">
        <v>1073</v>
      </c>
      <c r="R1924" t="s">
        <v>1073</v>
      </c>
      <c r="S1924" t="s">
        <v>1073</v>
      </c>
    </row>
    <row r="1925" spans="1:19" x14ac:dyDescent="0.15">
      <c r="A1925">
        <v>1924</v>
      </c>
      <c r="B1925">
        <v>2016</v>
      </c>
      <c r="C1925" t="s">
        <v>56</v>
      </c>
      <c r="D1925" t="s">
        <v>57</v>
      </c>
      <c r="F1925" t="s">
        <v>23</v>
      </c>
      <c r="G1925" t="s">
        <v>23</v>
      </c>
      <c r="H1925" t="s">
        <v>24</v>
      </c>
      <c r="I1925" t="s">
        <v>547</v>
      </c>
      <c r="J1925">
        <v>395</v>
      </c>
      <c r="K1925"/>
      <c r="N1925" t="s">
        <v>36</v>
      </c>
      <c r="P1925" t="s">
        <v>1081</v>
      </c>
      <c r="Q1925" t="s">
        <v>1073</v>
      </c>
      <c r="R1925" t="s">
        <v>1073</v>
      </c>
      <c r="S1925" t="s">
        <v>1073</v>
      </c>
    </row>
    <row r="1926" spans="1:19" x14ac:dyDescent="0.15">
      <c r="A1926">
        <v>1925</v>
      </c>
      <c r="B1926">
        <v>2016</v>
      </c>
      <c r="C1926" t="s">
        <v>321</v>
      </c>
      <c r="D1926" t="s">
        <v>277</v>
      </c>
      <c r="F1926" t="s">
        <v>23</v>
      </c>
      <c r="G1926" t="s">
        <v>23</v>
      </c>
      <c r="H1926" s="6" t="s">
        <v>24</v>
      </c>
      <c r="I1926" t="s">
        <v>25</v>
      </c>
      <c r="J1926">
        <v>275</v>
      </c>
      <c r="K1926"/>
      <c r="N1926" t="s">
        <v>36</v>
      </c>
      <c r="P1926" t="s">
        <v>1084</v>
      </c>
      <c r="Q1926" t="s">
        <v>1073</v>
      </c>
      <c r="R1926" t="s">
        <v>1073</v>
      </c>
      <c r="S1926" t="s">
        <v>1073</v>
      </c>
    </row>
    <row r="1927" spans="1:19" x14ac:dyDescent="0.15">
      <c r="A1927">
        <v>1926</v>
      </c>
      <c r="B1927">
        <v>2016</v>
      </c>
      <c r="C1927" t="s">
        <v>196</v>
      </c>
      <c r="D1927" t="s">
        <v>197</v>
      </c>
      <c r="F1927" t="s">
        <v>301</v>
      </c>
      <c r="G1927" t="s">
        <v>43</v>
      </c>
      <c r="H1927" s="6" t="s">
        <v>49</v>
      </c>
      <c r="I1927" t="s">
        <v>354</v>
      </c>
      <c r="J1927">
        <v>0</v>
      </c>
      <c r="K1927"/>
      <c r="N1927" t="s">
        <v>20</v>
      </c>
      <c r="P1927" t="s">
        <v>1073</v>
      </c>
      <c r="Q1927" t="s">
        <v>1073</v>
      </c>
      <c r="R1927" t="s">
        <v>1073</v>
      </c>
      <c r="S1927" t="s">
        <v>1073</v>
      </c>
    </row>
    <row r="1928" spans="1:19" x14ac:dyDescent="0.15">
      <c r="A1928">
        <v>1927</v>
      </c>
      <c r="B1928">
        <v>2016</v>
      </c>
      <c r="C1928" t="s">
        <v>56</v>
      </c>
      <c r="D1928" t="s">
        <v>57</v>
      </c>
      <c r="F1928" t="s">
        <v>23</v>
      </c>
      <c r="G1928" t="s">
        <v>23</v>
      </c>
      <c r="H1928" s="6" t="s">
        <v>24</v>
      </c>
      <c r="I1928" t="s">
        <v>547</v>
      </c>
      <c r="J1928">
        <v>370</v>
      </c>
      <c r="K1928"/>
      <c r="N1928" t="s">
        <v>36</v>
      </c>
      <c r="P1928" t="s">
        <v>1081</v>
      </c>
      <c r="Q1928" t="s">
        <v>1073</v>
      </c>
      <c r="R1928" t="s">
        <v>1073</v>
      </c>
      <c r="S1928" t="s">
        <v>1073</v>
      </c>
    </row>
    <row r="1929" spans="1:19" x14ac:dyDescent="0.15">
      <c r="A1929">
        <v>1928</v>
      </c>
      <c r="B1929">
        <v>2016</v>
      </c>
      <c r="C1929" t="s">
        <v>440</v>
      </c>
      <c r="D1929" t="s">
        <v>684</v>
      </c>
      <c r="F1929" t="s">
        <v>23</v>
      </c>
      <c r="G1929" t="s">
        <v>23</v>
      </c>
      <c r="H1929" t="s">
        <v>71</v>
      </c>
      <c r="I1929" t="s">
        <v>546</v>
      </c>
      <c r="J1929">
        <v>585</v>
      </c>
      <c r="K1929"/>
      <c r="N1929" t="s">
        <v>36</v>
      </c>
      <c r="P1929" t="s">
        <v>1073</v>
      </c>
      <c r="Q1929" t="s">
        <v>1073</v>
      </c>
      <c r="R1929" t="s">
        <v>1073</v>
      </c>
      <c r="S1929" t="s">
        <v>1073</v>
      </c>
    </row>
    <row r="1930" spans="1:19" x14ac:dyDescent="0.15">
      <c r="A1930">
        <v>1929</v>
      </c>
      <c r="B1930">
        <v>2016</v>
      </c>
      <c r="C1930" t="s">
        <v>433</v>
      </c>
      <c r="D1930" t="s">
        <v>246</v>
      </c>
      <c r="F1930" t="s">
        <v>23</v>
      </c>
      <c r="G1930" t="s">
        <v>23</v>
      </c>
      <c r="H1930" s="6" t="s">
        <v>16</v>
      </c>
      <c r="I1930" t="s">
        <v>548</v>
      </c>
      <c r="J1930">
        <v>625</v>
      </c>
      <c r="K1930"/>
      <c r="N1930" t="s">
        <v>20</v>
      </c>
      <c r="P1930" t="s">
        <v>1081</v>
      </c>
      <c r="Q1930" t="s">
        <v>1073</v>
      </c>
      <c r="R1930" t="s">
        <v>1073</v>
      </c>
      <c r="S1930" t="s">
        <v>1073</v>
      </c>
    </row>
    <row r="1931" spans="1:19" x14ac:dyDescent="0.15">
      <c r="A1931">
        <v>1930</v>
      </c>
      <c r="B1931">
        <v>2016</v>
      </c>
      <c r="C1931" t="s">
        <v>529</v>
      </c>
      <c r="D1931" t="s">
        <v>185</v>
      </c>
      <c r="F1931" t="s">
        <v>23</v>
      </c>
      <c r="G1931" t="s">
        <v>23</v>
      </c>
      <c r="H1931" t="s">
        <v>71</v>
      </c>
      <c r="I1931" t="s">
        <v>548</v>
      </c>
      <c r="J1931">
        <v>625</v>
      </c>
      <c r="K1931"/>
      <c r="N1931" t="s">
        <v>36</v>
      </c>
      <c r="P1931" t="s">
        <v>1073</v>
      </c>
      <c r="Q1931" t="s">
        <v>1073</v>
      </c>
      <c r="R1931" t="s">
        <v>1073</v>
      </c>
      <c r="S1931" t="s">
        <v>1073</v>
      </c>
    </row>
    <row r="1932" spans="1:19" x14ac:dyDescent="0.15">
      <c r="A1932">
        <v>1931</v>
      </c>
      <c r="B1932">
        <v>2016</v>
      </c>
      <c r="C1932" t="s">
        <v>116</v>
      </c>
      <c r="D1932" t="s">
        <v>468</v>
      </c>
      <c r="F1932" t="s">
        <v>23</v>
      </c>
      <c r="G1932" t="s">
        <v>23</v>
      </c>
      <c r="H1932" t="s">
        <v>16</v>
      </c>
      <c r="I1932" t="s">
        <v>851</v>
      </c>
      <c r="J1932">
        <v>0</v>
      </c>
      <c r="K1932"/>
      <c r="N1932" t="s">
        <v>36</v>
      </c>
      <c r="P1932" t="s">
        <v>1081</v>
      </c>
      <c r="Q1932" t="s">
        <v>1073</v>
      </c>
      <c r="R1932" t="s">
        <v>1073</v>
      </c>
      <c r="S1932" t="s">
        <v>1073</v>
      </c>
    </row>
    <row r="1933" spans="1:19" x14ac:dyDescent="0.15">
      <c r="A1933">
        <v>1932</v>
      </c>
      <c r="B1933">
        <v>2016</v>
      </c>
      <c r="C1933" t="s">
        <v>892</v>
      </c>
      <c r="D1933" t="s">
        <v>237</v>
      </c>
      <c r="F1933" t="s">
        <v>23</v>
      </c>
      <c r="G1933" t="s">
        <v>23</v>
      </c>
      <c r="H1933" t="s">
        <v>71</v>
      </c>
      <c r="I1933" t="s">
        <v>546</v>
      </c>
      <c r="J1933">
        <v>585</v>
      </c>
      <c r="K1933"/>
      <c r="N1933" t="s">
        <v>36</v>
      </c>
      <c r="P1933" t="s">
        <v>1073</v>
      </c>
      <c r="Q1933" t="s">
        <v>1073</v>
      </c>
      <c r="R1933" t="s">
        <v>1073</v>
      </c>
      <c r="S1933" t="s">
        <v>1073</v>
      </c>
    </row>
    <row r="1934" spans="1:19" x14ac:dyDescent="0.15">
      <c r="A1934">
        <v>1933</v>
      </c>
      <c r="B1934">
        <v>2016</v>
      </c>
      <c r="C1934" t="s">
        <v>541</v>
      </c>
      <c r="D1934" t="s">
        <v>542</v>
      </c>
      <c r="F1934" t="s">
        <v>23</v>
      </c>
      <c r="G1934" t="s">
        <v>23</v>
      </c>
      <c r="H1934" t="s">
        <v>71</v>
      </c>
      <c r="I1934" t="s">
        <v>546</v>
      </c>
      <c r="J1934">
        <v>585</v>
      </c>
      <c r="K1934"/>
      <c r="N1934" t="s">
        <v>36</v>
      </c>
      <c r="P1934" t="s">
        <v>1073</v>
      </c>
      <c r="Q1934" t="s">
        <v>1073</v>
      </c>
      <c r="R1934" t="s">
        <v>1073</v>
      </c>
      <c r="S1934" t="s">
        <v>1073</v>
      </c>
    </row>
    <row r="1935" spans="1:19" x14ac:dyDescent="0.15">
      <c r="A1935">
        <v>1934</v>
      </c>
      <c r="B1935">
        <v>2016</v>
      </c>
      <c r="C1935" t="s">
        <v>363</v>
      </c>
      <c r="D1935" t="s">
        <v>168</v>
      </c>
      <c r="F1935" t="s">
        <v>23</v>
      </c>
      <c r="G1935" t="s">
        <v>23</v>
      </c>
      <c r="H1935" t="s">
        <v>71</v>
      </c>
      <c r="I1935" t="s">
        <v>851</v>
      </c>
      <c r="J1935">
        <v>0</v>
      </c>
      <c r="K1935"/>
      <c r="N1935" t="s">
        <v>36</v>
      </c>
      <c r="P1935" t="s">
        <v>1073</v>
      </c>
      <c r="Q1935" t="s">
        <v>1073</v>
      </c>
      <c r="R1935" t="s">
        <v>1073</v>
      </c>
      <c r="S1935" t="s">
        <v>1073</v>
      </c>
    </row>
    <row r="1936" spans="1:19" x14ac:dyDescent="0.15">
      <c r="A1936">
        <v>1935</v>
      </c>
      <c r="B1936">
        <v>2016</v>
      </c>
      <c r="C1936" t="s">
        <v>893</v>
      </c>
      <c r="D1936" t="s">
        <v>265</v>
      </c>
      <c r="F1936" t="s">
        <v>23</v>
      </c>
      <c r="G1936" t="s">
        <v>23</v>
      </c>
      <c r="H1936" t="s">
        <v>71</v>
      </c>
      <c r="I1936" t="s">
        <v>546</v>
      </c>
      <c r="J1936">
        <v>685</v>
      </c>
      <c r="K1936"/>
      <c r="N1936" t="s">
        <v>36</v>
      </c>
      <c r="P1936" t="s">
        <v>1073</v>
      </c>
      <c r="Q1936" t="s">
        <v>1073</v>
      </c>
      <c r="R1936" t="s">
        <v>1073</v>
      </c>
      <c r="S1936" t="s">
        <v>1073</v>
      </c>
    </row>
    <row r="1937" spans="1:19" x14ac:dyDescent="0.15">
      <c r="A1937">
        <v>1936</v>
      </c>
      <c r="B1937">
        <v>2016</v>
      </c>
      <c r="C1937" t="s">
        <v>142</v>
      </c>
      <c r="D1937" t="s">
        <v>143</v>
      </c>
      <c r="F1937" t="s">
        <v>23</v>
      </c>
      <c r="G1937" t="s">
        <v>23</v>
      </c>
      <c r="H1937" s="6" t="s">
        <v>24</v>
      </c>
      <c r="I1937" t="s">
        <v>25</v>
      </c>
      <c r="J1937">
        <v>525</v>
      </c>
      <c r="K1937"/>
      <c r="N1937" t="s">
        <v>36</v>
      </c>
      <c r="P1937" t="s">
        <v>1081</v>
      </c>
      <c r="Q1937" t="s">
        <v>1073</v>
      </c>
      <c r="R1937" t="s">
        <v>1073</v>
      </c>
      <c r="S1937" t="s">
        <v>1073</v>
      </c>
    </row>
    <row r="1938" spans="1:19" x14ac:dyDescent="0.15">
      <c r="A1938">
        <v>1937</v>
      </c>
      <c r="B1938">
        <v>2016</v>
      </c>
      <c r="C1938" t="s">
        <v>56</v>
      </c>
      <c r="D1938" t="s">
        <v>57</v>
      </c>
      <c r="F1938" t="s">
        <v>23</v>
      </c>
      <c r="G1938" t="s">
        <v>23</v>
      </c>
      <c r="H1938" t="s">
        <v>24</v>
      </c>
      <c r="I1938" t="s">
        <v>547</v>
      </c>
      <c r="J1938">
        <v>295</v>
      </c>
      <c r="K1938"/>
      <c r="N1938" t="s">
        <v>36</v>
      </c>
      <c r="P1938" t="s">
        <v>1081</v>
      </c>
      <c r="Q1938" t="s">
        <v>1073</v>
      </c>
      <c r="R1938" t="s">
        <v>1073</v>
      </c>
      <c r="S1938" t="s">
        <v>1073</v>
      </c>
    </row>
    <row r="1939" spans="1:19" x14ac:dyDescent="0.15">
      <c r="A1939">
        <v>1938</v>
      </c>
      <c r="B1939">
        <v>2016</v>
      </c>
      <c r="C1939" t="s">
        <v>894</v>
      </c>
      <c r="D1939" t="s">
        <v>895</v>
      </c>
      <c r="F1939" t="s">
        <v>403</v>
      </c>
      <c r="G1939" t="s">
        <v>35</v>
      </c>
      <c r="H1939" s="6" t="s">
        <v>71</v>
      </c>
      <c r="I1939" t="s">
        <v>546</v>
      </c>
      <c r="J1939">
        <v>1785</v>
      </c>
      <c r="K1939"/>
      <c r="N1939" t="s">
        <v>36</v>
      </c>
      <c r="P1939" t="s">
        <v>1073</v>
      </c>
      <c r="Q1939" t="s">
        <v>1073</v>
      </c>
      <c r="R1939" t="s">
        <v>1073</v>
      </c>
      <c r="S1939" t="s">
        <v>1073</v>
      </c>
    </row>
    <row r="1940" spans="1:19" x14ac:dyDescent="0.15">
      <c r="A1940">
        <v>1939</v>
      </c>
      <c r="B1940">
        <v>2016</v>
      </c>
      <c r="C1940" t="s">
        <v>56</v>
      </c>
      <c r="D1940" t="s">
        <v>57</v>
      </c>
      <c r="F1940" t="s">
        <v>23</v>
      </c>
      <c r="G1940" t="s">
        <v>23</v>
      </c>
      <c r="H1940" s="6" t="s">
        <v>24</v>
      </c>
      <c r="I1940" t="s">
        <v>547</v>
      </c>
      <c r="J1940">
        <v>295</v>
      </c>
      <c r="K1940"/>
      <c r="N1940" t="s">
        <v>20</v>
      </c>
      <c r="P1940" t="s">
        <v>1081</v>
      </c>
      <c r="Q1940" t="s">
        <v>1073</v>
      </c>
      <c r="R1940" t="s">
        <v>1073</v>
      </c>
      <c r="S1940" t="s">
        <v>1073</v>
      </c>
    </row>
    <row r="1941" spans="1:19" x14ac:dyDescent="0.15">
      <c r="A1941">
        <v>1940</v>
      </c>
      <c r="B1941">
        <v>2016</v>
      </c>
      <c r="C1941" t="s">
        <v>61</v>
      </c>
      <c r="D1941" t="s">
        <v>62</v>
      </c>
      <c r="F1941" t="s">
        <v>14</v>
      </c>
      <c r="G1941" t="s">
        <v>15</v>
      </c>
      <c r="H1941" s="6" t="s">
        <v>71</v>
      </c>
      <c r="I1941" t="s">
        <v>546</v>
      </c>
      <c r="J1941">
        <v>585</v>
      </c>
      <c r="K1941"/>
      <c r="N1941" t="s">
        <v>36</v>
      </c>
      <c r="P1941" t="s">
        <v>1073</v>
      </c>
      <c r="Q1941" t="s">
        <v>1073</v>
      </c>
      <c r="R1941" t="s">
        <v>1073</v>
      </c>
      <c r="S1941" t="s">
        <v>1073</v>
      </c>
    </row>
    <row r="1942" spans="1:19" x14ac:dyDescent="0.15">
      <c r="A1942">
        <v>1941</v>
      </c>
      <c r="B1942">
        <v>2016</v>
      </c>
      <c r="C1942" t="s">
        <v>272</v>
      </c>
      <c r="D1942" t="s">
        <v>273</v>
      </c>
      <c r="F1942" t="s">
        <v>23</v>
      </c>
      <c r="G1942" t="s">
        <v>23</v>
      </c>
      <c r="H1942" t="s">
        <v>24</v>
      </c>
      <c r="I1942" t="s">
        <v>547</v>
      </c>
      <c r="J1942">
        <v>295</v>
      </c>
      <c r="K1942"/>
      <c r="N1942" t="s">
        <v>36</v>
      </c>
      <c r="P1942" t="s">
        <v>1081</v>
      </c>
      <c r="Q1942" t="s">
        <v>1073</v>
      </c>
      <c r="R1942" t="s">
        <v>1073</v>
      </c>
      <c r="S1942" t="s">
        <v>1073</v>
      </c>
    </row>
    <row r="1943" spans="1:19" x14ac:dyDescent="0.15">
      <c r="A1943">
        <v>1942</v>
      </c>
      <c r="B1943">
        <v>2016</v>
      </c>
      <c r="C1943" t="s">
        <v>845</v>
      </c>
      <c r="D1943" t="s">
        <v>846</v>
      </c>
      <c r="E1943" t="s">
        <v>147</v>
      </c>
      <c r="F1943" t="s">
        <v>23</v>
      </c>
      <c r="G1943" t="s">
        <v>23</v>
      </c>
      <c r="H1943" s="6" t="s">
        <v>60</v>
      </c>
      <c r="I1943" t="s">
        <v>547</v>
      </c>
      <c r="J1943">
        <v>295</v>
      </c>
      <c r="K1943"/>
      <c r="N1943" t="s">
        <v>20</v>
      </c>
      <c r="P1943" t="s">
        <v>1085</v>
      </c>
      <c r="Q1943" t="s">
        <v>1082</v>
      </c>
      <c r="R1943" t="s">
        <v>1073</v>
      </c>
      <c r="S1943" t="s">
        <v>1073</v>
      </c>
    </row>
    <row r="1944" spans="1:19" x14ac:dyDescent="0.15">
      <c r="A1944">
        <v>1943</v>
      </c>
      <c r="B1944">
        <v>2016</v>
      </c>
      <c r="C1944" t="s">
        <v>58</v>
      </c>
      <c r="D1944" t="s">
        <v>484</v>
      </c>
      <c r="F1944" t="s">
        <v>23</v>
      </c>
      <c r="G1944" t="s">
        <v>23</v>
      </c>
      <c r="H1944" t="s">
        <v>16</v>
      </c>
      <c r="I1944" t="s">
        <v>548</v>
      </c>
      <c r="J1944">
        <v>625</v>
      </c>
      <c r="K1944"/>
      <c r="N1944" t="s">
        <v>36</v>
      </c>
      <c r="P1944" t="s">
        <v>1081</v>
      </c>
      <c r="Q1944" t="s">
        <v>1073</v>
      </c>
      <c r="R1944" t="s">
        <v>1073</v>
      </c>
      <c r="S1944" t="s">
        <v>1073</v>
      </c>
    </row>
    <row r="1945" spans="1:19" x14ac:dyDescent="0.15">
      <c r="A1945">
        <v>1944</v>
      </c>
      <c r="B1945">
        <v>2016</v>
      </c>
      <c r="C1945" t="s">
        <v>812</v>
      </c>
      <c r="D1945" t="s">
        <v>813</v>
      </c>
      <c r="F1945" t="s">
        <v>74</v>
      </c>
      <c r="G1945" t="s">
        <v>35</v>
      </c>
      <c r="H1945" t="s">
        <v>16</v>
      </c>
      <c r="I1945" t="s">
        <v>546</v>
      </c>
      <c r="J1945">
        <v>585</v>
      </c>
      <c r="K1945"/>
      <c r="N1945" t="s">
        <v>36</v>
      </c>
      <c r="P1945" t="s">
        <v>1073</v>
      </c>
      <c r="Q1945" t="s">
        <v>1073</v>
      </c>
      <c r="R1945" t="s">
        <v>1073</v>
      </c>
      <c r="S1945" t="s">
        <v>1073</v>
      </c>
    </row>
    <row r="1946" spans="1:19" x14ac:dyDescent="0.15">
      <c r="A1946">
        <v>1945</v>
      </c>
      <c r="B1946">
        <v>2016</v>
      </c>
      <c r="C1946" t="s">
        <v>518</v>
      </c>
      <c r="D1946" t="s">
        <v>286</v>
      </c>
      <c r="F1946" t="s">
        <v>23</v>
      </c>
      <c r="G1946" t="s">
        <v>23</v>
      </c>
      <c r="H1946" s="6" t="s">
        <v>63</v>
      </c>
      <c r="I1946" t="s">
        <v>548</v>
      </c>
      <c r="J1946">
        <v>625</v>
      </c>
      <c r="K1946"/>
      <c r="N1946" t="s">
        <v>36</v>
      </c>
      <c r="P1946" t="s">
        <v>1073</v>
      </c>
      <c r="Q1946" t="s">
        <v>1073</v>
      </c>
      <c r="R1946" t="s">
        <v>1073</v>
      </c>
      <c r="S1946" t="s">
        <v>1073</v>
      </c>
    </row>
    <row r="1947" spans="1:19" x14ac:dyDescent="0.15">
      <c r="A1947">
        <v>1946</v>
      </c>
      <c r="B1947">
        <v>2016</v>
      </c>
      <c r="C1947" t="s">
        <v>896</v>
      </c>
      <c r="D1947" t="s">
        <v>187</v>
      </c>
      <c r="F1947" t="s">
        <v>188</v>
      </c>
      <c r="G1947" t="s">
        <v>109</v>
      </c>
      <c r="H1947" t="s">
        <v>71</v>
      </c>
      <c r="I1947" t="s">
        <v>546</v>
      </c>
      <c r="J1947">
        <v>1335</v>
      </c>
      <c r="K1947"/>
      <c r="N1947" t="s">
        <v>20</v>
      </c>
      <c r="P1947" t="s">
        <v>1073</v>
      </c>
      <c r="Q1947" t="s">
        <v>1073</v>
      </c>
      <c r="R1947" t="s">
        <v>1073</v>
      </c>
      <c r="S1947" t="s">
        <v>1094</v>
      </c>
    </row>
    <row r="1948" spans="1:19" x14ac:dyDescent="0.15">
      <c r="A1948">
        <v>1947</v>
      </c>
      <c r="B1948">
        <v>2016</v>
      </c>
      <c r="F1948" t="s">
        <v>50</v>
      </c>
      <c r="G1948" t="s">
        <v>50</v>
      </c>
      <c r="H1948" s="6" t="s">
        <v>54</v>
      </c>
      <c r="I1948" t="s">
        <v>550</v>
      </c>
      <c r="J1948">
        <v>0</v>
      </c>
      <c r="K1948"/>
      <c r="N1948" t="s">
        <v>36</v>
      </c>
      <c r="P1948" t="s">
        <v>1073</v>
      </c>
      <c r="Q1948" t="s">
        <v>1073</v>
      </c>
      <c r="R1948" t="s">
        <v>1073</v>
      </c>
      <c r="S1948" t="s">
        <v>1073</v>
      </c>
    </row>
    <row r="1949" spans="1:19" x14ac:dyDescent="0.15">
      <c r="A1949">
        <v>1948</v>
      </c>
      <c r="B1949">
        <v>2016</v>
      </c>
      <c r="C1949" t="s">
        <v>897</v>
      </c>
      <c r="D1949" t="s">
        <v>898</v>
      </c>
      <c r="F1949" t="s">
        <v>23</v>
      </c>
      <c r="G1949" t="s">
        <v>23</v>
      </c>
      <c r="H1949" t="s">
        <v>71</v>
      </c>
      <c r="I1949" t="s">
        <v>546</v>
      </c>
      <c r="J1949">
        <v>550</v>
      </c>
      <c r="K1949"/>
      <c r="N1949" t="s">
        <v>36</v>
      </c>
      <c r="P1949" t="s">
        <v>1073</v>
      </c>
      <c r="Q1949" t="s">
        <v>1073</v>
      </c>
      <c r="R1949" t="s">
        <v>1073</v>
      </c>
      <c r="S1949" t="s">
        <v>1073</v>
      </c>
    </row>
    <row r="1950" spans="1:19" x14ac:dyDescent="0.15">
      <c r="A1950">
        <v>1949</v>
      </c>
      <c r="B1950">
        <v>2016</v>
      </c>
      <c r="C1950" t="s">
        <v>615</v>
      </c>
      <c r="D1950" t="s">
        <v>286</v>
      </c>
      <c r="F1950" t="s">
        <v>23</v>
      </c>
      <c r="G1950" t="s">
        <v>23</v>
      </c>
      <c r="H1950" t="s">
        <v>71</v>
      </c>
      <c r="I1950" t="s">
        <v>546</v>
      </c>
      <c r="J1950">
        <v>685</v>
      </c>
      <c r="K1950"/>
      <c r="N1950" t="s">
        <v>36</v>
      </c>
      <c r="P1950" t="s">
        <v>1073</v>
      </c>
      <c r="Q1950" t="s">
        <v>1073</v>
      </c>
      <c r="R1950" t="s">
        <v>1073</v>
      </c>
      <c r="S1950" t="s">
        <v>1073</v>
      </c>
    </row>
    <row r="1951" spans="1:19" x14ac:dyDescent="0.15">
      <c r="A1951">
        <v>1950</v>
      </c>
      <c r="B1951">
        <v>2016</v>
      </c>
      <c r="C1951" t="s">
        <v>864</v>
      </c>
      <c r="D1951" t="s">
        <v>865</v>
      </c>
      <c r="F1951" t="s">
        <v>14</v>
      </c>
      <c r="G1951" t="s">
        <v>15</v>
      </c>
      <c r="H1951" t="s">
        <v>24</v>
      </c>
      <c r="I1951" t="s">
        <v>547</v>
      </c>
      <c r="J1951">
        <v>295</v>
      </c>
      <c r="K1951"/>
      <c r="N1951" t="s">
        <v>20</v>
      </c>
      <c r="P1951" t="s">
        <v>1073</v>
      </c>
      <c r="Q1951" t="s">
        <v>1073</v>
      </c>
      <c r="R1951" t="s">
        <v>1073</v>
      </c>
      <c r="S1951" t="s">
        <v>1073</v>
      </c>
    </row>
    <row r="1952" spans="1:19" x14ac:dyDescent="0.15">
      <c r="A1952">
        <v>1951</v>
      </c>
      <c r="B1952">
        <v>2016</v>
      </c>
      <c r="C1952" t="s">
        <v>218</v>
      </c>
      <c r="D1952" t="s">
        <v>219</v>
      </c>
      <c r="F1952" t="s">
        <v>23</v>
      </c>
      <c r="G1952" t="s">
        <v>23</v>
      </c>
      <c r="H1952" t="s">
        <v>16</v>
      </c>
      <c r="I1952" t="s">
        <v>664</v>
      </c>
      <c r="J1952">
        <v>0</v>
      </c>
      <c r="K1952"/>
      <c r="N1952" t="s">
        <v>36</v>
      </c>
      <c r="P1952" t="s">
        <v>1081</v>
      </c>
      <c r="Q1952" t="s">
        <v>1073</v>
      </c>
      <c r="R1952" t="s">
        <v>1073</v>
      </c>
      <c r="S1952" t="s">
        <v>1073</v>
      </c>
    </row>
    <row r="1953" spans="1:19" x14ac:dyDescent="0.15">
      <c r="A1953">
        <v>1952</v>
      </c>
      <c r="B1953">
        <v>2016</v>
      </c>
      <c r="C1953" t="s">
        <v>45</v>
      </c>
      <c r="D1953" t="s">
        <v>46</v>
      </c>
      <c r="F1953" t="s">
        <v>47</v>
      </c>
      <c r="G1953" t="s">
        <v>48</v>
      </c>
      <c r="H1953" t="s">
        <v>16</v>
      </c>
      <c r="I1953" t="s">
        <v>548</v>
      </c>
      <c r="J1953">
        <v>625</v>
      </c>
      <c r="K1953"/>
      <c r="N1953" t="s">
        <v>20</v>
      </c>
      <c r="P1953">
        <v>0</v>
      </c>
      <c r="Q1953" t="s">
        <v>1073</v>
      </c>
      <c r="R1953" t="s">
        <v>1073</v>
      </c>
      <c r="S1953" t="s">
        <v>1094</v>
      </c>
    </row>
    <row r="1954" spans="1:19" x14ac:dyDescent="0.15">
      <c r="A1954">
        <v>1953</v>
      </c>
      <c r="B1954">
        <v>2016</v>
      </c>
      <c r="C1954" t="s">
        <v>899</v>
      </c>
      <c r="D1954" t="s">
        <v>502</v>
      </c>
      <c r="F1954" t="s">
        <v>403</v>
      </c>
      <c r="G1954" t="s">
        <v>35</v>
      </c>
      <c r="H1954" t="s">
        <v>71</v>
      </c>
      <c r="I1954" t="s">
        <v>546</v>
      </c>
      <c r="J1954">
        <v>585</v>
      </c>
      <c r="K1954"/>
      <c r="N1954" t="s">
        <v>36</v>
      </c>
      <c r="P1954" t="s">
        <v>1073</v>
      </c>
      <c r="Q1954" t="s">
        <v>1073</v>
      </c>
      <c r="R1954" t="s">
        <v>1073</v>
      </c>
      <c r="S1954" t="s">
        <v>1073</v>
      </c>
    </row>
    <row r="1955" spans="1:19" x14ac:dyDescent="0.15">
      <c r="A1955">
        <v>1954</v>
      </c>
      <c r="B1955">
        <v>2016</v>
      </c>
      <c r="C1955" t="s">
        <v>45</v>
      </c>
      <c r="D1955" t="s">
        <v>46</v>
      </c>
      <c r="F1955" t="s">
        <v>47</v>
      </c>
      <c r="G1955" t="s">
        <v>48</v>
      </c>
      <c r="H1955" s="6" t="s">
        <v>49</v>
      </c>
      <c r="I1955" t="s">
        <v>546</v>
      </c>
      <c r="J1955">
        <v>585</v>
      </c>
      <c r="K1955"/>
      <c r="N1955" t="s">
        <v>36</v>
      </c>
      <c r="P1955">
        <v>0</v>
      </c>
      <c r="Q1955" t="s">
        <v>1073</v>
      </c>
      <c r="R1955" t="s">
        <v>1073</v>
      </c>
      <c r="S1955" t="s">
        <v>1094</v>
      </c>
    </row>
    <row r="1956" spans="1:19" x14ac:dyDescent="0.15">
      <c r="A1956">
        <v>1955</v>
      </c>
      <c r="B1956">
        <v>2016</v>
      </c>
      <c r="C1956" t="s">
        <v>253</v>
      </c>
      <c r="D1956" t="s">
        <v>398</v>
      </c>
      <c r="F1956" t="s">
        <v>23</v>
      </c>
      <c r="G1956" t="s">
        <v>23</v>
      </c>
      <c r="H1956" t="s">
        <v>71</v>
      </c>
      <c r="I1956" t="s">
        <v>354</v>
      </c>
      <c r="J1956">
        <v>0</v>
      </c>
      <c r="K1956"/>
      <c r="N1956" t="s">
        <v>36</v>
      </c>
      <c r="P1956" t="s">
        <v>1073</v>
      </c>
      <c r="Q1956" t="s">
        <v>1073</v>
      </c>
      <c r="R1956" t="s">
        <v>1073</v>
      </c>
      <c r="S1956" t="s">
        <v>1073</v>
      </c>
    </row>
    <row r="1957" spans="1:19" x14ac:dyDescent="0.15">
      <c r="A1957">
        <v>1956</v>
      </c>
      <c r="B1957">
        <v>2016</v>
      </c>
      <c r="C1957" t="s">
        <v>56</v>
      </c>
      <c r="D1957" t="s">
        <v>57</v>
      </c>
      <c r="F1957" t="s">
        <v>23</v>
      </c>
      <c r="G1957" t="s">
        <v>23</v>
      </c>
      <c r="H1957" s="6" t="s">
        <v>49</v>
      </c>
      <c r="I1957" t="s">
        <v>546</v>
      </c>
      <c r="J1957">
        <v>585</v>
      </c>
      <c r="K1957"/>
      <c r="N1957" t="s">
        <v>20</v>
      </c>
      <c r="P1957" t="s">
        <v>1081</v>
      </c>
      <c r="Q1957" t="s">
        <v>1073</v>
      </c>
      <c r="R1957" t="s">
        <v>1073</v>
      </c>
      <c r="S1957" t="s">
        <v>1073</v>
      </c>
    </row>
    <row r="1958" spans="1:19" x14ac:dyDescent="0.15">
      <c r="A1958">
        <v>1957</v>
      </c>
      <c r="B1958">
        <v>2016</v>
      </c>
      <c r="C1958" t="s">
        <v>805</v>
      </c>
      <c r="D1958" t="s">
        <v>806</v>
      </c>
      <c r="F1958" t="s">
        <v>89</v>
      </c>
      <c r="G1958" t="s">
        <v>43</v>
      </c>
      <c r="H1958" t="s">
        <v>16</v>
      </c>
      <c r="I1958" t="s">
        <v>546</v>
      </c>
      <c r="J1958">
        <v>1485</v>
      </c>
      <c r="K1958"/>
      <c r="N1958" t="s">
        <v>36</v>
      </c>
      <c r="P1958" t="s">
        <v>1073</v>
      </c>
      <c r="Q1958" t="s">
        <v>1073</v>
      </c>
      <c r="R1958" t="s">
        <v>1073</v>
      </c>
      <c r="S1958" t="s">
        <v>1073</v>
      </c>
    </row>
    <row r="1959" spans="1:19" x14ac:dyDescent="0.15">
      <c r="A1959">
        <v>1958</v>
      </c>
      <c r="B1959">
        <v>2016</v>
      </c>
      <c r="C1959" t="s">
        <v>596</v>
      </c>
      <c r="D1959" t="s">
        <v>393</v>
      </c>
      <c r="F1959" t="s">
        <v>23</v>
      </c>
      <c r="G1959" t="s">
        <v>23</v>
      </c>
      <c r="H1959" t="s">
        <v>71</v>
      </c>
      <c r="I1959" t="s">
        <v>546</v>
      </c>
      <c r="J1959">
        <v>685</v>
      </c>
      <c r="K1959"/>
      <c r="N1959" t="s">
        <v>36</v>
      </c>
      <c r="P1959" t="s">
        <v>1073</v>
      </c>
      <c r="Q1959" t="s">
        <v>1073</v>
      </c>
      <c r="R1959" t="s">
        <v>1073</v>
      </c>
      <c r="S1959" t="s">
        <v>1073</v>
      </c>
    </row>
    <row r="1960" spans="1:19" x14ac:dyDescent="0.15">
      <c r="A1960">
        <v>1959</v>
      </c>
      <c r="B1960">
        <v>2016</v>
      </c>
      <c r="C1960" t="s">
        <v>900</v>
      </c>
      <c r="D1960" t="s">
        <v>143</v>
      </c>
      <c r="E1960" t="s">
        <v>144</v>
      </c>
      <c r="F1960" t="s">
        <v>23</v>
      </c>
      <c r="G1960" t="s">
        <v>23</v>
      </c>
      <c r="H1960" s="6" t="s">
        <v>54</v>
      </c>
      <c r="I1960" t="s">
        <v>550</v>
      </c>
      <c r="J1960">
        <v>0</v>
      </c>
      <c r="K1960"/>
      <c r="N1960" t="s">
        <v>20</v>
      </c>
      <c r="P1960">
        <v>0</v>
      </c>
      <c r="Q1960" t="s">
        <v>1073</v>
      </c>
      <c r="R1960" t="s">
        <v>1073</v>
      </c>
      <c r="S1960" t="s">
        <v>1073</v>
      </c>
    </row>
    <row r="1961" spans="1:19" x14ac:dyDescent="0.15">
      <c r="A1961">
        <v>1960</v>
      </c>
      <c r="B1961">
        <v>2016</v>
      </c>
      <c r="C1961" t="s">
        <v>212</v>
      </c>
      <c r="F1961" t="s">
        <v>50</v>
      </c>
      <c r="G1961" t="s">
        <v>50</v>
      </c>
      <c r="H1961" s="6" t="s">
        <v>54</v>
      </c>
      <c r="I1961" t="s">
        <v>546</v>
      </c>
      <c r="J1961">
        <v>150</v>
      </c>
      <c r="K1961"/>
      <c r="N1961" t="s">
        <v>20</v>
      </c>
      <c r="P1961" t="s">
        <v>1073</v>
      </c>
      <c r="Q1961" t="s">
        <v>1073</v>
      </c>
      <c r="R1961" t="s">
        <v>1073</v>
      </c>
      <c r="S1961" t="s">
        <v>1073</v>
      </c>
    </row>
    <row r="1962" spans="1:19" x14ac:dyDescent="0.15">
      <c r="A1962">
        <v>1961</v>
      </c>
      <c r="B1962">
        <v>2016</v>
      </c>
      <c r="C1962" t="s">
        <v>142</v>
      </c>
      <c r="D1962" t="s">
        <v>143</v>
      </c>
      <c r="F1962" t="s">
        <v>23</v>
      </c>
      <c r="G1962" t="s">
        <v>23</v>
      </c>
      <c r="H1962" t="s">
        <v>16</v>
      </c>
      <c r="I1962" t="s">
        <v>664</v>
      </c>
      <c r="J1962">
        <v>0</v>
      </c>
      <c r="K1962"/>
      <c r="N1962" t="s">
        <v>36</v>
      </c>
      <c r="P1962" t="s">
        <v>1081</v>
      </c>
      <c r="Q1962" t="s">
        <v>1073</v>
      </c>
      <c r="R1962" t="s">
        <v>1073</v>
      </c>
      <c r="S1962" t="s">
        <v>1073</v>
      </c>
    </row>
    <row r="1963" spans="1:19" x14ac:dyDescent="0.15">
      <c r="A1963">
        <v>1962</v>
      </c>
      <c r="B1963">
        <v>2016</v>
      </c>
      <c r="C1963" t="s">
        <v>787</v>
      </c>
      <c r="D1963" t="s">
        <v>814</v>
      </c>
      <c r="F1963" t="s">
        <v>23</v>
      </c>
      <c r="G1963" t="s">
        <v>23</v>
      </c>
      <c r="H1963" t="s">
        <v>24</v>
      </c>
      <c r="I1963" t="s">
        <v>547</v>
      </c>
      <c r="J1963">
        <v>545</v>
      </c>
      <c r="K1963"/>
      <c r="N1963" t="s">
        <v>36</v>
      </c>
      <c r="P1963" t="s">
        <v>1081</v>
      </c>
      <c r="Q1963" t="s">
        <v>1073</v>
      </c>
      <c r="R1963" t="s">
        <v>1073</v>
      </c>
      <c r="S1963" t="s">
        <v>1073</v>
      </c>
    </row>
    <row r="1964" spans="1:19" x14ac:dyDescent="0.15">
      <c r="A1964">
        <v>1963</v>
      </c>
      <c r="B1964">
        <v>2016</v>
      </c>
      <c r="C1964" t="s">
        <v>255</v>
      </c>
      <c r="D1964" t="s">
        <v>293</v>
      </c>
      <c r="E1964" t="s">
        <v>372</v>
      </c>
      <c r="F1964" t="s">
        <v>23</v>
      </c>
      <c r="G1964" t="s">
        <v>23</v>
      </c>
      <c r="H1964" s="6" t="s">
        <v>24</v>
      </c>
      <c r="I1964" t="s">
        <v>275</v>
      </c>
      <c r="J1964">
        <v>0</v>
      </c>
      <c r="K1964"/>
      <c r="N1964" t="s">
        <v>36</v>
      </c>
      <c r="P1964" t="s">
        <v>1081</v>
      </c>
      <c r="Q1964" t="s">
        <v>1073</v>
      </c>
      <c r="R1964" t="s">
        <v>1073</v>
      </c>
      <c r="S1964" t="s">
        <v>1073</v>
      </c>
    </row>
    <row r="1965" spans="1:19" x14ac:dyDescent="0.15">
      <c r="A1965">
        <v>1964</v>
      </c>
      <c r="B1965">
        <v>2016</v>
      </c>
      <c r="C1965" t="s">
        <v>45</v>
      </c>
      <c r="D1965" t="s">
        <v>46</v>
      </c>
      <c r="F1965" t="s">
        <v>47</v>
      </c>
      <c r="G1965" t="s">
        <v>48</v>
      </c>
      <c r="H1965" t="s">
        <v>16</v>
      </c>
      <c r="I1965" t="s">
        <v>546</v>
      </c>
      <c r="J1965">
        <v>685</v>
      </c>
      <c r="K1965"/>
      <c r="N1965" t="s">
        <v>36</v>
      </c>
      <c r="P1965">
        <v>0</v>
      </c>
      <c r="Q1965" t="s">
        <v>1073</v>
      </c>
      <c r="R1965" t="s">
        <v>1073</v>
      </c>
      <c r="S1965" t="s">
        <v>1094</v>
      </c>
    </row>
    <row r="1966" spans="1:19" x14ac:dyDescent="0.15">
      <c r="A1966">
        <v>1965</v>
      </c>
      <c r="B1966">
        <v>2016</v>
      </c>
      <c r="C1966" t="s">
        <v>218</v>
      </c>
      <c r="D1966" t="s">
        <v>219</v>
      </c>
      <c r="F1966" t="s">
        <v>23</v>
      </c>
      <c r="G1966" t="s">
        <v>23</v>
      </c>
      <c r="H1966" t="s">
        <v>16</v>
      </c>
      <c r="I1966" t="s">
        <v>548</v>
      </c>
      <c r="J1966">
        <v>525</v>
      </c>
      <c r="K1966"/>
      <c r="N1966" t="s">
        <v>36</v>
      </c>
      <c r="P1966" t="s">
        <v>1081</v>
      </c>
      <c r="Q1966" t="s">
        <v>1073</v>
      </c>
      <c r="R1966" t="s">
        <v>1073</v>
      </c>
      <c r="S1966" t="s">
        <v>1073</v>
      </c>
    </row>
    <row r="1967" spans="1:19" x14ac:dyDescent="0.15">
      <c r="A1967">
        <v>1966</v>
      </c>
      <c r="B1967">
        <v>2016</v>
      </c>
      <c r="C1967" t="s">
        <v>58</v>
      </c>
      <c r="D1967" t="s">
        <v>484</v>
      </c>
      <c r="F1967" t="s">
        <v>23</v>
      </c>
      <c r="G1967" t="s">
        <v>23</v>
      </c>
      <c r="H1967" s="6" t="s">
        <v>49</v>
      </c>
      <c r="I1967" t="s">
        <v>546</v>
      </c>
      <c r="J1967">
        <v>585</v>
      </c>
      <c r="K1967"/>
      <c r="N1967" t="s">
        <v>36</v>
      </c>
      <c r="P1967" t="s">
        <v>1081</v>
      </c>
      <c r="Q1967" t="s">
        <v>1073</v>
      </c>
      <c r="R1967" t="s">
        <v>1073</v>
      </c>
      <c r="S1967" t="s">
        <v>1073</v>
      </c>
    </row>
    <row r="1968" spans="1:19" x14ac:dyDescent="0.15">
      <c r="A1968">
        <v>1967</v>
      </c>
      <c r="B1968">
        <v>2016</v>
      </c>
      <c r="C1968" t="s">
        <v>460</v>
      </c>
      <c r="D1968" t="s">
        <v>901</v>
      </c>
      <c r="F1968" t="s">
        <v>23</v>
      </c>
      <c r="G1968" t="s">
        <v>23</v>
      </c>
      <c r="H1968" t="s">
        <v>71</v>
      </c>
      <c r="I1968" t="s">
        <v>548</v>
      </c>
      <c r="J1968">
        <v>1325</v>
      </c>
      <c r="K1968"/>
      <c r="N1968" t="s">
        <v>20</v>
      </c>
      <c r="P1968" t="s">
        <v>1073</v>
      </c>
      <c r="Q1968" t="s">
        <v>1073</v>
      </c>
      <c r="R1968" t="s">
        <v>1073</v>
      </c>
      <c r="S1968" t="s">
        <v>1073</v>
      </c>
    </row>
    <row r="1969" spans="1:19" x14ac:dyDescent="0.15">
      <c r="A1969">
        <v>1968</v>
      </c>
      <c r="B1969">
        <v>2016</v>
      </c>
      <c r="C1969" t="s">
        <v>39</v>
      </c>
      <c r="D1969" t="s">
        <v>40</v>
      </c>
      <c r="F1969" t="s">
        <v>23</v>
      </c>
      <c r="G1969" t="s">
        <v>23</v>
      </c>
      <c r="H1969" t="s">
        <v>16</v>
      </c>
      <c r="I1969" t="s">
        <v>548</v>
      </c>
      <c r="J1969">
        <v>625</v>
      </c>
      <c r="K1969"/>
      <c r="N1969" t="s">
        <v>36</v>
      </c>
      <c r="P1969" t="s">
        <v>1081</v>
      </c>
      <c r="Q1969" t="s">
        <v>1073</v>
      </c>
      <c r="R1969" t="s">
        <v>1073</v>
      </c>
      <c r="S1969" t="s">
        <v>1073</v>
      </c>
    </row>
    <row r="1970" spans="1:19" x14ac:dyDescent="0.15">
      <c r="A1970">
        <v>1969</v>
      </c>
      <c r="B1970">
        <v>2016</v>
      </c>
      <c r="C1970" t="s">
        <v>521</v>
      </c>
      <c r="D1970" t="s">
        <v>902</v>
      </c>
      <c r="F1970" t="s">
        <v>112</v>
      </c>
      <c r="G1970" t="s">
        <v>1093</v>
      </c>
      <c r="H1970" t="s">
        <v>49</v>
      </c>
      <c r="I1970" t="s">
        <v>548</v>
      </c>
      <c r="J1970">
        <v>1025</v>
      </c>
      <c r="K1970"/>
      <c r="N1970" t="s">
        <v>36</v>
      </c>
      <c r="P1970" t="s">
        <v>1073</v>
      </c>
      <c r="Q1970" t="s">
        <v>1073</v>
      </c>
      <c r="R1970" t="s">
        <v>1073</v>
      </c>
      <c r="S1970" t="s">
        <v>1073</v>
      </c>
    </row>
    <row r="1971" spans="1:19" x14ac:dyDescent="0.15">
      <c r="A1971">
        <v>1970</v>
      </c>
      <c r="B1971">
        <v>2016</v>
      </c>
      <c r="C1971" t="s">
        <v>45</v>
      </c>
      <c r="D1971" t="s">
        <v>46</v>
      </c>
      <c r="F1971" t="s">
        <v>47</v>
      </c>
      <c r="G1971" t="s">
        <v>48</v>
      </c>
      <c r="H1971" t="s">
        <v>67</v>
      </c>
      <c r="I1971" t="s">
        <v>546</v>
      </c>
      <c r="J1971">
        <v>585</v>
      </c>
      <c r="K1971"/>
      <c r="N1971" t="s">
        <v>20</v>
      </c>
      <c r="P1971">
        <v>0</v>
      </c>
      <c r="Q1971" t="s">
        <v>1073</v>
      </c>
      <c r="R1971" t="s">
        <v>1073</v>
      </c>
      <c r="S1971" t="s">
        <v>1094</v>
      </c>
    </row>
    <row r="1972" spans="1:19" x14ac:dyDescent="0.15">
      <c r="A1972">
        <v>1971</v>
      </c>
      <c r="B1972">
        <v>2016</v>
      </c>
      <c r="C1972" t="s">
        <v>45</v>
      </c>
      <c r="D1972" t="s">
        <v>46</v>
      </c>
      <c r="F1972" t="s">
        <v>47</v>
      </c>
      <c r="G1972" t="s">
        <v>48</v>
      </c>
      <c r="H1972" t="s">
        <v>16</v>
      </c>
      <c r="I1972" t="s">
        <v>851</v>
      </c>
      <c r="J1972">
        <v>0</v>
      </c>
      <c r="K1972"/>
      <c r="N1972" t="s">
        <v>36</v>
      </c>
      <c r="P1972">
        <v>0</v>
      </c>
      <c r="Q1972" t="s">
        <v>1073</v>
      </c>
      <c r="R1972" t="s">
        <v>1073</v>
      </c>
      <c r="S1972" t="s">
        <v>1094</v>
      </c>
    </row>
    <row r="1973" spans="1:19" x14ac:dyDescent="0.15">
      <c r="A1973">
        <v>1972</v>
      </c>
      <c r="B1973">
        <v>2016</v>
      </c>
      <c r="C1973" t="s">
        <v>132</v>
      </c>
      <c r="D1973" t="s">
        <v>133</v>
      </c>
      <c r="F1973" t="s">
        <v>23</v>
      </c>
      <c r="G1973" t="s">
        <v>23</v>
      </c>
      <c r="H1973" t="s">
        <v>16</v>
      </c>
      <c r="I1973" t="s">
        <v>546</v>
      </c>
      <c r="J1973">
        <v>585</v>
      </c>
      <c r="K1973"/>
      <c r="N1973" t="s">
        <v>36</v>
      </c>
      <c r="P1973" t="s">
        <v>1081</v>
      </c>
      <c r="Q1973" t="s">
        <v>1073</v>
      </c>
      <c r="R1973" t="s">
        <v>1073</v>
      </c>
      <c r="S1973" t="s">
        <v>1073</v>
      </c>
    </row>
    <row r="1974" spans="1:19" x14ac:dyDescent="0.15">
      <c r="A1974">
        <v>1973</v>
      </c>
      <c r="B1974">
        <v>2016</v>
      </c>
      <c r="C1974" t="s">
        <v>258</v>
      </c>
      <c r="D1974" t="s">
        <v>101</v>
      </c>
      <c r="F1974" t="s">
        <v>23</v>
      </c>
      <c r="G1974" t="s">
        <v>23</v>
      </c>
      <c r="H1974" s="6" t="s">
        <v>60</v>
      </c>
      <c r="I1974" t="s">
        <v>25</v>
      </c>
      <c r="J1974">
        <v>275</v>
      </c>
      <c r="K1974"/>
      <c r="N1974" t="s">
        <v>20</v>
      </c>
      <c r="P1974" t="s">
        <v>1081</v>
      </c>
      <c r="Q1974" t="s">
        <v>1073</v>
      </c>
      <c r="R1974" t="s">
        <v>1073</v>
      </c>
      <c r="S1974" t="s">
        <v>1073</v>
      </c>
    </row>
    <row r="1975" spans="1:19" x14ac:dyDescent="0.15">
      <c r="A1975">
        <v>1974</v>
      </c>
      <c r="B1975">
        <v>2016</v>
      </c>
      <c r="C1975" t="s">
        <v>376</v>
      </c>
      <c r="D1975" t="s">
        <v>551</v>
      </c>
      <c r="E1975" t="s">
        <v>105</v>
      </c>
      <c r="F1975" t="s">
        <v>23</v>
      </c>
      <c r="G1975" t="s">
        <v>23</v>
      </c>
      <c r="H1975" s="6" t="s">
        <v>71</v>
      </c>
      <c r="I1975" t="s">
        <v>354</v>
      </c>
      <c r="J1975">
        <v>0</v>
      </c>
      <c r="K1975"/>
      <c r="N1975" t="s">
        <v>36</v>
      </c>
      <c r="P1975" t="s">
        <v>1073</v>
      </c>
      <c r="Q1975" t="s">
        <v>1073</v>
      </c>
      <c r="R1975" t="s">
        <v>1073</v>
      </c>
      <c r="S1975" t="s">
        <v>1073</v>
      </c>
    </row>
    <row r="1976" spans="1:19" x14ac:dyDescent="0.15">
      <c r="A1976">
        <v>1975</v>
      </c>
      <c r="B1976">
        <v>2016</v>
      </c>
      <c r="C1976" t="s">
        <v>472</v>
      </c>
      <c r="D1976" t="s">
        <v>439</v>
      </c>
      <c r="F1976" t="s">
        <v>23</v>
      </c>
      <c r="G1976" t="s">
        <v>23</v>
      </c>
      <c r="H1976" t="s">
        <v>71</v>
      </c>
      <c r="I1976" t="s">
        <v>546</v>
      </c>
      <c r="J1976">
        <v>585</v>
      </c>
      <c r="K1976"/>
      <c r="N1976" t="s">
        <v>36</v>
      </c>
      <c r="P1976" t="s">
        <v>1073</v>
      </c>
      <c r="Q1976" t="s">
        <v>1073</v>
      </c>
      <c r="R1976" t="s">
        <v>1073</v>
      </c>
      <c r="S1976" t="s">
        <v>1073</v>
      </c>
    </row>
    <row r="1977" spans="1:19" x14ac:dyDescent="0.15">
      <c r="A1977">
        <v>1976</v>
      </c>
      <c r="B1977">
        <v>2016</v>
      </c>
      <c r="C1977" t="s">
        <v>673</v>
      </c>
      <c r="D1977" t="s">
        <v>65</v>
      </c>
      <c r="F1977" t="s">
        <v>23</v>
      </c>
      <c r="G1977" t="s">
        <v>23</v>
      </c>
      <c r="H1977" s="6" t="s">
        <v>24</v>
      </c>
      <c r="I1977" t="s">
        <v>547</v>
      </c>
      <c r="J1977">
        <v>295</v>
      </c>
      <c r="K1977"/>
      <c r="N1977" t="s">
        <v>20</v>
      </c>
      <c r="P1977" t="s">
        <v>1084</v>
      </c>
      <c r="Q1977" t="s">
        <v>1073</v>
      </c>
      <c r="R1977" t="s">
        <v>1073</v>
      </c>
      <c r="S1977" t="s">
        <v>1073</v>
      </c>
    </row>
    <row r="1978" spans="1:19" x14ac:dyDescent="0.15">
      <c r="A1978">
        <v>1977</v>
      </c>
      <c r="B1978">
        <v>2016</v>
      </c>
      <c r="C1978" t="s">
        <v>679</v>
      </c>
      <c r="D1978" t="s">
        <v>903</v>
      </c>
      <c r="E1978" t="s">
        <v>182</v>
      </c>
      <c r="F1978" t="s">
        <v>23</v>
      </c>
      <c r="G1978" t="s">
        <v>23</v>
      </c>
      <c r="H1978" s="6" t="s">
        <v>71</v>
      </c>
      <c r="I1978" t="s">
        <v>354</v>
      </c>
      <c r="J1978">
        <v>0</v>
      </c>
      <c r="K1978"/>
      <c r="N1978" t="s">
        <v>36</v>
      </c>
      <c r="P1978" t="s">
        <v>1073</v>
      </c>
      <c r="Q1978" t="s">
        <v>1073</v>
      </c>
      <c r="R1978" t="s">
        <v>1073</v>
      </c>
      <c r="S1978" t="s">
        <v>1073</v>
      </c>
    </row>
    <row r="1979" spans="1:19" x14ac:dyDescent="0.15">
      <c r="A1979">
        <v>1978</v>
      </c>
      <c r="B1979">
        <v>2016</v>
      </c>
      <c r="C1979" t="s">
        <v>145</v>
      </c>
      <c r="D1979" t="s">
        <v>146</v>
      </c>
      <c r="F1979" t="s">
        <v>23</v>
      </c>
      <c r="G1979" t="s">
        <v>23</v>
      </c>
      <c r="H1979" t="s">
        <v>16</v>
      </c>
      <c r="I1979" t="s">
        <v>546</v>
      </c>
      <c r="J1979">
        <v>585</v>
      </c>
      <c r="K1979"/>
      <c r="N1979" t="s">
        <v>36</v>
      </c>
      <c r="P1979" t="s">
        <v>1081</v>
      </c>
      <c r="Q1979" t="s">
        <v>1073</v>
      </c>
      <c r="R1979" t="s">
        <v>1073</v>
      </c>
      <c r="S1979" t="s">
        <v>1073</v>
      </c>
    </row>
    <row r="1980" spans="1:19" x14ac:dyDescent="0.15">
      <c r="A1980">
        <v>1979</v>
      </c>
      <c r="B1980">
        <v>2016</v>
      </c>
      <c r="C1980" t="s">
        <v>94</v>
      </c>
      <c r="D1980" t="s">
        <v>95</v>
      </c>
      <c r="F1980" t="s">
        <v>96</v>
      </c>
      <c r="G1980" t="s">
        <v>48</v>
      </c>
      <c r="H1980" t="s">
        <v>16</v>
      </c>
      <c r="I1980" t="s">
        <v>546</v>
      </c>
      <c r="J1980">
        <v>585</v>
      </c>
      <c r="K1980"/>
      <c r="N1980" t="s">
        <v>36</v>
      </c>
      <c r="P1980" t="s">
        <v>1073</v>
      </c>
      <c r="Q1980" t="s">
        <v>1073</v>
      </c>
      <c r="R1980" t="s">
        <v>1073</v>
      </c>
      <c r="S1980" t="s">
        <v>1094</v>
      </c>
    </row>
    <row r="1981" spans="1:19" x14ac:dyDescent="0.15">
      <c r="A1981">
        <v>1980</v>
      </c>
      <c r="B1981">
        <v>2016</v>
      </c>
      <c r="C1981" t="s">
        <v>867</v>
      </c>
      <c r="D1981" t="s">
        <v>645</v>
      </c>
      <c r="F1981" t="s">
        <v>23</v>
      </c>
      <c r="G1981" t="s">
        <v>23</v>
      </c>
      <c r="H1981" t="s">
        <v>24</v>
      </c>
      <c r="I1981" t="s">
        <v>547</v>
      </c>
      <c r="J1981">
        <v>295</v>
      </c>
      <c r="K1981"/>
      <c r="N1981" t="s">
        <v>36</v>
      </c>
      <c r="P1981" t="s">
        <v>1081</v>
      </c>
      <c r="Q1981" t="s">
        <v>1073</v>
      </c>
      <c r="R1981" t="s">
        <v>1073</v>
      </c>
      <c r="S1981" t="s">
        <v>1073</v>
      </c>
    </row>
    <row r="1982" spans="1:19" x14ac:dyDescent="0.15">
      <c r="A1982">
        <v>1981</v>
      </c>
      <c r="B1982">
        <v>2016</v>
      </c>
      <c r="C1982" t="s">
        <v>116</v>
      </c>
      <c r="D1982" t="s">
        <v>468</v>
      </c>
      <c r="F1982" t="s">
        <v>23</v>
      </c>
      <c r="G1982" t="s">
        <v>23</v>
      </c>
      <c r="H1982" t="s">
        <v>24</v>
      </c>
      <c r="I1982" t="s">
        <v>275</v>
      </c>
      <c r="J1982">
        <v>0</v>
      </c>
      <c r="K1982"/>
      <c r="N1982" t="s">
        <v>20</v>
      </c>
      <c r="P1982" t="s">
        <v>1081</v>
      </c>
      <c r="Q1982" t="s">
        <v>1073</v>
      </c>
      <c r="R1982" t="s">
        <v>1073</v>
      </c>
      <c r="S1982" t="s">
        <v>1073</v>
      </c>
    </row>
    <row r="1983" spans="1:19" x14ac:dyDescent="0.15">
      <c r="A1983">
        <v>1982</v>
      </c>
      <c r="B1983">
        <v>2016</v>
      </c>
      <c r="C1983" t="s">
        <v>272</v>
      </c>
      <c r="D1983" t="s">
        <v>296</v>
      </c>
      <c r="F1983" t="s">
        <v>23</v>
      </c>
      <c r="G1983" t="s">
        <v>23</v>
      </c>
      <c r="H1983" s="6" t="s">
        <v>24</v>
      </c>
      <c r="I1983" t="s">
        <v>547</v>
      </c>
      <c r="J1983">
        <v>295</v>
      </c>
      <c r="K1983"/>
      <c r="N1983" t="s">
        <v>20</v>
      </c>
      <c r="P1983" t="s">
        <v>1081</v>
      </c>
      <c r="Q1983" t="s">
        <v>1073</v>
      </c>
      <c r="R1983" t="s">
        <v>1073</v>
      </c>
      <c r="S1983" t="s">
        <v>1073</v>
      </c>
    </row>
    <row r="1984" spans="1:19" x14ac:dyDescent="0.15">
      <c r="A1984">
        <v>1983</v>
      </c>
      <c r="B1984">
        <v>2016</v>
      </c>
      <c r="C1984" t="s">
        <v>321</v>
      </c>
      <c r="D1984" t="s">
        <v>277</v>
      </c>
      <c r="F1984" t="s">
        <v>23</v>
      </c>
      <c r="G1984" t="s">
        <v>23</v>
      </c>
      <c r="H1984" s="6" t="s">
        <v>24</v>
      </c>
      <c r="I1984" t="s">
        <v>547</v>
      </c>
      <c r="J1984">
        <v>295</v>
      </c>
      <c r="K1984"/>
      <c r="N1984" t="s">
        <v>20</v>
      </c>
      <c r="P1984" t="s">
        <v>1084</v>
      </c>
      <c r="Q1984" t="s">
        <v>1073</v>
      </c>
      <c r="R1984" t="s">
        <v>1073</v>
      </c>
      <c r="S1984" t="s">
        <v>1073</v>
      </c>
    </row>
    <row r="1985" spans="1:19" x14ac:dyDescent="0.15">
      <c r="A1985">
        <v>1984</v>
      </c>
      <c r="B1985">
        <v>2016</v>
      </c>
      <c r="C1985" t="s">
        <v>531</v>
      </c>
      <c r="D1985" t="s">
        <v>62</v>
      </c>
      <c r="F1985" t="s">
        <v>14</v>
      </c>
      <c r="G1985" t="s">
        <v>15</v>
      </c>
      <c r="H1985" t="s">
        <v>24</v>
      </c>
      <c r="I1985" t="s">
        <v>547</v>
      </c>
      <c r="J1985">
        <v>445</v>
      </c>
      <c r="K1985"/>
      <c r="N1985" t="s">
        <v>20</v>
      </c>
      <c r="P1985" t="s">
        <v>1073</v>
      </c>
      <c r="Q1985" t="s">
        <v>1073</v>
      </c>
      <c r="R1985" t="s">
        <v>1073</v>
      </c>
      <c r="S1985" t="s">
        <v>1073</v>
      </c>
    </row>
    <row r="1986" spans="1:19" x14ac:dyDescent="0.15">
      <c r="A1986">
        <v>1985</v>
      </c>
      <c r="B1986">
        <v>2016</v>
      </c>
      <c r="C1986" t="s">
        <v>845</v>
      </c>
      <c r="D1986" t="s">
        <v>846</v>
      </c>
      <c r="E1986" t="s">
        <v>147</v>
      </c>
      <c r="F1986" t="s">
        <v>23</v>
      </c>
      <c r="G1986" t="s">
        <v>23</v>
      </c>
      <c r="H1986" s="6" t="s">
        <v>49</v>
      </c>
      <c r="I1986" t="s">
        <v>547</v>
      </c>
      <c r="J1986">
        <v>295</v>
      </c>
      <c r="K1986"/>
      <c r="N1986" t="s">
        <v>36</v>
      </c>
      <c r="P1986" t="s">
        <v>1085</v>
      </c>
      <c r="Q1986" t="s">
        <v>1082</v>
      </c>
      <c r="R1986" t="s">
        <v>1073</v>
      </c>
      <c r="S1986" t="s">
        <v>1073</v>
      </c>
    </row>
    <row r="1987" spans="1:19" x14ac:dyDescent="0.15">
      <c r="A1987">
        <v>1986</v>
      </c>
      <c r="B1987">
        <v>2016</v>
      </c>
      <c r="C1987" t="s">
        <v>904</v>
      </c>
      <c r="D1987" t="s">
        <v>905</v>
      </c>
      <c r="F1987" t="s">
        <v>23</v>
      </c>
      <c r="G1987" t="s">
        <v>23</v>
      </c>
      <c r="H1987" t="s">
        <v>16</v>
      </c>
      <c r="I1987" t="s">
        <v>546</v>
      </c>
      <c r="J1987">
        <v>685</v>
      </c>
      <c r="K1987"/>
      <c r="N1987" t="s">
        <v>36</v>
      </c>
      <c r="P1987" t="s">
        <v>1084</v>
      </c>
      <c r="Q1987" t="s">
        <v>1073</v>
      </c>
      <c r="R1987" t="s">
        <v>1073</v>
      </c>
      <c r="S1987" t="s">
        <v>1073</v>
      </c>
    </row>
    <row r="1988" spans="1:19" x14ac:dyDescent="0.15">
      <c r="A1988">
        <v>1987</v>
      </c>
      <c r="B1988">
        <v>2016</v>
      </c>
      <c r="C1988" t="s">
        <v>258</v>
      </c>
      <c r="D1988" t="s">
        <v>101</v>
      </c>
      <c r="F1988" t="s">
        <v>23</v>
      </c>
      <c r="G1988" t="s">
        <v>23</v>
      </c>
      <c r="H1988" t="s">
        <v>24</v>
      </c>
      <c r="I1988" t="s">
        <v>547</v>
      </c>
      <c r="J1988">
        <v>395</v>
      </c>
      <c r="K1988"/>
      <c r="N1988" t="s">
        <v>36</v>
      </c>
      <c r="P1988" t="s">
        <v>1081</v>
      </c>
      <c r="Q1988" t="s">
        <v>1073</v>
      </c>
      <c r="R1988" t="s">
        <v>1073</v>
      </c>
      <c r="S1988" t="s">
        <v>1073</v>
      </c>
    </row>
    <row r="1989" spans="1:19" x14ac:dyDescent="0.15">
      <c r="A1989">
        <v>1988</v>
      </c>
      <c r="B1989">
        <v>2016</v>
      </c>
      <c r="C1989" t="s">
        <v>272</v>
      </c>
      <c r="D1989" t="s">
        <v>296</v>
      </c>
      <c r="F1989" t="s">
        <v>23</v>
      </c>
      <c r="G1989" t="s">
        <v>23</v>
      </c>
      <c r="H1989" t="s">
        <v>24</v>
      </c>
      <c r="I1989" t="s">
        <v>25</v>
      </c>
      <c r="J1989">
        <v>275</v>
      </c>
      <c r="K1989"/>
      <c r="N1989" t="s">
        <v>36</v>
      </c>
      <c r="P1989" t="s">
        <v>1081</v>
      </c>
      <c r="Q1989" t="s">
        <v>1073</v>
      </c>
      <c r="R1989" t="s">
        <v>1073</v>
      </c>
      <c r="S1989" t="s">
        <v>1073</v>
      </c>
    </row>
    <row r="1990" spans="1:19" x14ac:dyDescent="0.15">
      <c r="A1990">
        <v>1989</v>
      </c>
      <c r="B1990">
        <v>2016</v>
      </c>
      <c r="C1990" t="s">
        <v>234</v>
      </c>
      <c r="D1990" t="s">
        <v>235</v>
      </c>
      <c r="F1990" t="s">
        <v>23</v>
      </c>
      <c r="G1990" t="s">
        <v>23</v>
      </c>
      <c r="H1990" t="s">
        <v>24</v>
      </c>
      <c r="I1990" t="s">
        <v>547</v>
      </c>
      <c r="J1990">
        <v>295</v>
      </c>
      <c r="K1990"/>
      <c r="N1990" t="s">
        <v>20</v>
      </c>
      <c r="P1990" t="s">
        <v>1081</v>
      </c>
      <c r="Q1990" t="s">
        <v>1073</v>
      </c>
      <c r="R1990" t="s">
        <v>1073</v>
      </c>
      <c r="S1990" t="s">
        <v>1073</v>
      </c>
    </row>
    <row r="1991" spans="1:19" x14ac:dyDescent="0.15">
      <c r="A1991">
        <v>1990</v>
      </c>
      <c r="B1991">
        <v>2016</v>
      </c>
      <c r="C1991" t="s">
        <v>247</v>
      </c>
      <c r="D1991" t="s">
        <v>248</v>
      </c>
      <c r="F1991" t="s">
        <v>23</v>
      </c>
      <c r="G1991" t="s">
        <v>23</v>
      </c>
      <c r="H1991" s="6" t="s">
        <v>24</v>
      </c>
      <c r="I1991" t="s">
        <v>25</v>
      </c>
      <c r="J1991">
        <v>275</v>
      </c>
      <c r="K1991"/>
      <c r="N1991" t="s">
        <v>36</v>
      </c>
      <c r="P1991" t="s">
        <v>1081</v>
      </c>
      <c r="Q1991" t="s">
        <v>1073</v>
      </c>
      <c r="R1991" t="s">
        <v>1073</v>
      </c>
      <c r="S1991" t="s">
        <v>1073</v>
      </c>
    </row>
    <row r="1992" spans="1:19" x14ac:dyDescent="0.15">
      <c r="A1992">
        <v>1991</v>
      </c>
      <c r="B1992">
        <v>2016</v>
      </c>
      <c r="C1992" t="s">
        <v>56</v>
      </c>
      <c r="D1992" t="s">
        <v>57</v>
      </c>
      <c r="F1992" t="s">
        <v>23</v>
      </c>
      <c r="G1992" t="s">
        <v>23</v>
      </c>
      <c r="H1992" t="s">
        <v>24</v>
      </c>
      <c r="I1992" t="s">
        <v>547</v>
      </c>
      <c r="J1992">
        <v>395</v>
      </c>
      <c r="K1992"/>
      <c r="N1992" t="s">
        <v>36</v>
      </c>
      <c r="P1992" t="s">
        <v>1081</v>
      </c>
      <c r="Q1992" t="s">
        <v>1073</v>
      </c>
      <c r="R1992" t="s">
        <v>1073</v>
      </c>
      <c r="S1992" t="s">
        <v>1073</v>
      </c>
    </row>
    <row r="1993" spans="1:19" x14ac:dyDescent="0.15">
      <c r="A1993">
        <v>1992</v>
      </c>
      <c r="B1993">
        <v>2016</v>
      </c>
      <c r="C1993" t="s">
        <v>817</v>
      </c>
      <c r="D1993" t="s">
        <v>750</v>
      </c>
      <c r="F1993" t="s">
        <v>360</v>
      </c>
      <c r="G1993" t="s">
        <v>43</v>
      </c>
      <c r="H1993" t="s">
        <v>16</v>
      </c>
      <c r="I1993" t="s">
        <v>546</v>
      </c>
      <c r="J1993">
        <v>585</v>
      </c>
      <c r="K1993"/>
      <c r="N1993" t="s">
        <v>36</v>
      </c>
      <c r="P1993" t="s">
        <v>1073</v>
      </c>
      <c r="Q1993" t="s">
        <v>1073</v>
      </c>
      <c r="R1993" t="s">
        <v>1073</v>
      </c>
      <c r="S1993" t="s">
        <v>1094</v>
      </c>
    </row>
    <row r="1994" spans="1:19" x14ac:dyDescent="0.15">
      <c r="A1994">
        <v>1993</v>
      </c>
      <c r="B1994">
        <v>2016</v>
      </c>
      <c r="C1994" t="s">
        <v>492</v>
      </c>
      <c r="F1994" t="s">
        <v>493</v>
      </c>
      <c r="G1994" t="s">
        <v>43</v>
      </c>
      <c r="H1994" t="s">
        <v>16</v>
      </c>
      <c r="I1994" t="s">
        <v>546</v>
      </c>
      <c r="J1994">
        <v>685</v>
      </c>
      <c r="K1994"/>
      <c r="N1994" t="s">
        <v>36</v>
      </c>
      <c r="P1994" t="s">
        <v>1073</v>
      </c>
      <c r="Q1994" t="s">
        <v>1073</v>
      </c>
      <c r="R1994" t="s">
        <v>1073</v>
      </c>
      <c r="S1994" t="s">
        <v>1094</v>
      </c>
    </row>
    <row r="1995" spans="1:19" x14ac:dyDescent="0.15">
      <c r="A1995">
        <v>1994</v>
      </c>
      <c r="B1995">
        <v>2016</v>
      </c>
      <c r="C1995" t="s">
        <v>206</v>
      </c>
      <c r="D1995" t="s">
        <v>223</v>
      </c>
      <c r="F1995" t="s">
        <v>23</v>
      </c>
      <c r="G1995" t="s">
        <v>23</v>
      </c>
      <c r="H1995" s="6" t="s">
        <v>24</v>
      </c>
      <c r="I1995" t="s">
        <v>547</v>
      </c>
      <c r="J1995">
        <v>295</v>
      </c>
      <c r="K1995"/>
      <c r="N1995" t="s">
        <v>20</v>
      </c>
      <c r="P1995" t="s">
        <v>1081</v>
      </c>
      <c r="Q1995" t="s">
        <v>1073</v>
      </c>
      <c r="R1995" t="s">
        <v>1073</v>
      </c>
      <c r="S1995" t="s">
        <v>1073</v>
      </c>
    </row>
    <row r="1996" spans="1:19" x14ac:dyDescent="0.15">
      <c r="A1996">
        <v>1995</v>
      </c>
      <c r="B1996">
        <v>2016</v>
      </c>
      <c r="C1996" t="s">
        <v>906</v>
      </c>
      <c r="D1996" t="s">
        <v>907</v>
      </c>
      <c r="F1996" t="s">
        <v>23</v>
      </c>
      <c r="G1996" t="s">
        <v>23</v>
      </c>
      <c r="H1996" s="6" t="s">
        <v>63</v>
      </c>
      <c r="I1996" t="s">
        <v>546</v>
      </c>
      <c r="J1996">
        <v>685</v>
      </c>
      <c r="K1996"/>
      <c r="N1996" t="s">
        <v>36</v>
      </c>
      <c r="P1996" t="s">
        <v>1073</v>
      </c>
      <c r="Q1996" t="s">
        <v>1073</v>
      </c>
      <c r="R1996" t="s">
        <v>1073</v>
      </c>
      <c r="S1996" t="s">
        <v>1073</v>
      </c>
    </row>
    <row r="1997" spans="1:19" x14ac:dyDescent="0.15">
      <c r="A1997">
        <v>1996</v>
      </c>
      <c r="B1997">
        <v>2016</v>
      </c>
      <c r="C1997" t="s">
        <v>264</v>
      </c>
      <c r="D1997" t="s">
        <v>176</v>
      </c>
      <c r="E1997" t="s">
        <v>177</v>
      </c>
      <c r="F1997" t="s">
        <v>23</v>
      </c>
      <c r="G1997" t="s">
        <v>23</v>
      </c>
      <c r="H1997" t="s">
        <v>71</v>
      </c>
      <c r="I1997" t="s">
        <v>354</v>
      </c>
      <c r="J1997">
        <v>0</v>
      </c>
      <c r="K1997"/>
      <c r="N1997" t="s">
        <v>36</v>
      </c>
      <c r="P1997" t="s">
        <v>1073</v>
      </c>
      <c r="Q1997" t="s">
        <v>1073</v>
      </c>
      <c r="R1997" t="s">
        <v>1073</v>
      </c>
      <c r="S1997" t="s">
        <v>1073</v>
      </c>
    </row>
    <row r="1998" spans="1:19" x14ac:dyDescent="0.15">
      <c r="A1998">
        <v>1997</v>
      </c>
      <c r="B1998">
        <v>2016</v>
      </c>
      <c r="C1998" t="s">
        <v>255</v>
      </c>
      <c r="D1998" t="s">
        <v>293</v>
      </c>
      <c r="F1998" t="s">
        <v>23</v>
      </c>
      <c r="G1998" t="s">
        <v>23</v>
      </c>
      <c r="H1998" t="s">
        <v>49</v>
      </c>
      <c r="I1998" t="s">
        <v>547</v>
      </c>
      <c r="J1998">
        <v>545</v>
      </c>
      <c r="K1998"/>
      <c r="N1998" t="s">
        <v>36</v>
      </c>
      <c r="P1998" t="s">
        <v>1081</v>
      </c>
      <c r="Q1998" t="s">
        <v>1073</v>
      </c>
      <c r="R1998" t="s">
        <v>1073</v>
      </c>
      <c r="S1998" t="s">
        <v>1073</v>
      </c>
    </row>
    <row r="1999" spans="1:19" x14ac:dyDescent="0.15">
      <c r="A1999">
        <v>1998</v>
      </c>
      <c r="B1999">
        <v>2016</v>
      </c>
      <c r="C1999" t="s">
        <v>255</v>
      </c>
      <c r="D1999" t="s">
        <v>293</v>
      </c>
      <c r="E1999" t="s">
        <v>372</v>
      </c>
      <c r="F1999" t="s">
        <v>23</v>
      </c>
      <c r="G1999" t="s">
        <v>23</v>
      </c>
      <c r="H1999" s="6" t="s">
        <v>24</v>
      </c>
      <c r="I1999" t="s">
        <v>275</v>
      </c>
      <c r="J1999">
        <v>0</v>
      </c>
      <c r="K1999"/>
      <c r="N1999" t="s">
        <v>36</v>
      </c>
      <c r="P1999" t="s">
        <v>1081</v>
      </c>
      <c r="Q1999" t="s">
        <v>1073</v>
      </c>
      <c r="R1999" t="s">
        <v>1073</v>
      </c>
      <c r="S1999" t="s">
        <v>1073</v>
      </c>
    </row>
    <row r="2000" spans="1:19" x14ac:dyDescent="0.15">
      <c r="A2000">
        <v>1999</v>
      </c>
      <c r="B2000">
        <v>2016</v>
      </c>
      <c r="C2000" t="s">
        <v>272</v>
      </c>
      <c r="D2000" t="s">
        <v>273</v>
      </c>
      <c r="F2000" t="s">
        <v>23</v>
      </c>
      <c r="G2000" t="s">
        <v>23</v>
      </c>
      <c r="H2000" t="s">
        <v>24</v>
      </c>
      <c r="I2000" t="s">
        <v>25</v>
      </c>
      <c r="J2000">
        <v>275</v>
      </c>
      <c r="K2000"/>
      <c r="N2000" t="s">
        <v>36</v>
      </c>
      <c r="P2000" t="s">
        <v>1081</v>
      </c>
      <c r="Q2000" t="s">
        <v>1073</v>
      </c>
      <c r="R2000" t="s">
        <v>1073</v>
      </c>
      <c r="S2000" t="s">
        <v>1073</v>
      </c>
    </row>
    <row r="2001" spans="1:19" x14ac:dyDescent="0.15">
      <c r="A2001">
        <v>2000</v>
      </c>
      <c r="B2001">
        <v>2016</v>
      </c>
      <c r="C2001" t="s">
        <v>384</v>
      </c>
      <c r="D2001" t="s">
        <v>528</v>
      </c>
      <c r="F2001" t="s">
        <v>23</v>
      </c>
      <c r="G2001" t="s">
        <v>23</v>
      </c>
      <c r="H2001" t="s">
        <v>71</v>
      </c>
      <c r="I2001" t="s">
        <v>548</v>
      </c>
      <c r="J2001">
        <v>1000</v>
      </c>
      <c r="K2001"/>
      <c r="N2001" t="s">
        <v>36</v>
      </c>
      <c r="P2001" t="s">
        <v>1073</v>
      </c>
      <c r="Q2001" t="s">
        <v>1073</v>
      </c>
      <c r="R2001" t="s">
        <v>1073</v>
      </c>
      <c r="S2001" t="s">
        <v>1073</v>
      </c>
    </row>
    <row r="2002" spans="1:19" x14ac:dyDescent="0.15">
      <c r="A2002">
        <v>2001</v>
      </c>
      <c r="B2002">
        <v>2016</v>
      </c>
      <c r="C2002" t="s">
        <v>908</v>
      </c>
      <c r="D2002" t="s">
        <v>909</v>
      </c>
      <c r="F2002" t="s">
        <v>23</v>
      </c>
      <c r="G2002" t="s">
        <v>23</v>
      </c>
      <c r="H2002" s="6" t="s">
        <v>71</v>
      </c>
      <c r="I2002" t="s">
        <v>546</v>
      </c>
      <c r="J2002">
        <v>1485</v>
      </c>
      <c r="K2002"/>
      <c r="N2002" t="s">
        <v>36</v>
      </c>
      <c r="P2002" t="s">
        <v>1073</v>
      </c>
      <c r="Q2002" t="s">
        <v>1073</v>
      </c>
      <c r="R2002" t="s">
        <v>1073</v>
      </c>
      <c r="S2002" t="s">
        <v>1073</v>
      </c>
    </row>
    <row r="2003" spans="1:19" x14ac:dyDescent="0.15">
      <c r="A2003">
        <v>2002</v>
      </c>
      <c r="B2003">
        <v>2016</v>
      </c>
      <c r="C2003" t="s">
        <v>429</v>
      </c>
      <c r="D2003" t="s">
        <v>430</v>
      </c>
      <c r="F2003" t="s">
        <v>23</v>
      </c>
      <c r="G2003" t="s">
        <v>23</v>
      </c>
      <c r="H2003" t="s">
        <v>63</v>
      </c>
      <c r="I2003" t="s">
        <v>546</v>
      </c>
      <c r="J2003">
        <v>585</v>
      </c>
      <c r="K2003"/>
      <c r="N2003" t="s">
        <v>36</v>
      </c>
      <c r="P2003" t="s">
        <v>1073</v>
      </c>
      <c r="Q2003" t="s">
        <v>1073</v>
      </c>
      <c r="R2003" t="s">
        <v>1073</v>
      </c>
      <c r="S2003" t="s">
        <v>1073</v>
      </c>
    </row>
    <row r="2004" spans="1:19" x14ac:dyDescent="0.15">
      <c r="A2004">
        <v>2003</v>
      </c>
      <c r="B2004">
        <v>2016</v>
      </c>
      <c r="C2004" t="s">
        <v>167</v>
      </c>
      <c r="D2004" t="s">
        <v>168</v>
      </c>
      <c r="F2004" t="s">
        <v>23</v>
      </c>
      <c r="G2004" t="s">
        <v>23</v>
      </c>
      <c r="H2004" t="s">
        <v>16</v>
      </c>
      <c r="I2004" t="s">
        <v>548</v>
      </c>
      <c r="J2004">
        <v>525</v>
      </c>
      <c r="K2004"/>
      <c r="N2004" t="s">
        <v>36</v>
      </c>
      <c r="P2004" t="s">
        <v>1081</v>
      </c>
      <c r="Q2004" t="s">
        <v>1073</v>
      </c>
      <c r="R2004" t="s">
        <v>1073</v>
      </c>
      <c r="S2004" t="s">
        <v>1073</v>
      </c>
    </row>
    <row r="2005" spans="1:19" x14ac:dyDescent="0.15">
      <c r="A2005">
        <v>2004</v>
      </c>
      <c r="B2005">
        <v>2016</v>
      </c>
      <c r="C2005" t="s">
        <v>258</v>
      </c>
      <c r="D2005" t="s">
        <v>101</v>
      </c>
      <c r="F2005" t="s">
        <v>23</v>
      </c>
      <c r="G2005" t="s">
        <v>23</v>
      </c>
      <c r="H2005" s="6" t="s">
        <v>24</v>
      </c>
      <c r="I2005" t="s">
        <v>547</v>
      </c>
      <c r="J2005">
        <v>995</v>
      </c>
      <c r="K2005"/>
      <c r="N2005" t="s">
        <v>20</v>
      </c>
      <c r="P2005" t="s">
        <v>1081</v>
      </c>
      <c r="Q2005" t="s">
        <v>1073</v>
      </c>
      <c r="R2005" t="s">
        <v>1073</v>
      </c>
      <c r="S2005" t="s">
        <v>1073</v>
      </c>
    </row>
    <row r="2006" spans="1:19" x14ac:dyDescent="0.15">
      <c r="A2006">
        <v>2005</v>
      </c>
      <c r="B2006">
        <v>2016</v>
      </c>
      <c r="C2006" t="s">
        <v>812</v>
      </c>
      <c r="D2006" t="s">
        <v>813</v>
      </c>
      <c r="F2006" t="s">
        <v>74</v>
      </c>
      <c r="G2006" t="s">
        <v>35</v>
      </c>
      <c r="H2006" s="6" t="s">
        <v>54</v>
      </c>
      <c r="I2006" t="s">
        <v>547</v>
      </c>
      <c r="J2006">
        <v>695</v>
      </c>
      <c r="K2006"/>
      <c r="N2006" t="s">
        <v>50</v>
      </c>
      <c r="P2006" t="s">
        <v>1073</v>
      </c>
      <c r="Q2006" t="s">
        <v>1073</v>
      </c>
      <c r="R2006" t="s">
        <v>1073</v>
      </c>
      <c r="S2006" t="s">
        <v>1073</v>
      </c>
    </row>
    <row r="2007" spans="1:19" x14ac:dyDescent="0.15">
      <c r="A2007">
        <v>2006</v>
      </c>
      <c r="B2007">
        <v>2016</v>
      </c>
      <c r="C2007" t="s">
        <v>258</v>
      </c>
      <c r="D2007" t="s">
        <v>101</v>
      </c>
      <c r="F2007" t="s">
        <v>23</v>
      </c>
      <c r="G2007" t="s">
        <v>23</v>
      </c>
      <c r="H2007" t="s">
        <v>24</v>
      </c>
      <c r="I2007" t="s">
        <v>25</v>
      </c>
      <c r="J2007">
        <v>275</v>
      </c>
      <c r="K2007"/>
      <c r="N2007" t="s">
        <v>36</v>
      </c>
      <c r="P2007" t="s">
        <v>1081</v>
      </c>
      <c r="Q2007" t="s">
        <v>1073</v>
      </c>
      <c r="R2007" t="s">
        <v>1073</v>
      </c>
      <c r="S2007" t="s">
        <v>1073</v>
      </c>
    </row>
    <row r="2008" spans="1:19" x14ac:dyDescent="0.15">
      <c r="A2008">
        <v>2007</v>
      </c>
      <c r="B2008">
        <v>2016</v>
      </c>
      <c r="C2008" t="s">
        <v>822</v>
      </c>
      <c r="D2008" t="s">
        <v>823</v>
      </c>
      <c r="F2008" t="s">
        <v>23</v>
      </c>
      <c r="G2008" t="s">
        <v>23</v>
      </c>
      <c r="H2008" t="s">
        <v>71</v>
      </c>
      <c r="I2008" t="s">
        <v>354</v>
      </c>
      <c r="J2008">
        <v>0</v>
      </c>
      <c r="K2008"/>
      <c r="N2008" t="s">
        <v>36</v>
      </c>
      <c r="P2008" t="s">
        <v>1073</v>
      </c>
      <c r="Q2008" t="s">
        <v>1073</v>
      </c>
      <c r="R2008" t="s">
        <v>1073</v>
      </c>
      <c r="S2008" t="s">
        <v>1073</v>
      </c>
    </row>
    <row r="2009" spans="1:19" x14ac:dyDescent="0.15">
      <c r="A2009">
        <v>2008</v>
      </c>
      <c r="B2009">
        <v>2016</v>
      </c>
      <c r="C2009" t="s">
        <v>910</v>
      </c>
      <c r="D2009" t="s">
        <v>78</v>
      </c>
      <c r="F2009" t="s">
        <v>78</v>
      </c>
      <c r="G2009" t="s">
        <v>35</v>
      </c>
      <c r="H2009" t="s">
        <v>49</v>
      </c>
      <c r="I2009" t="s">
        <v>548</v>
      </c>
      <c r="J2009">
        <v>625</v>
      </c>
      <c r="K2009"/>
      <c r="N2009" t="s">
        <v>36</v>
      </c>
      <c r="P2009" t="s">
        <v>1073</v>
      </c>
      <c r="Q2009" t="s">
        <v>1073</v>
      </c>
      <c r="R2009" t="s">
        <v>1073</v>
      </c>
      <c r="S2009" t="s">
        <v>1094</v>
      </c>
    </row>
    <row r="2010" spans="1:19" x14ac:dyDescent="0.15">
      <c r="A2010">
        <v>2009</v>
      </c>
      <c r="B2010">
        <v>2016</v>
      </c>
      <c r="C2010" t="s">
        <v>911</v>
      </c>
      <c r="D2010" t="s">
        <v>912</v>
      </c>
      <c r="F2010" t="s">
        <v>83</v>
      </c>
      <c r="G2010" t="s">
        <v>35</v>
      </c>
      <c r="H2010" t="s">
        <v>16</v>
      </c>
      <c r="I2010" t="s">
        <v>546</v>
      </c>
      <c r="J2010">
        <v>585</v>
      </c>
      <c r="K2010"/>
      <c r="N2010" t="s">
        <v>36</v>
      </c>
      <c r="P2010" t="s">
        <v>1073</v>
      </c>
      <c r="Q2010" t="s">
        <v>1073</v>
      </c>
      <c r="R2010" t="s">
        <v>1073</v>
      </c>
      <c r="S2010" t="s">
        <v>1073</v>
      </c>
    </row>
    <row r="2011" spans="1:19" x14ac:dyDescent="0.15">
      <c r="A2011">
        <v>2010</v>
      </c>
      <c r="B2011">
        <v>2016</v>
      </c>
      <c r="C2011" t="s">
        <v>45</v>
      </c>
      <c r="D2011" t="s">
        <v>46</v>
      </c>
      <c r="F2011" t="s">
        <v>47</v>
      </c>
      <c r="G2011" t="s">
        <v>48</v>
      </c>
      <c r="H2011" t="s">
        <v>24</v>
      </c>
      <c r="I2011" t="s">
        <v>547</v>
      </c>
      <c r="J2011">
        <v>395</v>
      </c>
      <c r="K2011"/>
      <c r="N2011" t="s">
        <v>36</v>
      </c>
      <c r="P2011">
        <v>0</v>
      </c>
      <c r="Q2011" t="s">
        <v>1073</v>
      </c>
      <c r="R2011" t="s">
        <v>1073</v>
      </c>
      <c r="S2011" t="s">
        <v>1094</v>
      </c>
    </row>
    <row r="2012" spans="1:19" x14ac:dyDescent="0.15">
      <c r="A2012">
        <v>2011</v>
      </c>
      <c r="B2012">
        <v>2016</v>
      </c>
      <c r="C2012" t="s">
        <v>908</v>
      </c>
      <c r="D2012" t="s">
        <v>909</v>
      </c>
      <c r="F2012" t="s">
        <v>23</v>
      </c>
      <c r="G2012" t="s">
        <v>23</v>
      </c>
      <c r="H2012" t="s">
        <v>71</v>
      </c>
      <c r="I2012" t="s">
        <v>546</v>
      </c>
      <c r="J2012">
        <v>585</v>
      </c>
      <c r="K2012"/>
      <c r="N2012" t="s">
        <v>36</v>
      </c>
      <c r="P2012" t="s">
        <v>1073</v>
      </c>
      <c r="Q2012" t="s">
        <v>1073</v>
      </c>
      <c r="R2012" t="s">
        <v>1073</v>
      </c>
      <c r="S2012" t="s">
        <v>1073</v>
      </c>
    </row>
    <row r="2013" spans="1:19" x14ac:dyDescent="0.15">
      <c r="A2013">
        <v>2012</v>
      </c>
      <c r="B2013">
        <v>2016</v>
      </c>
      <c r="C2013" t="s">
        <v>507</v>
      </c>
      <c r="D2013" t="s">
        <v>508</v>
      </c>
      <c r="F2013" t="s">
        <v>23</v>
      </c>
      <c r="G2013" t="s">
        <v>23</v>
      </c>
      <c r="H2013" t="s">
        <v>16</v>
      </c>
      <c r="I2013" t="s">
        <v>548</v>
      </c>
      <c r="J2013">
        <v>525</v>
      </c>
      <c r="K2013"/>
      <c r="N2013" t="s">
        <v>36</v>
      </c>
      <c r="P2013" t="s">
        <v>1081</v>
      </c>
      <c r="Q2013" t="s">
        <v>1073</v>
      </c>
      <c r="R2013" t="s">
        <v>1073</v>
      </c>
      <c r="S2013" t="s">
        <v>1073</v>
      </c>
    </row>
    <row r="2014" spans="1:19" x14ac:dyDescent="0.15">
      <c r="A2014">
        <v>2013</v>
      </c>
      <c r="B2014">
        <v>2016</v>
      </c>
      <c r="C2014" t="s">
        <v>77</v>
      </c>
      <c r="D2014" t="s">
        <v>78</v>
      </c>
      <c r="F2014" t="s">
        <v>78</v>
      </c>
      <c r="G2014" t="s">
        <v>35</v>
      </c>
      <c r="H2014" s="6" t="s">
        <v>54</v>
      </c>
      <c r="I2014" t="s">
        <v>547</v>
      </c>
      <c r="J2014">
        <v>295</v>
      </c>
      <c r="K2014"/>
      <c r="N2014" t="s">
        <v>36</v>
      </c>
      <c r="P2014" t="s">
        <v>1073</v>
      </c>
      <c r="Q2014" t="s">
        <v>1073</v>
      </c>
      <c r="R2014" t="s">
        <v>1073</v>
      </c>
      <c r="S2014" t="s">
        <v>1094</v>
      </c>
    </row>
    <row r="2015" spans="1:19" x14ac:dyDescent="0.15">
      <c r="A2015">
        <v>2014</v>
      </c>
      <c r="B2015">
        <v>2016</v>
      </c>
      <c r="C2015" t="s">
        <v>321</v>
      </c>
      <c r="D2015" t="s">
        <v>432</v>
      </c>
      <c r="F2015" t="s">
        <v>23</v>
      </c>
      <c r="G2015" t="s">
        <v>23</v>
      </c>
      <c r="H2015" t="s">
        <v>16</v>
      </c>
      <c r="I2015" t="s">
        <v>546</v>
      </c>
      <c r="J2015">
        <v>585</v>
      </c>
      <c r="K2015"/>
      <c r="N2015" t="s">
        <v>36</v>
      </c>
      <c r="P2015" t="s">
        <v>1084</v>
      </c>
      <c r="Q2015" t="s">
        <v>1073</v>
      </c>
      <c r="R2015" t="s">
        <v>1073</v>
      </c>
      <c r="S2015" t="s">
        <v>1073</v>
      </c>
    </row>
    <row r="2016" spans="1:19" x14ac:dyDescent="0.15">
      <c r="A2016">
        <v>2015</v>
      </c>
      <c r="B2016">
        <v>2016</v>
      </c>
      <c r="C2016" t="s">
        <v>75</v>
      </c>
      <c r="D2016" t="s">
        <v>76</v>
      </c>
      <c r="F2016" t="s">
        <v>23</v>
      </c>
      <c r="G2016" t="s">
        <v>23</v>
      </c>
      <c r="H2016" t="s">
        <v>24</v>
      </c>
      <c r="I2016" t="s">
        <v>25</v>
      </c>
      <c r="J2016">
        <v>275</v>
      </c>
      <c r="K2016"/>
      <c r="N2016" t="s">
        <v>20</v>
      </c>
      <c r="P2016" t="s">
        <v>1081</v>
      </c>
      <c r="Q2016" t="s">
        <v>1073</v>
      </c>
      <c r="R2016" t="s">
        <v>1073</v>
      </c>
      <c r="S2016" t="s">
        <v>1073</v>
      </c>
    </row>
    <row r="2017" spans="1:19" x14ac:dyDescent="0.15">
      <c r="A2017">
        <v>2016</v>
      </c>
      <c r="B2017">
        <v>2016</v>
      </c>
      <c r="C2017" t="s">
        <v>456</v>
      </c>
      <c r="D2017" t="s">
        <v>146</v>
      </c>
      <c r="F2017" t="s">
        <v>23</v>
      </c>
      <c r="G2017" t="s">
        <v>23</v>
      </c>
      <c r="H2017" t="s">
        <v>16</v>
      </c>
      <c r="I2017" t="s">
        <v>546</v>
      </c>
      <c r="J2017">
        <v>585</v>
      </c>
      <c r="K2017"/>
      <c r="N2017" t="s">
        <v>36</v>
      </c>
      <c r="P2017" t="s">
        <v>1081</v>
      </c>
      <c r="Q2017" t="s">
        <v>1073</v>
      </c>
      <c r="R2017" t="s">
        <v>1073</v>
      </c>
      <c r="S2017" t="s">
        <v>1073</v>
      </c>
    </row>
    <row r="2018" spans="1:19" x14ac:dyDescent="0.15">
      <c r="A2018">
        <v>2017</v>
      </c>
      <c r="B2018">
        <v>2016</v>
      </c>
      <c r="C2018" t="s">
        <v>507</v>
      </c>
      <c r="D2018" t="s">
        <v>508</v>
      </c>
      <c r="F2018" t="s">
        <v>23</v>
      </c>
      <c r="G2018" t="s">
        <v>23</v>
      </c>
      <c r="H2018" t="s">
        <v>24</v>
      </c>
      <c r="I2018" t="s">
        <v>547</v>
      </c>
      <c r="J2018">
        <v>295</v>
      </c>
      <c r="K2018"/>
      <c r="N2018" t="s">
        <v>20</v>
      </c>
      <c r="P2018" t="s">
        <v>1081</v>
      </c>
      <c r="Q2018" t="s">
        <v>1073</v>
      </c>
      <c r="R2018" t="s">
        <v>1073</v>
      </c>
      <c r="S2018" t="s">
        <v>1073</v>
      </c>
    </row>
    <row r="2019" spans="1:19" x14ac:dyDescent="0.15">
      <c r="A2019">
        <v>2018</v>
      </c>
      <c r="B2019">
        <v>2016</v>
      </c>
      <c r="C2019" t="s">
        <v>913</v>
      </c>
      <c r="D2019" t="s">
        <v>327</v>
      </c>
      <c r="F2019" t="s">
        <v>14</v>
      </c>
      <c r="G2019" t="s">
        <v>15</v>
      </c>
      <c r="H2019" t="s">
        <v>71</v>
      </c>
      <c r="I2019" t="s">
        <v>546</v>
      </c>
      <c r="J2019">
        <v>585</v>
      </c>
      <c r="K2019"/>
      <c r="N2019" t="s">
        <v>36</v>
      </c>
      <c r="P2019" t="s">
        <v>1073</v>
      </c>
      <c r="Q2019" t="s">
        <v>1073</v>
      </c>
      <c r="R2019" t="s">
        <v>1073</v>
      </c>
      <c r="S2019" t="s">
        <v>1073</v>
      </c>
    </row>
    <row r="2020" spans="1:19" x14ac:dyDescent="0.15">
      <c r="A2020">
        <v>2019</v>
      </c>
      <c r="B2020">
        <v>2016</v>
      </c>
      <c r="C2020" t="s">
        <v>679</v>
      </c>
      <c r="F2020" t="s">
        <v>23</v>
      </c>
      <c r="G2020" t="s">
        <v>23</v>
      </c>
      <c r="H2020" s="6" t="s">
        <v>71</v>
      </c>
      <c r="I2020" t="s">
        <v>354</v>
      </c>
      <c r="J2020">
        <v>0</v>
      </c>
      <c r="K2020"/>
      <c r="N2020" t="s">
        <v>36</v>
      </c>
      <c r="P2020" t="s">
        <v>1073</v>
      </c>
      <c r="Q2020" t="s">
        <v>1073</v>
      </c>
      <c r="R2020" t="s">
        <v>1073</v>
      </c>
      <c r="S2020" t="s">
        <v>1073</v>
      </c>
    </row>
    <row r="2021" spans="1:19" x14ac:dyDescent="0.15">
      <c r="A2021">
        <v>2020</v>
      </c>
      <c r="B2021">
        <v>2016</v>
      </c>
      <c r="C2021" t="s">
        <v>518</v>
      </c>
      <c r="D2021" t="s">
        <v>286</v>
      </c>
      <c r="F2021" t="s">
        <v>23</v>
      </c>
      <c r="G2021" t="s">
        <v>23</v>
      </c>
      <c r="H2021" t="s">
        <v>63</v>
      </c>
      <c r="I2021" t="s">
        <v>548</v>
      </c>
      <c r="J2021">
        <v>525</v>
      </c>
      <c r="K2021"/>
      <c r="N2021" t="s">
        <v>36</v>
      </c>
      <c r="P2021" t="s">
        <v>1073</v>
      </c>
      <c r="Q2021" t="s">
        <v>1073</v>
      </c>
      <c r="R2021" t="s">
        <v>1073</v>
      </c>
      <c r="S2021" t="s">
        <v>1073</v>
      </c>
    </row>
    <row r="2022" spans="1:19" x14ac:dyDescent="0.15">
      <c r="A2022">
        <v>2021</v>
      </c>
      <c r="B2022">
        <v>2016</v>
      </c>
      <c r="C2022" t="s">
        <v>321</v>
      </c>
      <c r="D2022" t="s">
        <v>277</v>
      </c>
      <c r="F2022" t="s">
        <v>23</v>
      </c>
      <c r="G2022" t="s">
        <v>23</v>
      </c>
      <c r="H2022" t="s">
        <v>16</v>
      </c>
      <c r="I2022" t="s">
        <v>546</v>
      </c>
      <c r="J2022">
        <v>585</v>
      </c>
      <c r="K2022"/>
      <c r="N2022" t="s">
        <v>36</v>
      </c>
      <c r="P2022" t="s">
        <v>1084</v>
      </c>
      <c r="Q2022" t="s">
        <v>1073</v>
      </c>
      <c r="R2022" t="s">
        <v>1073</v>
      </c>
      <c r="S2022" t="s">
        <v>1073</v>
      </c>
    </row>
    <row r="2023" spans="1:19" x14ac:dyDescent="0.15">
      <c r="A2023">
        <v>2022</v>
      </c>
      <c r="B2023">
        <v>2016</v>
      </c>
      <c r="C2023" t="s">
        <v>304</v>
      </c>
      <c r="D2023" t="s">
        <v>305</v>
      </c>
      <c r="F2023" t="s">
        <v>23</v>
      </c>
      <c r="G2023" t="s">
        <v>23</v>
      </c>
      <c r="H2023" s="6" t="s">
        <v>24</v>
      </c>
      <c r="I2023" t="s">
        <v>547</v>
      </c>
      <c r="J2023">
        <v>295</v>
      </c>
      <c r="K2023"/>
      <c r="N2023" t="s">
        <v>20</v>
      </c>
      <c r="P2023" t="s">
        <v>1084</v>
      </c>
      <c r="Q2023" t="s">
        <v>1073</v>
      </c>
      <c r="R2023" t="s">
        <v>1073</v>
      </c>
      <c r="S2023" t="s">
        <v>1073</v>
      </c>
    </row>
    <row r="2024" spans="1:19" x14ac:dyDescent="0.15">
      <c r="A2024">
        <v>2023</v>
      </c>
      <c r="B2024">
        <v>2016</v>
      </c>
      <c r="C2024" t="s">
        <v>321</v>
      </c>
      <c r="D2024" t="s">
        <v>277</v>
      </c>
      <c r="F2024" t="s">
        <v>23</v>
      </c>
      <c r="G2024" t="s">
        <v>23</v>
      </c>
      <c r="H2024" s="6" t="s">
        <v>24</v>
      </c>
      <c r="I2024" t="s">
        <v>547</v>
      </c>
      <c r="J2024">
        <v>295</v>
      </c>
      <c r="K2024"/>
      <c r="N2024" t="s">
        <v>36</v>
      </c>
      <c r="P2024" t="s">
        <v>1084</v>
      </c>
      <c r="Q2024" t="s">
        <v>1073</v>
      </c>
      <c r="R2024" t="s">
        <v>1073</v>
      </c>
      <c r="S2024" t="s">
        <v>1073</v>
      </c>
    </row>
    <row r="2025" spans="1:19" x14ac:dyDescent="0.15">
      <c r="A2025">
        <v>2024</v>
      </c>
      <c r="B2025">
        <v>2016</v>
      </c>
      <c r="C2025" t="s">
        <v>130</v>
      </c>
      <c r="F2025" t="s">
        <v>23</v>
      </c>
      <c r="G2025" t="s">
        <v>23</v>
      </c>
      <c r="H2025" t="s">
        <v>71</v>
      </c>
      <c r="I2025" t="s">
        <v>548</v>
      </c>
      <c r="J2025">
        <v>525</v>
      </c>
      <c r="K2025"/>
      <c r="N2025" t="s">
        <v>36</v>
      </c>
      <c r="P2025" t="s">
        <v>1073</v>
      </c>
      <c r="Q2025" t="s">
        <v>1073</v>
      </c>
      <c r="R2025" t="s">
        <v>1073</v>
      </c>
      <c r="S2025" t="s">
        <v>1073</v>
      </c>
    </row>
    <row r="2026" spans="1:19" x14ac:dyDescent="0.15">
      <c r="A2026">
        <v>2025</v>
      </c>
      <c r="B2026">
        <v>2016</v>
      </c>
      <c r="C2026" t="s">
        <v>245</v>
      </c>
      <c r="D2026" t="s">
        <v>246</v>
      </c>
      <c r="F2026" t="s">
        <v>23</v>
      </c>
      <c r="G2026" t="s">
        <v>23</v>
      </c>
      <c r="H2026" t="s">
        <v>63</v>
      </c>
      <c r="I2026" t="s">
        <v>546</v>
      </c>
      <c r="J2026">
        <v>585</v>
      </c>
      <c r="K2026"/>
      <c r="N2026" t="s">
        <v>36</v>
      </c>
      <c r="P2026">
        <v>0</v>
      </c>
      <c r="Q2026" t="s">
        <v>1073</v>
      </c>
      <c r="R2026" t="s">
        <v>1073</v>
      </c>
      <c r="S2026" t="s">
        <v>1073</v>
      </c>
    </row>
    <row r="2027" spans="1:19" x14ac:dyDescent="0.15">
      <c r="A2027">
        <v>2026</v>
      </c>
      <c r="B2027">
        <v>2016</v>
      </c>
      <c r="C2027" t="s">
        <v>75</v>
      </c>
      <c r="D2027" t="s">
        <v>76</v>
      </c>
      <c r="F2027" t="s">
        <v>23</v>
      </c>
      <c r="G2027" t="s">
        <v>23</v>
      </c>
      <c r="H2027" t="s">
        <v>16</v>
      </c>
      <c r="I2027" t="s">
        <v>546</v>
      </c>
      <c r="J2027">
        <v>585</v>
      </c>
      <c r="K2027"/>
      <c r="N2027" t="s">
        <v>36</v>
      </c>
      <c r="P2027" t="s">
        <v>1081</v>
      </c>
      <c r="Q2027" t="s">
        <v>1073</v>
      </c>
      <c r="R2027" t="s">
        <v>1073</v>
      </c>
      <c r="S2027" t="s">
        <v>1073</v>
      </c>
    </row>
    <row r="2028" spans="1:19" x14ac:dyDescent="0.15">
      <c r="A2028">
        <v>2027</v>
      </c>
      <c r="B2028">
        <v>2016</v>
      </c>
      <c r="C2028" t="s">
        <v>45</v>
      </c>
      <c r="D2028" t="s">
        <v>46</v>
      </c>
      <c r="F2028" t="s">
        <v>47</v>
      </c>
      <c r="G2028" t="s">
        <v>48</v>
      </c>
      <c r="H2028" s="6" t="s">
        <v>24</v>
      </c>
      <c r="I2028" t="s">
        <v>547</v>
      </c>
      <c r="J2028">
        <v>545</v>
      </c>
      <c r="K2028"/>
      <c r="N2028" t="s">
        <v>36</v>
      </c>
      <c r="P2028">
        <v>0</v>
      </c>
      <c r="Q2028" t="s">
        <v>1073</v>
      </c>
      <c r="R2028" t="s">
        <v>1073</v>
      </c>
      <c r="S2028" t="s">
        <v>1094</v>
      </c>
    </row>
    <row r="2029" spans="1:19" x14ac:dyDescent="0.15">
      <c r="A2029">
        <v>2028</v>
      </c>
      <c r="B2029">
        <v>2016</v>
      </c>
      <c r="C2029" t="s">
        <v>258</v>
      </c>
      <c r="D2029" t="s">
        <v>101</v>
      </c>
      <c r="F2029" t="s">
        <v>23</v>
      </c>
      <c r="G2029" t="s">
        <v>23</v>
      </c>
      <c r="H2029" t="s">
        <v>24</v>
      </c>
      <c r="I2029" t="s">
        <v>25</v>
      </c>
      <c r="J2029">
        <v>275</v>
      </c>
      <c r="K2029"/>
      <c r="N2029" t="s">
        <v>36</v>
      </c>
      <c r="P2029" t="s">
        <v>1081</v>
      </c>
      <c r="Q2029" t="s">
        <v>1073</v>
      </c>
      <c r="R2029" t="s">
        <v>1073</v>
      </c>
      <c r="S2029" t="s">
        <v>1073</v>
      </c>
    </row>
    <row r="2030" spans="1:19" x14ac:dyDescent="0.15">
      <c r="A2030">
        <v>2029</v>
      </c>
      <c r="B2030">
        <v>2016</v>
      </c>
      <c r="C2030" t="s">
        <v>258</v>
      </c>
      <c r="D2030" t="s">
        <v>101</v>
      </c>
      <c r="F2030" t="s">
        <v>23</v>
      </c>
      <c r="G2030" t="s">
        <v>23</v>
      </c>
      <c r="H2030" s="6" t="s">
        <v>24</v>
      </c>
      <c r="I2030" t="s">
        <v>25</v>
      </c>
      <c r="J2030">
        <v>375</v>
      </c>
      <c r="K2030"/>
      <c r="N2030" t="s">
        <v>36</v>
      </c>
      <c r="P2030" t="s">
        <v>1081</v>
      </c>
      <c r="Q2030" t="s">
        <v>1073</v>
      </c>
      <c r="R2030" t="s">
        <v>1073</v>
      </c>
      <c r="S2030" t="s">
        <v>1073</v>
      </c>
    </row>
    <row r="2031" spans="1:19" x14ac:dyDescent="0.15">
      <c r="A2031">
        <v>2030</v>
      </c>
      <c r="B2031">
        <v>2016</v>
      </c>
      <c r="C2031" t="s">
        <v>889</v>
      </c>
      <c r="D2031" t="s">
        <v>82</v>
      </c>
      <c r="F2031" t="s">
        <v>83</v>
      </c>
      <c r="G2031" t="s">
        <v>35</v>
      </c>
      <c r="H2031" t="s">
        <v>16</v>
      </c>
      <c r="I2031" t="s">
        <v>546</v>
      </c>
      <c r="J2031">
        <v>685</v>
      </c>
      <c r="K2031"/>
      <c r="N2031" t="s">
        <v>36</v>
      </c>
      <c r="P2031" t="s">
        <v>1073</v>
      </c>
      <c r="Q2031" t="s">
        <v>1073</v>
      </c>
      <c r="R2031" t="s">
        <v>1073</v>
      </c>
      <c r="S2031" t="s">
        <v>1073</v>
      </c>
    </row>
    <row r="2032" spans="1:19" x14ac:dyDescent="0.15">
      <c r="A2032">
        <v>2031</v>
      </c>
      <c r="B2032">
        <v>2016</v>
      </c>
      <c r="C2032" t="s">
        <v>914</v>
      </c>
      <c r="D2032" t="s">
        <v>915</v>
      </c>
      <c r="F2032" t="s">
        <v>112</v>
      </c>
      <c r="G2032" t="s">
        <v>1093</v>
      </c>
      <c r="H2032" t="s">
        <v>49</v>
      </c>
      <c r="I2032" t="s">
        <v>546</v>
      </c>
      <c r="J2032">
        <v>685</v>
      </c>
      <c r="K2032"/>
      <c r="N2032" t="s">
        <v>36</v>
      </c>
      <c r="P2032" t="s">
        <v>1073</v>
      </c>
      <c r="Q2032" t="s">
        <v>1073</v>
      </c>
      <c r="R2032" t="s">
        <v>1073</v>
      </c>
      <c r="S2032" t="s">
        <v>1073</v>
      </c>
    </row>
    <row r="2033" spans="1:19" x14ac:dyDescent="0.15">
      <c r="A2033">
        <v>2032</v>
      </c>
      <c r="B2033">
        <v>2016</v>
      </c>
      <c r="C2033" t="s">
        <v>916</v>
      </c>
      <c r="D2033" t="s">
        <v>917</v>
      </c>
      <c r="F2033" t="s">
        <v>23</v>
      </c>
      <c r="G2033" t="s">
        <v>23</v>
      </c>
      <c r="H2033" s="6" t="s">
        <v>71</v>
      </c>
      <c r="I2033" t="s">
        <v>354</v>
      </c>
      <c r="J2033">
        <v>0</v>
      </c>
      <c r="K2033"/>
      <c r="N2033" t="s">
        <v>36</v>
      </c>
      <c r="P2033" t="s">
        <v>1073</v>
      </c>
      <c r="Q2033" t="s">
        <v>1073</v>
      </c>
      <c r="R2033" t="s">
        <v>1073</v>
      </c>
      <c r="S2033" t="s">
        <v>1073</v>
      </c>
    </row>
    <row r="2034" spans="1:19" x14ac:dyDescent="0.15">
      <c r="A2034">
        <v>2033</v>
      </c>
      <c r="B2034">
        <v>2016</v>
      </c>
      <c r="C2034" t="s">
        <v>889</v>
      </c>
      <c r="D2034" t="s">
        <v>82</v>
      </c>
      <c r="F2034" t="s">
        <v>83</v>
      </c>
      <c r="G2034" t="s">
        <v>35</v>
      </c>
      <c r="H2034" t="s">
        <v>16</v>
      </c>
      <c r="I2034" t="s">
        <v>547</v>
      </c>
      <c r="J2034">
        <v>395</v>
      </c>
      <c r="K2034"/>
      <c r="N2034" t="s">
        <v>20</v>
      </c>
      <c r="P2034" t="s">
        <v>1073</v>
      </c>
      <c r="Q2034" t="s">
        <v>1073</v>
      </c>
      <c r="R2034" t="s">
        <v>1073</v>
      </c>
      <c r="S2034" t="s">
        <v>1073</v>
      </c>
    </row>
    <row r="2035" spans="1:19" x14ac:dyDescent="0.15">
      <c r="A2035">
        <v>2034</v>
      </c>
      <c r="B2035">
        <v>2016</v>
      </c>
      <c r="C2035" t="s">
        <v>266</v>
      </c>
      <c r="D2035" t="s">
        <v>308</v>
      </c>
      <c r="F2035" t="s">
        <v>23</v>
      </c>
      <c r="G2035" t="s">
        <v>23</v>
      </c>
      <c r="H2035" t="s">
        <v>24</v>
      </c>
      <c r="I2035" t="s">
        <v>275</v>
      </c>
      <c r="J2035">
        <v>0</v>
      </c>
      <c r="K2035"/>
      <c r="N2035" t="s">
        <v>20</v>
      </c>
      <c r="P2035" t="s">
        <v>1081</v>
      </c>
      <c r="Q2035" t="s">
        <v>1073</v>
      </c>
      <c r="R2035" t="s">
        <v>1073</v>
      </c>
      <c r="S2035" t="s">
        <v>1073</v>
      </c>
    </row>
    <row r="2036" spans="1:19" x14ac:dyDescent="0.15">
      <c r="A2036">
        <v>2035</v>
      </c>
      <c r="B2036">
        <v>2016</v>
      </c>
      <c r="C2036" t="s">
        <v>79</v>
      </c>
      <c r="D2036" t="s">
        <v>78</v>
      </c>
      <c r="F2036" t="s">
        <v>78</v>
      </c>
      <c r="G2036" t="s">
        <v>35</v>
      </c>
      <c r="H2036" t="s">
        <v>16</v>
      </c>
      <c r="I2036" t="s">
        <v>546</v>
      </c>
      <c r="J2036">
        <v>685</v>
      </c>
      <c r="K2036"/>
      <c r="N2036" t="s">
        <v>20</v>
      </c>
      <c r="P2036" t="s">
        <v>1073</v>
      </c>
      <c r="Q2036" t="s">
        <v>1073</v>
      </c>
      <c r="R2036" t="s">
        <v>1073</v>
      </c>
      <c r="S2036" t="s">
        <v>1094</v>
      </c>
    </row>
    <row r="2037" spans="1:19" x14ac:dyDescent="0.15">
      <c r="A2037">
        <v>2036</v>
      </c>
      <c r="B2037">
        <v>2016</v>
      </c>
      <c r="C2037" t="s">
        <v>588</v>
      </c>
      <c r="D2037" t="s">
        <v>589</v>
      </c>
      <c r="F2037" t="s">
        <v>23</v>
      </c>
      <c r="G2037" t="s">
        <v>23</v>
      </c>
      <c r="H2037" t="s">
        <v>63</v>
      </c>
      <c r="I2037" t="s">
        <v>546</v>
      </c>
      <c r="J2037">
        <v>650</v>
      </c>
      <c r="K2037"/>
      <c r="N2037" t="s">
        <v>20</v>
      </c>
      <c r="P2037" t="s">
        <v>1073</v>
      </c>
      <c r="Q2037" t="s">
        <v>1073</v>
      </c>
      <c r="R2037" t="s">
        <v>1073</v>
      </c>
      <c r="S2037" t="s">
        <v>1073</v>
      </c>
    </row>
    <row r="2038" spans="1:19" x14ac:dyDescent="0.15">
      <c r="A2038">
        <v>2037</v>
      </c>
      <c r="B2038">
        <v>2016</v>
      </c>
      <c r="C2038" t="s">
        <v>45</v>
      </c>
      <c r="D2038" t="s">
        <v>46</v>
      </c>
      <c r="F2038" t="s">
        <v>47</v>
      </c>
      <c r="G2038" t="s">
        <v>48</v>
      </c>
      <c r="H2038" s="6" t="s">
        <v>49</v>
      </c>
      <c r="I2038" t="s">
        <v>354</v>
      </c>
      <c r="J2038">
        <v>0</v>
      </c>
      <c r="K2038"/>
      <c r="N2038" t="s">
        <v>20</v>
      </c>
      <c r="P2038">
        <v>0</v>
      </c>
      <c r="Q2038" t="s">
        <v>1073</v>
      </c>
      <c r="R2038" t="s">
        <v>1073</v>
      </c>
      <c r="S2038" t="s">
        <v>1094</v>
      </c>
    </row>
    <row r="2039" spans="1:19" x14ac:dyDescent="0.15">
      <c r="A2039">
        <v>2038</v>
      </c>
      <c r="B2039">
        <v>2016</v>
      </c>
      <c r="C2039" t="s">
        <v>804</v>
      </c>
      <c r="D2039" t="s">
        <v>918</v>
      </c>
      <c r="F2039" t="s">
        <v>83</v>
      </c>
      <c r="G2039" t="s">
        <v>35</v>
      </c>
      <c r="H2039" t="s">
        <v>71</v>
      </c>
      <c r="I2039" t="s">
        <v>546</v>
      </c>
      <c r="J2039">
        <v>685</v>
      </c>
      <c r="K2039"/>
      <c r="N2039" t="s">
        <v>50</v>
      </c>
      <c r="P2039" t="s">
        <v>1073</v>
      </c>
      <c r="Q2039" t="s">
        <v>1073</v>
      </c>
      <c r="R2039" t="s">
        <v>1073</v>
      </c>
      <c r="S2039" t="s">
        <v>1073</v>
      </c>
    </row>
    <row r="2040" spans="1:19" x14ac:dyDescent="0.15">
      <c r="A2040">
        <v>2039</v>
      </c>
      <c r="B2040">
        <v>2016</v>
      </c>
      <c r="C2040" t="s">
        <v>797</v>
      </c>
      <c r="D2040" t="s">
        <v>919</v>
      </c>
      <c r="F2040" t="s">
        <v>23</v>
      </c>
      <c r="G2040" t="s">
        <v>23</v>
      </c>
      <c r="H2040" s="6" t="s">
        <v>71</v>
      </c>
      <c r="I2040" t="s">
        <v>546</v>
      </c>
      <c r="J2040">
        <v>685</v>
      </c>
      <c r="K2040"/>
      <c r="N2040" t="s">
        <v>36</v>
      </c>
      <c r="P2040" t="s">
        <v>1073</v>
      </c>
      <c r="Q2040" t="s">
        <v>1073</v>
      </c>
      <c r="R2040" t="s">
        <v>1073</v>
      </c>
      <c r="S2040" t="s">
        <v>1073</v>
      </c>
    </row>
    <row r="2041" spans="1:19" x14ac:dyDescent="0.15">
      <c r="A2041">
        <v>2040</v>
      </c>
      <c r="B2041">
        <v>2016</v>
      </c>
      <c r="C2041" t="s">
        <v>820</v>
      </c>
      <c r="D2041" t="s">
        <v>821</v>
      </c>
      <c r="F2041" t="s">
        <v>23</v>
      </c>
      <c r="G2041" t="s">
        <v>23</v>
      </c>
      <c r="H2041" t="s">
        <v>71</v>
      </c>
      <c r="I2041" t="s">
        <v>546</v>
      </c>
      <c r="J2041">
        <v>585</v>
      </c>
      <c r="K2041"/>
      <c r="N2041" t="s">
        <v>36</v>
      </c>
      <c r="P2041" t="s">
        <v>1073</v>
      </c>
      <c r="Q2041" t="s">
        <v>1073</v>
      </c>
      <c r="R2041" t="s">
        <v>1073</v>
      </c>
      <c r="S2041" t="s">
        <v>1073</v>
      </c>
    </row>
    <row r="2042" spans="1:19" x14ac:dyDescent="0.15">
      <c r="A2042">
        <v>2041</v>
      </c>
      <c r="B2042">
        <v>2016</v>
      </c>
      <c r="C2042" t="s">
        <v>110</v>
      </c>
      <c r="D2042" t="s">
        <v>735</v>
      </c>
      <c r="F2042" t="s">
        <v>23</v>
      </c>
      <c r="G2042" t="s">
        <v>23</v>
      </c>
      <c r="H2042" t="s">
        <v>16</v>
      </c>
      <c r="I2042" t="s">
        <v>25</v>
      </c>
      <c r="J2042">
        <v>275</v>
      </c>
      <c r="K2042"/>
      <c r="N2042" t="s">
        <v>36</v>
      </c>
      <c r="P2042" t="s">
        <v>1081</v>
      </c>
      <c r="Q2042" t="s">
        <v>1073</v>
      </c>
      <c r="R2042" t="s">
        <v>1073</v>
      </c>
      <c r="S2042" t="s">
        <v>1073</v>
      </c>
    </row>
    <row r="2043" spans="1:19" x14ac:dyDescent="0.15">
      <c r="A2043">
        <v>2042</v>
      </c>
      <c r="B2043">
        <v>2016</v>
      </c>
      <c r="C2043" t="s">
        <v>21</v>
      </c>
      <c r="D2043" t="s">
        <v>22</v>
      </c>
      <c r="F2043" t="s">
        <v>23</v>
      </c>
      <c r="G2043" t="s">
        <v>23</v>
      </c>
      <c r="H2043" s="6" t="s">
        <v>24</v>
      </c>
      <c r="I2043" t="s">
        <v>547</v>
      </c>
      <c r="J2043">
        <v>295</v>
      </c>
      <c r="K2043"/>
      <c r="N2043" t="s">
        <v>36</v>
      </c>
      <c r="P2043" t="s">
        <v>1081</v>
      </c>
      <c r="Q2043" t="s">
        <v>1073</v>
      </c>
      <c r="R2043" t="s">
        <v>1073</v>
      </c>
      <c r="S2043" t="s">
        <v>1073</v>
      </c>
    </row>
    <row r="2044" spans="1:19" x14ac:dyDescent="0.15">
      <c r="A2044">
        <v>2043</v>
      </c>
      <c r="B2044">
        <v>2016</v>
      </c>
      <c r="C2044" t="s">
        <v>363</v>
      </c>
      <c r="D2044" t="s">
        <v>168</v>
      </c>
      <c r="F2044" t="s">
        <v>23</v>
      </c>
      <c r="G2044" t="s">
        <v>23</v>
      </c>
      <c r="H2044" t="s">
        <v>71</v>
      </c>
      <c r="I2044" t="s">
        <v>548</v>
      </c>
      <c r="J2044">
        <v>625</v>
      </c>
      <c r="K2044"/>
      <c r="N2044" t="s">
        <v>36</v>
      </c>
      <c r="P2044" t="s">
        <v>1073</v>
      </c>
      <c r="Q2044" t="s">
        <v>1073</v>
      </c>
      <c r="R2044" t="s">
        <v>1073</v>
      </c>
      <c r="S2044" t="s">
        <v>1073</v>
      </c>
    </row>
    <row r="2045" spans="1:19" x14ac:dyDescent="0.15">
      <c r="A2045">
        <v>2044</v>
      </c>
      <c r="B2045">
        <v>2016</v>
      </c>
      <c r="C2045" t="s">
        <v>56</v>
      </c>
      <c r="D2045" t="s">
        <v>57</v>
      </c>
      <c r="F2045" t="s">
        <v>23</v>
      </c>
      <c r="G2045" t="s">
        <v>23</v>
      </c>
      <c r="H2045" t="s">
        <v>16</v>
      </c>
      <c r="I2045" t="s">
        <v>546</v>
      </c>
      <c r="J2045">
        <v>585</v>
      </c>
      <c r="K2045"/>
      <c r="N2045" t="s">
        <v>36</v>
      </c>
      <c r="P2045" t="s">
        <v>1081</v>
      </c>
      <c r="Q2045" t="s">
        <v>1073</v>
      </c>
      <c r="R2045" t="s">
        <v>1073</v>
      </c>
      <c r="S2045" t="s">
        <v>1073</v>
      </c>
    </row>
    <row r="2046" spans="1:19" x14ac:dyDescent="0.15">
      <c r="A2046">
        <v>2045</v>
      </c>
      <c r="B2046">
        <v>2016</v>
      </c>
      <c r="C2046" t="s">
        <v>920</v>
      </c>
      <c r="D2046" t="s">
        <v>921</v>
      </c>
      <c r="F2046" t="s">
        <v>23</v>
      </c>
      <c r="G2046" t="s">
        <v>23</v>
      </c>
      <c r="H2046" t="s">
        <v>24</v>
      </c>
      <c r="I2046" t="s">
        <v>547</v>
      </c>
      <c r="J2046">
        <v>395</v>
      </c>
      <c r="K2046"/>
      <c r="N2046" t="s">
        <v>20</v>
      </c>
      <c r="P2046" t="s">
        <v>1081</v>
      </c>
      <c r="Q2046" t="s">
        <v>1073</v>
      </c>
      <c r="R2046" t="s">
        <v>1073</v>
      </c>
      <c r="S2046" t="s">
        <v>1073</v>
      </c>
    </row>
    <row r="2047" spans="1:19" x14ac:dyDescent="0.15">
      <c r="A2047">
        <v>2046</v>
      </c>
      <c r="B2047">
        <v>2016</v>
      </c>
      <c r="C2047" t="s">
        <v>255</v>
      </c>
      <c r="D2047" t="s">
        <v>922</v>
      </c>
      <c r="F2047" t="s">
        <v>23</v>
      </c>
      <c r="G2047" t="s">
        <v>23</v>
      </c>
      <c r="H2047" t="s">
        <v>24</v>
      </c>
      <c r="I2047" t="s">
        <v>547</v>
      </c>
      <c r="J2047">
        <v>395</v>
      </c>
      <c r="K2047"/>
      <c r="N2047" t="s">
        <v>20</v>
      </c>
      <c r="P2047" t="s">
        <v>1081</v>
      </c>
      <c r="Q2047" t="s">
        <v>1073</v>
      </c>
      <c r="R2047" t="s">
        <v>1073</v>
      </c>
      <c r="S2047" t="s">
        <v>1073</v>
      </c>
    </row>
    <row r="2048" spans="1:19" x14ac:dyDescent="0.15">
      <c r="A2048">
        <v>2047</v>
      </c>
      <c r="B2048">
        <v>2016</v>
      </c>
      <c r="C2048" t="s">
        <v>873</v>
      </c>
      <c r="D2048" t="s">
        <v>327</v>
      </c>
      <c r="F2048" t="s">
        <v>14</v>
      </c>
      <c r="G2048" t="s">
        <v>15</v>
      </c>
      <c r="H2048" t="s">
        <v>71</v>
      </c>
      <c r="I2048" t="s">
        <v>546</v>
      </c>
      <c r="J2048">
        <v>685</v>
      </c>
      <c r="K2048"/>
      <c r="N2048" t="s">
        <v>50</v>
      </c>
      <c r="P2048" t="s">
        <v>1073</v>
      </c>
      <c r="Q2048" t="s">
        <v>1073</v>
      </c>
      <c r="R2048" t="s">
        <v>1073</v>
      </c>
      <c r="S2048" t="s">
        <v>1073</v>
      </c>
    </row>
    <row r="2049" spans="1:19" x14ac:dyDescent="0.15">
      <c r="A2049">
        <v>2048</v>
      </c>
      <c r="B2049">
        <v>2016</v>
      </c>
      <c r="C2049" t="s">
        <v>812</v>
      </c>
      <c r="F2049" t="s">
        <v>74</v>
      </c>
      <c r="G2049" t="s">
        <v>35</v>
      </c>
      <c r="H2049" t="s">
        <v>24</v>
      </c>
      <c r="I2049" t="s">
        <v>547</v>
      </c>
      <c r="J2049">
        <v>695</v>
      </c>
      <c r="K2049"/>
      <c r="N2049" t="s">
        <v>50</v>
      </c>
      <c r="P2049" t="s">
        <v>1073</v>
      </c>
      <c r="Q2049" t="s">
        <v>1073</v>
      </c>
      <c r="R2049" t="s">
        <v>1073</v>
      </c>
      <c r="S2049" t="s">
        <v>1073</v>
      </c>
    </row>
    <row r="2050" spans="1:19" x14ac:dyDescent="0.15">
      <c r="A2050">
        <v>2049</v>
      </c>
      <c r="B2050">
        <v>2016</v>
      </c>
      <c r="C2050" t="s">
        <v>255</v>
      </c>
      <c r="D2050" t="s">
        <v>293</v>
      </c>
      <c r="F2050" t="s">
        <v>23</v>
      </c>
      <c r="G2050" t="s">
        <v>23</v>
      </c>
      <c r="H2050" s="6" t="s">
        <v>24</v>
      </c>
      <c r="I2050" t="s">
        <v>547</v>
      </c>
      <c r="J2050">
        <v>295</v>
      </c>
      <c r="K2050"/>
      <c r="N2050" t="s">
        <v>36</v>
      </c>
      <c r="P2050" t="s">
        <v>1081</v>
      </c>
      <c r="Q2050" t="s">
        <v>1073</v>
      </c>
      <c r="R2050" t="s">
        <v>1073</v>
      </c>
      <c r="S2050" t="s">
        <v>1073</v>
      </c>
    </row>
    <row r="2051" spans="1:19" x14ac:dyDescent="0.15">
      <c r="A2051">
        <v>2050</v>
      </c>
      <c r="B2051">
        <v>2016</v>
      </c>
      <c r="C2051" t="s">
        <v>81</v>
      </c>
      <c r="D2051" t="s">
        <v>82</v>
      </c>
      <c r="F2051" t="s">
        <v>83</v>
      </c>
      <c r="G2051" t="s">
        <v>35</v>
      </c>
      <c r="H2051" t="s">
        <v>71</v>
      </c>
      <c r="I2051" t="s">
        <v>546</v>
      </c>
      <c r="J2051">
        <v>1135</v>
      </c>
      <c r="K2051"/>
      <c r="N2051" t="s">
        <v>36</v>
      </c>
      <c r="P2051" t="s">
        <v>1073</v>
      </c>
      <c r="Q2051" t="s">
        <v>1073</v>
      </c>
      <c r="R2051" t="s">
        <v>1073</v>
      </c>
      <c r="S2051" t="s">
        <v>1073</v>
      </c>
    </row>
    <row r="2052" spans="1:19" x14ac:dyDescent="0.15">
      <c r="A2052">
        <v>2051</v>
      </c>
      <c r="B2052">
        <v>2016</v>
      </c>
      <c r="C2052" t="s">
        <v>116</v>
      </c>
      <c r="D2052" t="s">
        <v>468</v>
      </c>
      <c r="F2052" t="s">
        <v>23</v>
      </c>
      <c r="G2052" t="s">
        <v>23</v>
      </c>
      <c r="H2052" t="s">
        <v>24</v>
      </c>
      <c r="I2052" t="s">
        <v>547</v>
      </c>
      <c r="J2052">
        <v>295</v>
      </c>
      <c r="K2052"/>
      <c r="N2052" t="s">
        <v>20</v>
      </c>
      <c r="P2052" t="s">
        <v>1081</v>
      </c>
      <c r="Q2052" t="s">
        <v>1073</v>
      </c>
      <c r="R2052" t="s">
        <v>1073</v>
      </c>
      <c r="S2052" t="s">
        <v>1073</v>
      </c>
    </row>
    <row r="2053" spans="1:19" x14ac:dyDescent="0.15">
      <c r="A2053">
        <v>2052</v>
      </c>
      <c r="B2053">
        <v>2016</v>
      </c>
      <c r="C2053" t="s">
        <v>214</v>
      </c>
      <c r="D2053" t="s">
        <v>715</v>
      </c>
      <c r="F2053" t="s">
        <v>23</v>
      </c>
      <c r="G2053" t="s">
        <v>23</v>
      </c>
      <c r="H2053" t="s">
        <v>67</v>
      </c>
      <c r="I2053" t="s">
        <v>547</v>
      </c>
      <c r="J2053">
        <v>295</v>
      </c>
      <c r="K2053"/>
      <c r="N2053" t="s">
        <v>20</v>
      </c>
      <c r="P2053" t="s">
        <v>1081</v>
      </c>
      <c r="Q2053" t="s">
        <v>1073</v>
      </c>
      <c r="R2053" t="s">
        <v>1073</v>
      </c>
      <c r="S2053" t="s">
        <v>1073</v>
      </c>
    </row>
    <row r="2054" spans="1:19" x14ac:dyDescent="0.15">
      <c r="A2054">
        <v>2053</v>
      </c>
      <c r="B2054">
        <v>2016</v>
      </c>
      <c r="C2054" t="s">
        <v>77</v>
      </c>
      <c r="D2054" t="s">
        <v>78</v>
      </c>
      <c r="F2054" t="s">
        <v>78</v>
      </c>
      <c r="G2054" t="s">
        <v>35</v>
      </c>
      <c r="H2054" s="7" t="s">
        <v>54</v>
      </c>
      <c r="I2054" t="s">
        <v>546</v>
      </c>
      <c r="J2054">
        <v>685</v>
      </c>
      <c r="K2054"/>
      <c r="N2054" t="s">
        <v>50</v>
      </c>
      <c r="P2054" t="s">
        <v>1073</v>
      </c>
      <c r="Q2054" t="s">
        <v>1073</v>
      </c>
      <c r="R2054" t="s">
        <v>1073</v>
      </c>
      <c r="S2054" t="s">
        <v>1094</v>
      </c>
    </row>
    <row r="2055" spans="1:19" x14ac:dyDescent="0.15">
      <c r="A2055">
        <v>2054</v>
      </c>
      <c r="B2055">
        <v>2016</v>
      </c>
      <c r="C2055" t="s">
        <v>440</v>
      </c>
      <c r="D2055" t="s">
        <v>441</v>
      </c>
      <c r="F2055" t="s">
        <v>23</v>
      </c>
      <c r="G2055" t="s">
        <v>23</v>
      </c>
      <c r="H2055" t="s">
        <v>71</v>
      </c>
      <c r="I2055" t="s">
        <v>546</v>
      </c>
      <c r="J2055">
        <v>685</v>
      </c>
      <c r="K2055"/>
      <c r="N2055" t="s">
        <v>36</v>
      </c>
      <c r="P2055" t="s">
        <v>1073</v>
      </c>
      <c r="Q2055" t="s">
        <v>1073</v>
      </c>
      <c r="R2055" t="s">
        <v>1073</v>
      </c>
      <c r="S2055" t="s">
        <v>1073</v>
      </c>
    </row>
    <row r="2056" spans="1:19" x14ac:dyDescent="0.15">
      <c r="A2056">
        <v>2055</v>
      </c>
      <c r="B2056">
        <v>2016</v>
      </c>
      <c r="C2056" t="s">
        <v>77</v>
      </c>
      <c r="D2056" t="s">
        <v>78</v>
      </c>
      <c r="F2056" t="s">
        <v>78</v>
      </c>
      <c r="G2056" t="s">
        <v>35</v>
      </c>
      <c r="H2056" s="6" t="s">
        <v>24</v>
      </c>
      <c r="I2056" t="s">
        <v>547</v>
      </c>
      <c r="J2056">
        <v>395</v>
      </c>
      <c r="K2056"/>
      <c r="N2056" t="s">
        <v>20</v>
      </c>
      <c r="P2056" t="s">
        <v>1073</v>
      </c>
      <c r="Q2056" t="s">
        <v>1073</v>
      </c>
      <c r="R2056" t="s">
        <v>1073</v>
      </c>
      <c r="S2056" t="s">
        <v>1094</v>
      </c>
    </row>
    <row r="2057" spans="1:19" x14ac:dyDescent="0.15">
      <c r="A2057">
        <v>2056</v>
      </c>
      <c r="B2057">
        <v>2016</v>
      </c>
      <c r="C2057" t="s">
        <v>81</v>
      </c>
      <c r="D2057" t="s">
        <v>82</v>
      </c>
      <c r="F2057" t="s">
        <v>83</v>
      </c>
      <c r="G2057" t="s">
        <v>35</v>
      </c>
      <c r="H2057" t="s">
        <v>71</v>
      </c>
      <c r="I2057" t="s">
        <v>354</v>
      </c>
      <c r="J2057">
        <v>550</v>
      </c>
      <c r="K2057"/>
      <c r="N2057" t="s">
        <v>50</v>
      </c>
      <c r="P2057" t="s">
        <v>1073</v>
      </c>
      <c r="Q2057" t="s">
        <v>1073</v>
      </c>
      <c r="R2057" t="s">
        <v>1073</v>
      </c>
      <c r="S2057" t="s">
        <v>1073</v>
      </c>
    </row>
    <row r="2058" spans="1:19" x14ac:dyDescent="0.15">
      <c r="A2058">
        <v>2057</v>
      </c>
      <c r="B2058">
        <v>2016</v>
      </c>
      <c r="C2058" t="s">
        <v>541</v>
      </c>
      <c r="D2058" t="s">
        <v>923</v>
      </c>
      <c r="E2058" t="s">
        <v>349</v>
      </c>
      <c r="F2058" t="s">
        <v>23</v>
      </c>
      <c r="G2058" t="s">
        <v>23</v>
      </c>
      <c r="H2058" s="6" t="s">
        <v>71</v>
      </c>
      <c r="I2058" t="s">
        <v>354</v>
      </c>
      <c r="J2058">
        <v>0</v>
      </c>
      <c r="K2058"/>
      <c r="N2058" t="s">
        <v>36</v>
      </c>
      <c r="P2058" t="s">
        <v>1073</v>
      </c>
      <c r="Q2058" t="s">
        <v>1073</v>
      </c>
      <c r="R2058" t="s">
        <v>1073</v>
      </c>
      <c r="S2058" t="s">
        <v>1073</v>
      </c>
    </row>
    <row r="2059" spans="1:19" x14ac:dyDescent="0.15">
      <c r="A2059">
        <v>2058</v>
      </c>
      <c r="B2059">
        <v>2016</v>
      </c>
      <c r="C2059" t="s">
        <v>45</v>
      </c>
      <c r="D2059" t="s">
        <v>473</v>
      </c>
      <c r="F2059" t="s">
        <v>47</v>
      </c>
      <c r="G2059" t="s">
        <v>48</v>
      </c>
      <c r="H2059" s="6" t="s">
        <v>49</v>
      </c>
      <c r="I2059" t="s">
        <v>546</v>
      </c>
      <c r="J2059">
        <v>1335</v>
      </c>
      <c r="K2059"/>
      <c r="N2059" t="s">
        <v>36</v>
      </c>
      <c r="P2059">
        <v>0</v>
      </c>
      <c r="Q2059" t="s">
        <v>1073</v>
      </c>
      <c r="R2059" t="s">
        <v>1073</v>
      </c>
      <c r="S2059" t="s">
        <v>1094</v>
      </c>
    </row>
    <row r="2060" spans="1:19" x14ac:dyDescent="0.15">
      <c r="A2060">
        <v>2059</v>
      </c>
      <c r="B2060">
        <v>2016</v>
      </c>
      <c r="C2060" t="s">
        <v>206</v>
      </c>
      <c r="D2060" t="s">
        <v>924</v>
      </c>
      <c r="F2060" t="s">
        <v>23</v>
      </c>
      <c r="G2060" t="s">
        <v>23</v>
      </c>
      <c r="H2060" s="6" t="s">
        <v>24</v>
      </c>
      <c r="I2060" t="s">
        <v>25</v>
      </c>
      <c r="J2060">
        <v>275</v>
      </c>
      <c r="K2060"/>
      <c r="N2060" t="s">
        <v>36</v>
      </c>
      <c r="P2060" t="s">
        <v>1081</v>
      </c>
      <c r="Q2060" t="s">
        <v>1073</v>
      </c>
      <c r="R2060" t="s">
        <v>1073</v>
      </c>
      <c r="S2060" t="s">
        <v>1073</v>
      </c>
    </row>
    <row r="2061" spans="1:19" x14ac:dyDescent="0.15">
      <c r="A2061">
        <v>2060</v>
      </c>
      <c r="B2061">
        <v>2016</v>
      </c>
      <c r="C2061" t="s">
        <v>911</v>
      </c>
      <c r="D2061" t="s">
        <v>912</v>
      </c>
      <c r="F2061" t="s">
        <v>83</v>
      </c>
      <c r="G2061" t="s">
        <v>35</v>
      </c>
      <c r="H2061" s="7" t="s">
        <v>54</v>
      </c>
      <c r="I2061" t="s">
        <v>546</v>
      </c>
      <c r="J2061">
        <v>585</v>
      </c>
      <c r="K2061"/>
      <c r="N2061" t="s">
        <v>50</v>
      </c>
      <c r="P2061" t="s">
        <v>1073</v>
      </c>
      <c r="Q2061" t="s">
        <v>1073</v>
      </c>
      <c r="R2061" t="s">
        <v>1073</v>
      </c>
      <c r="S2061" t="s">
        <v>1073</v>
      </c>
    </row>
    <row r="2062" spans="1:19" x14ac:dyDescent="0.15">
      <c r="A2062">
        <v>2061</v>
      </c>
      <c r="B2062">
        <v>2016</v>
      </c>
      <c r="C2062" t="s">
        <v>363</v>
      </c>
      <c r="D2062" t="s">
        <v>168</v>
      </c>
      <c r="F2062" t="s">
        <v>23</v>
      </c>
      <c r="G2062" t="s">
        <v>23</v>
      </c>
      <c r="H2062" t="s">
        <v>71</v>
      </c>
      <c r="I2062" t="s">
        <v>546</v>
      </c>
      <c r="J2062">
        <v>685</v>
      </c>
      <c r="K2062"/>
      <c r="N2062" t="s">
        <v>50</v>
      </c>
      <c r="P2062" t="s">
        <v>1073</v>
      </c>
      <c r="Q2062" t="s">
        <v>1073</v>
      </c>
      <c r="R2062" t="s">
        <v>1073</v>
      </c>
      <c r="S2062" t="s">
        <v>1073</v>
      </c>
    </row>
    <row r="2063" spans="1:19" x14ac:dyDescent="0.15">
      <c r="A2063">
        <v>2062</v>
      </c>
      <c r="B2063">
        <v>2016</v>
      </c>
      <c r="C2063" t="s">
        <v>130</v>
      </c>
      <c r="D2063" t="s">
        <v>215</v>
      </c>
      <c r="F2063" t="s">
        <v>23</v>
      </c>
      <c r="G2063" t="s">
        <v>23</v>
      </c>
      <c r="H2063" t="s">
        <v>71</v>
      </c>
      <c r="I2063" t="s">
        <v>546</v>
      </c>
      <c r="J2063">
        <v>685</v>
      </c>
      <c r="K2063"/>
      <c r="N2063" t="s">
        <v>36</v>
      </c>
      <c r="P2063" t="s">
        <v>1073</v>
      </c>
      <c r="Q2063" t="s">
        <v>1073</v>
      </c>
      <c r="R2063" t="s">
        <v>1073</v>
      </c>
      <c r="S2063" t="s">
        <v>1073</v>
      </c>
    </row>
    <row r="2064" spans="1:19" x14ac:dyDescent="0.15">
      <c r="A2064">
        <v>2063</v>
      </c>
      <c r="B2064">
        <v>2016</v>
      </c>
      <c r="C2064" t="s">
        <v>621</v>
      </c>
      <c r="D2064" t="s">
        <v>622</v>
      </c>
      <c r="F2064" t="s">
        <v>83</v>
      </c>
      <c r="G2064" t="s">
        <v>35</v>
      </c>
      <c r="H2064" s="6" t="s">
        <v>54</v>
      </c>
      <c r="I2064" t="s">
        <v>547</v>
      </c>
      <c r="J2064">
        <v>295</v>
      </c>
      <c r="K2064"/>
      <c r="N2064" t="s">
        <v>36</v>
      </c>
      <c r="P2064" t="s">
        <v>1073</v>
      </c>
      <c r="Q2064" t="s">
        <v>1073</v>
      </c>
      <c r="R2064" t="s">
        <v>1073</v>
      </c>
      <c r="S2064" t="s">
        <v>1073</v>
      </c>
    </row>
    <row r="2065" spans="1:19" x14ac:dyDescent="0.15">
      <c r="A2065">
        <v>2064</v>
      </c>
      <c r="B2065">
        <v>2016</v>
      </c>
      <c r="C2065" t="s">
        <v>81</v>
      </c>
      <c r="D2065" t="s">
        <v>82</v>
      </c>
      <c r="F2065" t="s">
        <v>83</v>
      </c>
      <c r="G2065" t="s">
        <v>35</v>
      </c>
      <c r="H2065" t="s">
        <v>71</v>
      </c>
      <c r="I2065" t="s">
        <v>546</v>
      </c>
      <c r="J2065">
        <v>1135</v>
      </c>
      <c r="K2065"/>
      <c r="N2065" t="s">
        <v>50</v>
      </c>
      <c r="P2065" t="s">
        <v>1073</v>
      </c>
      <c r="Q2065" t="s">
        <v>1073</v>
      </c>
      <c r="R2065" t="s">
        <v>1073</v>
      </c>
      <c r="S2065" t="s">
        <v>1073</v>
      </c>
    </row>
    <row r="2066" spans="1:19" x14ac:dyDescent="0.15">
      <c r="A2066">
        <v>2065</v>
      </c>
      <c r="B2066">
        <v>2016</v>
      </c>
      <c r="C2066" t="s">
        <v>258</v>
      </c>
      <c r="D2066" t="s">
        <v>101</v>
      </c>
      <c r="F2066" t="s">
        <v>23</v>
      </c>
      <c r="G2066" t="s">
        <v>23</v>
      </c>
      <c r="H2066" s="6" t="s">
        <v>24</v>
      </c>
      <c r="I2066" t="s">
        <v>547</v>
      </c>
      <c r="J2066">
        <v>295</v>
      </c>
      <c r="K2066"/>
      <c r="N2066" t="s">
        <v>20</v>
      </c>
      <c r="P2066" t="s">
        <v>1081</v>
      </c>
      <c r="Q2066" t="s">
        <v>1073</v>
      </c>
      <c r="R2066" t="s">
        <v>1073</v>
      </c>
      <c r="S2066" t="s">
        <v>1073</v>
      </c>
    </row>
    <row r="2067" spans="1:19" x14ac:dyDescent="0.15">
      <c r="A2067">
        <v>2066</v>
      </c>
      <c r="B2067">
        <v>2016</v>
      </c>
      <c r="F2067" t="s">
        <v>50</v>
      </c>
      <c r="G2067" t="s">
        <v>50</v>
      </c>
      <c r="H2067" s="6" t="s">
        <v>54</v>
      </c>
      <c r="I2067" t="s">
        <v>550</v>
      </c>
      <c r="J2067">
        <v>0</v>
      </c>
      <c r="K2067"/>
      <c r="N2067" t="s">
        <v>20</v>
      </c>
      <c r="P2067" t="s">
        <v>1073</v>
      </c>
      <c r="Q2067" t="s">
        <v>1073</v>
      </c>
      <c r="R2067" t="s">
        <v>1073</v>
      </c>
      <c r="S2067" t="s">
        <v>1073</v>
      </c>
    </row>
    <row r="2068" spans="1:19" x14ac:dyDescent="0.15">
      <c r="A2068">
        <v>2067</v>
      </c>
      <c r="B2068">
        <v>2016</v>
      </c>
      <c r="C2068" t="s">
        <v>39</v>
      </c>
      <c r="D2068" t="s">
        <v>40</v>
      </c>
      <c r="F2068" t="s">
        <v>23</v>
      </c>
      <c r="G2068" t="s">
        <v>23</v>
      </c>
      <c r="H2068" s="6" t="s">
        <v>24</v>
      </c>
      <c r="I2068" t="s">
        <v>547</v>
      </c>
      <c r="J2068">
        <v>295</v>
      </c>
      <c r="K2068"/>
      <c r="N2068" t="s">
        <v>36</v>
      </c>
      <c r="P2068" t="s">
        <v>1081</v>
      </c>
      <c r="Q2068" t="s">
        <v>1073</v>
      </c>
      <c r="R2068" t="s">
        <v>1073</v>
      </c>
      <c r="S2068" t="s">
        <v>1073</v>
      </c>
    </row>
    <row r="2069" spans="1:19" x14ac:dyDescent="0.15">
      <c r="A2069">
        <v>2068</v>
      </c>
      <c r="B2069">
        <v>2016</v>
      </c>
      <c r="C2069" t="s">
        <v>621</v>
      </c>
      <c r="D2069" t="s">
        <v>811</v>
      </c>
      <c r="F2069" t="s">
        <v>83</v>
      </c>
      <c r="G2069" t="s">
        <v>35</v>
      </c>
      <c r="H2069" t="s">
        <v>16</v>
      </c>
      <c r="I2069" t="s">
        <v>546</v>
      </c>
      <c r="J2069">
        <v>735</v>
      </c>
      <c r="K2069"/>
      <c r="N2069" t="s">
        <v>36</v>
      </c>
      <c r="P2069" t="s">
        <v>1073</v>
      </c>
      <c r="Q2069" t="s">
        <v>1073</v>
      </c>
      <c r="R2069" t="s">
        <v>1073</v>
      </c>
      <c r="S2069" t="s">
        <v>1073</v>
      </c>
    </row>
    <row r="2070" spans="1:19" x14ac:dyDescent="0.15">
      <c r="A2070">
        <v>2069</v>
      </c>
      <c r="B2070">
        <v>2016</v>
      </c>
      <c r="C2070" t="s">
        <v>81</v>
      </c>
      <c r="D2070" t="s">
        <v>82</v>
      </c>
      <c r="F2070" t="s">
        <v>83</v>
      </c>
      <c r="G2070" t="s">
        <v>35</v>
      </c>
      <c r="H2070" s="6" t="s">
        <v>71</v>
      </c>
      <c r="I2070" t="s">
        <v>354</v>
      </c>
      <c r="J2070">
        <v>0</v>
      </c>
      <c r="K2070"/>
      <c r="N2070" t="s">
        <v>20</v>
      </c>
      <c r="P2070" t="s">
        <v>1073</v>
      </c>
      <c r="Q2070" t="s">
        <v>1073</v>
      </c>
      <c r="R2070" t="s">
        <v>1073</v>
      </c>
      <c r="S2070" t="s">
        <v>1073</v>
      </c>
    </row>
    <row r="2071" spans="1:19" x14ac:dyDescent="0.15">
      <c r="A2071">
        <v>2070</v>
      </c>
      <c r="B2071">
        <v>2016</v>
      </c>
      <c r="C2071" t="s">
        <v>81</v>
      </c>
      <c r="D2071" t="s">
        <v>82</v>
      </c>
      <c r="F2071" t="s">
        <v>83</v>
      </c>
      <c r="G2071" t="s">
        <v>35</v>
      </c>
      <c r="H2071" t="s">
        <v>71</v>
      </c>
      <c r="I2071" t="s">
        <v>546</v>
      </c>
      <c r="J2071">
        <v>685</v>
      </c>
      <c r="K2071"/>
      <c r="N2071" t="s">
        <v>20</v>
      </c>
      <c r="P2071" t="s">
        <v>1073</v>
      </c>
      <c r="Q2071" t="s">
        <v>1073</v>
      </c>
      <c r="R2071" t="s">
        <v>1073</v>
      </c>
      <c r="S2071" t="s">
        <v>1073</v>
      </c>
    </row>
    <row r="2072" spans="1:19" x14ac:dyDescent="0.15">
      <c r="A2072">
        <v>2071</v>
      </c>
      <c r="B2072">
        <v>2016</v>
      </c>
      <c r="C2072" t="s">
        <v>674</v>
      </c>
      <c r="D2072" t="s">
        <v>380</v>
      </c>
      <c r="F2072" t="s">
        <v>23</v>
      </c>
      <c r="G2072" t="s">
        <v>23</v>
      </c>
      <c r="H2072" t="s">
        <v>71</v>
      </c>
      <c r="I2072" t="s">
        <v>546</v>
      </c>
      <c r="J2072">
        <v>1335</v>
      </c>
      <c r="K2072"/>
      <c r="N2072" t="s">
        <v>36</v>
      </c>
      <c r="P2072" t="s">
        <v>1073</v>
      </c>
      <c r="Q2072" t="s">
        <v>1073</v>
      </c>
      <c r="R2072" t="s">
        <v>1073</v>
      </c>
      <c r="S2072" t="s">
        <v>1073</v>
      </c>
    </row>
    <row r="2073" spans="1:19" x14ac:dyDescent="0.15">
      <c r="A2073">
        <v>2072</v>
      </c>
      <c r="B2073">
        <v>2016</v>
      </c>
      <c r="C2073" t="s">
        <v>925</v>
      </c>
      <c r="D2073" t="s">
        <v>589</v>
      </c>
      <c r="E2073" t="s">
        <v>372</v>
      </c>
      <c r="F2073" t="s">
        <v>23</v>
      </c>
      <c r="G2073" t="s">
        <v>23</v>
      </c>
      <c r="H2073" t="s">
        <v>71</v>
      </c>
      <c r="I2073" t="s">
        <v>550</v>
      </c>
      <c r="J2073">
        <v>0</v>
      </c>
      <c r="K2073"/>
      <c r="N2073" t="s">
        <v>36</v>
      </c>
      <c r="P2073" t="s">
        <v>1073</v>
      </c>
      <c r="Q2073" t="s">
        <v>1073</v>
      </c>
      <c r="R2073" t="s">
        <v>1073</v>
      </c>
      <c r="S2073" t="s">
        <v>1073</v>
      </c>
    </row>
    <row r="2074" spans="1:19" x14ac:dyDescent="0.15">
      <c r="A2074">
        <v>2073</v>
      </c>
      <c r="B2074">
        <v>2016</v>
      </c>
      <c r="C2074" t="s">
        <v>820</v>
      </c>
      <c r="D2074" t="s">
        <v>926</v>
      </c>
      <c r="F2074" t="s">
        <v>23</v>
      </c>
      <c r="G2074" t="s">
        <v>23</v>
      </c>
      <c r="H2074" t="s">
        <v>71</v>
      </c>
      <c r="I2074" t="s">
        <v>546</v>
      </c>
      <c r="J2074">
        <v>585</v>
      </c>
      <c r="K2074"/>
      <c r="N2074" t="s">
        <v>50</v>
      </c>
      <c r="P2074" t="s">
        <v>1073</v>
      </c>
      <c r="Q2074" t="s">
        <v>1073</v>
      </c>
      <c r="R2074" t="s">
        <v>1073</v>
      </c>
      <c r="S2074" t="s">
        <v>1073</v>
      </c>
    </row>
    <row r="2075" spans="1:19" x14ac:dyDescent="0.15">
      <c r="A2075">
        <v>2074</v>
      </c>
      <c r="B2075">
        <v>2016</v>
      </c>
      <c r="C2075" t="s">
        <v>100</v>
      </c>
      <c r="D2075" t="s">
        <v>101</v>
      </c>
      <c r="F2075" t="s">
        <v>23</v>
      </c>
      <c r="G2075" t="s">
        <v>23</v>
      </c>
      <c r="H2075" t="s">
        <v>24</v>
      </c>
      <c r="I2075" t="s">
        <v>547</v>
      </c>
      <c r="J2075">
        <v>295</v>
      </c>
      <c r="K2075"/>
      <c r="N2075" t="s">
        <v>20</v>
      </c>
      <c r="P2075" t="s">
        <v>1073</v>
      </c>
      <c r="Q2075" t="s">
        <v>1073</v>
      </c>
      <c r="R2075" t="s">
        <v>1073</v>
      </c>
      <c r="S2075" t="s">
        <v>1073</v>
      </c>
    </row>
    <row r="2076" spans="1:19" x14ac:dyDescent="0.15">
      <c r="A2076">
        <v>2075</v>
      </c>
      <c r="B2076">
        <v>2016</v>
      </c>
      <c r="C2076" t="s">
        <v>206</v>
      </c>
      <c r="D2076" t="s">
        <v>223</v>
      </c>
      <c r="F2076" t="s">
        <v>23</v>
      </c>
      <c r="G2076" t="s">
        <v>23</v>
      </c>
      <c r="H2076" t="s">
        <v>24</v>
      </c>
      <c r="I2076" t="s">
        <v>547</v>
      </c>
      <c r="J2076">
        <v>295</v>
      </c>
      <c r="K2076"/>
      <c r="N2076" t="s">
        <v>36</v>
      </c>
      <c r="P2076" t="s">
        <v>1081</v>
      </c>
      <c r="Q2076" t="s">
        <v>1073</v>
      </c>
      <c r="R2076" t="s">
        <v>1073</v>
      </c>
      <c r="S2076" t="s">
        <v>1073</v>
      </c>
    </row>
    <row r="2077" spans="1:19" x14ac:dyDescent="0.15">
      <c r="A2077">
        <v>2076</v>
      </c>
      <c r="B2077">
        <v>2016</v>
      </c>
      <c r="C2077" t="s">
        <v>889</v>
      </c>
      <c r="D2077" t="s">
        <v>82</v>
      </c>
      <c r="F2077" t="s">
        <v>83</v>
      </c>
      <c r="G2077" t="s">
        <v>35</v>
      </c>
      <c r="H2077" t="s">
        <v>16</v>
      </c>
      <c r="I2077" t="s">
        <v>546</v>
      </c>
      <c r="J2077">
        <v>585</v>
      </c>
      <c r="K2077"/>
      <c r="N2077" t="s">
        <v>36</v>
      </c>
      <c r="P2077" t="s">
        <v>1073</v>
      </c>
      <c r="Q2077" t="s">
        <v>1073</v>
      </c>
      <c r="R2077" t="s">
        <v>1073</v>
      </c>
      <c r="S2077" t="s">
        <v>1073</v>
      </c>
    </row>
    <row r="2078" spans="1:19" x14ac:dyDescent="0.15">
      <c r="A2078">
        <v>2077</v>
      </c>
      <c r="B2078">
        <v>2016</v>
      </c>
      <c r="C2078" t="s">
        <v>507</v>
      </c>
      <c r="D2078" t="s">
        <v>508</v>
      </c>
      <c r="F2078" t="s">
        <v>23</v>
      </c>
      <c r="G2078" t="s">
        <v>23</v>
      </c>
      <c r="H2078" t="s">
        <v>24</v>
      </c>
      <c r="I2078" t="s">
        <v>547</v>
      </c>
      <c r="J2078">
        <v>295</v>
      </c>
      <c r="K2078"/>
      <c r="N2078" t="s">
        <v>20</v>
      </c>
      <c r="P2078" t="s">
        <v>1081</v>
      </c>
      <c r="Q2078" t="s">
        <v>1073</v>
      </c>
      <c r="R2078" t="s">
        <v>1073</v>
      </c>
      <c r="S2078" t="s">
        <v>1073</v>
      </c>
    </row>
    <row r="2079" spans="1:19" x14ac:dyDescent="0.15">
      <c r="A2079">
        <v>2078</v>
      </c>
      <c r="B2079">
        <v>2016</v>
      </c>
      <c r="C2079" t="s">
        <v>845</v>
      </c>
      <c r="D2079" t="s">
        <v>846</v>
      </c>
      <c r="F2079" t="s">
        <v>23</v>
      </c>
      <c r="G2079" t="s">
        <v>23</v>
      </c>
      <c r="H2079" t="s">
        <v>24</v>
      </c>
      <c r="I2079" t="s">
        <v>547</v>
      </c>
      <c r="J2079">
        <v>295</v>
      </c>
      <c r="K2079"/>
      <c r="N2079" t="s">
        <v>36</v>
      </c>
      <c r="P2079" t="s">
        <v>1085</v>
      </c>
      <c r="Q2079" t="s">
        <v>1082</v>
      </c>
      <c r="R2079" t="s">
        <v>1073</v>
      </c>
      <c r="S2079" t="s">
        <v>1073</v>
      </c>
    </row>
    <row r="2080" spans="1:19" x14ac:dyDescent="0.15">
      <c r="A2080">
        <v>2079</v>
      </c>
      <c r="B2080">
        <v>2016</v>
      </c>
      <c r="C2080" t="s">
        <v>321</v>
      </c>
      <c r="D2080" t="s">
        <v>277</v>
      </c>
      <c r="F2080" t="s">
        <v>23</v>
      </c>
      <c r="G2080" t="s">
        <v>23</v>
      </c>
      <c r="H2080" t="s">
        <v>24</v>
      </c>
      <c r="I2080" t="s">
        <v>547</v>
      </c>
      <c r="J2080">
        <v>295</v>
      </c>
      <c r="K2080"/>
      <c r="N2080" t="s">
        <v>36</v>
      </c>
      <c r="P2080" t="s">
        <v>1084</v>
      </c>
      <c r="Q2080" t="s">
        <v>1073</v>
      </c>
      <c r="R2080" t="s">
        <v>1073</v>
      </c>
      <c r="S2080" t="s">
        <v>1073</v>
      </c>
    </row>
    <row r="2081" spans="1:19" x14ac:dyDescent="0.15">
      <c r="A2081">
        <v>2080</v>
      </c>
      <c r="B2081">
        <v>2016</v>
      </c>
      <c r="C2081" t="s">
        <v>270</v>
      </c>
      <c r="D2081" t="s">
        <v>284</v>
      </c>
      <c r="F2081" t="s">
        <v>23</v>
      </c>
      <c r="G2081" t="s">
        <v>23</v>
      </c>
      <c r="H2081" s="6" t="s">
        <v>71</v>
      </c>
      <c r="I2081" t="s">
        <v>546</v>
      </c>
      <c r="J2081">
        <v>585</v>
      </c>
      <c r="K2081"/>
      <c r="N2081" t="s">
        <v>20</v>
      </c>
      <c r="P2081" t="s">
        <v>1073</v>
      </c>
      <c r="Q2081" t="s">
        <v>1073</v>
      </c>
      <c r="R2081" t="s">
        <v>1073</v>
      </c>
      <c r="S2081" t="s">
        <v>1073</v>
      </c>
    </row>
    <row r="2082" spans="1:19" x14ac:dyDescent="0.15">
      <c r="A2082">
        <v>2081</v>
      </c>
      <c r="B2082">
        <v>2016</v>
      </c>
      <c r="C2082" t="s">
        <v>272</v>
      </c>
      <c r="D2082" t="s">
        <v>273</v>
      </c>
      <c r="F2082" t="s">
        <v>23</v>
      </c>
      <c r="G2082" t="s">
        <v>23</v>
      </c>
      <c r="H2082" t="s">
        <v>16</v>
      </c>
      <c r="I2082" t="s">
        <v>548</v>
      </c>
      <c r="J2082">
        <v>525</v>
      </c>
      <c r="K2082"/>
      <c r="N2082" t="s">
        <v>36</v>
      </c>
      <c r="P2082" t="s">
        <v>1081</v>
      </c>
      <c r="Q2082" t="s">
        <v>1073</v>
      </c>
      <c r="R2082" t="s">
        <v>1073</v>
      </c>
      <c r="S2082" t="s">
        <v>1073</v>
      </c>
    </row>
    <row r="2083" spans="1:19" x14ac:dyDescent="0.15">
      <c r="A2083">
        <v>2082</v>
      </c>
      <c r="B2083">
        <v>2015</v>
      </c>
      <c r="C2083" t="s">
        <v>927</v>
      </c>
      <c r="D2083" t="s">
        <v>316</v>
      </c>
      <c r="F2083" t="s">
        <v>14</v>
      </c>
      <c r="G2083" t="s">
        <v>15</v>
      </c>
      <c r="H2083" t="s">
        <v>24</v>
      </c>
      <c r="I2083" t="s">
        <v>25</v>
      </c>
      <c r="J2083">
        <v>350</v>
      </c>
      <c r="K2083"/>
      <c r="N2083" t="s">
        <v>20</v>
      </c>
      <c r="P2083" t="s">
        <v>1073</v>
      </c>
      <c r="Q2083" t="s">
        <v>1073</v>
      </c>
      <c r="R2083" t="s">
        <v>1073</v>
      </c>
      <c r="S2083" t="s">
        <v>1073</v>
      </c>
    </row>
    <row r="2084" spans="1:19" x14ac:dyDescent="0.15">
      <c r="A2084">
        <v>2083</v>
      </c>
      <c r="B2084">
        <v>2015</v>
      </c>
      <c r="C2084" t="s">
        <v>45</v>
      </c>
      <c r="D2084" t="s">
        <v>731</v>
      </c>
      <c r="F2084" t="s">
        <v>47</v>
      </c>
      <c r="G2084" t="s">
        <v>48</v>
      </c>
      <c r="H2084" t="s">
        <v>24</v>
      </c>
      <c r="I2084" t="s">
        <v>547</v>
      </c>
      <c r="J2084">
        <v>970</v>
      </c>
      <c r="K2084"/>
      <c r="N2084" t="s">
        <v>20</v>
      </c>
      <c r="P2084">
        <v>0</v>
      </c>
      <c r="Q2084" t="s">
        <v>1073</v>
      </c>
      <c r="R2084" t="s">
        <v>1073</v>
      </c>
      <c r="S2084" t="s">
        <v>1094</v>
      </c>
    </row>
    <row r="2085" spans="1:19" x14ac:dyDescent="0.15">
      <c r="A2085">
        <v>2084</v>
      </c>
      <c r="B2085">
        <v>2015</v>
      </c>
      <c r="C2085" t="s">
        <v>928</v>
      </c>
      <c r="D2085" t="s">
        <v>929</v>
      </c>
      <c r="F2085" t="s">
        <v>23</v>
      </c>
      <c r="G2085" t="s">
        <v>23</v>
      </c>
      <c r="H2085" t="s">
        <v>71</v>
      </c>
      <c r="I2085"/>
      <c r="J2085">
        <v>535</v>
      </c>
      <c r="K2085"/>
      <c r="N2085" t="s">
        <v>36</v>
      </c>
      <c r="P2085" t="s">
        <v>1073</v>
      </c>
      <c r="Q2085" t="s">
        <v>1073</v>
      </c>
      <c r="R2085" t="s">
        <v>1073</v>
      </c>
      <c r="S2085" t="s">
        <v>1073</v>
      </c>
    </row>
    <row r="2086" spans="1:19" x14ac:dyDescent="0.15">
      <c r="A2086">
        <v>2085</v>
      </c>
      <c r="B2086">
        <v>2015</v>
      </c>
      <c r="C2086" t="s">
        <v>847</v>
      </c>
      <c r="D2086" t="s">
        <v>591</v>
      </c>
      <c r="F2086" t="s">
        <v>23</v>
      </c>
      <c r="G2086" t="s">
        <v>23</v>
      </c>
      <c r="H2086" t="s">
        <v>71</v>
      </c>
      <c r="I2086" t="s">
        <v>548</v>
      </c>
      <c r="J2086">
        <v>475</v>
      </c>
      <c r="K2086"/>
      <c r="N2086" t="s">
        <v>50</v>
      </c>
      <c r="P2086" t="s">
        <v>1073</v>
      </c>
      <c r="Q2086" t="s">
        <v>1073</v>
      </c>
      <c r="R2086" t="s">
        <v>1073</v>
      </c>
      <c r="S2086" t="s">
        <v>1073</v>
      </c>
    </row>
    <row r="2087" spans="1:19" x14ac:dyDescent="0.15">
      <c r="A2087">
        <v>2086</v>
      </c>
      <c r="B2087">
        <v>2015</v>
      </c>
      <c r="C2087" t="s">
        <v>481</v>
      </c>
      <c r="D2087" t="s">
        <v>561</v>
      </c>
      <c r="F2087" t="s">
        <v>23</v>
      </c>
      <c r="G2087" t="s">
        <v>23</v>
      </c>
      <c r="H2087" t="s">
        <v>71</v>
      </c>
      <c r="I2087" t="s">
        <v>546</v>
      </c>
      <c r="J2087">
        <v>535</v>
      </c>
      <c r="K2087"/>
      <c r="N2087" t="s">
        <v>36</v>
      </c>
      <c r="P2087" t="s">
        <v>1073</v>
      </c>
      <c r="Q2087" t="s">
        <v>1073</v>
      </c>
      <c r="R2087" t="s">
        <v>1073</v>
      </c>
      <c r="S2087" t="s">
        <v>1073</v>
      </c>
    </row>
    <row r="2088" spans="1:19" x14ac:dyDescent="0.15">
      <c r="A2088">
        <v>2087</v>
      </c>
      <c r="B2088">
        <v>2015</v>
      </c>
      <c r="C2088" t="s">
        <v>930</v>
      </c>
      <c r="D2088" t="s">
        <v>931</v>
      </c>
      <c r="F2088" t="s">
        <v>403</v>
      </c>
      <c r="G2088" t="s">
        <v>35</v>
      </c>
      <c r="H2088" t="s">
        <v>16</v>
      </c>
      <c r="I2088" t="s">
        <v>546</v>
      </c>
      <c r="J2088">
        <v>535</v>
      </c>
      <c r="K2088"/>
      <c r="N2088" t="s">
        <v>36</v>
      </c>
      <c r="P2088" t="s">
        <v>1073</v>
      </c>
      <c r="Q2088" t="s">
        <v>1073</v>
      </c>
      <c r="R2088" t="s">
        <v>1073</v>
      </c>
      <c r="S2088" t="s">
        <v>1073</v>
      </c>
    </row>
    <row r="2089" spans="1:19" x14ac:dyDescent="0.15">
      <c r="A2089">
        <v>2088</v>
      </c>
      <c r="B2089">
        <v>2015</v>
      </c>
      <c r="C2089" t="s">
        <v>243</v>
      </c>
      <c r="D2089" t="s">
        <v>468</v>
      </c>
      <c r="F2089" t="s">
        <v>23</v>
      </c>
      <c r="G2089" t="s">
        <v>23</v>
      </c>
      <c r="H2089" t="s">
        <v>24</v>
      </c>
      <c r="I2089" t="s">
        <v>547</v>
      </c>
      <c r="J2089">
        <v>270</v>
      </c>
      <c r="K2089"/>
      <c r="N2089" t="s">
        <v>36</v>
      </c>
      <c r="P2089">
        <v>0</v>
      </c>
      <c r="Q2089" t="s">
        <v>1073</v>
      </c>
      <c r="R2089" t="s">
        <v>1073</v>
      </c>
      <c r="S2089" t="s">
        <v>1073</v>
      </c>
    </row>
    <row r="2090" spans="1:19" x14ac:dyDescent="0.15">
      <c r="A2090">
        <v>2089</v>
      </c>
      <c r="B2090">
        <v>2015</v>
      </c>
      <c r="C2090" t="s">
        <v>311</v>
      </c>
      <c r="D2090" t="s">
        <v>309</v>
      </c>
      <c r="F2090" t="s">
        <v>23</v>
      </c>
      <c r="G2090" t="s">
        <v>23</v>
      </c>
      <c r="H2090" s="6" t="s">
        <v>71</v>
      </c>
      <c r="I2090" t="s">
        <v>546</v>
      </c>
      <c r="J2090">
        <v>1635</v>
      </c>
      <c r="K2090"/>
      <c r="N2090" t="s">
        <v>36</v>
      </c>
      <c r="P2090" t="s">
        <v>1073</v>
      </c>
      <c r="Q2090" t="s">
        <v>1073</v>
      </c>
      <c r="R2090" t="s">
        <v>1073</v>
      </c>
      <c r="S2090" t="s">
        <v>1073</v>
      </c>
    </row>
    <row r="2091" spans="1:19" x14ac:dyDescent="0.15">
      <c r="A2091">
        <v>2090</v>
      </c>
      <c r="B2091">
        <v>2015</v>
      </c>
      <c r="C2091" t="s">
        <v>932</v>
      </c>
      <c r="D2091" t="s">
        <v>933</v>
      </c>
      <c r="F2091" t="s">
        <v>121</v>
      </c>
      <c r="G2091" t="s">
        <v>43</v>
      </c>
      <c r="H2091" s="6" t="s">
        <v>49</v>
      </c>
      <c r="I2091" t="s">
        <v>547</v>
      </c>
      <c r="J2091">
        <v>520</v>
      </c>
      <c r="K2091"/>
      <c r="N2091" t="s">
        <v>36</v>
      </c>
      <c r="P2091" t="s">
        <v>1073</v>
      </c>
      <c r="Q2091" t="s">
        <v>1073</v>
      </c>
      <c r="R2091" t="s">
        <v>1073</v>
      </c>
      <c r="S2091" t="s">
        <v>1073</v>
      </c>
    </row>
    <row r="2092" spans="1:19" x14ac:dyDescent="0.15">
      <c r="A2092">
        <v>2091</v>
      </c>
      <c r="B2092">
        <v>2015</v>
      </c>
      <c r="C2092" t="s">
        <v>744</v>
      </c>
      <c r="D2092" t="s">
        <v>745</v>
      </c>
      <c r="F2092" t="s">
        <v>47</v>
      </c>
      <c r="G2092" t="s">
        <v>48</v>
      </c>
      <c r="H2092" t="s">
        <v>71</v>
      </c>
      <c r="I2092" t="s">
        <v>25</v>
      </c>
      <c r="J2092">
        <v>250</v>
      </c>
      <c r="K2092"/>
      <c r="N2092" t="s">
        <v>36</v>
      </c>
      <c r="P2092" t="s">
        <v>1073</v>
      </c>
      <c r="Q2092" t="s">
        <v>1073</v>
      </c>
      <c r="R2092" t="s">
        <v>1073</v>
      </c>
      <c r="S2092" t="s">
        <v>1094</v>
      </c>
    </row>
    <row r="2093" spans="1:19" x14ac:dyDescent="0.15">
      <c r="A2093">
        <v>2092</v>
      </c>
      <c r="B2093">
        <v>2015</v>
      </c>
      <c r="C2093" t="s">
        <v>848</v>
      </c>
      <c r="D2093" t="s">
        <v>849</v>
      </c>
      <c r="F2093" t="s">
        <v>23</v>
      </c>
      <c r="G2093" t="s">
        <v>23</v>
      </c>
      <c r="H2093" t="s">
        <v>71</v>
      </c>
      <c r="I2093" t="s">
        <v>546</v>
      </c>
      <c r="J2093">
        <v>635</v>
      </c>
      <c r="K2093"/>
      <c r="N2093" t="s">
        <v>36</v>
      </c>
      <c r="P2093" t="s">
        <v>1073</v>
      </c>
      <c r="Q2093" t="s">
        <v>1073</v>
      </c>
      <c r="R2093" t="s">
        <v>1073</v>
      </c>
      <c r="S2093" t="s">
        <v>1073</v>
      </c>
    </row>
    <row r="2094" spans="1:19" x14ac:dyDescent="0.15">
      <c r="A2094">
        <v>2093</v>
      </c>
      <c r="B2094">
        <v>2015</v>
      </c>
      <c r="C2094" t="s">
        <v>934</v>
      </c>
      <c r="D2094" t="s">
        <v>935</v>
      </c>
      <c r="F2094" t="s">
        <v>579</v>
      </c>
      <c r="G2094" t="s">
        <v>15</v>
      </c>
      <c r="H2094" t="s">
        <v>24</v>
      </c>
      <c r="I2094" t="s">
        <v>547</v>
      </c>
      <c r="J2094">
        <v>520</v>
      </c>
      <c r="K2094"/>
      <c r="N2094" t="s">
        <v>36</v>
      </c>
      <c r="P2094" t="s">
        <v>1073</v>
      </c>
      <c r="Q2094" t="s">
        <v>1073</v>
      </c>
      <c r="R2094" t="s">
        <v>1073</v>
      </c>
      <c r="S2094" t="s">
        <v>1094</v>
      </c>
    </row>
    <row r="2095" spans="1:19" x14ac:dyDescent="0.15">
      <c r="A2095">
        <v>2094</v>
      </c>
      <c r="B2095">
        <v>2015</v>
      </c>
      <c r="C2095" t="s">
        <v>204</v>
      </c>
      <c r="D2095" t="s">
        <v>297</v>
      </c>
      <c r="F2095" t="s">
        <v>23</v>
      </c>
      <c r="G2095" t="s">
        <v>23</v>
      </c>
      <c r="H2095" t="s">
        <v>24</v>
      </c>
      <c r="I2095" t="s">
        <v>547</v>
      </c>
      <c r="J2095">
        <v>166</v>
      </c>
      <c r="K2095"/>
      <c r="N2095" t="s">
        <v>36</v>
      </c>
      <c r="P2095" t="s">
        <v>1081</v>
      </c>
      <c r="Q2095" t="s">
        <v>1073</v>
      </c>
      <c r="R2095" t="s">
        <v>1073</v>
      </c>
      <c r="S2095" t="s">
        <v>1073</v>
      </c>
    </row>
    <row r="2096" spans="1:19" x14ac:dyDescent="0.15">
      <c r="A2096">
        <v>2095</v>
      </c>
      <c r="B2096">
        <v>2015</v>
      </c>
      <c r="C2096" t="s">
        <v>936</v>
      </c>
      <c r="D2096" t="s">
        <v>52</v>
      </c>
      <c r="F2096" t="s">
        <v>53</v>
      </c>
      <c r="G2096" t="s">
        <v>48</v>
      </c>
      <c r="H2096" t="s">
        <v>16</v>
      </c>
      <c r="I2096" t="s">
        <v>548</v>
      </c>
      <c r="J2096">
        <v>475</v>
      </c>
      <c r="K2096"/>
      <c r="N2096" t="s">
        <v>36</v>
      </c>
      <c r="P2096" t="s">
        <v>1073</v>
      </c>
      <c r="Q2096" t="s">
        <v>1073</v>
      </c>
      <c r="R2096" t="s">
        <v>1073</v>
      </c>
      <c r="S2096" t="s">
        <v>1094</v>
      </c>
    </row>
    <row r="2097" spans="1:19" x14ac:dyDescent="0.15">
      <c r="A2097">
        <v>2096</v>
      </c>
      <c r="B2097">
        <v>2015</v>
      </c>
      <c r="C2097" t="s">
        <v>555</v>
      </c>
      <c r="D2097" t="s">
        <v>556</v>
      </c>
      <c r="F2097" t="s">
        <v>23</v>
      </c>
      <c r="G2097" t="s">
        <v>23</v>
      </c>
      <c r="H2097" t="s">
        <v>67</v>
      </c>
      <c r="I2097" t="s">
        <v>547</v>
      </c>
      <c r="J2097">
        <v>166</v>
      </c>
      <c r="K2097"/>
      <c r="N2097" t="s">
        <v>36</v>
      </c>
      <c r="P2097">
        <v>0</v>
      </c>
      <c r="Q2097" t="s">
        <v>1073</v>
      </c>
      <c r="R2097" t="s">
        <v>1073</v>
      </c>
      <c r="S2097" t="s">
        <v>1073</v>
      </c>
    </row>
    <row r="2098" spans="1:19" x14ac:dyDescent="0.15">
      <c r="A2098">
        <v>2097</v>
      </c>
      <c r="B2098">
        <v>2015</v>
      </c>
      <c r="C2098" t="s">
        <v>126</v>
      </c>
      <c r="D2098" t="s">
        <v>233</v>
      </c>
      <c r="F2098" t="s">
        <v>96</v>
      </c>
      <c r="G2098" t="s">
        <v>48</v>
      </c>
      <c r="H2098" t="s">
        <v>16</v>
      </c>
      <c r="I2098" t="s">
        <v>548</v>
      </c>
      <c r="J2098">
        <v>475</v>
      </c>
      <c r="K2098"/>
      <c r="N2098" t="s">
        <v>36</v>
      </c>
      <c r="P2098">
        <v>0</v>
      </c>
      <c r="Q2098" t="s">
        <v>1073</v>
      </c>
      <c r="R2098" t="s">
        <v>1073</v>
      </c>
      <c r="S2098" t="s">
        <v>1094</v>
      </c>
    </row>
    <row r="2099" spans="1:19" x14ac:dyDescent="0.15">
      <c r="A2099">
        <v>2098</v>
      </c>
      <c r="B2099">
        <v>2015</v>
      </c>
      <c r="C2099" t="s">
        <v>937</v>
      </c>
      <c r="D2099" t="s">
        <v>938</v>
      </c>
      <c r="F2099" t="s">
        <v>493</v>
      </c>
      <c r="G2099" t="s">
        <v>43</v>
      </c>
      <c r="H2099" t="s">
        <v>24</v>
      </c>
      <c r="I2099" t="s">
        <v>25</v>
      </c>
      <c r="J2099">
        <v>500</v>
      </c>
      <c r="K2099"/>
      <c r="N2099" t="s">
        <v>20</v>
      </c>
      <c r="P2099" t="s">
        <v>1073</v>
      </c>
      <c r="Q2099" t="s">
        <v>1073</v>
      </c>
      <c r="R2099" t="s">
        <v>1073</v>
      </c>
      <c r="S2099" t="s">
        <v>1094</v>
      </c>
    </row>
    <row r="2100" spans="1:19" x14ac:dyDescent="0.15">
      <c r="A2100">
        <v>2099</v>
      </c>
      <c r="B2100">
        <v>2015</v>
      </c>
      <c r="C2100" t="s">
        <v>234</v>
      </c>
      <c r="D2100" t="s">
        <v>235</v>
      </c>
      <c r="F2100" t="s">
        <v>23</v>
      </c>
      <c r="G2100" t="s">
        <v>23</v>
      </c>
      <c r="H2100" t="s">
        <v>16</v>
      </c>
      <c r="I2100" t="s">
        <v>546</v>
      </c>
      <c r="J2100">
        <v>535</v>
      </c>
      <c r="K2100"/>
      <c r="N2100" t="s">
        <v>20</v>
      </c>
      <c r="P2100" t="s">
        <v>1081</v>
      </c>
      <c r="Q2100" t="s">
        <v>1073</v>
      </c>
      <c r="R2100" t="s">
        <v>1073</v>
      </c>
      <c r="S2100" t="s">
        <v>1073</v>
      </c>
    </row>
    <row r="2101" spans="1:19" x14ac:dyDescent="0.15">
      <c r="A2101">
        <v>2100</v>
      </c>
      <c r="B2101">
        <v>2015</v>
      </c>
      <c r="C2101" t="s">
        <v>56</v>
      </c>
      <c r="D2101" t="s">
        <v>474</v>
      </c>
      <c r="F2101" t="s">
        <v>23</v>
      </c>
      <c r="G2101" t="s">
        <v>23</v>
      </c>
      <c r="H2101" t="s">
        <v>24</v>
      </c>
      <c r="I2101" t="s">
        <v>547</v>
      </c>
      <c r="J2101">
        <v>166</v>
      </c>
      <c r="K2101"/>
      <c r="N2101" t="s">
        <v>20</v>
      </c>
      <c r="P2101" t="s">
        <v>1081</v>
      </c>
      <c r="Q2101" t="s">
        <v>1073</v>
      </c>
      <c r="R2101" t="s">
        <v>1073</v>
      </c>
      <c r="S2101" t="s">
        <v>1073</v>
      </c>
    </row>
    <row r="2102" spans="1:19" x14ac:dyDescent="0.15">
      <c r="A2102">
        <v>2101</v>
      </c>
      <c r="B2102">
        <v>2015</v>
      </c>
      <c r="C2102" t="s">
        <v>239</v>
      </c>
      <c r="D2102" t="s">
        <v>240</v>
      </c>
      <c r="F2102" t="s">
        <v>23</v>
      </c>
      <c r="G2102" t="s">
        <v>23</v>
      </c>
      <c r="H2102" t="s">
        <v>16</v>
      </c>
      <c r="I2102" t="s">
        <v>548</v>
      </c>
      <c r="J2102">
        <v>1275</v>
      </c>
      <c r="K2102"/>
      <c r="N2102" t="s">
        <v>36</v>
      </c>
      <c r="P2102" t="s">
        <v>1081</v>
      </c>
      <c r="Q2102" t="s">
        <v>1073</v>
      </c>
      <c r="R2102" t="s">
        <v>1073</v>
      </c>
      <c r="S2102" t="s">
        <v>1073</v>
      </c>
    </row>
    <row r="2103" spans="1:19" x14ac:dyDescent="0.15">
      <c r="A2103">
        <v>2102</v>
      </c>
      <c r="B2103">
        <v>2015</v>
      </c>
      <c r="C2103" t="s">
        <v>363</v>
      </c>
      <c r="F2103" t="s">
        <v>50</v>
      </c>
      <c r="G2103" t="s">
        <v>50</v>
      </c>
      <c r="H2103" s="6" t="s">
        <v>71</v>
      </c>
      <c r="I2103" t="s">
        <v>354</v>
      </c>
      <c r="J2103">
        <v>0</v>
      </c>
      <c r="K2103"/>
      <c r="N2103" t="s">
        <v>36</v>
      </c>
      <c r="P2103" t="s">
        <v>1073</v>
      </c>
      <c r="Q2103" t="s">
        <v>1073</v>
      </c>
      <c r="R2103" t="s">
        <v>1073</v>
      </c>
      <c r="S2103" t="s">
        <v>1073</v>
      </c>
    </row>
    <row r="2104" spans="1:19" x14ac:dyDescent="0.15">
      <c r="A2104">
        <v>2103</v>
      </c>
      <c r="B2104">
        <v>2015</v>
      </c>
      <c r="C2104" t="s">
        <v>939</v>
      </c>
      <c r="D2104" t="s">
        <v>940</v>
      </c>
      <c r="F2104" t="s">
        <v>360</v>
      </c>
      <c r="G2104" t="s">
        <v>43</v>
      </c>
      <c r="H2104" s="6" t="s">
        <v>49</v>
      </c>
      <c r="I2104" t="s">
        <v>546</v>
      </c>
      <c r="J2104">
        <v>635</v>
      </c>
      <c r="K2104"/>
      <c r="N2104" t="s">
        <v>20</v>
      </c>
      <c r="P2104" t="s">
        <v>1073</v>
      </c>
      <c r="Q2104" t="s">
        <v>1073</v>
      </c>
      <c r="R2104" t="s">
        <v>1073</v>
      </c>
      <c r="S2104" t="s">
        <v>1094</v>
      </c>
    </row>
    <row r="2105" spans="1:19" x14ac:dyDescent="0.15">
      <c r="A2105">
        <v>2104</v>
      </c>
      <c r="B2105">
        <v>2015</v>
      </c>
      <c r="C2105" t="s">
        <v>58</v>
      </c>
      <c r="D2105" t="s">
        <v>484</v>
      </c>
      <c r="F2105" t="s">
        <v>23</v>
      </c>
      <c r="G2105" t="s">
        <v>23</v>
      </c>
      <c r="H2105" t="s">
        <v>16</v>
      </c>
      <c r="I2105" t="s">
        <v>546</v>
      </c>
      <c r="J2105">
        <v>535</v>
      </c>
      <c r="K2105"/>
      <c r="N2105" t="s">
        <v>36</v>
      </c>
      <c r="P2105" t="s">
        <v>1081</v>
      </c>
      <c r="Q2105" t="s">
        <v>1073</v>
      </c>
      <c r="R2105" t="s">
        <v>1073</v>
      </c>
      <c r="S2105" t="s">
        <v>1073</v>
      </c>
    </row>
    <row r="2106" spans="1:19" x14ac:dyDescent="0.15">
      <c r="A2106">
        <v>2105</v>
      </c>
      <c r="B2106">
        <v>2015</v>
      </c>
      <c r="C2106" t="s">
        <v>465</v>
      </c>
      <c r="D2106" t="s">
        <v>466</v>
      </c>
      <c r="F2106" t="s">
        <v>23</v>
      </c>
      <c r="G2106" t="s">
        <v>23</v>
      </c>
      <c r="H2106" t="s">
        <v>16</v>
      </c>
      <c r="I2106" t="s">
        <v>851</v>
      </c>
      <c r="J2106">
        <v>174</v>
      </c>
      <c r="K2106"/>
      <c r="N2106" t="s">
        <v>20</v>
      </c>
      <c r="P2106" t="s">
        <v>1084</v>
      </c>
      <c r="Q2106" t="s">
        <v>1073</v>
      </c>
      <c r="R2106" t="s">
        <v>1073</v>
      </c>
      <c r="S2106" t="s">
        <v>1073</v>
      </c>
    </row>
    <row r="2107" spans="1:19" x14ac:dyDescent="0.15">
      <c r="A2107">
        <v>2106</v>
      </c>
      <c r="B2107">
        <v>2015</v>
      </c>
      <c r="C2107" t="s">
        <v>249</v>
      </c>
      <c r="D2107" t="s">
        <v>250</v>
      </c>
      <c r="F2107" t="s">
        <v>70</v>
      </c>
      <c r="G2107" t="s">
        <v>43</v>
      </c>
      <c r="H2107" t="s">
        <v>16</v>
      </c>
      <c r="I2107" t="s">
        <v>546</v>
      </c>
      <c r="J2107">
        <v>635</v>
      </c>
      <c r="K2107"/>
      <c r="N2107" t="s">
        <v>36</v>
      </c>
      <c r="P2107" t="s">
        <v>1073</v>
      </c>
      <c r="Q2107" t="s">
        <v>1073</v>
      </c>
      <c r="R2107" t="s">
        <v>1073</v>
      </c>
      <c r="S2107" t="s">
        <v>1073</v>
      </c>
    </row>
    <row r="2108" spans="1:19" x14ac:dyDescent="0.15">
      <c r="A2108">
        <v>2107</v>
      </c>
      <c r="B2108">
        <v>2015</v>
      </c>
      <c r="C2108" t="s">
        <v>941</v>
      </c>
      <c r="D2108" t="s">
        <v>942</v>
      </c>
      <c r="F2108" t="s">
        <v>23</v>
      </c>
      <c r="G2108" t="s">
        <v>23</v>
      </c>
      <c r="H2108" t="s">
        <v>71</v>
      </c>
      <c r="I2108" t="s">
        <v>546</v>
      </c>
      <c r="J2108">
        <v>1335</v>
      </c>
      <c r="K2108"/>
      <c r="N2108" t="s">
        <v>20</v>
      </c>
      <c r="P2108" t="s">
        <v>1073</v>
      </c>
      <c r="Q2108" t="s">
        <v>1073</v>
      </c>
      <c r="R2108" t="s">
        <v>1073</v>
      </c>
      <c r="S2108" t="s">
        <v>1073</v>
      </c>
    </row>
    <row r="2109" spans="1:19" x14ac:dyDescent="0.15">
      <c r="A2109">
        <v>2108</v>
      </c>
      <c r="B2109">
        <v>2015</v>
      </c>
      <c r="C2109" t="s">
        <v>45</v>
      </c>
      <c r="D2109" t="s">
        <v>943</v>
      </c>
      <c r="F2109" t="s">
        <v>23</v>
      </c>
      <c r="G2109" t="s">
        <v>23</v>
      </c>
      <c r="H2109" s="6" t="s">
        <v>60</v>
      </c>
      <c r="I2109" t="s">
        <v>547</v>
      </c>
      <c r="J2109">
        <v>370</v>
      </c>
      <c r="K2109"/>
      <c r="N2109" t="s">
        <v>20</v>
      </c>
      <c r="P2109">
        <v>0</v>
      </c>
      <c r="Q2109" t="s">
        <v>1073</v>
      </c>
      <c r="R2109" t="s">
        <v>1073</v>
      </c>
      <c r="S2109" t="s">
        <v>1073</v>
      </c>
    </row>
    <row r="2110" spans="1:19" x14ac:dyDescent="0.15">
      <c r="A2110">
        <v>2109</v>
      </c>
      <c r="B2110">
        <v>2015</v>
      </c>
      <c r="C2110" t="s">
        <v>239</v>
      </c>
      <c r="D2110" t="s">
        <v>240</v>
      </c>
      <c r="F2110" t="s">
        <v>23</v>
      </c>
      <c r="G2110" t="s">
        <v>23</v>
      </c>
      <c r="H2110" t="s">
        <v>16</v>
      </c>
      <c r="I2110" t="s">
        <v>548</v>
      </c>
      <c r="J2110">
        <v>575</v>
      </c>
      <c r="K2110"/>
      <c r="N2110" t="s">
        <v>36</v>
      </c>
      <c r="P2110" t="s">
        <v>1081</v>
      </c>
      <c r="Q2110" t="s">
        <v>1073</v>
      </c>
      <c r="R2110" t="s">
        <v>1073</v>
      </c>
      <c r="S2110" t="s">
        <v>1073</v>
      </c>
    </row>
    <row r="2111" spans="1:19" x14ac:dyDescent="0.15">
      <c r="A2111">
        <v>2110</v>
      </c>
      <c r="B2111">
        <v>2015</v>
      </c>
      <c r="C2111" t="s">
        <v>45</v>
      </c>
      <c r="D2111" t="s">
        <v>46</v>
      </c>
      <c r="F2111" t="s">
        <v>47</v>
      </c>
      <c r="G2111" t="s">
        <v>48</v>
      </c>
      <c r="H2111" s="6" t="s">
        <v>49</v>
      </c>
      <c r="I2111" t="s">
        <v>546</v>
      </c>
      <c r="J2111">
        <v>1235</v>
      </c>
      <c r="K2111"/>
      <c r="N2111" t="s">
        <v>36</v>
      </c>
      <c r="P2111">
        <v>0</v>
      </c>
      <c r="Q2111" t="s">
        <v>1073</v>
      </c>
      <c r="R2111" t="s">
        <v>1073</v>
      </c>
      <c r="S2111" t="s">
        <v>1094</v>
      </c>
    </row>
    <row r="2112" spans="1:19" x14ac:dyDescent="0.15">
      <c r="A2112">
        <v>2111</v>
      </c>
      <c r="B2112">
        <v>2015</v>
      </c>
      <c r="C2112" t="s">
        <v>944</v>
      </c>
      <c r="D2112" t="s">
        <v>945</v>
      </c>
      <c r="F2112" t="s">
        <v>946</v>
      </c>
      <c r="G2112" t="s">
        <v>109</v>
      </c>
      <c r="H2112" t="s">
        <v>71</v>
      </c>
      <c r="I2112" t="s">
        <v>547</v>
      </c>
      <c r="J2112">
        <v>370</v>
      </c>
      <c r="K2112"/>
      <c r="N2112" t="s">
        <v>36</v>
      </c>
      <c r="P2112" t="s">
        <v>1073</v>
      </c>
      <c r="Q2112" t="s">
        <v>1073</v>
      </c>
      <c r="R2112" t="s">
        <v>1073</v>
      </c>
      <c r="S2112" t="s">
        <v>1094</v>
      </c>
    </row>
    <row r="2113" spans="1:19" x14ac:dyDescent="0.15">
      <c r="A2113">
        <v>2112</v>
      </c>
      <c r="B2113">
        <v>2015</v>
      </c>
      <c r="C2113" t="s">
        <v>39</v>
      </c>
      <c r="D2113" t="s">
        <v>40</v>
      </c>
      <c r="F2113" t="s">
        <v>23</v>
      </c>
      <c r="G2113" t="s">
        <v>23</v>
      </c>
      <c r="H2113" t="s">
        <v>24</v>
      </c>
      <c r="I2113" t="s">
        <v>25</v>
      </c>
      <c r="J2113">
        <v>146</v>
      </c>
      <c r="K2113"/>
      <c r="N2113" t="s">
        <v>36</v>
      </c>
      <c r="P2113" t="s">
        <v>1081</v>
      </c>
      <c r="Q2113" t="s">
        <v>1073</v>
      </c>
      <c r="R2113" t="s">
        <v>1073</v>
      </c>
      <c r="S2113" t="s">
        <v>1073</v>
      </c>
    </row>
    <row r="2114" spans="1:19" x14ac:dyDescent="0.15">
      <c r="A2114">
        <v>2113</v>
      </c>
      <c r="B2114">
        <v>2015</v>
      </c>
      <c r="C2114" t="s">
        <v>234</v>
      </c>
      <c r="D2114" t="s">
        <v>235</v>
      </c>
      <c r="F2114" t="s">
        <v>23</v>
      </c>
      <c r="G2114" t="s">
        <v>23</v>
      </c>
      <c r="H2114" t="s">
        <v>24</v>
      </c>
      <c r="I2114" t="s">
        <v>547</v>
      </c>
      <c r="J2114">
        <v>166</v>
      </c>
      <c r="K2114"/>
      <c r="N2114" t="s">
        <v>20</v>
      </c>
      <c r="P2114" t="s">
        <v>1081</v>
      </c>
      <c r="Q2114" t="s">
        <v>1073</v>
      </c>
      <c r="R2114" t="s">
        <v>1073</v>
      </c>
      <c r="S2114" t="s">
        <v>1073</v>
      </c>
    </row>
    <row r="2115" spans="1:19" x14ac:dyDescent="0.15">
      <c r="A2115">
        <v>2114</v>
      </c>
      <c r="B2115">
        <v>2015</v>
      </c>
      <c r="C2115" t="s">
        <v>820</v>
      </c>
      <c r="D2115" t="s">
        <v>926</v>
      </c>
      <c r="F2115" t="s">
        <v>23</v>
      </c>
      <c r="G2115" t="s">
        <v>23</v>
      </c>
      <c r="H2115" s="6" t="s">
        <v>71</v>
      </c>
      <c r="I2115" t="s">
        <v>546</v>
      </c>
      <c r="J2115">
        <v>535</v>
      </c>
      <c r="K2115"/>
      <c r="N2115" t="s">
        <v>36</v>
      </c>
      <c r="P2115" t="s">
        <v>1073</v>
      </c>
      <c r="Q2115" t="s">
        <v>1073</v>
      </c>
      <c r="R2115" t="s">
        <v>1073</v>
      </c>
      <c r="S2115" t="s">
        <v>1073</v>
      </c>
    </row>
    <row r="2116" spans="1:19" x14ac:dyDescent="0.15">
      <c r="A2116">
        <v>2115</v>
      </c>
      <c r="B2116">
        <v>2015</v>
      </c>
      <c r="C2116" t="s">
        <v>45</v>
      </c>
      <c r="D2116" t="s">
        <v>46</v>
      </c>
      <c r="F2116" t="s">
        <v>47</v>
      </c>
      <c r="G2116" t="s">
        <v>48</v>
      </c>
      <c r="H2116" t="s">
        <v>71</v>
      </c>
      <c r="I2116" t="s">
        <v>546</v>
      </c>
      <c r="J2116">
        <v>1064</v>
      </c>
      <c r="K2116"/>
      <c r="N2116" t="s">
        <v>36</v>
      </c>
      <c r="P2116">
        <v>0</v>
      </c>
      <c r="Q2116" t="s">
        <v>1073</v>
      </c>
      <c r="R2116" t="s">
        <v>1073</v>
      </c>
      <c r="S2116" t="s">
        <v>1094</v>
      </c>
    </row>
    <row r="2117" spans="1:19" x14ac:dyDescent="0.15">
      <c r="A2117">
        <v>2116</v>
      </c>
      <c r="B2117">
        <v>2015</v>
      </c>
      <c r="C2117" t="s">
        <v>216</v>
      </c>
      <c r="D2117" t="s">
        <v>217</v>
      </c>
      <c r="F2117" t="s">
        <v>23</v>
      </c>
      <c r="G2117" t="s">
        <v>23</v>
      </c>
      <c r="H2117" t="s">
        <v>71</v>
      </c>
      <c r="I2117" t="s">
        <v>947</v>
      </c>
      <c r="J2117">
        <v>2529</v>
      </c>
      <c r="K2117"/>
      <c r="N2117" t="s">
        <v>36</v>
      </c>
      <c r="P2117" t="s">
        <v>1073</v>
      </c>
      <c r="Q2117" t="s">
        <v>1073</v>
      </c>
      <c r="R2117" t="s">
        <v>1073</v>
      </c>
      <c r="S2117" t="s">
        <v>1073</v>
      </c>
    </row>
    <row r="2118" spans="1:19" x14ac:dyDescent="0.15">
      <c r="A2118">
        <v>2117</v>
      </c>
      <c r="B2118">
        <v>2015</v>
      </c>
      <c r="C2118" t="s">
        <v>216</v>
      </c>
      <c r="D2118" t="s">
        <v>217</v>
      </c>
      <c r="F2118" t="s">
        <v>23</v>
      </c>
      <c r="G2118" t="s">
        <v>23</v>
      </c>
      <c r="H2118" s="6" t="s">
        <v>71</v>
      </c>
      <c r="I2118" t="s">
        <v>851</v>
      </c>
      <c r="J2118">
        <v>0</v>
      </c>
      <c r="K2118"/>
      <c r="N2118" t="s">
        <v>36</v>
      </c>
      <c r="P2118" t="s">
        <v>1073</v>
      </c>
      <c r="Q2118" t="s">
        <v>1073</v>
      </c>
      <c r="R2118" t="s">
        <v>1073</v>
      </c>
      <c r="S2118" t="s">
        <v>1073</v>
      </c>
    </row>
    <row r="2119" spans="1:19" x14ac:dyDescent="0.15">
      <c r="A2119">
        <v>2118</v>
      </c>
      <c r="B2119">
        <v>2015</v>
      </c>
      <c r="C2119" t="s">
        <v>596</v>
      </c>
      <c r="D2119" t="s">
        <v>393</v>
      </c>
      <c r="F2119" t="s">
        <v>23</v>
      </c>
      <c r="G2119" t="s">
        <v>23</v>
      </c>
      <c r="H2119" t="s">
        <v>71</v>
      </c>
      <c r="I2119" t="s">
        <v>546</v>
      </c>
      <c r="J2119">
        <v>535</v>
      </c>
      <c r="K2119"/>
      <c r="N2119" t="s">
        <v>36</v>
      </c>
      <c r="P2119" t="s">
        <v>1073</v>
      </c>
      <c r="Q2119" t="s">
        <v>1073</v>
      </c>
      <c r="R2119" t="s">
        <v>1073</v>
      </c>
      <c r="S2119" t="s">
        <v>1073</v>
      </c>
    </row>
    <row r="2120" spans="1:19" x14ac:dyDescent="0.15">
      <c r="A2120">
        <v>2119</v>
      </c>
      <c r="B2120">
        <v>2015</v>
      </c>
      <c r="C2120" t="s">
        <v>258</v>
      </c>
      <c r="D2120" t="s">
        <v>101</v>
      </c>
      <c r="F2120" t="s">
        <v>23</v>
      </c>
      <c r="G2120" t="s">
        <v>23</v>
      </c>
      <c r="H2120" t="s">
        <v>16</v>
      </c>
      <c r="I2120" t="s">
        <v>851</v>
      </c>
      <c r="J2120">
        <v>150</v>
      </c>
      <c r="K2120"/>
      <c r="N2120" t="s">
        <v>36</v>
      </c>
      <c r="P2120" t="s">
        <v>1081</v>
      </c>
      <c r="Q2120" t="s">
        <v>1073</v>
      </c>
      <c r="R2120" t="s">
        <v>1073</v>
      </c>
      <c r="S2120" t="s">
        <v>1073</v>
      </c>
    </row>
    <row r="2121" spans="1:19" x14ac:dyDescent="0.15">
      <c r="A2121">
        <v>2120</v>
      </c>
      <c r="B2121">
        <v>2015</v>
      </c>
      <c r="F2121" t="s">
        <v>50</v>
      </c>
      <c r="G2121" t="s">
        <v>50</v>
      </c>
      <c r="H2121" s="6" t="s">
        <v>54</v>
      </c>
      <c r="I2121" t="s">
        <v>550</v>
      </c>
      <c r="J2121">
        <v>0</v>
      </c>
      <c r="K2121"/>
      <c r="N2121" t="s">
        <v>20</v>
      </c>
      <c r="P2121" t="s">
        <v>1073</v>
      </c>
      <c r="Q2121" t="s">
        <v>1073</v>
      </c>
      <c r="R2121" t="s">
        <v>1073</v>
      </c>
      <c r="S2121" t="s">
        <v>1073</v>
      </c>
    </row>
    <row r="2122" spans="1:19" x14ac:dyDescent="0.15">
      <c r="A2122">
        <v>2121</v>
      </c>
      <c r="B2122">
        <v>2015</v>
      </c>
      <c r="C2122" t="s">
        <v>382</v>
      </c>
      <c r="D2122" t="s">
        <v>383</v>
      </c>
      <c r="F2122" t="s">
        <v>23</v>
      </c>
      <c r="G2122" t="s">
        <v>23</v>
      </c>
      <c r="H2122" t="s">
        <v>63</v>
      </c>
      <c r="I2122" t="s">
        <v>546</v>
      </c>
      <c r="J2122">
        <v>535</v>
      </c>
      <c r="K2122"/>
      <c r="N2122" t="s">
        <v>36</v>
      </c>
      <c r="P2122">
        <v>0</v>
      </c>
      <c r="Q2122" t="s">
        <v>1073</v>
      </c>
      <c r="R2122" t="s">
        <v>1073</v>
      </c>
      <c r="S2122" t="s">
        <v>1073</v>
      </c>
    </row>
    <row r="2123" spans="1:19" x14ac:dyDescent="0.15">
      <c r="A2123">
        <v>2122</v>
      </c>
      <c r="B2123">
        <v>2015</v>
      </c>
      <c r="C2123" t="s">
        <v>262</v>
      </c>
      <c r="D2123" t="s">
        <v>263</v>
      </c>
      <c r="F2123" t="s">
        <v>23</v>
      </c>
      <c r="G2123" t="s">
        <v>23</v>
      </c>
      <c r="H2123" t="s">
        <v>71</v>
      </c>
      <c r="I2123" t="s">
        <v>275</v>
      </c>
      <c r="J2123">
        <v>250</v>
      </c>
      <c r="K2123"/>
      <c r="N2123" t="s">
        <v>36</v>
      </c>
      <c r="P2123" t="s">
        <v>1073</v>
      </c>
      <c r="Q2123" t="s">
        <v>1073</v>
      </c>
      <c r="R2123" t="s">
        <v>1073</v>
      </c>
      <c r="S2123" t="s">
        <v>1073</v>
      </c>
    </row>
    <row r="2124" spans="1:19" x14ac:dyDescent="0.15">
      <c r="A2124">
        <v>2123</v>
      </c>
      <c r="B2124">
        <v>2015</v>
      </c>
      <c r="C2124" t="s">
        <v>856</v>
      </c>
      <c r="D2124" t="s">
        <v>413</v>
      </c>
      <c r="F2124" t="s">
        <v>23</v>
      </c>
      <c r="G2124" t="s">
        <v>23</v>
      </c>
      <c r="H2124" t="s">
        <v>71</v>
      </c>
      <c r="I2124" t="s">
        <v>546</v>
      </c>
      <c r="J2124">
        <v>535</v>
      </c>
      <c r="K2124"/>
      <c r="N2124" t="s">
        <v>36</v>
      </c>
      <c r="P2124" t="s">
        <v>1073</v>
      </c>
      <c r="Q2124" t="s">
        <v>1073</v>
      </c>
      <c r="R2124" t="s">
        <v>1073</v>
      </c>
      <c r="S2124" t="s">
        <v>1073</v>
      </c>
    </row>
    <row r="2125" spans="1:19" x14ac:dyDescent="0.15">
      <c r="A2125">
        <v>2124</v>
      </c>
      <c r="B2125">
        <v>2015</v>
      </c>
      <c r="C2125" t="s">
        <v>948</v>
      </c>
      <c r="D2125" t="s">
        <v>949</v>
      </c>
      <c r="F2125" t="s">
        <v>23</v>
      </c>
      <c r="G2125" t="s">
        <v>23</v>
      </c>
      <c r="H2125" t="s">
        <v>16</v>
      </c>
      <c r="I2125" t="s">
        <v>546</v>
      </c>
      <c r="J2125">
        <v>685</v>
      </c>
      <c r="K2125"/>
      <c r="N2125" t="s">
        <v>36</v>
      </c>
      <c r="P2125" t="s">
        <v>1084</v>
      </c>
      <c r="Q2125" t="s">
        <v>1073</v>
      </c>
      <c r="R2125" t="s">
        <v>1073</v>
      </c>
      <c r="S2125" t="s">
        <v>1073</v>
      </c>
    </row>
    <row r="2126" spans="1:19" x14ac:dyDescent="0.15">
      <c r="A2126">
        <v>2125</v>
      </c>
      <c r="B2126">
        <v>2015</v>
      </c>
      <c r="F2126" t="s">
        <v>50</v>
      </c>
      <c r="G2126" t="s">
        <v>50</v>
      </c>
      <c r="H2126" t="s">
        <v>71</v>
      </c>
      <c r="I2126" t="s">
        <v>550</v>
      </c>
      <c r="J2126">
        <v>0</v>
      </c>
      <c r="K2126"/>
      <c r="N2126" t="s">
        <v>20</v>
      </c>
      <c r="P2126" t="s">
        <v>1073</v>
      </c>
      <c r="Q2126" t="s">
        <v>1073</v>
      </c>
      <c r="R2126" t="s">
        <v>1073</v>
      </c>
      <c r="S2126" t="s">
        <v>1073</v>
      </c>
    </row>
    <row r="2127" spans="1:19" x14ac:dyDescent="0.15">
      <c r="A2127">
        <v>2126</v>
      </c>
      <c r="B2127">
        <v>2015</v>
      </c>
      <c r="C2127" t="s">
        <v>950</v>
      </c>
      <c r="D2127" t="s">
        <v>283</v>
      </c>
      <c r="F2127" t="s">
        <v>23</v>
      </c>
      <c r="G2127" t="s">
        <v>23</v>
      </c>
      <c r="H2127" t="s">
        <v>24</v>
      </c>
      <c r="I2127" t="s">
        <v>547</v>
      </c>
      <c r="J2127">
        <v>166</v>
      </c>
      <c r="K2127"/>
      <c r="N2127" t="s">
        <v>36</v>
      </c>
      <c r="P2127" t="s">
        <v>1081</v>
      </c>
      <c r="Q2127" t="s">
        <v>1073</v>
      </c>
      <c r="R2127" t="s">
        <v>1073</v>
      </c>
      <c r="S2127" t="s">
        <v>1073</v>
      </c>
    </row>
    <row r="2128" spans="1:19" x14ac:dyDescent="0.15">
      <c r="A2128">
        <v>2127</v>
      </c>
      <c r="B2128">
        <v>2015</v>
      </c>
      <c r="C2128" t="s">
        <v>951</v>
      </c>
      <c r="D2128" t="s">
        <v>952</v>
      </c>
      <c r="F2128" t="s">
        <v>23</v>
      </c>
      <c r="G2128" t="s">
        <v>23</v>
      </c>
      <c r="H2128" t="s">
        <v>16</v>
      </c>
      <c r="I2128" t="s">
        <v>546</v>
      </c>
      <c r="J2128">
        <v>535</v>
      </c>
      <c r="K2128"/>
      <c r="N2128" t="s">
        <v>36</v>
      </c>
      <c r="P2128" t="s">
        <v>1084</v>
      </c>
      <c r="Q2128" t="s">
        <v>1073</v>
      </c>
      <c r="R2128" t="s">
        <v>1073</v>
      </c>
      <c r="S2128" t="s">
        <v>1073</v>
      </c>
    </row>
    <row r="2129" spans="1:19" x14ac:dyDescent="0.15">
      <c r="A2129">
        <v>2128</v>
      </c>
      <c r="B2129">
        <v>2015</v>
      </c>
      <c r="C2129" t="s">
        <v>214</v>
      </c>
      <c r="D2129" t="s">
        <v>215</v>
      </c>
      <c r="F2129" t="s">
        <v>23</v>
      </c>
      <c r="G2129" t="s">
        <v>23</v>
      </c>
      <c r="H2129" t="s">
        <v>24</v>
      </c>
      <c r="I2129" t="s">
        <v>547</v>
      </c>
      <c r="J2129">
        <v>166</v>
      </c>
      <c r="K2129"/>
      <c r="N2129" t="s">
        <v>36</v>
      </c>
      <c r="P2129" t="s">
        <v>1081</v>
      </c>
      <c r="Q2129" t="s">
        <v>1073</v>
      </c>
      <c r="R2129" t="s">
        <v>1073</v>
      </c>
      <c r="S2129" t="s">
        <v>1073</v>
      </c>
    </row>
    <row r="2130" spans="1:19" x14ac:dyDescent="0.15">
      <c r="A2130">
        <v>2129</v>
      </c>
      <c r="B2130">
        <v>2015</v>
      </c>
      <c r="C2130" t="s">
        <v>856</v>
      </c>
      <c r="D2130" t="s">
        <v>953</v>
      </c>
      <c r="F2130" t="s">
        <v>23</v>
      </c>
      <c r="G2130" t="s">
        <v>23</v>
      </c>
      <c r="H2130" t="s">
        <v>71</v>
      </c>
      <c r="I2130" t="s">
        <v>546</v>
      </c>
      <c r="J2130">
        <v>535</v>
      </c>
      <c r="K2130"/>
      <c r="N2130" t="s">
        <v>36</v>
      </c>
      <c r="P2130" t="s">
        <v>1073</v>
      </c>
      <c r="Q2130" t="s">
        <v>1073</v>
      </c>
      <c r="R2130" t="s">
        <v>1073</v>
      </c>
      <c r="S2130" t="s">
        <v>1073</v>
      </c>
    </row>
    <row r="2131" spans="1:19" x14ac:dyDescent="0.15">
      <c r="A2131">
        <v>2130</v>
      </c>
      <c r="B2131">
        <v>2015</v>
      </c>
      <c r="C2131" t="s">
        <v>805</v>
      </c>
      <c r="D2131" t="s">
        <v>806</v>
      </c>
      <c r="F2131" t="s">
        <v>89</v>
      </c>
      <c r="G2131" t="s">
        <v>43</v>
      </c>
      <c r="H2131" s="6" t="s">
        <v>24</v>
      </c>
      <c r="I2131" t="s">
        <v>25</v>
      </c>
      <c r="J2131">
        <v>250</v>
      </c>
      <c r="K2131"/>
      <c r="N2131" t="s">
        <v>36</v>
      </c>
      <c r="P2131" t="s">
        <v>1073</v>
      </c>
      <c r="Q2131" t="s">
        <v>1073</v>
      </c>
      <c r="R2131" t="s">
        <v>1073</v>
      </c>
      <c r="S2131" t="s">
        <v>1073</v>
      </c>
    </row>
    <row r="2132" spans="1:19" x14ac:dyDescent="0.15">
      <c r="A2132">
        <v>2131</v>
      </c>
      <c r="B2132">
        <v>2015</v>
      </c>
      <c r="C2132" t="s">
        <v>954</v>
      </c>
      <c r="D2132" t="s">
        <v>225</v>
      </c>
      <c r="F2132" t="s">
        <v>23</v>
      </c>
      <c r="G2132" t="s">
        <v>23</v>
      </c>
      <c r="H2132" s="6" t="s">
        <v>71</v>
      </c>
      <c r="I2132" t="s">
        <v>546</v>
      </c>
      <c r="J2132">
        <v>1035</v>
      </c>
      <c r="K2132"/>
      <c r="N2132" t="s">
        <v>36</v>
      </c>
      <c r="P2132" t="s">
        <v>1073</v>
      </c>
      <c r="Q2132" t="s">
        <v>1073</v>
      </c>
      <c r="R2132" t="s">
        <v>1073</v>
      </c>
      <c r="S2132" t="s">
        <v>1073</v>
      </c>
    </row>
    <row r="2133" spans="1:19" x14ac:dyDescent="0.15">
      <c r="A2133">
        <v>2132</v>
      </c>
      <c r="B2133">
        <v>2015</v>
      </c>
      <c r="C2133" t="s">
        <v>955</v>
      </c>
      <c r="D2133" t="s">
        <v>956</v>
      </c>
      <c r="F2133" t="s">
        <v>23</v>
      </c>
      <c r="G2133" t="s">
        <v>23</v>
      </c>
      <c r="H2133" t="s">
        <v>71</v>
      </c>
      <c r="I2133" t="s">
        <v>546</v>
      </c>
      <c r="J2133">
        <v>635</v>
      </c>
      <c r="K2133"/>
      <c r="N2133" t="s">
        <v>36</v>
      </c>
      <c r="P2133" t="s">
        <v>1073</v>
      </c>
      <c r="Q2133" t="s">
        <v>1073</v>
      </c>
      <c r="R2133" t="s">
        <v>1073</v>
      </c>
      <c r="S2133" t="s">
        <v>1073</v>
      </c>
    </row>
    <row r="2134" spans="1:19" x14ac:dyDescent="0.15">
      <c r="A2134">
        <v>2133</v>
      </c>
      <c r="B2134">
        <v>2015</v>
      </c>
      <c r="C2134" t="s">
        <v>321</v>
      </c>
      <c r="D2134" t="s">
        <v>277</v>
      </c>
      <c r="F2134" t="s">
        <v>23</v>
      </c>
      <c r="G2134" t="s">
        <v>23</v>
      </c>
      <c r="H2134" t="s">
        <v>16</v>
      </c>
      <c r="I2134" t="s">
        <v>546</v>
      </c>
      <c r="J2134">
        <v>535</v>
      </c>
      <c r="K2134"/>
      <c r="N2134" t="s">
        <v>36</v>
      </c>
      <c r="P2134" t="s">
        <v>1084</v>
      </c>
      <c r="Q2134" t="s">
        <v>1073</v>
      </c>
      <c r="R2134" t="s">
        <v>1073</v>
      </c>
      <c r="S2134" t="s">
        <v>1073</v>
      </c>
    </row>
    <row r="2135" spans="1:19" x14ac:dyDescent="0.15">
      <c r="A2135">
        <v>2134</v>
      </c>
      <c r="B2135">
        <v>2015</v>
      </c>
      <c r="C2135" t="s">
        <v>160</v>
      </c>
      <c r="D2135" t="s">
        <v>161</v>
      </c>
      <c r="F2135" t="s">
        <v>23</v>
      </c>
      <c r="G2135" t="s">
        <v>23</v>
      </c>
      <c r="H2135" t="s">
        <v>16</v>
      </c>
      <c r="I2135" t="s">
        <v>546</v>
      </c>
      <c r="J2135">
        <v>535</v>
      </c>
      <c r="K2135"/>
      <c r="N2135" t="s">
        <v>36</v>
      </c>
      <c r="P2135" t="s">
        <v>1084</v>
      </c>
      <c r="Q2135" t="s">
        <v>1073</v>
      </c>
      <c r="R2135" t="s">
        <v>1073</v>
      </c>
      <c r="S2135" t="s">
        <v>1073</v>
      </c>
    </row>
    <row r="2136" spans="1:19" x14ac:dyDescent="0.15">
      <c r="A2136">
        <v>2135</v>
      </c>
      <c r="B2136">
        <v>2015</v>
      </c>
      <c r="C2136" t="s">
        <v>755</v>
      </c>
      <c r="D2136" t="s">
        <v>277</v>
      </c>
      <c r="F2136" t="s">
        <v>23</v>
      </c>
      <c r="G2136" t="s">
        <v>23</v>
      </c>
      <c r="H2136" t="s">
        <v>16</v>
      </c>
      <c r="I2136" t="s">
        <v>546</v>
      </c>
      <c r="J2136">
        <v>635</v>
      </c>
      <c r="K2136"/>
      <c r="N2136" t="s">
        <v>36</v>
      </c>
      <c r="P2136">
        <v>0</v>
      </c>
      <c r="Q2136" t="s">
        <v>1073</v>
      </c>
      <c r="R2136" t="s">
        <v>1073</v>
      </c>
      <c r="S2136" t="s">
        <v>1073</v>
      </c>
    </row>
    <row r="2137" spans="1:19" x14ac:dyDescent="0.15">
      <c r="A2137">
        <v>2136</v>
      </c>
      <c r="B2137">
        <v>2015</v>
      </c>
      <c r="C2137" t="s">
        <v>113</v>
      </c>
      <c r="D2137" t="s">
        <v>114</v>
      </c>
      <c r="F2137" t="s">
        <v>23</v>
      </c>
      <c r="G2137" t="s">
        <v>23</v>
      </c>
      <c r="H2137" t="s">
        <v>67</v>
      </c>
      <c r="I2137" t="s">
        <v>547</v>
      </c>
      <c r="J2137">
        <v>166</v>
      </c>
      <c r="K2137"/>
      <c r="N2137" t="s">
        <v>20</v>
      </c>
      <c r="P2137" t="s">
        <v>1081</v>
      </c>
      <c r="Q2137" t="s">
        <v>1073</v>
      </c>
      <c r="R2137" t="s">
        <v>1073</v>
      </c>
      <c r="S2137" t="s">
        <v>1073</v>
      </c>
    </row>
    <row r="2138" spans="1:19" x14ac:dyDescent="0.15">
      <c r="A2138">
        <v>2137</v>
      </c>
      <c r="B2138">
        <v>2015</v>
      </c>
      <c r="C2138" t="s">
        <v>180</v>
      </c>
      <c r="D2138" t="s">
        <v>957</v>
      </c>
      <c r="F2138" t="s">
        <v>23</v>
      </c>
      <c r="G2138" t="s">
        <v>23</v>
      </c>
      <c r="H2138" s="6" t="s">
        <v>24</v>
      </c>
      <c r="I2138" t="s">
        <v>547</v>
      </c>
      <c r="J2138">
        <v>166</v>
      </c>
      <c r="K2138"/>
      <c r="N2138" t="s">
        <v>36</v>
      </c>
      <c r="P2138" t="s">
        <v>1081</v>
      </c>
      <c r="Q2138" t="s">
        <v>1073</v>
      </c>
      <c r="R2138" t="s">
        <v>1073</v>
      </c>
      <c r="S2138" t="s">
        <v>1073</v>
      </c>
    </row>
    <row r="2139" spans="1:19" x14ac:dyDescent="0.15">
      <c r="A2139">
        <v>2138</v>
      </c>
      <c r="B2139">
        <v>2015</v>
      </c>
      <c r="C2139" t="s">
        <v>848</v>
      </c>
      <c r="D2139" t="s">
        <v>849</v>
      </c>
      <c r="F2139" t="s">
        <v>23</v>
      </c>
      <c r="G2139" t="s">
        <v>23</v>
      </c>
      <c r="H2139" t="s">
        <v>71</v>
      </c>
      <c r="I2139" t="s">
        <v>546</v>
      </c>
      <c r="J2139">
        <v>635</v>
      </c>
      <c r="K2139"/>
      <c r="N2139" t="s">
        <v>36</v>
      </c>
      <c r="P2139" t="s">
        <v>1073</v>
      </c>
      <c r="Q2139" t="s">
        <v>1073</v>
      </c>
      <c r="R2139" t="s">
        <v>1073</v>
      </c>
      <c r="S2139" t="s">
        <v>1073</v>
      </c>
    </row>
    <row r="2140" spans="1:19" x14ac:dyDescent="0.15">
      <c r="A2140">
        <v>2139</v>
      </c>
      <c r="B2140">
        <v>2015</v>
      </c>
      <c r="C2140" t="s">
        <v>758</v>
      </c>
      <c r="D2140" t="s">
        <v>101</v>
      </c>
      <c r="F2140" t="s">
        <v>23</v>
      </c>
      <c r="G2140" t="s">
        <v>23</v>
      </c>
      <c r="H2140" s="6" t="s">
        <v>71</v>
      </c>
      <c r="I2140" t="s">
        <v>25</v>
      </c>
      <c r="J2140">
        <v>146</v>
      </c>
      <c r="K2140"/>
      <c r="N2140" t="s">
        <v>20</v>
      </c>
      <c r="P2140">
        <v>0</v>
      </c>
      <c r="Q2140" t="s">
        <v>1073</v>
      </c>
      <c r="R2140" t="s">
        <v>1073</v>
      </c>
      <c r="S2140" t="s">
        <v>1073</v>
      </c>
    </row>
    <row r="2141" spans="1:19" x14ac:dyDescent="0.15">
      <c r="A2141">
        <v>2140</v>
      </c>
      <c r="B2141">
        <v>2015</v>
      </c>
      <c r="C2141" t="s">
        <v>198</v>
      </c>
      <c r="D2141" t="s">
        <v>185</v>
      </c>
      <c r="F2141" t="s">
        <v>23</v>
      </c>
      <c r="G2141" t="s">
        <v>23</v>
      </c>
      <c r="H2141" t="s">
        <v>16</v>
      </c>
      <c r="I2141" t="s">
        <v>548</v>
      </c>
      <c r="J2141">
        <v>475</v>
      </c>
      <c r="K2141"/>
      <c r="N2141" t="s">
        <v>36</v>
      </c>
      <c r="P2141" t="s">
        <v>1081</v>
      </c>
      <c r="Q2141" t="s">
        <v>1073</v>
      </c>
      <c r="R2141" t="s">
        <v>1073</v>
      </c>
      <c r="S2141" t="s">
        <v>1073</v>
      </c>
    </row>
    <row r="2142" spans="1:19" x14ac:dyDescent="0.15">
      <c r="A2142">
        <v>2141</v>
      </c>
      <c r="B2142">
        <v>2015</v>
      </c>
      <c r="C2142" t="s">
        <v>304</v>
      </c>
      <c r="D2142" t="s">
        <v>305</v>
      </c>
      <c r="F2142" t="s">
        <v>23</v>
      </c>
      <c r="G2142" t="s">
        <v>23</v>
      </c>
      <c r="H2142" s="6" t="s">
        <v>24</v>
      </c>
      <c r="I2142" t="s">
        <v>547</v>
      </c>
      <c r="J2142">
        <v>166</v>
      </c>
      <c r="K2142"/>
      <c r="N2142" t="s">
        <v>20</v>
      </c>
      <c r="P2142" t="s">
        <v>1084</v>
      </c>
      <c r="Q2142" t="s">
        <v>1073</v>
      </c>
      <c r="R2142" t="s">
        <v>1073</v>
      </c>
      <c r="S2142" t="s">
        <v>1073</v>
      </c>
    </row>
    <row r="2143" spans="1:19" x14ac:dyDescent="0.15">
      <c r="A2143">
        <v>2142</v>
      </c>
      <c r="B2143">
        <v>2015</v>
      </c>
      <c r="C2143" t="s">
        <v>958</v>
      </c>
      <c r="D2143" t="s">
        <v>959</v>
      </c>
      <c r="F2143" t="s">
        <v>23</v>
      </c>
      <c r="G2143" t="s">
        <v>23</v>
      </c>
      <c r="H2143" t="s">
        <v>16</v>
      </c>
      <c r="I2143" t="s">
        <v>548</v>
      </c>
      <c r="J2143">
        <v>475</v>
      </c>
      <c r="K2143"/>
      <c r="N2143" t="s">
        <v>36</v>
      </c>
      <c r="P2143" t="s">
        <v>1081</v>
      </c>
      <c r="Q2143" t="s">
        <v>1073</v>
      </c>
      <c r="R2143" t="s">
        <v>1073</v>
      </c>
      <c r="S2143" t="s">
        <v>1073</v>
      </c>
    </row>
    <row r="2144" spans="1:19" x14ac:dyDescent="0.15">
      <c r="A2144">
        <v>2143</v>
      </c>
      <c r="B2144">
        <v>2015</v>
      </c>
      <c r="C2144" t="s">
        <v>960</v>
      </c>
      <c r="D2144" t="s">
        <v>961</v>
      </c>
      <c r="F2144" t="s">
        <v>14</v>
      </c>
      <c r="G2144" t="s">
        <v>15</v>
      </c>
      <c r="H2144" t="s">
        <v>67</v>
      </c>
      <c r="I2144" t="s">
        <v>547</v>
      </c>
      <c r="J2144">
        <v>270</v>
      </c>
      <c r="K2144"/>
      <c r="N2144" t="s">
        <v>50</v>
      </c>
      <c r="P2144" t="s">
        <v>1073</v>
      </c>
      <c r="Q2144" t="s">
        <v>1073</v>
      </c>
      <c r="R2144" t="s">
        <v>1073</v>
      </c>
      <c r="S2144" t="s">
        <v>1073</v>
      </c>
    </row>
    <row r="2145" spans="1:19" x14ac:dyDescent="0.15">
      <c r="A2145">
        <v>2144</v>
      </c>
      <c r="B2145">
        <v>2015</v>
      </c>
      <c r="C2145" t="s">
        <v>81</v>
      </c>
      <c r="D2145" t="s">
        <v>82</v>
      </c>
      <c r="F2145" t="s">
        <v>83</v>
      </c>
      <c r="G2145" t="s">
        <v>35</v>
      </c>
      <c r="H2145" t="s">
        <v>71</v>
      </c>
      <c r="I2145" t="s">
        <v>546</v>
      </c>
      <c r="J2145">
        <v>1335</v>
      </c>
      <c r="K2145"/>
      <c r="N2145" t="s">
        <v>50</v>
      </c>
      <c r="P2145" t="s">
        <v>1073</v>
      </c>
      <c r="Q2145" t="s">
        <v>1073</v>
      </c>
      <c r="R2145" t="s">
        <v>1073</v>
      </c>
      <c r="S2145" t="s">
        <v>1073</v>
      </c>
    </row>
    <row r="2146" spans="1:19" x14ac:dyDescent="0.15">
      <c r="A2146">
        <v>2145</v>
      </c>
      <c r="B2146">
        <v>2015</v>
      </c>
      <c r="C2146" t="s">
        <v>962</v>
      </c>
      <c r="D2146" t="s">
        <v>963</v>
      </c>
      <c r="F2146" t="s">
        <v>23</v>
      </c>
      <c r="G2146" t="s">
        <v>23</v>
      </c>
      <c r="H2146" t="s">
        <v>16</v>
      </c>
      <c r="I2146" t="s">
        <v>548</v>
      </c>
      <c r="J2146">
        <v>475</v>
      </c>
      <c r="K2146"/>
      <c r="N2146" t="s">
        <v>20</v>
      </c>
      <c r="P2146" t="s">
        <v>1085</v>
      </c>
      <c r="Q2146" t="s">
        <v>1082</v>
      </c>
      <c r="R2146" t="s">
        <v>1073</v>
      </c>
      <c r="S2146" t="s">
        <v>1073</v>
      </c>
    </row>
    <row r="2147" spans="1:19" x14ac:dyDescent="0.15">
      <c r="A2147">
        <v>2146</v>
      </c>
      <c r="B2147">
        <v>2015</v>
      </c>
      <c r="C2147" t="s">
        <v>79</v>
      </c>
      <c r="D2147" t="s">
        <v>78</v>
      </c>
      <c r="F2147" t="s">
        <v>78</v>
      </c>
      <c r="G2147" t="s">
        <v>35</v>
      </c>
      <c r="H2147" t="s">
        <v>16</v>
      </c>
      <c r="I2147" t="s">
        <v>546</v>
      </c>
      <c r="J2147">
        <v>535</v>
      </c>
      <c r="K2147"/>
      <c r="N2147" t="s">
        <v>20</v>
      </c>
      <c r="P2147" t="s">
        <v>1073</v>
      </c>
      <c r="Q2147" t="s">
        <v>1073</v>
      </c>
      <c r="R2147" t="s">
        <v>1073</v>
      </c>
      <c r="S2147" t="s">
        <v>1094</v>
      </c>
    </row>
    <row r="2148" spans="1:19" x14ac:dyDescent="0.15">
      <c r="A2148">
        <v>2147</v>
      </c>
      <c r="B2148">
        <v>2015</v>
      </c>
      <c r="C2148" t="s">
        <v>262</v>
      </c>
      <c r="D2148" t="s">
        <v>263</v>
      </c>
      <c r="F2148" t="s">
        <v>23</v>
      </c>
      <c r="G2148" t="s">
        <v>23</v>
      </c>
      <c r="H2148" s="6" t="s">
        <v>71</v>
      </c>
      <c r="I2148" t="s">
        <v>546</v>
      </c>
      <c r="J2148">
        <v>1035</v>
      </c>
      <c r="K2148"/>
      <c r="N2148" t="s">
        <v>36</v>
      </c>
      <c r="P2148" t="s">
        <v>1073</v>
      </c>
      <c r="Q2148" t="s">
        <v>1073</v>
      </c>
      <c r="R2148" t="s">
        <v>1073</v>
      </c>
      <c r="S2148" t="s">
        <v>1073</v>
      </c>
    </row>
    <row r="2149" spans="1:19" x14ac:dyDescent="0.15">
      <c r="A2149">
        <v>2148</v>
      </c>
      <c r="B2149">
        <v>2015</v>
      </c>
      <c r="C2149" t="s">
        <v>45</v>
      </c>
      <c r="D2149" t="s">
        <v>46</v>
      </c>
      <c r="F2149" t="s">
        <v>47</v>
      </c>
      <c r="G2149" t="s">
        <v>48</v>
      </c>
      <c r="H2149" t="s">
        <v>71</v>
      </c>
      <c r="I2149" t="s">
        <v>546</v>
      </c>
      <c r="J2149">
        <v>1035</v>
      </c>
      <c r="K2149"/>
      <c r="N2149" t="s">
        <v>36</v>
      </c>
      <c r="P2149">
        <v>0</v>
      </c>
      <c r="Q2149" t="s">
        <v>1073</v>
      </c>
      <c r="R2149" t="s">
        <v>1073</v>
      </c>
      <c r="S2149" t="s">
        <v>1094</v>
      </c>
    </row>
    <row r="2150" spans="1:19" x14ac:dyDescent="0.15">
      <c r="A2150">
        <v>2149</v>
      </c>
      <c r="B2150">
        <v>2015</v>
      </c>
      <c r="C2150" t="s">
        <v>45</v>
      </c>
      <c r="D2150" t="s">
        <v>308</v>
      </c>
      <c r="F2150" t="s">
        <v>23</v>
      </c>
      <c r="G2150" t="s">
        <v>23</v>
      </c>
      <c r="H2150" t="s">
        <v>24</v>
      </c>
      <c r="I2150" t="s">
        <v>547</v>
      </c>
      <c r="J2150">
        <v>166</v>
      </c>
      <c r="K2150"/>
      <c r="N2150" t="s">
        <v>20</v>
      </c>
      <c r="P2150">
        <v>0</v>
      </c>
      <c r="Q2150" t="s">
        <v>1073</v>
      </c>
      <c r="R2150" t="s">
        <v>1073</v>
      </c>
      <c r="S2150" t="s">
        <v>1073</v>
      </c>
    </row>
    <row r="2151" spans="1:19" x14ac:dyDescent="0.15">
      <c r="A2151">
        <v>2150</v>
      </c>
      <c r="B2151">
        <v>2015</v>
      </c>
      <c r="C2151" t="s">
        <v>45</v>
      </c>
      <c r="D2151" t="s">
        <v>964</v>
      </c>
      <c r="F2151" t="s">
        <v>23</v>
      </c>
      <c r="G2151" t="s">
        <v>23</v>
      </c>
      <c r="H2151" t="s">
        <v>71</v>
      </c>
      <c r="I2151" t="s">
        <v>546</v>
      </c>
      <c r="J2151">
        <v>635</v>
      </c>
      <c r="K2151"/>
      <c r="N2151" t="s">
        <v>36</v>
      </c>
      <c r="P2151">
        <v>0</v>
      </c>
      <c r="Q2151" t="s">
        <v>1073</v>
      </c>
      <c r="R2151" t="s">
        <v>1073</v>
      </c>
      <c r="S2151" t="s">
        <v>1073</v>
      </c>
    </row>
    <row r="2152" spans="1:19" x14ac:dyDescent="0.15">
      <c r="A2152">
        <v>2151</v>
      </c>
      <c r="B2152">
        <v>2015</v>
      </c>
      <c r="C2152" t="s">
        <v>45</v>
      </c>
      <c r="D2152" t="s">
        <v>242</v>
      </c>
      <c r="F2152" t="s">
        <v>74</v>
      </c>
      <c r="G2152" t="s">
        <v>35</v>
      </c>
      <c r="H2152" t="s">
        <v>24</v>
      </c>
      <c r="I2152" t="s">
        <v>547</v>
      </c>
      <c r="J2152">
        <v>270</v>
      </c>
      <c r="K2152"/>
      <c r="N2152" t="s">
        <v>36</v>
      </c>
      <c r="P2152">
        <v>0</v>
      </c>
      <c r="Q2152" t="s">
        <v>1073</v>
      </c>
      <c r="R2152" t="s">
        <v>1073</v>
      </c>
      <c r="S2152" t="s">
        <v>1073</v>
      </c>
    </row>
    <row r="2153" spans="1:19" x14ac:dyDescent="0.15">
      <c r="A2153">
        <v>2152</v>
      </c>
      <c r="B2153">
        <v>2015</v>
      </c>
      <c r="C2153" t="s">
        <v>45</v>
      </c>
      <c r="D2153" t="s">
        <v>78</v>
      </c>
      <c r="F2153" t="s">
        <v>78</v>
      </c>
      <c r="G2153" t="s">
        <v>35</v>
      </c>
      <c r="H2153" t="s">
        <v>16</v>
      </c>
      <c r="I2153" t="s">
        <v>546</v>
      </c>
      <c r="J2153">
        <v>535</v>
      </c>
      <c r="K2153"/>
      <c r="N2153" t="s">
        <v>36</v>
      </c>
      <c r="P2153">
        <v>0</v>
      </c>
      <c r="Q2153" t="s">
        <v>1073</v>
      </c>
      <c r="R2153" t="s">
        <v>1073</v>
      </c>
      <c r="S2153" t="s">
        <v>1094</v>
      </c>
    </row>
    <row r="2154" spans="1:19" x14ac:dyDescent="0.15">
      <c r="A2154">
        <v>2153</v>
      </c>
      <c r="B2154">
        <v>2015</v>
      </c>
      <c r="C2154" t="s">
        <v>45</v>
      </c>
      <c r="D2154" t="s">
        <v>571</v>
      </c>
      <c r="F2154" t="s">
        <v>23</v>
      </c>
      <c r="G2154" t="s">
        <v>23</v>
      </c>
      <c r="H2154" t="s">
        <v>71</v>
      </c>
      <c r="I2154" t="s">
        <v>546</v>
      </c>
      <c r="J2154">
        <v>535</v>
      </c>
      <c r="K2154"/>
      <c r="N2154" t="s">
        <v>36</v>
      </c>
      <c r="P2154">
        <v>0</v>
      </c>
      <c r="Q2154" t="s">
        <v>1073</v>
      </c>
      <c r="R2154" t="s">
        <v>1073</v>
      </c>
      <c r="S2154" t="s">
        <v>1073</v>
      </c>
    </row>
    <row r="2155" spans="1:19" x14ac:dyDescent="0.15">
      <c r="A2155">
        <v>2154</v>
      </c>
      <c r="B2155">
        <v>2015</v>
      </c>
      <c r="C2155" t="s">
        <v>45</v>
      </c>
      <c r="D2155" t="s">
        <v>859</v>
      </c>
      <c r="F2155" t="s">
        <v>23</v>
      </c>
      <c r="G2155" t="s">
        <v>23</v>
      </c>
      <c r="H2155" t="s">
        <v>71</v>
      </c>
      <c r="I2155" t="s">
        <v>25</v>
      </c>
      <c r="J2155">
        <v>146</v>
      </c>
      <c r="K2155"/>
      <c r="N2155" t="s">
        <v>36</v>
      </c>
      <c r="P2155">
        <v>0</v>
      </c>
      <c r="Q2155" t="s">
        <v>1073</v>
      </c>
      <c r="R2155" t="s">
        <v>1073</v>
      </c>
      <c r="S2155" t="s">
        <v>1073</v>
      </c>
    </row>
    <row r="2156" spans="1:19" x14ac:dyDescent="0.15">
      <c r="A2156">
        <v>2155</v>
      </c>
      <c r="B2156">
        <v>2015</v>
      </c>
      <c r="C2156" t="s">
        <v>45</v>
      </c>
      <c r="D2156" t="s">
        <v>46</v>
      </c>
      <c r="F2156" t="s">
        <v>47</v>
      </c>
      <c r="G2156" t="s">
        <v>48</v>
      </c>
      <c r="H2156" t="s">
        <v>71</v>
      </c>
      <c r="I2156" t="s">
        <v>550</v>
      </c>
      <c r="J2156">
        <v>0</v>
      </c>
      <c r="K2156"/>
      <c r="N2156" t="s">
        <v>50</v>
      </c>
      <c r="P2156">
        <v>0</v>
      </c>
      <c r="Q2156" t="s">
        <v>1073</v>
      </c>
      <c r="R2156" t="s">
        <v>1073</v>
      </c>
      <c r="S2156" t="s">
        <v>1094</v>
      </c>
    </row>
    <row r="2157" spans="1:19" x14ac:dyDescent="0.15">
      <c r="A2157">
        <v>2156</v>
      </c>
      <c r="B2157">
        <v>2015</v>
      </c>
      <c r="C2157" t="s">
        <v>45</v>
      </c>
      <c r="D2157" t="s">
        <v>78</v>
      </c>
      <c r="F2157" t="s">
        <v>78</v>
      </c>
      <c r="G2157" t="s">
        <v>35</v>
      </c>
      <c r="H2157" t="s">
        <v>16</v>
      </c>
      <c r="I2157" t="s">
        <v>548</v>
      </c>
      <c r="J2157">
        <v>625</v>
      </c>
      <c r="K2157"/>
      <c r="N2157" t="s">
        <v>36</v>
      </c>
      <c r="P2157">
        <v>0</v>
      </c>
      <c r="Q2157" t="s">
        <v>1073</v>
      </c>
      <c r="R2157" t="s">
        <v>1073</v>
      </c>
      <c r="S2157" t="s">
        <v>1094</v>
      </c>
    </row>
    <row r="2158" spans="1:19" x14ac:dyDescent="0.15">
      <c r="A2158">
        <v>2157</v>
      </c>
      <c r="B2158">
        <v>2015</v>
      </c>
      <c r="C2158" t="s">
        <v>45</v>
      </c>
      <c r="D2158" t="s">
        <v>468</v>
      </c>
      <c r="F2158" t="s">
        <v>23</v>
      </c>
      <c r="G2158" t="s">
        <v>23</v>
      </c>
      <c r="H2158" s="6" t="s">
        <v>24</v>
      </c>
      <c r="I2158" t="s">
        <v>547</v>
      </c>
      <c r="J2158">
        <v>166</v>
      </c>
      <c r="K2158"/>
      <c r="N2158" t="s">
        <v>20</v>
      </c>
      <c r="P2158">
        <v>0</v>
      </c>
      <c r="Q2158" t="s">
        <v>1073</v>
      </c>
      <c r="R2158" t="s">
        <v>1073</v>
      </c>
      <c r="S2158" t="s">
        <v>1073</v>
      </c>
    </row>
    <row r="2159" spans="1:19" x14ac:dyDescent="0.15">
      <c r="A2159">
        <v>2158</v>
      </c>
      <c r="B2159">
        <v>2015</v>
      </c>
      <c r="C2159" t="s">
        <v>45</v>
      </c>
      <c r="D2159" t="s">
        <v>101</v>
      </c>
      <c r="F2159" t="s">
        <v>23</v>
      </c>
      <c r="G2159" t="s">
        <v>23</v>
      </c>
      <c r="H2159" t="s">
        <v>71</v>
      </c>
      <c r="I2159" t="s">
        <v>25</v>
      </c>
      <c r="J2159">
        <v>146</v>
      </c>
      <c r="K2159"/>
      <c r="N2159" t="s">
        <v>36</v>
      </c>
      <c r="P2159">
        <v>0</v>
      </c>
      <c r="Q2159" t="s">
        <v>1073</v>
      </c>
      <c r="R2159" t="s">
        <v>1073</v>
      </c>
      <c r="S2159" t="s">
        <v>1073</v>
      </c>
    </row>
    <row r="2160" spans="1:19" x14ac:dyDescent="0.15">
      <c r="A2160">
        <v>2159</v>
      </c>
      <c r="B2160">
        <v>2015</v>
      </c>
      <c r="C2160" t="s">
        <v>45</v>
      </c>
      <c r="D2160" t="s">
        <v>176</v>
      </c>
      <c r="F2160" t="s">
        <v>23</v>
      </c>
      <c r="G2160" t="s">
        <v>23</v>
      </c>
      <c r="H2160" t="s">
        <v>71</v>
      </c>
      <c r="I2160" t="s">
        <v>965</v>
      </c>
      <c r="J2160">
        <v>5000</v>
      </c>
      <c r="K2160"/>
      <c r="N2160" t="s">
        <v>36</v>
      </c>
      <c r="P2160">
        <v>0</v>
      </c>
      <c r="Q2160" t="s">
        <v>1073</v>
      </c>
      <c r="R2160" t="s">
        <v>1073</v>
      </c>
      <c r="S2160" t="s">
        <v>1073</v>
      </c>
    </row>
    <row r="2161" spans="1:19" x14ac:dyDescent="0.15">
      <c r="A2161">
        <v>2160</v>
      </c>
      <c r="B2161">
        <v>2015</v>
      </c>
      <c r="C2161" t="s">
        <v>45</v>
      </c>
      <c r="D2161" t="s">
        <v>591</v>
      </c>
      <c r="F2161" t="s">
        <v>23</v>
      </c>
      <c r="G2161" t="s">
        <v>23</v>
      </c>
      <c r="H2161" t="s">
        <v>71</v>
      </c>
      <c r="I2161" t="s">
        <v>548</v>
      </c>
      <c r="J2161">
        <v>475</v>
      </c>
      <c r="K2161"/>
      <c r="N2161" t="s">
        <v>36</v>
      </c>
      <c r="P2161">
        <v>0</v>
      </c>
      <c r="Q2161" t="s">
        <v>1073</v>
      </c>
      <c r="R2161" t="s">
        <v>1073</v>
      </c>
      <c r="S2161" t="s">
        <v>1073</v>
      </c>
    </row>
    <row r="2162" spans="1:19" x14ac:dyDescent="0.15">
      <c r="A2162">
        <v>2161</v>
      </c>
      <c r="B2162">
        <v>2015</v>
      </c>
      <c r="C2162" t="s">
        <v>45</v>
      </c>
      <c r="D2162" t="s">
        <v>232</v>
      </c>
      <c r="F2162" t="s">
        <v>23</v>
      </c>
      <c r="G2162" t="s">
        <v>23</v>
      </c>
      <c r="H2162" t="s">
        <v>16</v>
      </c>
      <c r="I2162" t="s">
        <v>548</v>
      </c>
      <c r="J2162">
        <v>575</v>
      </c>
      <c r="K2162"/>
      <c r="N2162" t="s">
        <v>36</v>
      </c>
      <c r="P2162">
        <v>0</v>
      </c>
      <c r="Q2162" t="s">
        <v>1073</v>
      </c>
      <c r="R2162" t="s">
        <v>1073</v>
      </c>
      <c r="S2162" t="s">
        <v>1073</v>
      </c>
    </row>
    <row r="2163" spans="1:19" x14ac:dyDescent="0.15">
      <c r="A2163">
        <v>2162</v>
      </c>
      <c r="B2163">
        <v>2015</v>
      </c>
      <c r="C2163" t="s">
        <v>45</v>
      </c>
      <c r="D2163" t="s">
        <v>78</v>
      </c>
      <c r="F2163" t="s">
        <v>78</v>
      </c>
      <c r="G2163" t="s">
        <v>35</v>
      </c>
      <c r="H2163" t="s">
        <v>24</v>
      </c>
      <c r="I2163" t="s">
        <v>25</v>
      </c>
      <c r="J2163">
        <v>350</v>
      </c>
      <c r="K2163"/>
      <c r="N2163" t="s">
        <v>50</v>
      </c>
      <c r="P2163">
        <v>0</v>
      </c>
      <c r="Q2163" t="s">
        <v>1073</v>
      </c>
      <c r="R2163" t="s">
        <v>1073</v>
      </c>
      <c r="S2163" t="s">
        <v>1094</v>
      </c>
    </row>
    <row r="2164" spans="1:19" x14ac:dyDescent="0.15">
      <c r="A2164">
        <v>2163</v>
      </c>
      <c r="B2164">
        <v>2015</v>
      </c>
      <c r="C2164" t="s">
        <v>45</v>
      </c>
      <c r="D2164" t="s">
        <v>146</v>
      </c>
      <c r="F2164" t="s">
        <v>23</v>
      </c>
      <c r="G2164" t="s">
        <v>23</v>
      </c>
      <c r="H2164" t="s">
        <v>24</v>
      </c>
      <c r="I2164" t="s">
        <v>547</v>
      </c>
      <c r="J2164">
        <v>166</v>
      </c>
      <c r="K2164"/>
      <c r="N2164" t="s">
        <v>36</v>
      </c>
      <c r="P2164">
        <v>0</v>
      </c>
      <c r="Q2164" t="s">
        <v>1073</v>
      </c>
      <c r="R2164" t="s">
        <v>1073</v>
      </c>
      <c r="S2164" t="s">
        <v>1073</v>
      </c>
    </row>
    <row r="2165" spans="1:19" x14ac:dyDescent="0.15">
      <c r="A2165">
        <v>2164</v>
      </c>
      <c r="B2165">
        <v>2015</v>
      </c>
      <c r="C2165" t="s">
        <v>45</v>
      </c>
      <c r="D2165" t="s">
        <v>82</v>
      </c>
      <c r="F2165" t="s">
        <v>83</v>
      </c>
      <c r="G2165" t="s">
        <v>35</v>
      </c>
      <c r="H2165" t="s">
        <v>71</v>
      </c>
      <c r="I2165" t="s">
        <v>546</v>
      </c>
      <c r="J2165">
        <v>1335</v>
      </c>
      <c r="K2165"/>
      <c r="N2165" t="s">
        <v>50</v>
      </c>
      <c r="P2165">
        <v>0</v>
      </c>
      <c r="Q2165" t="s">
        <v>1073</v>
      </c>
      <c r="R2165" t="s">
        <v>1073</v>
      </c>
      <c r="S2165" t="s">
        <v>1073</v>
      </c>
    </row>
    <row r="2166" spans="1:19" x14ac:dyDescent="0.15">
      <c r="A2166">
        <v>2165</v>
      </c>
      <c r="B2166">
        <v>2015</v>
      </c>
      <c r="C2166" t="s">
        <v>45</v>
      </c>
      <c r="D2166" t="s">
        <v>561</v>
      </c>
      <c r="F2166" t="s">
        <v>23</v>
      </c>
      <c r="G2166" t="s">
        <v>23</v>
      </c>
      <c r="H2166" t="s">
        <v>71</v>
      </c>
      <c r="I2166" t="s">
        <v>546</v>
      </c>
      <c r="J2166">
        <v>635</v>
      </c>
      <c r="K2166"/>
      <c r="N2166" t="s">
        <v>50</v>
      </c>
      <c r="P2166">
        <v>0</v>
      </c>
      <c r="Q2166" t="s">
        <v>1073</v>
      </c>
      <c r="R2166" t="s">
        <v>1073</v>
      </c>
      <c r="S2166" t="s">
        <v>1073</v>
      </c>
    </row>
    <row r="2167" spans="1:19" x14ac:dyDescent="0.15">
      <c r="A2167">
        <v>2166</v>
      </c>
      <c r="B2167">
        <v>2015</v>
      </c>
      <c r="C2167" t="s">
        <v>45</v>
      </c>
      <c r="D2167" t="s">
        <v>935</v>
      </c>
      <c r="F2167" t="s">
        <v>579</v>
      </c>
      <c r="G2167" t="s">
        <v>15</v>
      </c>
      <c r="H2167" s="6" t="s">
        <v>54</v>
      </c>
      <c r="I2167" t="s">
        <v>547</v>
      </c>
      <c r="J2167">
        <v>270</v>
      </c>
      <c r="K2167"/>
      <c r="N2167" t="s">
        <v>36</v>
      </c>
      <c r="P2167">
        <v>0</v>
      </c>
      <c r="Q2167" t="s">
        <v>1073</v>
      </c>
      <c r="R2167" t="s">
        <v>1073</v>
      </c>
      <c r="S2167" t="s">
        <v>1094</v>
      </c>
    </row>
    <row r="2168" spans="1:19" x14ac:dyDescent="0.15">
      <c r="A2168">
        <v>2167</v>
      </c>
      <c r="B2168">
        <v>2015</v>
      </c>
      <c r="C2168" t="s">
        <v>45</v>
      </c>
      <c r="D2168" t="s">
        <v>297</v>
      </c>
      <c r="F2168" t="s">
        <v>23</v>
      </c>
      <c r="G2168" t="s">
        <v>23</v>
      </c>
      <c r="H2168" t="s">
        <v>67</v>
      </c>
      <c r="I2168" t="s">
        <v>547</v>
      </c>
      <c r="J2168">
        <v>166</v>
      </c>
      <c r="K2168"/>
      <c r="N2168" t="s">
        <v>36</v>
      </c>
      <c r="P2168">
        <v>0</v>
      </c>
      <c r="Q2168" t="s">
        <v>1073</v>
      </c>
      <c r="R2168" t="s">
        <v>1073</v>
      </c>
      <c r="S2168" t="s">
        <v>1073</v>
      </c>
    </row>
    <row r="2169" spans="1:19" x14ac:dyDescent="0.15">
      <c r="A2169">
        <v>2168</v>
      </c>
      <c r="B2169">
        <v>2015</v>
      </c>
      <c r="C2169" t="s">
        <v>45</v>
      </c>
      <c r="F2169" t="s">
        <v>23</v>
      </c>
      <c r="G2169" t="s">
        <v>23</v>
      </c>
      <c r="H2169" t="s">
        <v>71</v>
      </c>
      <c r="I2169" t="s">
        <v>547</v>
      </c>
      <c r="J2169">
        <v>720</v>
      </c>
      <c r="K2169"/>
      <c r="N2169" t="s">
        <v>36</v>
      </c>
      <c r="P2169">
        <v>0</v>
      </c>
      <c r="Q2169" t="s">
        <v>1073</v>
      </c>
      <c r="R2169" t="s">
        <v>1073</v>
      </c>
      <c r="S2169" t="s">
        <v>1073</v>
      </c>
    </row>
    <row r="2170" spans="1:19" x14ac:dyDescent="0.15">
      <c r="A2170">
        <v>2169</v>
      </c>
      <c r="B2170">
        <v>2015</v>
      </c>
      <c r="C2170" t="s">
        <v>45</v>
      </c>
      <c r="D2170" t="s">
        <v>215</v>
      </c>
      <c r="F2170" t="s">
        <v>23</v>
      </c>
      <c r="G2170" t="s">
        <v>23</v>
      </c>
      <c r="H2170" t="s">
        <v>16</v>
      </c>
      <c r="I2170" t="s">
        <v>546</v>
      </c>
      <c r="J2170">
        <v>535</v>
      </c>
      <c r="K2170"/>
      <c r="N2170" t="s">
        <v>36</v>
      </c>
      <c r="P2170">
        <v>0</v>
      </c>
      <c r="Q2170" t="s">
        <v>1073</v>
      </c>
      <c r="R2170" t="s">
        <v>1073</v>
      </c>
      <c r="S2170" t="s">
        <v>1073</v>
      </c>
    </row>
    <row r="2171" spans="1:19" x14ac:dyDescent="0.15">
      <c r="A2171">
        <v>2170</v>
      </c>
      <c r="B2171">
        <v>2015</v>
      </c>
      <c r="C2171" t="s">
        <v>45</v>
      </c>
      <c r="D2171" t="s">
        <v>966</v>
      </c>
      <c r="F2171" t="s">
        <v>23</v>
      </c>
      <c r="G2171" t="s">
        <v>23</v>
      </c>
      <c r="H2171" t="s">
        <v>71</v>
      </c>
      <c r="I2171" t="s">
        <v>546</v>
      </c>
      <c r="J2171">
        <v>800</v>
      </c>
      <c r="K2171"/>
      <c r="N2171" t="s">
        <v>36</v>
      </c>
      <c r="P2171">
        <v>0</v>
      </c>
      <c r="Q2171" t="s">
        <v>1073</v>
      </c>
      <c r="R2171" t="s">
        <v>1073</v>
      </c>
      <c r="S2171" t="s">
        <v>1073</v>
      </c>
    </row>
    <row r="2172" spans="1:19" x14ac:dyDescent="0.15">
      <c r="A2172">
        <v>2171</v>
      </c>
      <c r="B2172">
        <v>2015</v>
      </c>
      <c r="C2172" t="s">
        <v>45</v>
      </c>
      <c r="D2172" t="s">
        <v>466</v>
      </c>
      <c r="F2172" t="s">
        <v>23</v>
      </c>
      <c r="G2172" t="s">
        <v>23</v>
      </c>
      <c r="H2172" t="s">
        <v>24</v>
      </c>
      <c r="I2172" t="s">
        <v>547</v>
      </c>
      <c r="J2172">
        <v>166</v>
      </c>
      <c r="K2172"/>
      <c r="N2172" t="s">
        <v>36</v>
      </c>
      <c r="P2172">
        <v>0</v>
      </c>
      <c r="Q2172" t="s">
        <v>1073</v>
      </c>
      <c r="R2172" t="s">
        <v>1073</v>
      </c>
      <c r="S2172" t="s">
        <v>1073</v>
      </c>
    </row>
    <row r="2173" spans="1:19" x14ac:dyDescent="0.15">
      <c r="A2173">
        <v>2172</v>
      </c>
      <c r="B2173">
        <v>2015</v>
      </c>
      <c r="C2173" t="s">
        <v>45</v>
      </c>
      <c r="D2173" t="s">
        <v>790</v>
      </c>
      <c r="F2173" t="s">
        <v>23</v>
      </c>
      <c r="G2173" t="s">
        <v>23</v>
      </c>
      <c r="H2173" t="s">
        <v>71</v>
      </c>
      <c r="I2173" t="s">
        <v>548</v>
      </c>
      <c r="J2173">
        <v>475</v>
      </c>
      <c r="K2173"/>
      <c r="N2173" t="s">
        <v>36</v>
      </c>
      <c r="P2173">
        <v>0</v>
      </c>
      <c r="Q2173" t="s">
        <v>1073</v>
      </c>
      <c r="R2173" t="s">
        <v>1073</v>
      </c>
      <c r="S2173" t="s">
        <v>1073</v>
      </c>
    </row>
    <row r="2174" spans="1:19" x14ac:dyDescent="0.15">
      <c r="A2174">
        <v>2173</v>
      </c>
      <c r="B2174">
        <v>2015</v>
      </c>
      <c r="C2174" t="s">
        <v>45</v>
      </c>
      <c r="D2174" t="s">
        <v>283</v>
      </c>
      <c r="F2174" t="s">
        <v>23</v>
      </c>
      <c r="G2174" t="s">
        <v>23</v>
      </c>
      <c r="H2174" t="s">
        <v>24</v>
      </c>
      <c r="I2174" t="s">
        <v>547</v>
      </c>
      <c r="J2174">
        <v>166</v>
      </c>
      <c r="K2174"/>
      <c r="N2174" t="s">
        <v>36</v>
      </c>
      <c r="P2174">
        <v>0</v>
      </c>
      <c r="Q2174" t="s">
        <v>1073</v>
      </c>
      <c r="R2174" t="s">
        <v>1073</v>
      </c>
      <c r="S2174" t="s">
        <v>1073</v>
      </c>
    </row>
    <row r="2175" spans="1:19" x14ac:dyDescent="0.15">
      <c r="A2175">
        <v>2174</v>
      </c>
      <c r="B2175">
        <v>2015</v>
      </c>
      <c r="C2175" t="s">
        <v>45</v>
      </c>
      <c r="D2175" t="s">
        <v>603</v>
      </c>
      <c r="F2175" t="s">
        <v>23</v>
      </c>
      <c r="G2175" t="s">
        <v>23</v>
      </c>
      <c r="H2175" t="s">
        <v>71</v>
      </c>
      <c r="I2175" t="s">
        <v>546</v>
      </c>
      <c r="J2175">
        <v>635</v>
      </c>
      <c r="K2175"/>
      <c r="N2175" t="s">
        <v>36</v>
      </c>
      <c r="P2175">
        <v>0</v>
      </c>
      <c r="Q2175" t="s">
        <v>1073</v>
      </c>
      <c r="R2175" t="s">
        <v>1073</v>
      </c>
      <c r="S2175" t="s">
        <v>1073</v>
      </c>
    </row>
    <row r="2176" spans="1:19" x14ac:dyDescent="0.15">
      <c r="A2176">
        <v>2175</v>
      </c>
      <c r="B2176">
        <v>2015</v>
      </c>
      <c r="C2176" t="s">
        <v>45</v>
      </c>
      <c r="D2176" t="s">
        <v>967</v>
      </c>
      <c r="F2176" t="s">
        <v>23</v>
      </c>
      <c r="G2176" t="s">
        <v>23</v>
      </c>
      <c r="H2176" t="s">
        <v>71</v>
      </c>
      <c r="I2176" t="s">
        <v>548</v>
      </c>
      <c r="J2176">
        <v>575</v>
      </c>
      <c r="K2176"/>
      <c r="N2176" t="s">
        <v>36</v>
      </c>
      <c r="P2176">
        <v>0</v>
      </c>
      <c r="Q2176" t="s">
        <v>1073</v>
      </c>
      <c r="R2176" t="s">
        <v>1073</v>
      </c>
      <c r="S2176" t="s">
        <v>1073</v>
      </c>
    </row>
    <row r="2177" spans="1:19" x14ac:dyDescent="0.15">
      <c r="A2177">
        <v>2176</v>
      </c>
      <c r="B2177">
        <v>2015</v>
      </c>
      <c r="C2177" t="s">
        <v>45</v>
      </c>
      <c r="D2177" t="s">
        <v>451</v>
      </c>
      <c r="F2177" t="s">
        <v>23</v>
      </c>
      <c r="G2177" t="s">
        <v>23</v>
      </c>
      <c r="H2177" t="s">
        <v>71</v>
      </c>
      <c r="I2177" t="s">
        <v>548</v>
      </c>
      <c r="J2177">
        <v>475</v>
      </c>
      <c r="K2177"/>
      <c r="N2177" t="s">
        <v>36</v>
      </c>
      <c r="P2177">
        <v>0</v>
      </c>
      <c r="Q2177" t="s">
        <v>1073</v>
      </c>
      <c r="R2177" t="s">
        <v>1073</v>
      </c>
      <c r="S2177" t="s">
        <v>1073</v>
      </c>
    </row>
    <row r="2178" spans="1:19" x14ac:dyDescent="0.15">
      <c r="A2178">
        <v>2177</v>
      </c>
      <c r="B2178">
        <v>2015</v>
      </c>
      <c r="C2178" t="s">
        <v>45</v>
      </c>
      <c r="D2178" t="s">
        <v>168</v>
      </c>
      <c r="F2178" t="s">
        <v>23</v>
      </c>
      <c r="G2178" t="s">
        <v>23</v>
      </c>
      <c r="H2178" t="s">
        <v>71</v>
      </c>
      <c r="I2178" t="s">
        <v>546</v>
      </c>
      <c r="J2178">
        <v>1000</v>
      </c>
      <c r="K2178"/>
      <c r="N2178" t="s">
        <v>36</v>
      </c>
      <c r="P2178">
        <v>0</v>
      </c>
      <c r="Q2178" t="s">
        <v>1073</v>
      </c>
      <c r="R2178" t="s">
        <v>1073</v>
      </c>
      <c r="S2178" t="s">
        <v>1073</v>
      </c>
    </row>
    <row r="2179" spans="1:19" x14ac:dyDescent="0.15">
      <c r="A2179">
        <v>2178</v>
      </c>
      <c r="B2179">
        <v>2015</v>
      </c>
      <c r="C2179" t="s">
        <v>45</v>
      </c>
      <c r="D2179" t="s">
        <v>288</v>
      </c>
      <c r="F2179" t="s">
        <v>23</v>
      </c>
      <c r="G2179" t="s">
        <v>23</v>
      </c>
      <c r="H2179" t="s">
        <v>71</v>
      </c>
      <c r="I2179" t="s">
        <v>546</v>
      </c>
      <c r="J2179">
        <v>1235</v>
      </c>
      <c r="K2179"/>
      <c r="N2179" t="s">
        <v>36</v>
      </c>
      <c r="P2179">
        <v>0</v>
      </c>
      <c r="Q2179" t="s">
        <v>1073</v>
      </c>
      <c r="R2179" t="s">
        <v>1073</v>
      </c>
      <c r="S2179" t="s">
        <v>1073</v>
      </c>
    </row>
    <row r="2180" spans="1:19" x14ac:dyDescent="0.15">
      <c r="A2180">
        <v>2179</v>
      </c>
      <c r="B2180">
        <v>2015</v>
      </c>
      <c r="C2180" t="s">
        <v>45</v>
      </c>
      <c r="D2180" t="s">
        <v>101</v>
      </c>
      <c r="F2180" t="s">
        <v>23</v>
      </c>
      <c r="G2180" t="s">
        <v>23</v>
      </c>
      <c r="H2180" t="s">
        <v>71</v>
      </c>
      <c r="I2180" t="s">
        <v>25</v>
      </c>
      <c r="J2180">
        <v>250</v>
      </c>
      <c r="K2180"/>
      <c r="N2180" t="s">
        <v>20</v>
      </c>
      <c r="P2180">
        <v>0</v>
      </c>
      <c r="Q2180" t="s">
        <v>1073</v>
      </c>
      <c r="R2180" t="s">
        <v>1073</v>
      </c>
      <c r="S2180" t="s">
        <v>1073</v>
      </c>
    </row>
    <row r="2181" spans="1:19" x14ac:dyDescent="0.15">
      <c r="A2181">
        <v>2180</v>
      </c>
      <c r="B2181">
        <v>2015</v>
      </c>
      <c r="C2181" t="s">
        <v>45</v>
      </c>
      <c r="D2181" t="s">
        <v>875</v>
      </c>
      <c r="F2181" t="s">
        <v>74</v>
      </c>
      <c r="G2181" t="s">
        <v>35</v>
      </c>
      <c r="H2181" t="s">
        <v>71</v>
      </c>
      <c r="I2181" t="s">
        <v>546</v>
      </c>
      <c r="J2181">
        <v>635</v>
      </c>
      <c r="K2181"/>
      <c r="N2181" t="s">
        <v>50</v>
      </c>
      <c r="P2181">
        <v>0</v>
      </c>
      <c r="Q2181" t="s">
        <v>1073</v>
      </c>
      <c r="R2181" t="s">
        <v>1073</v>
      </c>
      <c r="S2181" t="s">
        <v>1073</v>
      </c>
    </row>
    <row r="2182" spans="1:19" x14ac:dyDescent="0.15">
      <c r="A2182">
        <v>2181</v>
      </c>
      <c r="B2182">
        <v>2015</v>
      </c>
      <c r="C2182" t="s">
        <v>45</v>
      </c>
      <c r="D2182" t="s">
        <v>305</v>
      </c>
      <c r="F2182" t="s">
        <v>23</v>
      </c>
      <c r="G2182" t="s">
        <v>23</v>
      </c>
      <c r="H2182" t="s">
        <v>16</v>
      </c>
      <c r="I2182" t="s">
        <v>851</v>
      </c>
      <c r="J2182">
        <v>58</v>
      </c>
      <c r="K2182"/>
      <c r="N2182" t="s">
        <v>20</v>
      </c>
      <c r="P2182">
        <v>0</v>
      </c>
      <c r="Q2182" t="s">
        <v>1073</v>
      </c>
      <c r="R2182" t="s">
        <v>1073</v>
      </c>
      <c r="S2182" t="s">
        <v>1073</v>
      </c>
    </row>
    <row r="2183" spans="1:19" x14ac:dyDescent="0.15">
      <c r="A2183">
        <v>2182</v>
      </c>
      <c r="B2183">
        <v>2015</v>
      </c>
      <c r="C2183" t="s">
        <v>45</v>
      </c>
      <c r="D2183" t="s">
        <v>968</v>
      </c>
      <c r="F2183" t="s">
        <v>23</v>
      </c>
      <c r="G2183" t="s">
        <v>23</v>
      </c>
      <c r="H2183" s="6" t="s">
        <v>67</v>
      </c>
      <c r="I2183" t="s">
        <v>547</v>
      </c>
      <c r="J2183">
        <v>166</v>
      </c>
      <c r="K2183"/>
      <c r="N2183" t="s">
        <v>36</v>
      </c>
      <c r="P2183">
        <v>0</v>
      </c>
      <c r="Q2183" t="s">
        <v>1073</v>
      </c>
      <c r="R2183" t="s">
        <v>1073</v>
      </c>
      <c r="S2183" t="s">
        <v>1073</v>
      </c>
    </row>
    <row r="2184" spans="1:19" x14ac:dyDescent="0.15">
      <c r="A2184">
        <v>2183</v>
      </c>
      <c r="B2184">
        <v>2015</v>
      </c>
      <c r="C2184" t="s">
        <v>45</v>
      </c>
      <c r="D2184" t="s">
        <v>22</v>
      </c>
      <c r="F2184" t="s">
        <v>23</v>
      </c>
      <c r="G2184" t="s">
        <v>23</v>
      </c>
      <c r="H2184" t="s">
        <v>71</v>
      </c>
      <c r="I2184" t="s">
        <v>25</v>
      </c>
      <c r="J2184">
        <v>146</v>
      </c>
      <c r="K2184"/>
      <c r="N2184" t="s">
        <v>36</v>
      </c>
      <c r="P2184">
        <v>0</v>
      </c>
      <c r="Q2184" t="s">
        <v>1073</v>
      </c>
      <c r="R2184" t="s">
        <v>1073</v>
      </c>
      <c r="S2184" t="s">
        <v>1073</v>
      </c>
    </row>
    <row r="2185" spans="1:19" x14ac:dyDescent="0.15">
      <c r="A2185">
        <v>2184</v>
      </c>
      <c r="B2185">
        <v>2015</v>
      </c>
      <c r="C2185" t="s">
        <v>45</v>
      </c>
      <c r="D2185" t="s">
        <v>969</v>
      </c>
      <c r="F2185" t="s">
        <v>23</v>
      </c>
      <c r="G2185" t="s">
        <v>23</v>
      </c>
      <c r="H2185" s="6" t="s">
        <v>54</v>
      </c>
      <c r="I2185" t="s">
        <v>548</v>
      </c>
      <c r="J2185">
        <v>475</v>
      </c>
      <c r="K2185"/>
      <c r="N2185" t="s">
        <v>36</v>
      </c>
      <c r="P2185">
        <v>0</v>
      </c>
      <c r="Q2185" t="s">
        <v>1073</v>
      </c>
      <c r="R2185" t="s">
        <v>1073</v>
      </c>
      <c r="S2185" t="s">
        <v>1073</v>
      </c>
    </row>
    <row r="2186" spans="1:19" x14ac:dyDescent="0.15">
      <c r="A2186">
        <v>2185</v>
      </c>
      <c r="B2186">
        <v>2015</v>
      </c>
      <c r="C2186" t="s">
        <v>45</v>
      </c>
      <c r="D2186" t="s">
        <v>205</v>
      </c>
      <c r="F2186" t="s">
        <v>23</v>
      </c>
      <c r="G2186" t="s">
        <v>23</v>
      </c>
      <c r="H2186" t="s">
        <v>67</v>
      </c>
      <c r="I2186" t="s">
        <v>25</v>
      </c>
      <c r="J2186">
        <v>146</v>
      </c>
      <c r="K2186"/>
      <c r="N2186" t="s">
        <v>36</v>
      </c>
      <c r="P2186">
        <v>0</v>
      </c>
      <c r="Q2186" t="s">
        <v>1073</v>
      </c>
      <c r="R2186" t="s">
        <v>1073</v>
      </c>
      <c r="S2186" t="s">
        <v>1073</v>
      </c>
    </row>
    <row r="2187" spans="1:19" x14ac:dyDescent="0.15">
      <c r="A2187">
        <v>2186</v>
      </c>
      <c r="B2187">
        <v>2015</v>
      </c>
      <c r="C2187" t="s">
        <v>45</v>
      </c>
      <c r="F2187" t="s">
        <v>96</v>
      </c>
      <c r="G2187" t="s">
        <v>48</v>
      </c>
      <c r="H2187" t="s">
        <v>24</v>
      </c>
      <c r="I2187" t="s">
        <v>547</v>
      </c>
      <c r="J2187">
        <v>520</v>
      </c>
      <c r="K2187"/>
      <c r="N2187" t="s">
        <v>20</v>
      </c>
      <c r="P2187">
        <v>0</v>
      </c>
      <c r="Q2187" t="s">
        <v>1073</v>
      </c>
      <c r="R2187" t="s">
        <v>1073</v>
      </c>
      <c r="S2187" t="s">
        <v>1094</v>
      </c>
    </row>
    <row r="2188" spans="1:19" x14ac:dyDescent="0.15">
      <c r="A2188">
        <v>2187</v>
      </c>
      <c r="B2188">
        <v>2015</v>
      </c>
      <c r="C2188" t="s">
        <v>45</v>
      </c>
      <c r="D2188" t="s">
        <v>484</v>
      </c>
      <c r="F2188" t="s">
        <v>23</v>
      </c>
      <c r="G2188" t="s">
        <v>23</v>
      </c>
      <c r="H2188" t="s">
        <v>16</v>
      </c>
      <c r="I2188" t="s">
        <v>548</v>
      </c>
      <c r="J2188">
        <v>475</v>
      </c>
      <c r="K2188"/>
      <c r="N2188" t="s">
        <v>36</v>
      </c>
      <c r="P2188">
        <v>0</v>
      </c>
      <c r="Q2188" t="s">
        <v>1073</v>
      </c>
      <c r="R2188" t="s">
        <v>1073</v>
      </c>
      <c r="S2188" t="s">
        <v>1073</v>
      </c>
    </row>
    <row r="2189" spans="1:19" x14ac:dyDescent="0.15">
      <c r="A2189">
        <v>2188</v>
      </c>
      <c r="B2189">
        <v>2015</v>
      </c>
      <c r="C2189" t="s">
        <v>45</v>
      </c>
      <c r="D2189" t="s">
        <v>441</v>
      </c>
      <c r="F2189" t="s">
        <v>23</v>
      </c>
      <c r="G2189" t="s">
        <v>23</v>
      </c>
      <c r="H2189" t="s">
        <v>71</v>
      </c>
      <c r="I2189" t="s">
        <v>546</v>
      </c>
      <c r="J2189">
        <v>535</v>
      </c>
      <c r="K2189"/>
      <c r="N2189" t="s">
        <v>20</v>
      </c>
      <c r="P2189">
        <v>0</v>
      </c>
      <c r="Q2189" t="s">
        <v>1073</v>
      </c>
      <c r="R2189" t="s">
        <v>1073</v>
      </c>
      <c r="S2189" t="s">
        <v>1073</v>
      </c>
    </row>
    <row r="2190" spans="1:19" x14ac:dyDescent="0.15">
      <c r="A2190">
        <v>2189</v>
      </c>
      <c r="B2190">
        <v>2015</v>
      </c>
      <c r="C2190" t="s">
        <v>45</v>
      </c>
      <c r="D2190" t="s">
        <v>645</v>
      </c>
      <c r="F2190" t="s">
        <v>23</v>
      </c>
      <c r="G2190" t="s">
        <v>23</v>
      </c>
      <c r="H2190" t="s">
        <v>16</v>
      </c>
      <c r="I2190" t="s">
        <v>548</v>
      </c>
      <c r="J2190">
        <v>475</v>
      </c>
      <c r="K2190"/>
      <c r="N2190" t="s">
        <v>36</v>
      </c>
      <c r="P2190">
        <v>0</v>
      </c>
      <c r="Q2190" t="s">
        <v>1073</v>
      </c>
      <c r="R2190" t="s">
        <v>1073</v>
      </c>
      <c r="S2190" t="s">
        <v>1073</v>
      </c>
    </row>
    <row r="2191" spans="1:19" x14ac:dyDescent="0.15">
      <c r="A2191">
        <v>2190</v>
      </c>
      <c r="B2191">
        <v>2015</v>
      </c>
      <c r="C2191" t="s">
        <v>45</v>
      </c>
      <c r="D2191" t="s">
        <v>46</v>
      </c>
      <c r="F2191" t="s">
        <v>47</v>
      </c>
      <c r="G2191" t="s">
        <v>48</v>
      </c>
      <c r="H2191" t="s">
        <v>49</v>
      </c>
      <c r="I2191" t="s">
        <v>547</v>
      </c>
      <c r="J2191">
        <v>370</v>
      </c>
      <c r="K2191"/>
      <c r="N2191" t="s">
        <v>36</v>
      </c>
      <c r="P2191">
        <v>0</v>
      </c>
      <c r="Q2191" t="s">
        <v>1073</v>
      </c>
      <c r="R2191" t="s">
        <v>1073</v>
      </c>
      <c r="S2191" t="s">
        <v>1094</v>
      </c>
    </row>
    <row r="2192" spans="1:19" x14ac:dyDescent="0.15">
      <c r="A2192">
        <v>2191</v>
      </c>
      <c r="B2192">
        <v>2015</v>
      </c>
      <c r="C2192" t="s">
        <v>142</v>
      </c>
      <c r="D2192" t="s">
        <v>143</v>
      </c>
      <c r="F2192" t="s">
        <v>23</v>
      </c>
      <c r="G2192" t="s">
        <v>23</v>
      </c>
      <c r="H2192" t="s">
        <v>16</v>
      </c>
      <c r="I2192" t="s">
        <v>548</v>
      </c>
      <c r="J2192">
        <v>0</v>
      </c>
      <c r="K2192"/>
      <c r="N2192" t="s">
        <v>36</v>
      </c>
      <c r="P2192" t="s">
        <v>1081</v>
      </c>
      <c r="Q2192" t="s">
        <v>1073</v>
      </c>
      <c r="R2192" t="s">
        <v>1073</v>
      </c>
      <c r="S2192" t="s">
        <v>1073</v>
      </c>
    </row>
    <row r="2193" spans="1:19" x14ac:dyDescent="0.15">
      <c r="A2193">
        <v>2192</v>
      </c>
      <c r="B2193">
        <v>2015</v>
      </c>
      <c r="C2193" t="s">
        <v>970</v>
      </c>
      <c r="D2193" t="s">
        <v>971</v>
      </c>
      <c r="F2193" t="s">
        <v>121</v>
      </c>
      <c r="G2193" t="s">
        <v>43</v>
      </c>
      <c r="H2193" t="s">
        <v>71</v>
      </c>
      <c r="I2193" t="s">
        <v>546</v>
      </c>
      <c r="J2193">
        <v>1335</v>
      </c>
      <c r="K2193"/>
      <c r="N2193" t="s">
        <v>36</v>
      </c>
      <c r="P2193" t="s">
        <v>1073</v>
      </c>
      <c r="Q2193" t="s">
        <v>1073</v>
      </c>
      <c r="R2193" t="s">
        <v>1073</v>
      </c>
      <c r="S2193" t="s">
        <v>1073</v>
      </c>
    </row>
    <row r="2194" spans="1:19" x14ac:dyDescent="0.15">
      <c r="A2194">
        <v>2193</v>
      </c>
      <c r="B2194">
        <v>2015</v>
      </c>
      <c r="C2194" t="s">
        <v>264</v>
      </c>
      <c r="D2194" t="s">
        <v>168</v>
      </c>
      <c r="F2194" t="s">
        <v>23</v>
      </c>
      <c r="G2194" t="s">
        <v>23</v>
      </c>
      <c r="H2194" s="6" t="s">
        <v>71</v>
      </c>
      <c r="I2194" t="s">
        <v>547</v>
      </c>
      <c r="J2194">
        <v>166</v>
      </c>
      <c r="K2194"/>
      <c r="N2194" t="s">
        <v>20</v>
      </c>
      <c r="P2194" t="s">
        <v>1073</v>
      </c>
      <c r="Q2194" t="s">
        <v>1073</v>
      </c>
      <c r="R2194" t="s">
        <v>1073</v>
      </c>
      <c r="S2194" t="s">
        <v>1073</v>
      </c>
    </row>
    <row r="2195" spans="1:19" x14ac:dyDescent="0.15">
      <c r="A2195">
        <v>2194</v>
      </c>
      <c r="B2195">
        <v>2015</v>
      </c>
      <c r="C2195" t="s">
        <v>440</v>
      </c>
      <c r="D2195" t="s">
        <v>348</v>
      </c>
      <c r="F2195" t="s">
        <v>23</v>
      </c>
      <c r="G2195" t="s">
        <v>23</v>
      </c>
      <c r="H2195" t="s">
        <v>71</v>
      </c>
      <c r="I2195" t="s">
        <v>851</v>
      </c>
      <c r="J2195">
        <v>29</v>
      </c>
      <c r="K2195"/>
      <c r="N2195" t="s">
        <v>36</v>
      </c>
      <c r="P2195" t="s">
        <v>1073</v>
      </c>
      <c r="Q2195" t="s">
        <v>1073</v>
      </c>
      <c r="R2195" t="s">
        <v>1073</v>
      </c>
      <c r="S2195" t="s">
        <v>1073</v>
      </c>
    </row>
    <row r="2196" spans="1:19" x14ac:dyDescent="0.15">
      <c r="A2196">
        <v>2195</v>
      </c>
      <c r="B2196">
        <v>2015</v>
      </c>
      <c r="C2196" t="s">
        <v>574</v>
      </c>
      <c r="D2196" t="s">
        <v>575</v>
      </c>
      <c r="F2196" t="s">
        <v>360</v>
      </c>
      <c r="G2196" t="s">
        <v>43</v>
      </c>
      <c r="H2196" t="s">
        <v>71</v>
      </c>
      <c r="I2196" t="s">
        <v>546</v>
      </c>
      <c r="J2196">
        <v>535</v>
      </c>
      <c r="K2196"/>
      <c r="N2196" t="s">
        <v>36</v>
      </c>
      <c r="P2196" t="s">
        <v>1073</v>
      </c>
      <c r="Q2196" t="s">
        <v>1073</v>
      </c>
      <c r="R2196" t="s">
        <v>1073</v>
      </c>
      <c r="S2196" t="s">
        <v>1094</v>
      </c>
    </row>
    <row r="2197" spans="1:19" x14ac:dyDescent="0.15">
      <c r="A2197">
        <v>2196</v>
      </c>
      <c r="B2197">
        <v>2015</v>
      </c>
      <c r="C2197" t="s">
        <v>77</v>
      </c>
      <c r="D2197" t="s">
        <v>78</v>
      </c>
      <c r="F2197" t="s">
        <v>78</v>
      </c>
      <c r="G2197" t="s">
        <v>35</v>
      </c>
      <c r="H2197" s="6" t="s">
        <v>24</v>
      </c>
      <c r="I2197" t="s">
        <v>25</v>
      </c>
      <c r="J2197">
        <v>350</v>
      </c>
      <c r="K2197"/>
      <c r="N2197" t="s">
        <v>20</v>
      </c>
      <c r="P2197" t="s">
        <v>1073</v>
      </c>
      <c r="Q2197" t="s">
        <v>1073</v>
      </c>
      <c r="R2197" t="s">
        <v>1073</v>
      </c>
      <c r="S2197" t="s">
        <v>1094</v>
      </c>
    </row>
    <row r="2198" spans="1:19" x14ac:dyDescent="0.15">
      <c r="A2198">
        <v>2197</v>
      </c>
      <c r="B2198">
        <v>2015</v>
      </c>
      <c r="C2198" t="s">
        <v>145</v>
      </c>
      <c r="D2198" t="s">
        <v>146</v>
      </c>
      <c r="F2198" t="s">
        <v>23</v>
      </c>
      <c r="G2198" t="s">
        <v>23</v>
      </c>
      <c r="H2198" t="s">
        <v>24</v>
      </c>
      <c r="I2198" t="s">
        <v>547</v>
      </c>
      <c r="J2198">
        <v>166</v>
      </c>
      <c r="K2198"/>
      <c r="N2198" t="s">
        <v>36</v>
      </c>
      <c r="P2198" t="s">
        <v>1081</v>
      </c>
      <c r="Q2198" t="s">
        <v>1073</v>
      </c>
      <c r="R2198" t="s">
        <v>1073</v>
      </c>
      <c r="S2198" t="s">
        <v>1073</v>
      </c>
    </row>
    <row r="2199" spans="1:19" x14ac:dyDescent="0.15">
      <c r="A2199">
        <v>2198</v>
      </c>
      <c r="B2199">
        <v>2015</v>
      </c>
      <c r="C2199" t="s">
        <v>264</v>
      </c>
      <c r="D2199" t="s">
        <v>176</v>
      </c>
      <c r="F2199" t="s">
        <v>23</v>
      </c>
      <c r="G2199" t="s">
        <v>23</v>
      </c>
      <c r="H2199" t="s">
        <v>71</v>
      </c>
      <c r="I2199" t="s">
        <v>354</v>
      </c>
      <c r="J2199">
        <v>0</v>
      </c>
      <c r="K2199"/>
      <c r="N2199" t="s">
        <v>36</v>
      </c>
      <c r="P2199" t="s">
        <v>1073</v>
      </c>
      <c r="Q2199" t="s">
        <v>1073</v>
      </c>
      <c r="R2199" t="s">
        <v>1073</v>
      </c>
      <c r="S2199" t="s">
        <v>1073</v>
      </c>
    </row>
    <row r="2200" spans="1:19" x14ac:dyDescent="0.15">
      <c r="A2200">
        <v>2199</v>
      </c>
      <c r="B2200">
        <v>2015</v>
      </c>
      <c r="C2200" t="s">
        <v>270</v>
      </c>
      <c r="D2200" t="s">
        <v>284</v>
      </c>
      <c r="F2200" t="s">
        <v>23</v>
      </c>
      <c r="G2200" t="s">
        <v>23</v>
      </c>
      <c r="H2200" t="s">
        <v>71</v>
      </c>
      <c r="I2200" t="s">
        <v>546</v>
      </c>
      <c r="J2200">
        <v>535</v>
      </c>
      <c r="K2200"/>
      <c r="N2200" t="s">
        <v>50</v>
      </c>
      <c r="P2200" t="s">
        <v>1073</v>
      </c>
      <c r="Q2200" t="s">
        <v>1073</v>
      </c>
      <c r="R2200" t="s">
        <v>1073</v>
      </c>
      <c r="S2200" t="s">
        <v>1073</v>
      </c>
    </row>
    <row r="2201" spans="1:19" x14ac:dyDescent="0.15">
      <c r="A2201">
        <v>2200</v>
      </c>
      <c r="B2201">
        <v>2015</v>
      </c>
      <c r="C2201" t="s">
        <v>352</v>
      </c>
      <c r="D2201" t="s">
        <v>353</v>
      </c>
      <c r="F2201" t="s">
        <v>23</v>
      </c>
      <c r="G2201" t="s">
        <v>23</v>
      </c>
      <c r="H2201" t="s">
        <v>16</v>
      </c>
      <c r="I2201" t="s">
        <v>354</v>
      </c>
      <c r="J2201">
        <v>0</v>
      </c>
      <c r="K2201"/>
      <c r="N2201" t="s">
        <v>36</v>
      </c>
      <c r="P2201" t="s">
        <v>1081</v>
      </c>
      <c r="Q2201" t="s">
        <v>1073</v>
      </c>
      <c r="R2201" t="s">
        <v>1073</v>
      </c>
      <c r="S2201" t="s">
        <v>1073</v>
      </c>
    </row>
    <row r="2202" spans="1:19" x14ac:dyDescent="0.15">
      <c r="A2202">
        <v>2201</v>
      </c>
      <c r="B2202">
        <v>2015</v>
      </c>
      <c r="C2202" t="s">
        <v>972</v>
      </c>
      <c r="D2202" t="s">
        <v>973</v>
      </c>
      <c r="F2202" t="s">
        <v>23</v>
      </c>
      <c r="G2202" t="s">
        <v>23</v>
      </c>
      <c r="H2202" t="s">
        <v>71</v>
      </c>
      <c r="I2202" t="s">
        <v>548</v>
      </c>
      <c r="J2202">
        <v>575</v>
      </c>
      <c r="K2202"/>
      <c r="N2202" t="s">
        <v>50</v>
      </c>
      <c r="P2202" t="s">
        <v>1073</v>
      </c>
      <c r="Q2202" t="s">
        <v>1073</v>
      </c>
      <c r="R2202" t="s">
        <v>1073</v>
      </c>
      <c r="S2202" t="s">
        <v>1073</v>
      </c>
    </row>
    <row r="2203" spans="1:19" x14ac:dyDescent="0.15">
      <c r="A2203">
        <v>2202</v>
      </c>
      <c r="B2203">
        <v>2015</v>
      </c>
      <c r="C2203" t="s">
        <v>856</v>
      </c>
      <c r="D2203" t="s">
        <v>953</v>
      </c>
      <c r="F2203" t="s">
        <v>23</v>
      </c>
      <c r="G2203" t="s">
        <v>23</v>
      </c>
      <c r="H2203" t="s">
        <v>71</v>
      </c>
      <c r="I2203" t="s">
        <v>546</v>
      </c>
      <c r="J2203">
        <v>535</v>
      </c>
      <c r="K2203"/>
      <c r="N2203" t="s">
        <v>50</v>
      </c>
      <c r="P2203" t="s">
        <v>1073</v>
      </c>
      <c r="Q2203" t="s">
        <v>1073</v>
      </c>
      <c r="R2203" t="s">
        <v>1073</v>
      </c>
      <c r="S2203" t="s">
        <v>1073</v>
      </c>
    </row>
    <row r="2204" spans="1:19" x14ac:dyDescent="0.15">
      <c r="A2204">
        <v>2203</v>
      </c>
      <c r="B2204">
        <v>2015</v>
      </c>
      <c r="C2204" t="s">
        <v>97</v>
      </c>
      <c r="D2204" t="s">
        <v>98</v>
      </c>
      <c r="F2204" t="s">
        <v>14</v>
      </c>
      <c r="G2204" t="s">
        <v>15</v>
      </c>
      <c r="H2204" t="s">
        <v>16</v>
      </c>
      <c r="I2204" t="s">
        <v>546</v>
      </c>
      <c r="J2204">
        <v>535</v>
      </c>
      <c r="K2204"/>
      <c r="N2204" t="s">
        <v>36</v>
      </c>
      <c r="P2204" t="s">
        <v>1073</v>
      </c>
      <c r="Q2204" t="s">
        <v>1073</v>
      </c>
      <c r="R2204" t="s">
        <v>1073</v>
      </c>
      <c r="S2204" t="s">
        <v>1073</v>
      </c>
    </row>
    <row r="2205" spans="1:19" x14ac:dyDescent="0.15">
      <c r="A2205">
        <v>2204</v>
      </c>
      <c r="B2205">
        <v>2015</v>
      </c>
      <c r="C2205" t="s">
        <v>856</v>
      </c>
      <c r="D2205" t="s">
        <v>284</v>
      </c>
      <c r="F2205" t="s">
        <v>23</v>
      </c>
      <c r="G2205" t="s">
        <v>23</v>
      </c>
      <c r="H2205" t="s">
        <v>71</v>
      </c>
      <c r="I2205" t="s">
        <v>546</v>
      </c>
      <c r="J2205">
        <v>635</v>
      </c>
      <c r="K2205"/>
      <c r="N2205" t="s">
        <v>36</v>
      </c>
      <c r="P2205" t="s">
        <v>1073</v>
      </c>
      <c r="Q2205" t="s">
        <v>1073</v>
      </c>
      <c r="R2205" t="s">
        <v>1073</v>
      </c>
      <c r="S2205" t="s">
        <v>1073</v>
      </c>
    </row>
    <row r="2206" spans="1:19" x14ac:dyDescent="0.15">
      <c r="A2206">
        <v>2205</v>
      </c>
      <c r="B2206">
        <v>2015</v>
      </c>
      <c r="C2206" t="s">
        <v>576</v>
      </c>
      <c r="D2206" t="s">
        <v>413</v>
      </c>
      <c r="F2206" t="s">
        <v>23</v>
      </c>
      <c r="G2206" t="s">
        <v>23</v>
      </c>
      <c r="H2206" t="s">
        <v>71</v>
      </c>
      <c r="I2206" t="s">
        <v>548</v>
      </c>
      <c r="J2206">
        <v>475</v>
      </c>
      <c r="K2206"/>
      <c r="N2206" t="s">
        <v>36</v>
      </c>
      <c r="P2206" t="s">
        <v>1073</v>
      </c>
      <c r="Q2206" t="s">
        <v>1073</v>
      </c>
      <c r="R2206" t="s">
        <v>1073</v>
      </c>
      <c r="S2206" t="s">
        <v>1073</v>
      </c>
    </row>
    <row r="2207" spans="1:19" x14ac:dyDescent="0.15">
      <c r="A2207">
        <v>2206</v>
      </c>
      <c r="B2207">
        <v>2015</v>
      </c>
      <c r="C2207" t="s">
        <v>113</v>
      </c>
      <c r="D2207" t="s">
        <v>114</v>
      </c>
      <c r="F2207" t="s">
        <v>23</v>
      </c>
      <c r="G2207" t="s">
        <v>23</v>
      </c>
      <c r="H2207" t="s">
        <v>16</v>
      </c>
      <c r="I2207" t="s">
        <v>546</v>
      </c>
      <c r="J2207">
        <v>535</v>
      </c>
      <c r="K2207"/>
      <c r="N2207" t="s">
        <v>36</v>
      </c>
      <c r="P2207" t="s">
        <v>1081</v>
      </c>
      <c r="Q2207" t="s">
        <v>1073</v>
      </c>
      <c r="R2207" t="s">
        <v>1073</v>
      </c>
      <c r="S2207" t="s">
        <v>1073</v>
      </c>
    </row>
    <row r="2208" spans="1:19" x14ac:dyDescent="0.15">
      <c r="A2208">
        <v>2207</v>
      </c>
      <c r="B2208">
        <v>2015</v>
      </c>
      <c r="C2208" t="s">
        <v>218</v>
      </c>
      <c r="D2208" t="s">
        <v>219</v>
      </c>
      <c r="F2208" t="s">
        <v>23</v>
      </c>
      <c r="G2208" t="s">
        <v>23</v>
      </c>
      <c r="H2208" s="6" t="s">
        <v>16</v>
      </c>
      <c r="I2208" t="s">
        <v>548</v>
      </c>
      <c r="J2208">
        <v>475</v>
      </c>
      <c r="K2208"/>
      <c r="N2208" t="s">
        <v>36</v>
      </c>
      <c r="P2208" t="s">
        <v>1081</v>
      </c>
      <c r="Q2208" t="s">
        <v>1073</v>
      </c>
      <c r="R2208" t="s">
        <v>1073</v>
      </c>
      <c r="S2208" t="s">
        <v>1073</v>
      </c>
    </row>
    <row r="2209" spans="1:19" x14ac:dyDescent="0.15">
      <c r="A2209">
        <v>2208</v>
      </c>
      <c r="B2209">
        <v>2015</v>
      </c>
      <c r="C2209" t="s">
        <v>974</v>
      </c>
      <c r="D2209" t="s">
        <v>975</v>
      </c>
      <c r="F2209" t="s">
        <v>23</v>
      </c>
      <c r="G2209" t="s">
        <v>23</v>
      </c>
      <c r="H2209" t="s">
        <v>71</v>
      </c>
      <c r="I2209" t="s">
        <v>546</v>
      </c>
      <c r="J2209">
        <v>535</v>
      </c>
      <c r="K2209"/>
      <c r="N2209" t="s">
        <v>36</v>
      </c>
      <c r="P2209" t="s">
        <v>1073</v>
      </c>
      <c r="Q2209" t="s">
        <v>1073</v>
      </c>
      <c r="R2209" t="s">
        <v>1073</v>
      </c>
      <c r="S2209" t="s">
        <v>1073</v>
      </c>
    </row>
    <row r="2210" spans="1:19" x14ac:dyDescent="0.15">
      <c r="A2210">
        <v>2209</v>
      </c>
      <c r="B2210">
        <v>2015</v>
      </c>
      <c r="C2210" t="s">
        <v>590</v>
      </c>
      <c r="D2210" t="s">
        <v>591</v>
      </c>
      <c r="F2210" t="s">
        <v>23</v>
      </c>
      <c r="G2210" t="s">
        <v>23</v>
      </c>
      <c r="H2210" t="s">
        <v>71</v>
      </c>
      <c r="I2210" t="s">
        <v>546</v>
      </c>
      <c r="J2210">
        <v>535</v>
      </c>
      <c r="K2210"/>
      <c r="N2210" t="s">
        <v>36</v>
      </c>
      <c r="P2210" t="s">
        <v>1073</v>
      </c>
      <c r="Q2210" t="s">
        <v>1073</v>
      </c>
      <c r="R2210" t="s">
        <v>1073</v>
      </c>
      <c r="S2210" t="s">
        <v>1073</v>
      </c>
    </row>
    <row r="2211" spans="1:19" x14ac:dyDescent="0.15">
      <c r="A2211">
        <v>2210</v>
      </c>
      <c r="B2211">
        <v>2015</v>
      </c>
      <c r="C2211" t="s">
        <v>481</v>
      </c>
      <c r="D2211" t="s">
        <v>561</v>
      </c>
      <c r="F2211" t="s">
        <v>23</v>
      </c>
      <c r="G2211" t="s">
        <v>23</v>
      </c>
      <c r="H2211" t="s">
        <v>71</v>
      </c>
      <c r="I2211" t="s">
        <v>546</v>
      </c>
      <c r="J2211">
        <v>635</v>
      </c>
      <c r="K2211"/>
      <c r="N2211" t="s">
        <v>36</v>
      </c>
      <c r="P2211" t="s">
        <v>1073</v>
      </c>
      <c r="Q2211" t="s">
        <v>1073</v>
      </c>
      <c r="R2211" t="s">
        <v>1073</v>
      </c>
      <c r="S2211" t="s">
        <v>1073</v>
      </c>
    </row>
    <row r="2212" spans="1:19" x14ac:dyDescent="0.15">
      <c r="A2212">
        <v>2211</v>
      </c>
      <c r="B2212">
        <v>2015</v>
      </c>
      <c r="C2212" t="s">
        <v>81</v>
      </c>
      <c r="D2212" t="s">
        <v>82</v>
      </c>
      <c r="F2212" t="s">
        <v>83</v>
      </c>
      <c r="G2212" t="s">
        <v>35</v>
      </c>
      <c r="H2212" t="s">
        <v>71</v>
      </c>
      <c r="I2212" t="s">
        <v>546</v>
      </c>
      <c r="J2212">
        <v>1275</v>
      </c>
      <c r="K2212"/>
      <c r="N2212" t="s">
        <v>20</v>
      </c>
      <c r="P2212" t="s">
        <v>1073</v>
      </c>
      <c r="Q2212" t="s">
        <v>1073</v>
      </c>
      <c r="R2212" t="s">
        <v>1073</v>
      </c>
      <c r="S2212" t="s">
        <v>1073</v>
      </c>
    </row>
    <row r="2213" spans="1:19" x14ac:dyDescent="0.15">
      <c r="A2213">
        <v>2212</v>
      </c>
      <c r="B2213">
        <v>2015</v>
      </c>
      <c r="C2213" t="s">
        <v>976</v>
      </c>
      <c r="D2213" t="s">
        <v>432</v>
      </c>
      <c r="F2213" t="s">
        <v>23</v>
      </c>
      <c r="G2213" t="s">
        <v>23</v>
      </c>
      <c r="H2213" t="s">
        <v>63</v>
      </c>
      <c r="I2213" t="s">
        <v>546</v>
      </c>
      <c r="J2213">
        <v>635</v>
      </c>
      <c r="K2213"/>
      <c r="N2213" t="s">
        <v>20</v>
      </c>
      <c r="P2213" t="s">
        <v>1073</v>
      </c>
      <c r="Q2213" t="s">
        <v>1073</v>
      </c>
      <c r="R2213" t="s">
        <v>1073</v>
      </c>
      <c r="S2213" t="s">
        <v>1073</v>
      </c>
    </row>
    <row r="2214" spans="1:19" x14ac:dyDescent="0.15">
      <c r="A2214">
        <v>2213</v>
      </c>
      <c r="B2214">
        <v>2015</v>
      </c>
      <c r="C2214" t="s">
        <v>272</v>
      </c>
      <c r="D2214" t="s">
        <v>296</v>
      </c>
      <c r="F2214" t="s">
        <v>23</v>
      </c>
      <c r="G2214" t="s">
        <v>23</v>
      </c>
      <c r="H2214" t="s">
        <v>24</v>
      </c>
      <c r="I2214" t="s">
        <v>547</v>
      </c>
      <c r="J2214">
        <v>370</v>
      </c>
      <c r="K2214"/>
      <c r="N2214" t="s">
        <v>36</v>
      </c>
      <c r="P2214" t="s">
        <v>1081</v>
      </c>
      <c r="Q2214" t="s">
        <v>1073</v>
      </c>
      <c r="R2214" t="s">
        <v>1073</v>
      </c>
      <c r="S2214" t="s">
        <v>1073</v>
      </c>
    </row>
    <row r="2215" spans="1:19" x14ac:dyDescent="0.15">
      <c r="A2215">
        <v>2214</v>
      </c>
      <c r="B2215">
        <v>2015</v>
      </c>
      <c r="C2215" t="s">
        <v>621</v>
      </c>
      <c r="D2215" t="s">
        <v>622</v>
      </c>
      <c r="F2215" t="s">
        <v>83</v>
      </c>
      <c r="G2215" t="s">
        <v>35</v>
      </c>
      <c r="H2215" t="s">
        <v>16</v>
      </c>
      <c r="I2215" t="s">
        <v>546</v>
      </c>
      <c r="J2215">
        <v>685</v>
      </c>
      <c r="K2215"/>
      <c r="N2215" t="s">
        <v>36</v>
      </c>
      <c r="P2215" t="s">
        <v>1073</v>
      </c>
      <c r="Q2215" t="s">
        <v>1073</v>
      </c>
      <c r="R2215" t="s">
        <v>1073</v>
      </c>
      <c r="S2215" t="s">
        <v>1073</v>
      </c>
    </row>
    <row r="2216" spans="1:19" x14ac:dyDescent="0.15">
      <c r="A2216">
        <v>2215</v>
      </c>
      <c r="B2216">
        <v>2015</v>
      </c>
      <c r="C2216" t="s">
        <v>285</v>
      </c>
      <c r="D2216" t="s">
        <v>286</v>
      </c>
      <c r="F2216" t="s">
        <v>23</v>
      </c>
      <c r="G2216" t="s">
        <v>23</v>
      </c>
      <c r="H2216" t="s">
        <v>16</v>
      </c>
      <c r="I2216" t="s">
        <v>546</v>
      </c>
      <c r="J2216">
        <v>635</v>
      </c>
      <c r="K2216"/>
      <c r="N2216" t="s">
        <v>36</v>
      </c>
      <c r="P2216" t="s">
        <v>1081</v>
      </c>
      <c r="Q2216" t="s">
        <v>1073</v>
      </c>
      <c r="R2216" t="s">
        <v>1073</v>
      </c>
      <c r="S2216" t="s">
        <v>1073</v>
      </c>
    </row>
    <row r="2217" spans="1:19" x14ac:dyDescent="0.15">
      <c r="A2217">
        <v>2216</v>
      </c>
      <c r="B2217">
        <v>2015</v>
      </c>
      <c r="C2217" t="s">
        <v>39</v>
      </c>
      <c r="D2217" t="s">
        <v>40</v>
      </c>
      <c r="F2217" t="s">
        <v>23</v>
      </c>
      <c r="G2217" t="s">
        <v>23</v>
      </c>
      <c r="H2217" t="s">
        <v>16</v>
      </c>
      <c r="I2217" t="s">
        <v>546</v>
      </c>
      <c r="J2217">
        <v>535</v>
      </c>
      <c r="K2217"/>
      <c r="N2217" t="s">
        <v>20</v>
      </c>
      <c r="P2217" t="s">
        <v>1081</v>
      </c>
      <c r="Q2217" t="s">
        <v>1073</v>
      </c>
      <c r="R2217" t="s">
        <v>1073</v>
      </c>
      <c r="S2217" t="s">
        <v>1073</v>
      </c>
    </row>
    <row r="2218" spans="1:19" x14ac:dyDescent="0.15">
      <c r="A2218">
        <v>2217</v>
      </c>
      <c r="B2218">
        <v>2015</v>
      </c>
      <c r="C2218" t="s">
        <v>369</v>
      </c>
      <c r="D2218" t="s">
        <v>370</v>
      </c>
      <c r="F2218" t="s">
        <v>23</v>
      </c>
      <c r="G2218" t="s">
        <v>23</v>
      </c>
      <c r="H2218" t="s">
        <v>16</v>
      </c>
      <c r="I2218" t="s">
        <v>546</v>
      </c>
      <c r="J2218">
        <v>535</v>
      </c>
      <c r="K2218"/>
      <c r="N2218" t="s">
        <v>20</v>
      </c>
      <c r="P2218" t="s">
        <v>1084</v>
      </c>
      <c r="Q2218" t="s">
        <v>1073</v>
      </c>
      <c r="R2218" t="s">
        <v>1073</v>
      </c>
      <c r="S2218" t="s">
        <v>1073</v>
      </c>
    </row>
    <row r="2219" spans="1:19" x14ac:dyDescent="0.15">
      <c r="A2219">
        <v>2218</v>
      </c>
      <c r="B2219">
        <v>2015</v>
      </c>
      <c r="C2219" t="s">
        <v>629</v>
      </c>
      <c r="D2219" t="s">
        <v>977</v>
      </c>
      <c r="F2219" t="s">
        <v>112</v>
      </c>
      <c r="G2219" t="s">
        <v>1093</v>
      </c>
      <c r="H2219" t="s">
        <v>71</v>
      </c>
      <c r="I2219" t="s">
        <v>550</v>
      </c>
      <c r="J2219">
        <v>0</v>
      </c>
      <c r="K2219"/>
      <c r="N2219" t="s">
        <v>36</v>
      </c>
      <c r="P2219" t="s">
        <v>1073</v>
      </c>
      <c r="Q2219" t="s">
        <v>1073</v>
      </c>
      <c r="R2219" t="s">
        <v>1073</v>
      </c>
      <c r="S2219" t="s">
        <v>1073</v>
      </c>
    </row>
    <row r="2220" spans="1:19" x14ac:dyDescent="0.15">
      <c r="A2220">
        <v>2219</v>
      </c>
      <c r="B2220">
        <v>2015</v>
      </c>
      <c r="C2220" t="s">
        <v>312</v>
      </c>
      <c r="D2220" t="s">
        <v>313</v>
      </c>
      <c r="F2220" t="s">
        <v>314</v>
      </c>
      <c r="G2220" t="s">
        <v>43</v>
      </c>
      <c r="H2220" t="s">
        <v>16</v>
      </c>
      <c r="I2220" t="s">
        <v>548</v>
      </c>
      <c r="J2220">
        <v>475</v>
      </c>
      <c r="K2220"/>
      <c r="N2220" t="s">
        <v>20</v>
      </c>
      <c r="P2220" t="s">
        <v>1073</v>
      </c>
      <c r="Q2220" t="s">
        <v>1073</v>
      </c>
      <c r="R2220" t="s">
        <v>1073</v>
      </c>
      <c r="S2220" t="s">
        <v>1094</v>
      </c>
    </row>
    <row r="2221" spans="1:19" x14ac:dyDescent="0.15">
      <c r="A2221">
        <v>2220</v>
      </c>
      <c r="B2221">
        <v>2015</v>
      </c>
      <c r="C2221" t="s">
        <v>978</v>
      </c>
      <c r="D2221" t="s">
        <v>979</v>
      </c>
      <c r="F2221" t="s">
        <v>23</v>
      </c>
      <c r="G2221" t="s">
        <v>23</v>
      </c>
      <c r="H2221" t="s">
        <v>24</v>
      </c>
      <c r="I2221" t="s">
        <v>547</v>
      </c>
      <c r="J2221">
        <v>270</v>
      </c>
      <c r="K2221"/>
      <c r="N2221" t="s">
        <v>20</v>
      </c>
      <c r="P2221">
        <v>0</v>
      </c>
      <c r="Q2221" t="s">
        <v>1073</v>
      </c>
      <c r="R2221" t="s">
        <v>1073</v>
      </c>
      <c r="S2221" t="s">
        <v>1073</v>
      </c>
    </row>
    <row r="2222" spans="1:19" x14ac:dyDescent="0.15">
      <c r="A2222">
        <v>2221</v>
      </c>
      <c r="B2222">
        <v>2015</v>
      </c>
      <c r="C2222" t="s">
        <v>541</v>
      </c>
      <c r="D2222" t="s">
        <v>980</v>
      </c>
      <c r="F2222" t="s">
        <v>23</v>
      </c>
      <c r="G2222" t="s">
        <v>23</v>
      </c>
      <c r="H2222" t="s">
        <v>71</v>
      </c>
      <c r="I2222" t="s">
        <v>947</v>
      </c>
      <c r="J2222">
        <v>2500</v>
      </c>
      <c r="K2222"/>
      <c r="N2222" t="s">
        <v>36</v>
      </c>
      <c r="P2222" t="s">
        <v>1073</v>
      </c>
      <c r="Q2222" t="s">
        <v>1073</v>
      </c>
      <c r="R2222" t="s">
        <v>1073</v>
      </c>
      <c r="S2222" t="s">
        <v>1073</v>
      </c>
    </row>
    <row r="2223" spans="1:19" x14ac:dyDescent="0.15">
      <c r="A2223">
        <v>2222</v>
      </c>
      <c r="B2223">
        <v>2015</v>
      </c>
      <c r="C2223" t="s">
        <v>848</v>
      </c>
      <c r="D2223" t="s">
        <v>849</v>
      </c>
      <c r="F2223" t="s">
        <v>23</v>
      </c>
      <c r="G2223" t="s">
        <v>23</v>
      </c>
      <c r="H2223" t="s">
        <v>71</v>
      </c>
      <c r="I2223" t="s">
        <v>546</v>
      </c>
      <c r="J2223">
        <v>635</v>
      </c>
      <c r="K2223"/>
      <c r="N2223" t="s">
        <v>36</v>
      </c>
      <c r="P2223" t="s">
        <v>1073</v>
      </c>
      <c r="Q2223" t="s">
        <v>1073</v>
      </c>
      <c r="R2223" t="s">
        <v>1073</v>
      </c>
      <c r="S2223" t="s">
        <v>1073</v>
      </c>
    </row>
    <row r="2224" spans="1:19" x14ac:dyDescent="0.15">
      <c r="A2224">
        <v>2223</v>
      </c>
      <c r="B2224">
        <v>2015</v>
      </c>
      <c r="C2224" t="s">
        <v>363</v>
      </c>
      <c r="D2224" t="s">
        <v>168</v>
      </c>
      <c r="F2224" t="s">
        <v>23</v>
      </c>
      <c r="G2224" t="s">
        <v>23</v>
      </c>
      <c r="H2224" t="s">
        <v>71</v>
      </c>
      <c r="I2224" t="s">
        <v>548</v>
      </c>
      <c r="J2224">
        <v>625</v>
      </c>
      <c r="K2224"/>
      <c r="N2224" t="s">
        <v>20</v>
      </c>
      <c r="P2224" t="s">
        <v>1073</v>
      </c>
      <c r="Q2224" t="s">
        <v>1073</v>
      </c>
      <c r="R2224" t="s">
        <v>1073</v>
      </c>
      <c r="S2224" t="s">
        <v>1073</v>
      </c>
    </row>
    <row r="2225" spans="1:19" x14ac:dyDescent="0.15">
      <c r="A2225">
        <v>2224</v>
      </c>
      <c r="B2225">
        <v>2015</v>
      </c>
      <c r="C2225" t="s">
        <v>936</v>
      </c>
      <c r="D2225" t="s">
        <v>52</v>
      </c>
      <c r="F2225" t="s">
        <v>53</v>
      </c>
      <c r="G2225" t="s">
        <v>48</v>
      </c>
      <c r="H2225" t="s">
        <v>16</v>
      </c>
      <c r="I2225" t="s">
        <v>546</v>
      </c>
      <c r="J2225">
        <v>1035</v>
      </c>
      <c r="K2225"/>
      <c r="N2225" t="s">
        <v>36</v>
      </c>
      <c r="P2225" t="s">
        <v>1073</v>
      </c>
      <c r="Q2225" t="s">
        <v>1073</v>
      </c>
      <c r="R2225" t="s">
        <v>1073</v>
      </c>
      <c r="S2225" t="s">
        <v>1094</v>
      </c>
    </row>
    <row r="2226" spans="1:19" x14ac:dyDescent="0.15">
      <c r="A2226">
        <v>2225</v>
      </c>
      <c r="B2226">
        <v>2015</v>
      </c>
      <c r="C2226" t="s">
        <v>264</v>
      </c>
      <c r="D2226" t="s">
        <v>168</v>
      </c>
      <c r="F2226" t="s">
        <v>23</v>
      </c>
      <c r="G2226" t="s">
        <v>23</v>
      </c>
      <c r="H2226" t="s">
        <v>71</v>
      </c>
      <c r="I2226" t="s">
        <v>354</v>
      </c>
      <c r="J2226">
        <v>0</v>
      </c>
      <c r="K2226"/>
      <c r="N2226" t="s">
        <v>36</v>
      </c>
      <c r="P2226" t="s">
        <v>1073</v>
      </c>
      <c r="Q2226" t="s">
        <v>1073</v>
      </c>
      <c r="R2226" t="s">
        <v>1073</v>
      </c>
      <c r="S2226" t="s">
        <v>1073</v>
      </c>
    </row>
    <row r="2227" spans="1:19" x14ac:dyDescent="0.15">
      <c r="A2227">
        <v>2226</v>
      </c>
      <c r="B2227">
        <v>2015</v>
      </c>
      <c r="C2227" t="s">
        <v>262</v>
      </c>
      <c r="D2227" t="s">
        <v>263</v>
      </c>
      <c r="F2227" t="s">
        <v>23</v>
      </c>
      <c r="G2227" t="s">
        <v>23</v>
      </c>
      <c r="H2227" t="s">
        <v>71</v>
      </c>
      <c r="I2227" t="s">
        <v>354</v>
      </c>
      <c r="J2227">
        <v>0</v>
      </c>
      <c r="K2227"/>
      <c r="N2227" t="s">
        <v>36</v>
      </c>
      <c r="P2227" t="s">
        <v>1073</v>
      </c>
      <c r="Q2227" t="s">
        <v>1073</v>
      </c>
      <c r="R2227" t="s">
        <v>1073</v>
      </c>
      <c r="S2227" t="s">
        <v>1073</v>
      </c>
    </row>
    <row r="2228" spans="1:19" x14ac:dyDescent="0.15">
      <c r="A2228">
        <v>2227</v>
      </c>
      <c r="B2228">
        <v>2015</v>
      </c>
      <c r="C2228" t="s">
        <v>981</v>
      </c>
      <c r="D2228" t="s">
        <v>982</v>
      </c>
      <c r="F2228" t="s">
        <v>121</v>
      </c>
      <c r="G2228" t="s">
        <v>43</v>
      </c>
      <c r="H2228" t="s">
        <v>49</v>
      </c>
      <c r="I2228" t="s">
        <v>547</v>
      </c>
      <c r="J2228">
        <v>270</v>
      </c>
      <c r="K2228"/>
      <c r="N2228" t="s">
        <v>36</v>
      </c>
      <c r="P2228" t="s">
        <v>1073</v>
      </c>
      <c r="Q2228" t="s">
        <v>1073</v>
      </c>
      <c r="R2228" t="s">
        <v>1073</v>
      </c>
      <c r="S2228" t="s">
        <v>1073</v>
      </c>
    </row>
    <row r="2229" spans="1:19" x14ac:dyDescent="0.15">
      <c r="A2229">
        <v>2228</v>
      </c>
      <c r="B2229">
        <v>2015</v>
      </c>
      <c r="C2229" t="s">
        <v>113</v>
      </c>
      <c r="D2229" t="s">
        <v>114</v>
      </c>
      <c r="F2229" t="s">
        <v>23</v>
      </c>
      <c r="G2229" t="s">
        <v>23</v>
      </c>
      <c r="H2229" t="s">
        <v>24</v>
      </c>
      <c r="I2229" t="s">
        <v>547</v>
      </c>
      <c r="J2229">
        <v>166</v>
      </c>
      <c r="K2229"/>
      <c r="N2229" t="s">
        <v>20</v>
      </c>
      <c r="P2229" t="s">
        <v>1081</v>
      </c>
      <c r="Q2229" t="s">
        <v>1073</v>
      </c>
      <c r="R2229" t="s">
        <v>1073</v>
      </c>
      <c r="S2229" t="s">
        <v>1073</v>
      </c>
    </row>
    <row r="2230" spans="1:19" x14ac:dyDescent="0.15">
      <c r="A2230">
        <v>2229</v>
      </c>
      <c r="B2230">
        <v>2015</v>
      </c>
      <c r="C2230" t="s">
        <v>56</v>
      </c>
      <c r="D2230" t="s">
        <v>57</v>
      </c>
      <c r="F2230" t="s">
        <v>23</v>
      </c>
      <c r="G2230" t="s">
        <v>23</v>
      </c>
      <c r="H2230" t="s">
        <v>16</v>
      </c>
      <c r="I2230" t="s">
        <v>851</v>
      </c>
      <c r="J2230">
        <v>116</v>
      </c>
      <c r="K2230"/>
      <c r="N2230" t="s">
        <v>36</v>
      </c>
      <c r="P2230" t="s">
        <v>1081</v>
      </c>
      <c r="Q2230" t="s">
        <v>1073</v>
      </c>
      <c r="R2230" t="s">
        <v>1073</v>
      </c>
      <c r="S2230" t="s">
        <v>1073</v>
      </c>
    </row>
    <row r="2231" spans="1:19" x14ac:dyDescent="0.15">
      <c r="A2231">
        <v>2230</v>
      </c>
      <c r="B2231">
        <v>2015</v>
      </c>
      <c r="C2231" t="s">
        <v>255</v>
      </c>
      <c r="D2231" t="s">
        <v>293</v>
      </c>
      <c r="F2231" t="s">
        <v>23</v>
      </c>
      <c r="G2231" t="s">
        <v>23</v>
      </c>
      <c r="H2231" t="s">
        <v>16</v>
      </c>
      <c r="I2231" t="s">
        <v>546</v>
      </c>
      <c r="J2231">
        <v>535</v>
      </c>
      <c r="K2231"/>
      <c r="N2231" t="s">
        <v>36</v>
      </c>
      <c r="P2231" t="s">
        <v>1081</v>
      </c>
      <c r="Q2231" t="s">
        <v>1073</v>
      </c>
      <c r="R2231" t="s">
        <v>1073</v>
      </c>
      <c r="S2231" t="s">
        <v>1073</v>
      </c>
    </row>
    <row r="2232" spans="1:19" x14ac:dyDescent="0.15">
      <c r="A2232">
        <v>2231</v>
      </c>
      <c r="B2232">
        <v>2015</v>
      </c>
      <c r="C2232" t="s">
        <v>285</v>
      </c>
      <c r="D2232" t="s">
        <v>286</v>
      </c>
      <c r="F2232" t="s">
        <v>23</v>
      </c>
      <c r="G2232" t="s">
        <v>23</v>
      </c>
      <c r="H2232" t="s">
        <v>16</v>
      </c>
      <c r="I2232" t="s">
        <v>546</v>
      </c>
      <c r="J2232">
        <v>535</v>
      </c>
      <c r="K2232"/>
      <c r="N2232" t="s">
        <v>20</v>
      </c>
      <c r="P2232" t="s">
        <v>1081</v>
      </c>
      <c r="Q2232" t="s">
        <v>1073</v>
      </c>
      <c r="R2232" t="s">
        <v>1073</v>
      </c>
      <c r="S2232" t="s">
        <v>1073</v>
      </c>
    </row>
    <row r="2233" spans="1:19" x14ac:dyDescent="0.15">
      <c r="A2233">
        <v>2232</v>
      </c>
      <c r="B2233">
        <v>2015</v>
      </c>
      <c r="C2233" t="s">
        <v>245</v>
      </c>
      <c r="D2233" t="s">
        <v>374</v>
      </c>
      <c r="F2233" t="s">
        <v>23</v>
      </c>
      <c r="G2233" t="s">
        <v>23</v>
      </c>
      <c r="H2233" t="s">
        <v>63</v>
      </c>
      <c r="I2233" t="s">
        <v>546</v>
      </c>
      <c r="J2233">
        <v>535</v>
      </c>
      <c r="K2233"/>
      <c r="N2233" t="s">
        <v>36</v>
      </c>
      <c r="P2233">
        <v>0</v>
      </c>
      <c r="Q2233" t="s">
        <v>1073</v>
      </c>
      <c r="R2233" t="s">
        <v>1073</v>
      </c>
      <c r="S2233" t="s">
        <v>1073</v>
      </c>
    </row>
    <row r="2234" spans="1:19" x14ac:dyDescent="0.15">
      <c r="A2234">
        <v>2233</v>
      </c>
      <c r="B2234">
        <v>2015</v>
      </c>
      <c r="C2234" t="s">
        <v>363</v>
      </c>
      <c r="D2234" t="s">
        <v>168</v>
      </c>
      <c r="E2234" t="s">
        <v>147</v>
      </c>
      <c r="F2234" t="s">
        <v>23</v>
      </c>
      <c r="G2234" t="s">
        <v>23</v>
      </c>
      <c r="H2234" t="s">
        <v>71</v>
      </c>
      <c r="I2234" t="s">
        <v>550</v>
      </c>
      <c r="J2234">
        <v>0</v>
      </c>
      <c r="K2234"/>
      <c r="N2234" t="s">
        <v>20</v>
      </c>
      <c r="P2234" t="s">
        <v>1073</v>
      </c>
      <c r="Q2234" t="s">
        <v>1073</v>
      </c>
      <c r="R2234" t="s">
        <v>1073</v>
      </c>
      <c r="S2234" t="s">
        <v>1073</v>
      </c>
    </row>
    <row r="2235" spans="1:19" x14ac:dyDescent="0.15">
      <c r="A2235">
        <v>2234</v>
      </c>
      <c r="B2235">
        <v>2015</v>
      </c>
      <c r="F2235" t="s">
        <v>50</v>
      </c>
      <c r="G2235" t="s">
        <v>50</v>
      </c>
      <c r="H2235" s="6" t="s">
        <v>16</v>
      </c>
      <c r="I2235" t="s">
        <v>550</v>
      </c>
      <c r="J2235">
        <v>0</v>
      </c>
      <c r="K2235"/>
      <c r="N2235" t="s">
        <v>20</v>
      </c>
      <c r="P2235" t="s">
        <v>1073</v>
      </c>
      <c r="Q2235" t="s">
        <v>1073</v>
      </c>
      <c r="R2235" t="s">
        <v>1073</v>
      </c>
      <c r="S2235" t="s">
        <v>1073</v>
      </c>
    </row>
    <row r="2236" spans="1:19" x14ac:dyDescent="0.15">
      <c r="A2236">
        <v>2235</v>
      </c>
      <c r="B2236">
        <v>2015</v>
      </c>
      <c r="C2236" t="s">
        <v>983</v>
      </c>
      <c r="D2236" t="s">
        <v>984</v>
      </c>
      <c r="F2236" t="s">
        <v>23</v>
      </c>
      <c r="G2236" t="s">
        <v>23</v>
      </c>
      <c r="H2236" t="s">
        <v>71</v>
      </c>
      <c r="I2236" t="s">
        <v>546</v>
      </c>
      <c r="J2236">
        <v>535</v>
      </c>
      <c r="K2236"/>
      <c r="N2236" t="s">
        <v>36</v>
      </c>
      <c r="P2236" t="s">
        <v>1073</v>
      </c>
      <c r="Q2236" t="s">
        <v>1073</v>
      </c>
      <c r="R2236" t="s">
        <v>1073</v>
      </c>
      <c r="S2236" t="s">
        <v>1073</v>
      </c>
    </row>
    <row r="2237" spans="1:19" x14ac:dyDescent="0.15">
      <c r="A2237">
        <v>2236</v>
      </c>
      <c r="B2237">
        <v>2015</v>
      </c>
      <c r="C2237" t="s">
        <v>985</v>
      </c>
      <c r="D2237" t="s">
        <v>986</v>
      </c>
      <c r="E2237" t="s">
        <v>987</v>
      </c>
      <c r="F2237" t="s">
        <v>23</v>
      </c>
      <c r="G2237" t="s">
        <v>23</v>
      </c>
      <c r="H2237" s="6" t="s">
        <v>71</v>
      </c>
      <c r="I2237" t="s">
        <v>546</v>
      </c>
      <c r="J2237">
        <v>650</v>
      </c>
      <c r="K2237"/>
      <c r="N2237" t="s">
        <v>36</v>
      </c>
      <c r="P2237" t="s">
        <v>1073</v>
      </c>
      <c r="Q2237" t="s">
        <v>1073</v>
      </c>
      <c r="R2237" t="s">
        <v>1073</v>
      </c>
      <c r="S2237" t="s">
        <v>1073</v>
      </c>
    </row>
    <row r="2238" spans="1:19" x14ac:dyDescent="0.15">
      <c r="A2238">
        <v>2237</v>
      </c>
      <c r="B2238">
        <v>2015</v>
      </c>
      <c r="C2238" t="s">
        <v>985</v>
      </c>
      <c r="D2238" t="s">
        <v>986</v>
      </c>
      <c r="F2238" t="s">
        <v>23</v>
      </c>
      <c r="G2238" t="s">
        <v>23</v>
      </c>
      <c r="H2238" t="s">
        <v>71</v>
      </c>
      <c r="I2238" t="s">
        <v>988</v>
      </c>
      <c r="J2238">
        <v>2500</v>
      </c>
      <c r="K2238"/>
      <c r="N2238" t="s">
        <v>36</v>
      </c>
      <c r="P2238" t="s">
        <v>1073</v>
      </c>
      <c r="Q2238" t="s">
        <v>1073</v>
      </c>
      <c r="R2238" t="s">
        <v>1073</v>
      </c>
      <c r="S2238" t="s">
        <v>1073</v>
      </c>
    </row>
    <row r="2239" spans="1:19" x14ac:dyDescent="0.15">
      <c r="A2239">
        <v>2238</v>
      </c>
      <c r="B2239">
        <v>2015</v>
      </c>
      <c r="C2239" t="s">
        <v>481</v>
      </c>
      <c r="D2239" t="s">
        <v>989</v>
      </c>
      <c r="F2239" t="s">
        <v>23</v>
      </c>
      <c r="G2239" t="s">
        <v>23</v>
      </c>
      <c r="H2239" t="s">
        <v>71</v>
      </c>
      <c r="I2239" t="s">
        <v>546</v>
      </c>
      <c r="J2239">
        <v>1335</v>
      </c>
      <c r="K2239"/>
      <c r="N2239" t="s">
        <v>20</v>
      </c>
      <c r="P2239" t="s">
        <v>1073</v>
      </c>
      <c r="Q2239" t="s">
        <v>1073</v>
      </c>
      <c r="R2239" t="s">
        <v>1073</v>
      </c>
      <c r="S2239" t="s">
        <v>1073</v>
      </c>
    </row>
    <row r="2240" spans="1:19" x14ac:dyDescent="0.15">
      <c r="A2240">
        <v>2239</v>
      </c>
      <c r="B2240">
        <v>2015</v>
      </c>
      <c r="C2240" t="s">
        <v>873</v>
      </c>
      <c r="D2240" t="s">
        <v>327</v>
      </c>
      <c r="F2240" t="s">
        <v>14</v>
      </c>
      <c r="G2240" t="s">
        <v>15</v>
      </c>
      <c r="H2240" t="s">
        <v>71</v>
      </c>
      <c r="I2240" t="s">
        <v>547</v>
      </c>
      <c r="J2240">
        <v>370</v>
      </c>
      <c r="K2240"/>
      <c r="N2240" t="s">
        <v>36</v>
      </c>
      <c r="P2240" t="s">
        <v>1073</v>
      </c>
      <c r="Q2240" t="s">
        <v>1073</v>
      </c>
      <c r="R2240" t="s">
        <v>1073</v>
      </c>
      <c r="S2240" t="s">
        <v>1073</v>
      </c>
    </row>
    <row r="2241" spans="1:19" x14ac:dyDescent="0.15">
      <c r="A2241">
        <v>2240</v>
      </c>
      <c r="B2241">
        <v>2015</v>
      </c>
      <c r="C2241" t="s">
        <v>266</v>
      </c>
      <c r="D2241" t="s">
        <v>308</v>
      </c>
      <c r="F2241" t="s">
        <v>23</v>
      </c>
      <c r="G2241" t="s">
        <v>23</v>
      </c>
      <c r="H2241" t="s">
        <v>16</v>
      </c>
      <c r="I2241" t="s">
        <v>851</v>
      </c>
      <c r="J2241">
        <v>0</v>
      </c>
      <c r="K2241"/>
      <c r="N2241" t="s">
        <v>36</v>
      </c>
      <c r="P2241" t="s">
        <v>1081</v>
      </c>
      <c r="Q2241" t="s">
        <v>1073</v>
      </c>
      <c r="R2241" t="s">
        <v>1073</v>
      </c>
      <c r="S2241" t="s">
        <v>1073</v>
      </c>
    </row>
    <row r="2242" spans="1:19" x14ac:dyDescent="0.15">
      <c r="A2242">
        <v>2241</v>
      </c>
      <c r="B2242">
        <v>2015</v>
      </c>
      <c r="C2242" t="s">
        <v>113</v>
      </c>
      <c r="D2242" t="s">
        <v>114</v>
      </c>
      <c r="E2242" t="s">
        <v>115</v>
      </c>
      <c r="F2242" t="s">
        <v>23</v>
      </c>
      <c r="G2242" t="s">
        <v>23</v>
      </c>
      <c r="H2242" t="s">
        <v>24</v>
      </c>
      <c r="I2242" t="s">
        <v>547</v>
      </c>
      <c r="J2242">
        <v>270</v>
      </c>
      <c r="K2242"/>
      <c r="N2242" t="s">
        <v>20</v>
      </c>
      <c r="P2242" t="s">
        <v>1081</v>
      </c>
      <c r="Q2242" t="s">
        <v>1073</v>
      </c>
      <c r="R2242" t="s">
        <v>1073</v>
      </c>
      <c r="S2242" t="s">
        <v>1073</v>
      </c>
    </row>
    <row r="2243" spans="1:19" x14ac:dyDescent="0.15">
      <c r="A2243">
        <v>2242</v>
      </c>
      <c r="B2243">
        <v>2015</v>
      </c>
      <c r="C2243" t="s">
        <v>826</v>
      </c>
      <c r="D2243" t="s">
        <v>990</v>
      </c>
      <c r="F2243" t="s">
        <v>23</v>
      </c>
      <c r="G2243" t="s">
        <v>23</v>
      </c>
      <c r="H2243" t="s">
        <v>67</v>
      </c>
      <c r="I2243" t="s">
        <v>546</v>
      </c>
      <c r="J2243">
        <v>535</v>
      </c>
      <c r="K2243"/>
      <c r="N2243" t="s">
        <v>20</v>
      </c>
      <c r="P2243">
        <v>0</v>
      </c>
      <c r="Q2243" t="s">
        <v>1073</v>
      </c>
      <c r="R2243" t="s">
        <v>1073</v>
      </c>
      <c r="S2243" t="s">
        <v>1073</v>
      </c>
    </row>
    <row r="2244" spans="1:19" x14ac:dyDescent="0.15">
      <c r="A2244">
        <v>2243</v>
      </c>
      <c r="B2244">
        <v>2015</v>
      </c>
      <c r="C2244" t="s">
        <v>239</v>
      </c>
      <c r="D2244" t="s">
        <v>240</v>
      </c>
      <c r="F2244" t="s">
        <v>23</v>
      </c>
      <c r="G2244" t="s">
        <v>23</v>
      </c>
      <c r="H2244" t="s">
        <v>24</v>
      </c>
      <c r="I2244" t="s">
        <v>25</v>
      </c>
      <c r="J2244">
        <v>146</v>
      </c>
      <c r="K2244"/>
      <c r="N2244" t="s">
        <v>36</v>
      </c>
      <c r="P2244" t="s">
        <v>1081</v>
      </c>
      <c r="Q2244" t="s">
        <v>1073</v>
      </c>
      <c r="R2244" t="s">
        <v>1073</v>
      </c>
      <c r="S2244" t="s">
        <v>1073</v>
      </c>
    </row>
    <row r="2245" spans="1:19" x14ac:dyDescent="0.15">
      <c r="A2245">
        <v>2244</v>
      </c>
      <c r="B2245">
        <v>2015</v>
      </c>
      <c r="C2245" t="s">
        <v>221</v>
      </c>
      <c r="D2245" t="s">
        <v>222</v>
      </c>
      <c r="F2245" t="s">
        <v>14</v>
      </c>
      <c r="G2245" t="s">
        <v>15</v>
      </c>
      <c r="H2245" t="s">
        <v>24</v>
      </c>
      <c r="I2245" t="s">
        <v>547</v>
      </c>
      <c r="J2245">
        <v>270</v>
      </c>
      <c r="K2245"/>
      <c r="N2245" t="s">
        <v>36</v>
      </c>
      <c r="P2245" t="s">
        <v>1073</v>
      </c>
      <c r="Q2245" t="s">
        <v>1073</v>
      </c>
      <c r="R2245" t="s">
        <v>1073</v>
      </c>
      <c r="S2245" t="s">
        <v>1073</v>
      </c>
    </row>
    <row r="2246" spans="1:19" x14ac:dyDescent="0.15">
      <c r="A2246">
        <v>2245</v>
      </c>
      <c r="B2246">
        <v>2015</v>
      </c>
      <c r="C2246" t="s">
        <v>258</v>
      </c>
      <c r="D2246" t="s">
        <v>101</v>
      </c>
      <c r="F2246" t="s">
        <v>23</v>
      </c>
      <c r="G2246" t="s">
        <v>23</v>
      </c>
      <c r="H2246" s="6" t="s">
        <v>24</v>
      </c>
      <c r="I2246" t="s">
        <v>25</v>
      </c>
      <c r="J2246">
        <v>146</v>
      </c>
      <c r="K2246"/>
      <c r="N2246" t="s">
        <v>36</v>
      </c>
      <c r="P2246" t="s">
        <v>1081</v>
      </c>
      <c r="Q2246" t="s">
        <v>1073</v>
      </c>
      <c r="R2246" t="s">
        <v>1073</v>
      </c>
      <c r="S2246" t="s">
        <v>1073</v>
      </c>
    </row>
    <row r="2247" spans="1:19" x14ac:dyDescent="0.15">
      <c r="A2247">
        <v>2246</v>
      </c>
      <c r="B2247">
        <v>2015</v>
      </c>
      <c r="C2247" t="s">
        <v>304</v>
      </c>
      <c r="D2247" t="s">
        <v>305</v>
      </c>
      <c r="F2247" t="s">
        <v>23</v>
      </c>
      <c r="G2247" t="s">
        <v>23</v>
      </c>
      <c r="H2247" t="s">
        <v>24</v>
      </c>
      <c r="I2247" t="s">
        <v>25</v>
      </c>
      <c r="J2247">
        <v>146</v>
      </c>
      <c r="K2247"/>
      <c r="N2247" t="s">
        <v>20</v>
      </c>
      <c r="P2247" t="s">
        <v>1084</v>
      </c>
      <c r="Q2247" t="s">
        <v>1073</v>
      </c>
      <c r="R2247" t="s">
        <v>1073</v>
      </c>
      <c r="S2247" t="s">
        <v>1073</v>
      </c>
    </row>
    <row r="2248" spans="1:19" x14ac:dyDescent="0.15">
      <c r="A2248">
        <v>2247</v>
      </c>
      <c r="B2248">
        <v>2015</v>
      </c>
      <c r="C2248" t="s">
        <v>45</v>
      </c>
      <c r="D2248" t="s">
        <v>46</v>
      </c>
      <c r="F2248" t="s">
        <v>47</v>
      </c>
      <c r="G2248" t="s">
        <v>48</v>
      </c>
      <c r="H2248" t="s">
        <v>24</v>
      </c>
      <c r="I2248" t="s">
        <v>547</v>
      </c>
      <c r="J2248">
        <v>670</v>
      </c>
      <c r="K2248"/>
      <c r="N2248" t="s">
        <v>20</v>
      </c>
      <c r="P2248">
        <v>0</v>
      </c>
      <c r="Q2248" t="s">
        <v>1073</v>
      </c>
      <c r="R2248" t="s">
        <v>1073</v>
      </c>
      <c r="S2248" t="s">
        <v>1094</v>
      </c>
    </row>
    <row r="2249" spans="1:19" x14ac:dyDescent="0.15">
      <c r="A2249">
        <v>2248</v>
      </c>
      <c r="B2249">
        <v>2015</v>
      </c>
      <c r="C2249" t="s">
        <v>113</v>
      </c>
      <c r="D2249" t="s">
        <v>991</v>
      </c>
      <c r="F2249" t="s">
        <v>23</v>
      </c>
      <c r="G2249" t="s">
        <v>23</v>
      </c>
      <c r="H2249" s="6" t="s">
        <v>24</v>
      </c>
      <c r="I2249" t="s">
        <v>25</v>
      </c>
      <c r="J2249">
        <v>221</v>
      </c>
      <c r="K2249"/>
      <c r="N2249" t="s">
        <v>36</v>
      </c>
      <c r="P2249" t="s">
        <v>1081</v>
      </c>
      <c r="Q2249" t="s">
        <v>1073</v>
      </c>
      <c r="R2249" t="s">
        <v>1073</v>
      </c>
      <c r="S2249" t="s">
        <v>1073</v>
      </c>
    </row>
    <row r="2250" spans="1:19" x14ac:dyDescent="0.15">
      <c r="A2250">
        <v>2249</v>
      </c>
      <c r="B2250">
        <v>2015</v>
      </c>
      <c r="C2250" t="s">
        <v>992</v>
      </c>
      <c r="D2250" t="s">
        <v>372</v>
      </c>
      <c r="F2250" t="s">
        <v>23</v>
      </c>
      <c r="G2250" t="s">
        <v>23</v>
      </c>
      <c r="H2250" t="s">
        <v>63</v>
      </c>
      <c r="I2250" t="s">
        <v>546</v>
      </c>
      <c r="J2250">
        <v>635</v>
      </c>
      <c r="K2250"/>
      <c r="N2250" t="s">
        <v>36</v>
      </c>
      <c r="P2250" t="s">
        <v>1073</v>
      </c>
      <c r="Q2250" t="s">
        <v>1073</v>
      </c>
      <c r="R2250" t="s">
        <v>1073</v>
      </c>
      <c r="S2250" t="s">
        <v>1073</v>
      </c>
    </row>
    <row r="2251" spans="1:19" x14ac:dyDescent="0.15">
      <c r="A2251">
        <v>2250</v>
      </c>
      <c r="B2251">
        <v>2015</v>
      </c>
      <c r="D2251" t="s">
        <v>114</v>
      </c>
      <c r="F2251" t="s">
        <v>23</v>
      </c>
      <c r="G2251" t="s">
        <v>23</v>
      </c>
      <c r="H2251" s="6" t="s">
        <v>24</v>
      </c>
      <c r="I2251" t="s">
        <v>275</v>
      </c>
      <c r="J2251">
        <v>0</v>
      </c>
      <c r="K2251"/>
      <c r="N2251" t="s">
        <v>20</v>
      </c>
      <c r="P2251" t="s">
        <v>1073</v>
      </c>
      <c r="Q2251" t="s">
        <v>1073</v>
      </c>
      <c r="R2251" t="s">
        <v>1073</v>
      </c>
      <c r="S2251" t="s">
        <v>1073</v>
      </c>
    </row>
    <row r="2252" spans="1:19" x14ac:dyDescent="0.15">
      <c r="A2252">
        <v>2251</v>
      </c>
      <c r="B2252">
        <v>2015</v>
      </c>
      <c r="C2252" t="s">
        <v>214</v>
      </c>
      <c r="D2252" t="s">
        <v>215</v>
      </c>
      <c r="F2252" t="s">
        <v>23</v>
      </c>
      <c r="G2252" t="s">
        <v>23</v>
      </c>
      <c r="H2252" t="s">
        <v>24</v>
      </c>
      <c r="I2252" t="s">
        <v>547</v>
      </c>
      <c r="J2252">
        <v>166</v>
      </c>
      <c r="K2252"/>
      <c r="N2252" t="s">
        <v>36</v>
      </c>
      <c r="P2252" t="s">
        <v>1081</v>
      </c>
      <c r="Q2252" t="s">
        <v>1073</v>
      </c>
      <c r="R2252" t="s">
        <v>1073</v>
      </c>
      <c r="S2252" t="s">
        <v>1073</v>
      </c>
    </row>
    <row r="2253" spans="1:19" x14ac:dyDescent="0.15">
      <c r="A2253">
        <v>2252</v>
      </c>
      <c r="B2253">
        <v>2015</v>
      </c>
      <c r="F2253" t="s">
        <v>50</v>
      </c>
      <c r="G2253" t="s">
        <v>50</v>
      </c>
      <c r="H2253" s="6" t="s">
        <v>71</v>
      </c>
      <c r="I2253" t="s">
        <v>993</v>
      </c>
      <c r="J2253">
        <v>0</v>
      </c>
      <c r="K2253"/>
      <c r="N2253" t="s">
        <v>20</v>
      </c>
      <c r="P2253" t="s">
        <v>1073</v>
      </c>
      <c r="Q2253" t="s">
        <v>1073</v>
      </c>
      <c r="R2253" t="s">
        <v>1073</v>
      </c>
      <c r="S2253" t="s">
        <v>1073</v>
      </c>
    </row>
    <row r="2254" spans="1:19" x14ac:dyDescent="0.15">
      <c r="A2254">
        <v>2253</v>
      </c>
      <c r="B2254">
        <v>2015</v>
      </c>
      <c r="C2254" t="s">
        <v>77</v>
      </c>
      <c r="D2254" t="s">
        <v>78</v>
      </c>
      <c r="F2254" t="s">
        <v>78</v>
      </c>
      <c r="G2254" t="s">
        <v>35</v>
      </c>
      <c r="H2254" t="s">
        <v>24</v>
      </c>
      <c r="I2254" t="s">
        <v>547</v>
      </c>
      <c r="J2254">
        <v>270</v>
      </c>
      <c r="K2254"/>
      <c r="N2254" t="s">
        <v>36</v>
      </c>
      <c r="P2254" t="s">
        <v>1073</v>
      </c>
      <c r="Q2254" t="s">
        <v>1073</v>
      </c>
      <c r="R2254" t="s">
        <v>1073</v>
      </c>
      <c r="S2254" t="s">
        <v>1094</v>
      </c>
    </row>
    <row r="2255" spans="1:19" x14ac:dyDescent="0.15">
      <c r="A2255">
        <v>2254</v>
      </c>
      <c r="B2255">
        <v>2015</v>
      </c>
      <c r="C2255" t="s">
        <v>994</v>
      </c>
      <c r="D2255" t="s">
        <v>995</v>
      </c>
      <c r="F2255" t="s">
        <v>23</v>
      </c>
      <c r="G2255" t="s">
        <v>23</v>
      </c>
      <c r="H2255" t="s">
        <v>71</v>
      </c>
      <c r="I2255" t="s">
        <v>548</v>
      </c>
      <c r="J2255">
        <v>475</v>
      </c>
      <c r="K2255"/>
      <c r="N2255" t="s">
        <v>36</v>
      </c>
      <c r="P2255" t="s">
        <v>1073</v>
      </c>
      <c r="Q2255" t="s">
        <v>1073</v>
      </c>
      <c r="R2255" t="s">
        <v>1073</v>
      </c>
      <c r="S2255" t="s">
        <v>1073</v>
      </c>
    </row>
    <row r="2256" spans="1:19" x14ac:dyDescent="0.15">
      <c r="A2256">
        <v>2255</v>
      </c>
      <c r="B2256">
        <v>2015</v>
      </c>
      <c r="C2256" t="s">
        <v>760</v>
      </c>
      <c r="D2256" t="s">
        <v>761</v>
      </c>
      <c r="F2256" t="s">
        <v>23</v>
      </c>
      <c r="G2256" t="s">
        <v>23</v>
      </c>
      <c r="H2256" t="s">
        <v>71</v>
      </c>
      <c r="I2256" t="s">
        <v>546</v>
      </c>
      <c r="J2256">
        <v>635</v>
      </c>
      <c r="K2256"/>
      <c r="N2256" t="s">
        <v>36</v>
      </c>
      <c r="P2256" t="s">
        <v>1073</v>
      </c>
      <c r="Q2256" t="s">
        <v>1073</v>
      </c>
      <c r="R2256" t="s">
        <v>1073</v>
      </c>
      <c r="S2256" t="s">
        <v>1073</v>
      </c>
    </row>
    <row r="2257" spans="1:19" x14ac:dyDescent="0.15">
      <c r="A2257">
        <v>2256</v>
      </c>
      <c r="B2257">
        <v>2015</v>
      </c>
      <c r="C2257" t="s">
        <v>79</v>
      </c>
      <c r="D2257" t="s">
        <v>78</v>
      </c>
      <c r="F2257" t="s">
        <v>78</v>
      </c>
      <c r="G2257" t="s">
        <v>35</v>
      </c>
      <c r="H2257" t="s">
        <v>24</v>
      </c>
      <c r="I2257" t="s">
        <v>547</v>
      </c>
      <c r="J2257">
        <v>270</v>
      </c>
      <c r="K2257"/>
      <c r="N2257" t="s">
        <v>20</v>
      </c>
      <c r="P2257" t="s">
        <v>1073</v>
      </c>
      <c r="Q2257" t="s">
        <v>1073</v>
      </c>
      <c r="R2257" t="s">
        <v>1073</v>
      </c>
      <c r="S2257" t="s">
        <v>1094</v>
      </c>
    </row>
    <row r="2258" spans="1:19" x14ac:dyDescent="0.15">
      <c r="A2258">
        <v>2257</v>
      </c>
      <c r="B2258">
        <v>2015</v>
      </c>
      <c r="C2258" t="s">
        <v>661</v>
      </c>
      <c r="D2258" t="s">
        <v>662</v>
      </c>
      <c r="F2258" t="s">
        <v>23</v>
      </c>
      <c r="G2258" t="s">
        <v>23</v>
      </c>
      <c r="H2258" s="6" t="s">
        <v>24</v>
      </c>
      <c r="I2258" t="s">
        <v>547</v>
      </c>
      <c r="J2258">
        <v>166</v>
      </c>
      <c r="K2258"/>
      <c r="N2258" t="s">
        <v>36</v>
      </c>
      <c r="P2258" t="s">
        <v>1081</v>
      </c>
      <c r="Q2258" t="s">
        <v>1073</v>
      </c>
      <c r="R2258" t="s">
        <v>1073</v>
      </c>
      <c r="S2258" t="s">
        <v>1073</v>
      </c>
    </row>
    <row r="2259" spans="1:19" x14ac:dyDescent="0.15">
      <c r="A2259">
        <v>2258</v>
      </c>
      <c r="B2259">
        <v>2015</v>
      </c>
      <c r="C2259" t="s">
        <v>629</v>
      </c>
      <c r="D2259" t="s">
        <v>996</v>
      </c>
      <c r="F2259" t="s">
        <v>74</v>
      </c>
      <c r="G2259" t="s">
        <v>35</v>
      </c>
      <c r="H2259" s="6" t="s">
        <v>71</v>
      </c>
      <c r="I2259" t="s">
        <v>546</v>
      </c>
      <c r="J2259">
        <v>535</v>
      </c>
      <c r="K2259"/>
      <c r="N2259" t="s">
        <v>50</v>
      </c>
      <c r="P2259" t="s">
        <v>1073</v>
      </c>
      <c r="Q2259" t="s">
        <v>1073</v>
      </c>
      <c r="R2259" t="s">
        <v>1073</v>
      </c>
      <c r="S2259" t="s">
        <v>1073</v>
      </c>
    </row>
    <row r="2260" spans="1:19" x14ac:dyDescent="0.15">
      <c r="A2260">
        <v>2259</v>
      </c>
      <c r="B2260">
        <v>2015</v>
      </c>
      <c r="D2260" t="s">
        <v>877</v>
      </c>
      <c r="F2260" t="s">
        <v>23</v>
      </c>
      <c r="G2260" t="s">
        <v>23</v>
      </c>
      <c r="H2260" t="s">
        <v>71</v>
      </c>
      <c r="I2260" t="s">
        <v>851</v>
      </c>
      <c r="J2260">
        <v>0</v>
      </c>
      <c r="K2260"/>
      <c r="N2260" t="s">
        <v>36</v>
      </c>
      <c r="P2260" t="s">
        <v>1073</v>
      </c>
      <c r="Q2260" t="s">
        <v>1073</v>
      </c>
      <c r="R2260" t="s">
        <v>1073</v>
      </c>
      <c r="S2260" t="s">
        <v>1073</v>
      </c>
    </row>
    <row r="2261" spans="1:19" x14ac:dyDescent="0.15">
      <c r="A2261">
        <v>2260</v>
      </c>
      <c r="B2261">
        <v>2015</v>
      </c>
      <c r="C2261" t="s">
        <v>56</v>
      </c>
      <c r="D2261" t="s">
        <v>57</v>
      </c>
      <c r="F2261" t="s">
        <v>23</v>
      </c>
      <c r="G2261" t="s">
        <v>23</v>
      </c>
      <c r="H2261" s="6" t="s">
        <v>24</v>
      </c>
      <c r="I2261" t="s">
        <v>547</v>
      </c>
      <c r="J2261">
        <v>166</v>
      </c>
      <c r="K2261"/>
      <c r="N2261" t="s">
        <v>36</v>
      </c>
      <c r="P2261" t="s">
        <v>1081</v>
      </c>
      <c r="Q2261" t="s">
        <v>1073</v>
      </c>
      <c r="R2261" t="s">
        <v>1073</v>
      </c>
      <c r="S2261" t="s">
        <v>1073</v>
      </c>
    </row>
    <row r="2262" spans="1:19" x14ac:dyDescent="0.15">
      <c r="A2262">
        <v>2261</v>
      </c>
      <c r="B2262">
        <v>2015</v>
      </c>
      <c r="C2262" t="s">
        <v>652</v>
      </c>
      <c r="D2262" t="s">
        <v>653</v>
      </c>
      <c r="F2262" t="s">
        <v>23</v>
      </c>
      <c r="G2262" t="s">
        <v>23</v>
      </c>
      <c r="H2262" t="s">
        <v>16</v>
      </c>
      <c r="I2262" t="s">
        <v>546</v>
      </c>
      <c r="J2262">
        <v>535</v>
      </c>
      <c r="K2262"/>
      <c r="N2262" t="s">
        <v>36</v>
      </c>
      <c r="P2262" t="s">
        <v>1084</v>
      </c>
      <c r="Q2262" t="s">
        <v>1073</v>
      </c>
      <c r="R2262" t="s">
        <v>1083</v>
      </c>
      <c r="S2262" t="s">
        <v>1073</v>
      </c>
    </row>
    <row r="2263" spans="1:19" x14ac:dyDescent="0.15">
      <c r="A2263">
        <v>2262</v>
      </c>
      <c r="B2263">
        <v>2015</v>
      </c>
      <c r="C2263" t="s">
        <v>820</v>
      </c>
      <c r="D2263" t="s">
        <v>997</v>
      </c>
      <c r="F2263" t="s">
        <v>47</v>
      </c>
      <c r="G2263" t="s">
        <v>48</v>
      </c>
      <c r="H2263" s="6" t="s">
        <v>71</v>
      </c>
      <c r="I2263" t="s">
        <v>548</v>
      </c>
      <c r="J2263">
        <v>575</v>
      </c>
      <c r="K2263"/>
      <c r="N2263" t="s">
        <v>36</v>
      </c>
      <c r="P2263" t="s">
        <v>1073</v>
      </c>
      <c r="Q2263" t="s">
        <v>1073</v>
      </c>
      <c r="R2263" t="s">
        <v>1073</v>
      </c>
      <c r="S2263" t="s">
        <v>1094</v>
      </c>
    </row>
    <row r="2264" spans="1:19" x14ac:dyDescent="0.15">
      <c r="A2264">
        <v>2263</v>
      </c>
      <c r="B2264">
        <v>2015</v>
      </c>
      <c r="C2264" t="s">
        <v>654</v>
      </c>
      <c r="D2264" t="s">
        <v>293</v>
      </c>
      <c r="F2264" t="s">
        <v>23</v>
      </c>
      <c r="G2264" t="s">
        <v>23</v>
      </c>
      <c r="H2264" t="s">
        <v>71</v>
      </c>
      <c r="I2264" t="s">
        <v>548</v>
      </c>
      <c r="J2264">
        <v>975</v>
      </c>
      <c r="K2264"/>
      <c r="N2264" t="s">
        <v>20</v>
      </c>
      <c r="P2264" t="s">
        <v>1073</v>
      </c>
      <c r="Q2264" t="s">
        <v>1073</v>
      </c>
      <c r="R2264" t="s">
        <v>1073</v>
      </c>
      <c r="S2264" t="s">
        <v>1073</v>
      </c>
    </row>
    <row r="2265" spans="1:19" x14ac:dyDescent="0.15">
      <c r="A2265">
        <v>2264</v>
      </c>
      <c r="B2265">
        <v>2015</v>
      </c>
      <c r="C2265" t="s">
        <v>21</v>
      </c>
      <c r="D2265" t="s">
        <v>22</v>
      </c>
      <c r="F2265" t="s">
        <v>23</v>
      </c>
      <c r="G2265" t="s">
        <v>23</v>
      </c>
      <c r="H2265" t="s">
        <v>67</v>
      </c>
      <c r="I2265" t="s">
        <v>547</v>
      </c>
      <c r="J2265">
        <v>195</v>
      </c>
      <c r="K2265"/>
      <c r="N2265" t="s">
        <v>20</v>
      </c>
      <c r="P2265" t="s">
        <v>1081</v>
      </c>
      <c r="Q2265" t="s">
        <v>1073</v>
      </c>
      <c r="R2265" t="s">
        <v>1073</v>
      </c>
      <c r="S2265" t="s">
        <v>1073</v>
      </c>
    </row>
    <row r="2266" spans="1:19" x14ac:dyDescent="0.15">
      <c r="A2266">
        <v>2265</v>
      </c>
      <c r="B2266">
        <v>2015</v>
      </c>
      <c r="C2266" t="s">
        <v>234</v>
      </c>
      <c r="D2266" t="s">
        <v>235</v>
      </c>
      <c r="F2266" t="s">
        <v>23</v>
      </c>
      <c r="G2266" t="s">
        <v>23</v>
      </c>
      <c r="H2266" t="s">
        <v>24</v>
      </c>
      <c r="I2266" t="s">
        <v>547</v>
      </c>
      <c r="J2266">
        <v>166</v>
      </c>
      <c r="K2266"/>
      <c r="N2266" t="s">
        <v>20</v>
      </c>
      <c r="P2266" t="s">
        <v>1081</v>
      </c>
      <c r="Q2266" t="s">
        <v>1073</v>
      </c>
      <c r="R2266" t="s">
        <v>1073</v>
      </c>
      <c r="S2266" t="s">
        <v>1073</v>
      </c>
    </row>
    <row r="2267" spans="1:19" x14ac:dyDescent="0.15">
      <c r="A2267">
        <v>2266</v>
      </c>
      <c r="B2267">
        <v>2015</v>
      </c>
      <c r="C2267" t="s">
        <v>998</v>
      </c>
      <c r="D2267" t="s">
        <v>759</v>
      </c>
      <c r="F2267" t="s">
        <v>74</v>
      </c>
      <c r="G2267" t="s">
        <v>35</v>
      </c>
      <c r="H2267" s="6" t="s">
        <v>16</v>
      </c>
      <c r="I2267" t="s">
        <v>546</v>
      </c>
      <c r="J2267">
        <v>535</v>
      </c>
      <c r="K2267"/>
      <c r="N2267" t="s">
        <v>36</v>
      </c>
      <c r="P2267" t="s">
        <v>1073</v>
      </c>
      <c r="Q2267" t="s">
        <v>1073</v>
      </c>
      <c r="R2267" t="s">
        <v>1073</v>
      </c>
      <c r="S2267" t="s">
        <v>1073</v>
      </c>
    </row>
    <row r="2268" spans="1:19" x14ac:dyDescent="0.15">
      <c r="A2268">
        <v>2267</v>
      </c>
      <c r="B2268">
        <v>2015</v>
      </c>
      <c r="C2268" t="s">
        <v>856</v>
      </c>
      <c r="D2268" t="s">
        <v>284</v>
      </c>
      <c r="E2268" t="s">
        <v>162</v>
      </c>
      <c r="F2268" t="s">
        <v>23</v>
      </c>
      <c r="G2268" t="s">
        <v>23</v>
      </c>
      <c r="H2268" s="6" t="s">
        <v>71</v>
      </c>
      <c r="I2268" t="s">
        <v>354</v>
      </c>
      <c r="J2268">
        <v>0</v>
      </c>
      <c r="K2268"/>
      <c r="N2268" t="s">
        <v>36</v>
      </c>
      <c r="P2268" t="s">
        <v>1073</v>
      </c>
      <c r="Q2268" t="s">
        <v>1073</v>
      </c>
      <c r="R2268" t="s">
        <v>1073</v>
      </c>
      <c r="S2268" t="s">
        <v>1073</v>
      </c>
    </row>
    <row r="2269" spans="1:19" x14ac:dyDescent="0.15">
      <c r="A2269">
        <v>2268</v>
      </c>
      <c r="B2269">
        <v>2015</v>
      </c>
      <c r="C2269" t="s">
        <v>113</v>
      </c>
      <c r="D2269" t="s">
        <v>114</v>
      </c>
      <c r="F2269" t="s">
        <v>23</v>
      </c>
      <c r="G2269" t="s">
        <v>23</v>
      </c>
      <c r="H2269" s="6" t="s">
        <v>24</v>
      </c>
      <c r="I2269" t="s">
        <v>547</v>
      </c>
      <c r="J2269">
        <v>166</v>
      </c>
      <c r="K2269"/>
      <c r="N2269" t="s">
        <v>20</v>
      </c>
      <c r="P2269" t="s">
        <v>1081</v>
      </c>
      <c r="Q2269" t="s">
        <v>1073</v>
      </c>
      <c r="R2269" t="s">
        <v>1073</v>
      </c>
      <c r="S2269" t="s">
        <v>1073</v>
      </c>
    </row>
    <row r="2270" spans="1:19" x14ac:dyDescent="0.15">
      <c r="A2270">
        <v>2269</v>
      </c>
      <c r="B2270">
        <v>2015</v>
      </c>
      <c r="C2270" t="s">
        <v>999</v>
      </c>
      <c r="D2270" t="s">
        <v>1000</v>
      </c>
      <c r="F2270" t="s">
        <v>23</v>
      </c>
      <c r="G2270" t="s">
        <v>23</v>
      </c>
      <c r="H2270" t="s">
        <v>71</v>
      </c>
      <c r="I2270" t="s">
        <v>546</v>
      </c>
      <c r="J2270">
        <v>635</v>
      </c>
      <c r="K2270"/>
      <c r="N2270" t="s">
        <v>36</v>
      </c>
      <c r="P2270" t="s">
        <v>1073</v>
      </c>
      <c r="Q2270" t="s">
        <v>1073</v>
      </c>
      <c r="R2270" t="s">
        <v>1073</v>
      </c>
      <c r="S2270" t="s">
        <v>1073</v>
      </c>
    </row>
    <row r="2271" spans="1:19" x14ac:dyDescent="0.15">
      <c r="A2271">
        <v>2270</v>
      </c>
      <c r="B2271">
        <v>2015</v>
      </c>
      <c r="C2271" t="s">
        <v>1001</v>
      </c>
      <c r="D2271" t="s">
        <v>432</v>
      </c>
      <c r="F2271" t="s">
        <v>23</v>
      </c>
      <c r="G2271" t="s">
        <v>23</v>
      </c>
      <c r="H2271" t="s">
        <v>63</v>
      </c>
      <c r="I2271" t="s">
        <v>546</v>
      </c>
      <c r="J2271">
        <v>1635</v>
      </c>
      <c r="K2271"/>
      <c r="N2271" t="s">
        <v>36</v>
      </c>
      <c r="P2271" t="s">
        <v>1073</v>
      </c>
      <c r="Q2271" t="s">
        <v>1073</v>
      </c>
      <c r="R2271" t="s">
        <v>1073</v>
      </c>
      <c r="S2271" t="s">
        <v>1073</v>
      </c>
    </row>
    <row r="2272" spans="1:19" x14ac:dyDescent="0.15">
      <c r="A2272">
        <v>2271</v>
      </c>
      <c r="B2272">
        <v>2015</v>
      </c>
      <c r="C2272" t="s">
        <v>113</v>
      </c>
      <c r="D2272" t="s">
        <v>741</v>
      </c>
      <c r="F2272" t="s">
        <v>23</v>
      </c>
      <c r="G2272" t="s">
        <v>23</v>
      </c>
      <c r="H2272" t="s">
        <v>24</v>
      </c>
      <c r="I2272" t="s">
        <v>25</v>
      </c>
      <c r="J2272">
        <v>146</v>
      </c>
      <c r="K2272"/>
      <c r="N2272" t="s">
        <v>20</v>
      </c>
      <c r="P2272" t="s">
        <v>1081</v>
      </c>
      <c r="Q2272" t="s">
        <v>1073</v>
      </c>
      <c r="R2272" t="s">
        <v>1073</v>
      </c>
      <c r="S2272" t="s">
        <v>1073</v>
      </c>
    </row>
    <row r="2273" spans="1:19" x14ac:dyDescent="0.15">
      <c r="A2273">
        <v>2272</v>
      </c>
      <c r="B2273">
        <v>2015</v>
      </c>
      <c r="C2273" t="s">
        <v>167</v>
      </c>
      <c r="D2273" t="s">
        <v>168</v>
      </c>
      <c r="F2273" t="s">
        <v>23</v>
      </c>
      <c r="G2273" t="s">
        <v>23</v>
      </c>
      <c r="H2273" t="s">
        <v>16</v>
      </c>
      <c r="I2273" t="s">
        <v>548</v>
      </c>
      <c r="J2273">
        <v>475</v>
      </c>
      <c r="K2273"/>
      <c r="N2273" t="s">
        <v>36</v>
      </c>
      <c r="P2273" t="s">
        <v>1081</v>
      </c>
      <c r="Q2273" t="s">
        <v>1073</v>
      </c>
      <c r="R2273" t="s">
        <v>1073</v>
      </c>
      <c r="S2273" t="s">
        <v>1073</v>
      </c>
    </row>
    <row r="2274" spans="1:19" x14ac:dyDescent="0.15">
      <c r="A2274">
        <v>2273</v>
      </c>
      <c r="B2274">
        <v>2015</v>
      </c>
      <c r="C2274" t="s">
        <v>214</v>
      </c>
      <c r="D2274" t="s">
        <v>215</v>
      </c>
      <c r="F2274" t="s">
        <v>23</v>
      </c>
      <c r="G2274" t="s">
        <v>23</v>
      </c>
      <c r="H2274" t="s">
        <v>67</v>
      </c>
      <c r="I2274" t="s">
        <v>546</v>
      </c>
      <c r="J2274">
        <v>535</v>
      </c>
      <c r="K2274"/>
      <c r="N2274" t="s">
        <v>36</v>
      </c>
      <c r="P2274" t="s">
        <v>1081</v>
      </c>
      <c r="Q2274" t="s">
        <v>1073</v>
      </c>
      <c r="R2274" t="s">
        <v>1073</v>
      </c>
      <c r="S2274" t="s">
        <v>1073</v>
      </c>
    </row>
    <row r="2275" spans="1:19" x14ac:dyDescent="0.15">
      <c r="A2275">
        <v>2274</v>
      </c>
      <c r="B2275">
        <v>2015</v>
      </c>
      <c r="C2275" t="s">
        <v>629</v>
      </c>
      <c r="D2275" t="s">
        <v>1002</v>
      </c>
      <c r="F2275" t="s">
        <v>74</v>
      </c>
      <c r="G2275" t="s">
        <v>35</v>
      </c>
      <c r="H2275" t="s">
        <v>71</v>
      </c>
      <c r="I2275" t="s">
        <v>546</v>
      </c>
      <c r="J2275">
        <v>835</v>
      </c>
      <c r="K2275"/>
      <c r="N2275" t="s">
        <v>50</v>
      </c>
      <c r="P2275" t="s">
        <v>1073</v>
      </c>
      <c r="Q2275" t="s">
        <v>1073</v>
      </c>
      <c r="R2275" t="s">
        <v>1073</v>
      </c>
      <c r="S2275" t="s">
        <v>1073</v>
      </c>
    </row>
    <row r="2276" spans="1:19" x14ac:dyDescent="0.15">
      <c r="A2276">
        <v>2275</v>
      </c>
      <c r="B2276">
        <v>2015</v>
      </c>
      <c r="C2276" t="s">
        <v>145</v>
      </c>
      <c r="D2276" t="s">
        <v>146</v>
      </c>
      <c r="F2276" t="s">
        <v>23</v>
      </c>
      <c r="G2276" t="s">
        <v>23</v>
      </c>
      <c r="H2276" t="s">
        <v>24</v>
      </c>
      <c r="I2276" t="s">
        <v>547</v>
      </c>
      <c r="J2276">
        <v>166</v>
      </c>
      <c r="K2276"/>
      <c r="N2276" t="s">
        <v>20</v>
      </c>
      <c r="P2276" t="s">
        <v>1081</v>
      </c>
      <c r="Q2276" t="s">
        <v>1073</v>
      </c>
      <c r="R2276" t="s">
        <v>1073</v>
      </c>
      <c r="S2276" t="s">
        <v>1073</v>
      </c>
    </row>
    <row r="2277" spans="1:19" x14ac:dyDescent="0.15">
      <c r="A2277">
        <v>2276</v>
      </c>
      <c r="B2277">
        <v>2015</v>
      </c>
      <c r="C2277" t="s">
        <v>363</v>
      </c>
      <c r="D2277" t="s">
        <v>168</v>
      </c>
      <c r="F2277" t="s">
        <v>23</v>
      </c>
      <c r="G2277" t="s">
        <v>23</v>
      </c>
      <c r="H2277" t="s">
        <v>71</v>
      </c>
      <c r="I2277" t="s">
        <v>546</v>
      </c>
      <c r="J2277">
        <v>535</v>
      </c>
      <c r="K2277"/>
      <c r="N2277" t="s">
        <v>36</v>
      </c>
      <c r="P2277" t="s">
        <v>1073</v>
      </c>
      <c r="Q2277" t="s">
        <v>1073</v>
      </c>
      <c r="R2277" t="s">
        <v>1073</v>
      </c>
      <c r="S2277" t="s">
        <v>1073</v>
      </c>
    </row>
    <row r="2278" spans="1:19" x14ac:dyDescent="0.15">
      <c r="A2278">
        <v>2277</v>
      </c>
      <c r="B2278">
        <v>2015</v>
      </c>
      <c r="C2278" t="s">
        <v>629</v>
      </c>
      <c r="F2278" t="s">
        <v>74</v>
      </c>
      <c r="G2278" t="s">
        <v>35</v>
      </c>
      <c r="H2278" t="s">
        <v>71</v>
      </c>
      <c r="I2278" t="s">
        <v>550</v>
      </c>
      <c r="J2278">
        <v>0</v>
      </c>
      <c r="K2278"/>
      <c r="N2278" t="s">
        <v>50</v>
      </c>
      <c r="P2278" t="s">
        <v>1073</v>
      </c>
      <c r="Q2278" t="s">
        <v>1073</v>
      </c>
      <c r="R2278" t="s">
        <v>1073</v>
      </c>
      <c r="S2278" t="s">
        <v>1073</v>
      </c>
    </row>
    <row r="2279" spans="1:19" x14ac:dyDescent="0.15">
      <c r="A2279">
        <v>2278</v>
      </c>
      <c r="B2279">
        <v>2015</v>
      </c>
      <c r="C2279" t="s">
        <v>412</v>
      </c>
      <c r="D2279" t="s">
        <v>413</v>
      </c>
      <c r="F2279" t="s">
        <v>23</v>
      </c>
      <c r="G2279" t="s">
        <v>23</v>
      </c>
      <c r="H2279" t="s">
        <v>71</v>
      </c>
      <c r="I2279" t="s">
        <v>548</v>
      </c>
      <c r="J2279">
        <v>475</v>
      </c>
      <c r="K2279"/>
      <c r="N2279" t="s">
        <v>50</v>
      </c>
      <c r="P2279" t="s">
        <v>1073</v>
      </c>
      <c r="Q2279" t="s">
        <v>1073</v>
      </c>
      <c r="R2279" t="s">
        <v>1073</v>
      </c>
      <c r="S2279" t="s">
        <v>1073</v>
      </c>
    </row>
    <row r="2280" spans="1:19" x14ac:dyDescent="0.15">
      <c r="A2280">
        <v>2279</v>
      </c>
      <c r="B2280">
        <v>2015</v>
      </c>
      <c r="C2280" t="s">
        <v>856</v>
      </c>
      <c r="D2280" t="s">
        <v>1003</v>
      </c>
      <c r="F2280" t="s">
        <v>23</v>
      </c>
      <c r="G2280" t="s">
        <v>23</v>
      </c>
      <c r="H2280" t="s">
        <v>71</v>
      </c>
      <c r="I2280" t="s">
        <v>851</v>
      </c>
      <c r="J2280">
        <v>0</v>
      </c>
      <c r="K2280"/>
      <c r="N2280" t="s">
        <v>36</v>
      </c>
      <c r="P2280" t="s">
        <v>1073</v>
      </c>
      <c r="Q2280" t="s">
        <v>1073</v>
      </c>
      <c r="R2280" t="s">
        <v>1073</v>
      </c>
      <c r="S2280" t="s">
        <v>1073</v>
      </c>
    </row>
    <row r="2281" spans="1:19" x14ac:dyDescent="0.15">
      <c r="A2281">
        <v>2280</v>
      </c>
      <c r="B2281">
        <v>2015</v>
      </c>
      <c r="C2281" t="s">
        <v>1004</v>
      </c>
      <c r="D2281" t="s">
        <v>288</v>
      </c>
      <c r="F2281" t="s">
        <v>23</v>
      </c>
      <c r="G2281" t="s">
        <v>23</v>
      </c>
      <c r="H2281" t="s">
        <v>71</v>
      </c>
      <c r="I2281" t="s">
        <v>546</v>
      </c>
      <c r="J2281">
        <v>635</v>
      </c>
      <c r="K2281"/>
      <c r="N2281" t="s">
        <v>36</v>
      </c>
      <c r="P2281" t="s">
        <v>1073</v>
      </c>
      <c r="Q2281" t="s">
        <v>1073</v>
      </c>
      <c r="R2281" t="s">
        <v>1073</v>
      </c>
      <c r="S2281" t="s">
        <v>1073</v>
      </c>
    </row>
    <row r="2282" spans="1:19" x14ac:dyDescent="0.15">
      <c r="A2282">
        <v>2281</v>
      </c>
      <c r="B2282">
        <v>2015</v>
      </c>
      <c r="C2282" t="s">
        <v>224</v>
      </c>
      <c r="D2282" t="s">
        <v>225</v>
      </c>
      <c r="F2282" t="s">
        <v>23</v>
      </c>
      <c r="G2282" t="s">
        <v>23</v>
      </c>
      <c r="H2282" t="s">
        <v>71</v>
      </c>
      <c r="I2282" t="s">
        <v>546</v>
      </c>
      <c r="J2282">
        <v>635</v>
      </c>
      <c r="K2282"/>
      <c r="N2282" t="s">
        <v>20</v>
      </c>
      <c r="P2282" t="s">
        <v>1073</v>
      </c>
      <c r="Q2282" t="s">
        <v>1073</v>
      </c>
      <c r="R2282" t="s">
        <v>1073</v>
      </c>
      <c r="S2282" t="s">
        <v>1073</v>
      </c>
    </row>
    <row r="2283" spans="1:19" x14ac:dyDescent="0.15">
      <c r="A2283">
        <v>2282</v>
      </c>
      <c r="B2283">
        <v>2015</v>
      </c>
      <c r="C2283" t="s">
        <v>21</v>
      </c>
      <c r="D2283" t="s">
        <v>22</v>
      </c>
      <c r="F2283" t="s">
        <v>23</v>
      </c>
      <c r="G2283" t="s">
        <v>23</v>
      </c>
      <c r="H2283" t="s">
        <v>16</v>
      </c>
      <c r="I2283" t="s">
        <v>664</v>
      </c>
      <c r="J2283">
        <v>0</v>
      </c>
      <c r="K2283"/>
      <c r="N2283" t="s">
        <v>36</v>
      </c>
      <c r="P2283" t="s">
        <v>1081</v>
      </c>
      <c r="Q2283" t="s">
        <v>1073</v>
      </c>
      <c r="R2283" t="s">
        <v>1073</v>
      </c>
      <c r="S2283" t="s">
        <v>1073</v>
      </c>
    </row>
    <row r="2284" spans="1:19" x14ac:dyDescent="0.15">
      <c r="A2284">
        <v>2283</v>
      </c>
      <c r="B2284">
        <v>2015</v>
      </c>
      <c r="F2284" t="s">
        <v>50</v>
      </c>
      <c r="G2284" t="s">
        <v>50</v>
      </c>
      <c r="H2284" s="6" t="s">
        <v>54</v>
      </c>
      <c r="I2284" t="s">
        <v>550</v>
      </c>
      <c r="J2284">
        <v>0</v>
      </c>
      <c r="K2284"/>
      <c r="N2284" t="s">
        <v>50</v>
      </c>
      <c r="P2284" t="s">
        <v>1073</v>
      </c>
      <c r="Q2284" t="s">
        <v>1073</v>
      </c>
      <c r="R2284" t="s">
        <v>1073</v>
      </c>
      <c r="S2284" t="s">
        <v>1073</v>
      </c>
    </row>
    <row r="2285" spans="1:19" x14ac:dyDescent="0.15">
      <c r="A2285">
        <v>2284</v>
      </c>
      <c r="B2285">
        <v>2015</v>
      </c>
      <c r="C2285" t="s">
        <v>299</v>
      </c>
      <c r="D2285" t="s">
        <v>300</v>
      </c>
      <c r="F2285" t="s">
        <v>23</v>
      </c>
      <c r="G2285" t="s">
        <v>23</v>
      </c>
      <c r="H2285" t="s">
        <v>71</v>
      </c>
      <c r="I2285" t="s">
        <v>548</v>
      </c>
      <c r="J2285">
        <v>625</v>
      </c>
      <c r="K2285"/>
      <c r="N2285" t="s">
        <v>36</v>
      </c>
      <c r="P2285" t="s">
        <v>1073</v>
      </c>
      <c r="Q2285" t="s">
        <v>1073</v>
      </c>
      <c r="R2285" t="s">
        <v>1073</v>
      </c>
      <c r="S2285" t="s">
        <v>1073</v>
      </c>
    </row>
    <row r="2286" spans="1:19" x14ac:dyDescent="0.15">
      <c r="A2286">
        <v>2285</v>
      </c>
      <c r="B2286">
        <v>2015</v>
      </c>
      <c r="C2286" t="s">
        <v>369</v>
      </c>
      <c r="D2286" t="s">
        <v>968</v>
      </c>
      <c r="F2286" t="s">
        <v>23</v>
      </c>
      <c r="G2286" t="s">
        <v>23</v>
      </c>
      <c r="H2286" t="s">
        <v>24</v>
      </c>
      <c r="I2286" t="s">
        <v>547</v>
      </c>
      <c r="J2286">
        <v>166</v>
      </c>
      <c r="K2286"/>
      <c r="N2286" t="s">
        <v>20</v>
      </c>
      <c r="P2286" t="s">
        <v>1084</v>
      </c>
      <c r="Q2286" t="s">
        <v>1073</v>
      </c>
      <c r="R2286" t="s">
        <v>1073</v>
      </c>
      <c r="S2286" t="s">
        <v>1073</v>
      </c>
    </row>
    <row r="2287" spans="1:19" x14ac:dyDescent="0.15">
      <c r="A2287">
        <v>2286</v>
      </c>
      <c r="B2287">
        <v>2015</v>
      </c>
      <c r="C2287" t="s">
        <v>541</v>
      </c>
      <c r="D2287" t="s">
        <v>980</v>
      </c>
      <c r="F2287" t="s">
        <v>23</v>
      </c>
      <c r="G2287" t="s">
        <v>23</v>
      </c>
      <c r="H2287" t="s">
        <v>71</v>
      </c>
      <c r="I2287" t="s">
        <v>546</v>
      </c>
      <c r="J2287">
        <v>535</v>
      </c>
      <c r="K2287"/>
      <c r="N2287" t="s">
        <v>36</v>
      </c>
      <c r="P2287" t="s">
        <v>1073</v>
      </c>
      <c r="Q2287" t="s">
        <v>1073</v>
      </c>
      <c r="R2287" t="s">
        <v>1073</v>
      </c>
      <c r="S2287" t="s">
        <v>1073</v>
      </c>
    </row>
    <row r="2288" spans="1:19" x14ac:dyDescent="0.15">
      <c r="A2288">
        <v>2287</v>
      </c>
      <c r="B2288">
        <v>2015</v>
      </c>
      <c r="C2288" t="s">
        <v>272</v>
      </c>
      <c r="D2288" t="s">
        <v>273</v>
      </c>
      <c r="F2288" t="s">
        <v>23</v>
      </c>
      <c r="G2288" t="s">
        <v>23</v>
      </c>
      <c r="H2288" t="s">
        <v>16</v>
      </c>
      <c r="I2288" t="s">
        <v>548</v>
      </c>
      <c r="J2288">
        <v>475</v>
      </c>
      <c r="K2288"/>
      <c r="N2288" t="s">
        <v>36</v>
      </c>
      <c r="P2288" t="s">
        <v>1081</v>
      </c>
      <c r="Q2288" t="s">
        <v>1073</v>
      </c>
      <c r="R2288" t="s">
        <v>1073</v>
      </c>
      <c r="S2288" t="s">
        <v>1073</v>
      </c>
    </row>
    <row r="2289" spans="1:19" x14ac:dyDescent="0.15">
      <c r="A2289">
        <v>2288</v>
      </c>
      <c r="B2289">
        <v>2015</v>
      </c>
      <c r="C2289" t="s">
        <v>266</v>
      </c>
      <c r="D2289" t="s">
        <v>226</v>
      </c>
      <c r="F2289" t="s">
        <v>23</v>
      </c>
      <c r="G2289" t="s">
        <v>23</v>
      </c>
      <c r="H2289" t="s">
        <v>16</v>
      </c>
      <c r="I2289" t="s">
        <v>548</v>
      </c>
      <c r="J2289">
        <v>475</v>
      </c>
      <c r="K2289"/>
      <c r="N2289" t="s">
        <v>36</v>
      </c>
      <c r="P2289" t="s">
        <v>1081</v>
      </c>
      <c r="Q2289" t="s">
        <v>1073</v>
      </c>
      <c r="R2289" t="s">
        <v>1073</v>
      </c>
      <c r="S2289" t="s">
        <v>1073</v>
      </c>
    </row>
    <row r="2290" spans="1:19" x14ac:dyDescent="0.15">
      <c r="A2290">
        <v>2289</v>
      </c>
      <c r="B2290">
        <v>2015</v>
      </c>
      <c r="C2290" t="s">
        <v>864</v>
      </c>
      <c r="D2290" t="s">
        <v>865</v>
      </c>
      <c r="F2290" t="s">
        <v>14</v>
      </c>
      <c r="G2290" t="s">
        <v>15</v>
      </c>
      <c r="H2290" t="s">
        <v>24</v>
      </c>
      <c r="I2290" t="s">
        <v>547</v>
      </c>
      <c r="J2290">
        <v>270</v>
      </c>
      <c r="K2290"/>
      <c r="N2290" t="s">
        <v>20</v>
      </c>
      <c r="P2290" t="s">
        <v>1073</v>
      </c>
      <c r="Q2290" t="s">
        <v>1073</v>
      </c>
      <c r="R2290" t="s">
        <v>1073</v>
      </c>
      <c r="S2290" t="s">
        <v>1073</v>
      </c>
    </row>
    <row r="2291" spans="1:19" x14ac:dyDescent="0.15">
      <c r="A2291">
        <v>2290</v>
      </c>
      <c r="B2291">
        <v>2015</v>
      </c>
      <c r="C2291" t="s">
        <v>113</v>
      </c>
      <c r="D2291" t="s">
        <v>114</v>
      </c>
      <c r="F2291" t="s">
        <v>23</v>
      </c>
      <c r="G2291" t="s">
        <v>23</v>
      </c>
      <c r="H2291" s="6" t="s">
        <v>24</v>
      </c>
      <c r="I2291" t="s">
        <v>547</v>
      </c>
      <c r="J2291">
        <v>270</v>
      </c>
      <c r="K2291"/>
      <c r="N2291" t="s">
        <v>20</v>
      </c>
      <c r="P2291" t="s">
        <v>1081</v>
      </c>
      <c r="Q2291" t="s">
        <v>1073</v>
      </c>
      <c r="R2291" t="s">
        <v>1073</v>
      </c>
      <c r="S2291" t="s">
        <v>1073</v>
      </c>
    </row>
    <row r="2292" spans="1:19" x14ac:dyDescent="0.15">
      <c r="A2292">
        <v>2291</v>
      </c>
      <c r="B2292">
        <v>2015</v>
      </c>
      <c r="C2292" t="s">
        <v>180</v>
      </c>
      <c r="D2292" t="s">
        <v>1005</v>
      </c>
      <c r="F2292" t="s">
        <v>23</v>
      </c>
      <c r="G2292" t="s">
        <v>23</v>
      </c>
      <c r="H2292" s="6" t="s">
        <v>24</v>
      </c>
      <c r="I2292" t="s">
        <v>547</v>
      </c>
      <c r="J2292">
        <v>241</v>
      </c>
      <c r="K2292"/>
      <c r="N2292" t="s">
        <v>20</v>
      </c>
      <c r="P2292" t="s">
        <v>1081</v>
      </c>
      <c r="Q2292" t="s">
        <v>1073</v>
      </c>
      <c r="R2292" t="s">
        <v>1073</v>
      </c>
      <c r="S2292" t="s">
        <v>1073</v>
      </c>
    </row>
    <row r="2293" spans="1:19" x14ac:dyDescent="0.15">
      <c r="A2293">
        <v>2292</v>
      </c>
      <c r="B2293">
        <v>2015</v>
      </c>
      <c r="C2293" t="s">
        <v>369</v>
      </c>
      <c r="D2293" t="s">
        <v>370</v>
      </c>
      <c r="F2293" t="s">
        <v>23</v>
      </c>
      <c r="G2293" t="s">
        <v>23</v>
      </c>
      <c r="H2293" t="s">
        <v>16</v>
      </c>
      <c r="I2293" t="s">
        <v>546</v>
      </c>
      <c r="J2293">
        <v>635</v>
      </c>
      <c r="K2293"/>
      <c r="N2293" t="s">
        <v>36</v>
      </c>
      <c r="P2293" t="s">
        <v>1084</v>
      </c>
      <c r="Q2293" t="s">
        <v>1073</v>
      </c>
      <c r="R2293" t="s">
        <v>1073</v>
      </c>
      <c r="S2293" t="s">
        <v>1073</v>
      </c>
    </row>
    <row r="2294" spans="1:19" x14ac:dyDescent="0.15">
      <c r="A2294">
        <v>2293</v>
      </c>
      <c r="B2294">
        <v>2015</v>
      </c>
      <c r="C2294" t="s">
        <v>1006</v>
      </c>
      <c r="D2294" t="s">
        <v>1007</v>
      </c>
      <c r="F2294" t="s">
        <v>23</v>
      </c>
      <c r="G2294" t="s">
        <v>23</v>
      </c>
      <c r="H2294" t="s">
        <v>16</v>
      </c>
      <c r="I2294" t="s">
        <v>546</v>
      </c>
      <c r="J2294">
        <v>535</v>
      </c>
      <c r="K2294"/>
      <c r="N2294" t="s">
        <v>20</v>
      </c>
      <c r="P2294" t="s">
        <v>1085</v>
      </c>
      <c r="Q2294" t="s">
        <v>1082</v>
      </c>
      <c r="R2294" t="s">
        <v>1073</v>
      </c>
      <c r="S2294" t="s">
        <v>1073</v>
      </c>
    </row>
    <row r="2295" spans="1:19" x14ac:dyDescent="0.15">
      <c r="A2295">
        <v>2294</v>
      </c>
      <c r="B2295">
        <v>2015</v>
      </c>
      <c r="C2295" t="s">
        <v>97</v>
      </c>
      <c r="D2295" t="s">
        <v>98</v>
      </c>
      <c r="F2295" t="s">
        <v>14</v>
      </c>
      <c r="G2295" t="s">
        <v>15</v>
      </c>
      <c r="H2295" t="s">
        <v>16</v>
      </c>
      <c r="I2295" t="s">
        <v>546</v>
      </c>
      <c r="J2295">
        <v>535</v>
      </c>
      <c r="K2295"/>
      <c r="N2295" t="s">
        <v>36</v>
      </c>
      <c r="P2295" t="s">
        <v>1073</v>
      </c>
      <c r="Q2295" t="s">
        <v>1073</v>
      </c>
      <c r="R2295" t="s">
        <v>1073</v>
      </c>
      <c r="S2295" t="s">
        <v>1073</v>
      </c>
    </row>
    <row r="2296" spans="1:19" x14ac:dyDescent="0.15">
      <c r="A2296">
        <v>2295</v>
      </c>
      <c r="B2296">
        <v>2015</v>
      </c>
      <c r="C2296" t="s">
        <v>130</v>
      </c>
      <c r="D2296" t="s">
        <v>215</v>
      </c>
      <c r="F2296" t="s">
        <v>23</v>
      </c>
      <c r="G2296" t="s">
        <v>23</v>
      </c>
      <c r="H2296" t="s">
        <v>71</v>
      </c>
      <c r="I2296" t="s">
        <v>546</v>
      </c>
      <c r="J2296">
        <v>1035</v>
      </c>
      <c r="K2296"/>
      <c r="N2296" t="s">
        <v>36</v>
      </c>
      <c r="P2296" t="s">
        <v>1073</v>
      </c>
      <c r="Q2296" t="s">
        <v>1073</v>
      </c>
      <c r="R2296" t="s">
        <v>1073</v>
      </c>
      <c r="S2296" t="s">
        <v>1073</v>
      </c>
    </row>
    <row r="2297" spans="1:19" x14ac:dyDescent="0.15">
      <c r="A2297">
        <v>2296</v>
      </c>
      <c r="B2297">
        <v>2015</v>
      </c>
      <c r="C2297" t="s">
        <v>1008</v>
      </c>
      <c r="D2297" t="s">
        <v>1009</v>
      </c>
      <c r="F2297" t="s">
        <v>23</v>
      </c>
      <c r="G2297" t="s">
        <v>23</v>
      </c>
      <c r="H2297" t="s">
        <v>71</v>
      </c>
      <c r="I2297" t="s">
        <v>548</v>
      </c>
      <c r="J2297">
        <v>575</v>
      </c>
      <c r="K2297"/>
      <c r="N2297" t="s">
        <v>36</v>
      </c>
      <c r="P2297" t="s">
        <v>1073</v>
      </c>
      <c r="Q2297" t="s">
        <v>1073</v>
      </c>
      <c r="R2297" t="s">
        <v>1073</v>
      </c>
      <c r="S2297" t="s">
        <v>1073</v>
      </c>
    </row>
    <row r="2298" spans="1:19" x14ac:dyDescent="0.15">
      <c r="A2298">
        <v>2297</v>
      </c>
      <c r="B2298">
        <v>2015</v>
      </c>
      <c r="C2298" t="s">
        <v>1006</v>
      </c>
      <c r="D2298" t="s">
        <v>1007</v>
      </c>
      <c r="F2298" t="s">
        <v>23</v>
      </c>
      <c r="G2298" t="s">
        <v>23</v>
      </c>
      <c r="H2298" s="6" t="s">
        <v>60</v>
      </c>
      <c r="I2298" t="s">
        <v>547</v>
      </c>
      <c r="J2298">
        <v>266</v>
      </c>
      <c r="K2298"/>
      <c r="N2298" t="s">
        <v>36</v>
      </c>
      <c r="P2298" t="s">
        <v>1085</v>
      </c>
      <c r="Q2298" t="s">
        <v>1082</v>
      </c>
      <c r="R2298" t="s">
        <v>1073</v>
      </c>
      <c r="S2298" t="s">
        <v>1073</v>
      </c>
    </row>
    <row r="2299" spans="1:19" x14ac:dyDescent="0.15">
      <c r="A2299">
        <v>2298</v>
      </c>
      <c r="B2299">
        <v>2015</v>
      </c>
      <c r="C2299" t="s">
        <v>655</v>
      </c>
      <c r="D2299" t="s">
        <v>242</v>
      </c>
      <c r="F2299" t="s">
        <v>74</v>
      </c>
      <c r="G2299" t="s">
        <v>35</v>
      </c>
      <c r="H2299" s="7" t="s">
        <v>54</v>
      </c>
      <c r="I2299" t="s">
        <v>546</v>
      </c>
      <c r="J2299">
        <v>593</v>
      </c>
      <c r="K2299"/>
      <c r="N2299" t="s">
        <v>36</v>
      </c>
      <c r="P2299" t="s">
        <v>1073</v>
      </c>
      <c r="Q2299" t="s">
        <v>1073</v>
      </c>
      <c r="R2299" t="s">
        <v>1073</v>
      </c>
      <c r="S2299" t="s">
        <v>1073</v>
      </c>
    </row>
    <row r="2300" spans="1:19" x14ac:dyDescent="0.15">
      <c r="A2300">
        <v>2299</v>
      </c>
      <c r="B2300">
        <v>2015</v>
      </c>
      <c r="F2300" t="s">
        <v>50</v>
      </c>
      <c r="G2300" t="s">
        <v>50</v>
      </c>
      <c r="H2300" s="6" t="s">
        <v>24</v>
      </c>
      <c r="I2300" t="s">
        <v>275</v>
      </c>
      <c r="J2300">
        <v>0</v>
      </c>
      <c r="K2300"/>
      <c r="N2300" t="s">
        <v>36</v>
      </c>
      <c r="P2300" t="s">
        <v>1073</v>
      </c>
      <c r="Q2300" t="s">
        <v>1073</v>
      </c>
      <c r="R2300" t="s">
        <v>1073</v>
      </c>
      <c r="S2300" t="s">
        <v>1073</v>
      </c>
    </row>
    <row r="2301" spans="1:19" x14ac:dyDescent="0.15">
      <c r="A2301">
        <v>2300</v>
      </c>
      <c r="B2301">
        <v>2015</v>
      </c>
      <c r="C2301" t="s">
        <v>282</v>
      </c>
      <c r="D2301" t="s">
        <v>283</v>
      </c>
      <c r="F2301" t="s">
        <v>23</v>
      </c>
      <c r="G2301" t="s">
        <v>23</v>
      </c>
      <c r="H2301" t="s">
        <v>67</v>
      </c>
      <c r="I2301" t="s">
        <v>546</v>
      </c>
      <c r="J2301">
        <v>535</v>
      </c>
      <c r="K2301"/>
      <c r="N2301" t="s">
        <v>36</v>
      </c>
      <c r="P2301" t="s">
        <v>1081</v>
      </c>
      <c r="Q2301" t="s">
        <v>1073</v>
      </c>
      <c r="R2301" t="s">
        <v>1073</v>
      </c>
      <c r="S2301" t="s">
        <v>1073</v>
      </c>
    </row>
    <row r="2302" spans="1:19" x14ac:dyDescent="0.15">
      <c r="A2302">
        <v>2301</v>
      </c>
      <c r="B2302">
        <v>2015</v>
      </c>
      <c r="C2302" t="s">
        <v>670</v>
      </c>
      <c r="D2302" t="s">
        <v>242</v>
      </c>
      <c r="F2302" t="s">
        <v>74</v>
      </c>
      <c r="G2302" t="s">
        <v>35</v>
      </c>
      <c r="H2302" s="6" t="s">
        <v>54</v>
      </c>
      <c r="I2302" t="s">
        <v>547</v>
      </c>
      <c r="J2302">
        <v>270</v>
      </c>
      <c r="K2302"/>
      <c r="N2302" t="s">
        <v>36</v>
      </c>
      <c r="P2302" t="s">
        <v>1073</v>
      </c>
      <c r="Q2302" t="s">
        <v>1073</v>
      </c>
      <c r="R2302" t="s">
        <v>1073</v>
      </c>
      <c r="S2302" t="s">
        <v>1073</v>
      </c>
    </row>
    <row r="2303" spans="1:19" x14ac:dyDescent="0.15">
      <c r="A2303">
        <v>2302</v>
      </c>
      <c r="B2303">
        <v>2015</v>
      </c>
      <c r="C2303" t="s">
        <v>204</v>
      </c>
      <c r="D2303" t="s">
        <v>297</v>
      </c>
      <c r="F2303" t="s">
        <v>23</v>
      </c>
      <c r="G2303" t="s">
        <v>23</v>
      </c>
      <c r="H2303" t="s">
        <v>24</v>
      </c>
      <c r="I2303" t="s">
        <v>25</v>
      </c>
      <c r="J2303">
        <v>500</v>
      </c>
      <c r="K2303"/>
      <c r="N2303" t="s">
        <v>20</v>
      </c>
      <c r="P2303" t="s">
        <v>1081</v>
      </c>
      <c r="Q2303" t="s">
        <v>1073</v>
      </c>
      <c r="R2303" t="s">
        <v>1073</v>
      </c>
      <c r="S2303" t="s">
        <v>1073</v>
      </c>
    </row>
    <row r="2304" spans="1:19" x14ac:dyDescent="0.15">
      <c r="A2304">
        <v>2303</v>
      </c>
      <c r="B2304">
        <v>2015</v>
      </c>
      <c r="C2304" t="s">
        <v>1010</v>
      </c>
      <c r="D2304" t="s">
        <v>242</v>
      </c>
      <c r="F2304" t="s">
        <v>74</v>
      </c>
      <c r="G2304" t="s">
        <v>35</v>
      </c>
      <c r="H2304" t="s">
        <v>24</v>
      </c>
      <c r="I2304" t="s">
        <v>547</v>
      </c>
      <c r="J2304">
        <v>520</v>
      </c>
      <c r="K2304"/>
      <c r="N2304" t="s">
        <v>50</v>
      </c>
      <c r="P2304" t="s">
        <v>1073</v>
      </c>
      <c r="Q2304" t="s">
        <v>1073</v>
      </c>
      <c r="R2304" t="s">
        <v>1073</v>
      </c>
      <c r="S2304" t="s">
        <v>1073</v>
      </c>
    </row>
    <row r="2305" spans="1:19" x14ac:dyDescent="0.15">
      <c r="A2305">
        <v>2304</v>
      </c>
      <c r="B2305">
        <v>2015</v>
      </c>
      <c r="C2305" t="s">
        <v>481</v>
      </c>
      <c r="D2305" t="s">
        <v>989</v>
      </c>
      <c r="F2305" t="s">
        <v>23</v>
      </c>
      <c r="G2305" t="s">
        <v>23</v>
      </c>
      <c r="H2305" t="s">
        <v>71</v>
      </c>
      <c r="I2305" t="s">
        <v>546</v>
      </c>
      <c r="J2305">
        <v>1035</v>
      </c>
      <c r="K2305"/>
      <c r="N2305" t="s">
        <v>20</v>
      </c>
      <c r="P2305" t="s">
        <v>1073</v>
      </c>
      <c r="Q2305" t="s">
        <v>1073</v>
      </c>
      <c r="R2305" t="s">
        <v>1073</v>
      </c>
      <c r="S2305" t="s">
        <v>1073</v>
      </c>
    </row>
    <row r="2306" spans="1:19" x14ac:dyDescent="0.15">
      <c r="A2306">
        <v>2305</v>
      </c>
      <c r="B2306">
        <v>2015</v>
      </c>
      <c r="C2306" t="s">
        <v>999</v>
      </c>
      <c r="D2306" t="s">
        <v>1000</v>
      </c>
      <c r="F2306" t="s">
        <v>23</v>
      </c>
      <c r="G2306" t="s">
        <v>23</v>
      </c>
      <c r="H2306" t="s">
        <v>71</v>
      </c>
      <c r="I2306" t="s">
        <v>548</v>
      </c>
      <c r="J2306">
        <v>475</v>
      </c>
      <c r="K2306"/>
      <c r="N2306" t="s">
        <v>36</v>
      </c>
      <c r="P2306" t="s">
        <v>1073</v>
      </c>
      <c r="Q2306" t="s">
        <v>1073</v>
      </c>
      <c r="R2306" t="s">
        <v>1073</v>
      </c>
      <c r="S2306" t="s">
        <v>1073</v>
      </c>
    </row>
    <row r="2307" spans="1:19" x14ac:dyDescent="0.15">
      <c r="A2307">
        <v>2306</v>
      </c>
      <c r="B2307">
        <v>2015</v>
      </c>
      <c r="C2307" t="s">
        <v>167</v>
      </c>
      <c r="D2307" t="s">
        <v>168</v>
      </c>
      <c r="F2307" t="s">
        <v>23</v>
      </c>
      <c r="G2307" t="s">
        <v>23</v>
      </c>
      <c r="H2307" s="6" t="s">
        <v>24</v>
      </c>
      <c r="I2307" t="s">
        <v>547</v>
      </c>
      <c r="J2307">
        <v>166</v>
      </c>
      <c r="K2307"/>
      <c r="N2307" t="s">
        <v>20</v>
      </c>
      <c r="P2307" t="s">
        <v>1081</v>
      </c>
      <c r="Q2307" t="s">
        <v>1073</v>
      </c>
      <c r="R2307" t="s">
        <v>1073</v>
      </c>
      <c r="S2307" t="s">
        <v>1073</v>
      </c>
    </row>
    <row r="2308" spans="1:19" x14ac:dyDescent="0.15">
      <c r="A2308">
        <v>2307</v>
      </c>
      <c r="B2308">
        <v>2015</v>
      </c>
      <c r="C2308" t="s">
        <v>1011</v>
      </c>
      <c r="D2308" t="s">
        <v>1012</v>
      </c>
      <c r="F2308" t="s">
        <v>121</v>
      </c>
      <c r="G2308" t="s">
        <v>43</v>
      </c>
      <c r="H2308" s="6" t="s">
        <v>24</v>
      </c>
      <c r="I2308" t="s">
        <v>547</v>
      </c>
      <c r="J2308">
        <v>370</v>
      </c>
      <c r="K2308"/>
      <c r="N2308" t="s">
        <v>36</v>
      </c>
      <c r="P2308" t="s">
        <v>1073</v>
      </c>
      <c r="Q2308" t="s">
        <v>1073</v>
      </c>
      <c r="R2308" t="s">
        <v>1073</v>
      </c>
      <c r="S2308" t="s">
        <v>1073</v>
      </c>
    </row>
    <row r="2309" spans="1:19" x14ac:dyDescent="0.15">
      <c r="A2309">
        <v>2308</v>
      </c>
      <c r="B2309">
        <v>2015</v>
      </c>
      <c r="F2309" t="s">
        <v>50</v>
      </c>
      <c r="G2309" t="s">
        <v>50</v>
      </c>
      <c r="H2309" s="6" t="s">
        <v>24</v>
      </c>
      <c r="I2309" t="s">
        <v>354</v>
      </c>
      <c r="J2309">
        <v>0</v>
      </c>
      <c r="K2309"/>
      <c r="N2309" t="s">
        <v>20</v>
      </c>
      <c r="P2309" t="s">
        <v>1073</v>
      </c>
      <c r="Q2309" t="s">
        <v>1073</v>
      </c>
      <c r="R2309" t="s">
        <v>1073</v>
      </c>
      <c r="S2309" t="s">
        <v>1073</v>
      </c>
    </row>
    <row r="2310" spans="1:19" x14ac:dyDescent="0.15">
      <c r="A2310">
        <v>2309</v>
      </c>
      <c r="B2310">
        <v>2015</v>
      </c>
      <c r="C2310" t="s">
        <v>106</v>
      </c>
      <c r="D2310" t="s">
        <v>107</v>
      </c>
      <c r="F2310" t="s">
        <v>23</v>
      </c>
      <c r="G2310" t="s">
        <v>23</v>
      </c>
      <c r="H2310" t="s">
        <v>16</v>
      </c>
      <c r="I2310" t="s">
        <v>548</v>
      </c>
      <c r="J2310">
        <v>575</v>
      </c>
      <c r="K2310"/>
      <c r="N2310" t="s">
        <v>20</v>
      </c>
      <c r="P2310" t="s">
        <v>1084</v>
      </c>
      <c r="Q2310" t="s">
        <v>1073</v>
      </c>
      <c r="R2310" t="s">
        <v>1073</v>
      </c>
      <c r="S2310" t="s">
        <v>1073</v>
      </c>
    </row>
    <row r="2311" spans="1:19" x14ac:dyDescent="0.15">
      <c r="A2311">
        <v>2310</v>
      </c>
      <c r="B2311">
        <v>2015</v>
      </c>
      <c r="C2311" t="s">
        <v>204</v>
      </c>
      <c r="D2311" t="s">
        <v>297</v>
      </c>
      <c r="F2311" t="s">
        <v>23</v>
      </c>
      <c r="G2311" t="s">
        <v>23</v>
      </c>
      <c r="H2311" s="6" t="s">
        <v>49</v>
      </c>
      <c r="I2311" t="s">
        <v>546</v>
      </c>
      <c r="J2311">
        <v>535</v>
      </c>
      <c r="K2311"/>
      <c r="N2311" t="s">
        <v>20</v>
      </c>
      <c r="P2311" t="s">
        <v>1081</v>
      </c>
      <c r="Q2311" t="s">
        <v>1073</v>
      </c>
      <c r="R2311" t="s">
        <v>1073</v>
      </c>
      <c r="S2311" t="s">
        <v>1073</v>
      </c>
    </row>
    <row r="2312" spans="1:19" x14ac:dyDescent="0.15">
      <c r="A2312">
        <v>2311</v>
      </c>
      <c r="B2312">
        <v>2015</v>
      </c>
      <c r="C2312" t="s">
        <v>206</v>
      </c>
      <c r="D2312" t="s">
        <v>223</v>
      </c>
      <c r="F2312" t="s">
        <v>23</v>
      </c>
      <c r="G2312" t="s">
        <v>23</v>
      </c>
      <c r="H2312" t="s">
        <v>16</v>
      </c>
      <c r="I2312" t="s">
        <v>548</v>
      </c>
      <c r="J2312">
        <v>475</v>
      </c>
      <c r="K2312"/>
      <c r="N2312" t="s">
        <v>36</v>
      </c>
      <c r="P2312" t="s">
        <v>1081</v>
      </c>
      <c r="Q2312" t="s">
        <v>1073</v>
      </c>
      <c r="R2312" t="s">
        <v>1073</v>
      </c>
      <c r="S2312" t="s">
        <v>1073</v>
      </c>
    </row>
    <row r="2313" spans="1:19" x14ac:dyDescent="0.15">
      <c r="A2313">
        <v>2312</v>
      </c>
      <c r="B2313">
        <v>2015</v>
      </c>
      <c r="C2313" t="s">
        <v>498</v>
      </c>
      <c r="D2313" t="s">
        <v>499</v>
      </c>
      <c r="F2313" t="s">
        <v>23</v>
      </c>
      <c r="G2313" t="s">
        <v>23</v>
      </c>
      <c r="H2313" t="s">
        <v>71</v>
      </c>
      <c r="I2313" t="s">
        <v>548</v>
      </c>
      <c r="J2313">
        <v>475</v>
      </c>
      <c r="K2313"/>
      <c r="N2313" t="s">
        <v>50</v>
      </c>
      <c r="P2313" t="s">
        <v>1073</v>
      </c>
      <c r="Q2313" t="s">
        <v>1073</v>
      </c>
      <c r="R2313" t="s">
        <v>1073</v>
      </c>
      <c r="S2313" t="s">
        <v>1073</v>
      </c>
    </row>
    <row r="2314" spans="1:19" x14ac:dyDescent="0.15">
      <c r="A2314">
        <v>2313</v>
      </c>
      <c r="B2314">
        <v>2015</v>
      </c>
      <c r="C2314" t="s">
        <v>214</v>
      </c>
      <c r="D2314" t="s">
        <v>215</v>
      </c>
      <c r="F2314" t="s">
        <v>23</v>
      </c>
      <c r="G2314" t="s">
        <v>23</v>
      </c>
      <c r="H2314" t="s">
        <v>24</v>
      </c>
      <c r="I2314" t="s">
        <v>547</v>
      </c>
      <c r="J2314">
        <v>266</v>
      </c>
      <c r="K2314"/>
      <c r="N2314" t="s">
        <v>36</v>
      </c>
      <c r="P2314" t="s">
        <v>1081</v>
      </c>
      <c r="Q2314" t="s">
        <v>1073</v>
      </c>
      <c r="R2314" t="s">
        <v>1073</v>
      </c>
      <c r="S2314" t="s">
        <v>1073</v>
      </c>
    </row>
    <row r="2315" spans="1:19" x14ac:dyDescent="0.15">
      <c r="A2315">
        <v>2314</v>
      </c>
      <c r="B2315">
        <v>2015</v>
      </c>
      <c r="C2315" t="s">
        <v>113</v>
      </c>
      <c r="D2315" t="s">
        <v>434</v>
      </c>
      <c r="F2315" t="s">
        <v>23</v>
      </c>
      <c r="G2315" t="s">
        <v>23</v>
      </c>
      <c r="H2315" t="s">
        <v>16</v>
      </c>
      <c r="I2315" t="s">
        <v>851</v>
      </c>
      <c r="J2315">
        <v>0</v>
      </c>
      <c r="K2315"/>
      <c r="N2315" t="s">
        <v>20</v>
      </c>
      <c r="P2315" t="s">
        <v>1081</v>
      </c>
      <c r="Q2315" t="s">
        <v>1073</v>
      </c>
      <c r="R2315" t="s">
        <v>1073</v>
      </c>
      <c r="S2315" t="s">
        <v>1073</v>
      </c>
    </row>
    <row r="2316" spans="1:19" x14ac:dyDescent="0.15">
      <c r="A2316">
        <v>2315</v>
      </c>
      <c r="B2316">
        <v>2015</v>
      </c>
      <c r="C2316" t="s">
        <v>126</v>
      </c>
      <c r="D2316" t="s">
        <v>1013</v>
      </c>
      <c r="F2316" t="s">
        <v>96</v>
      </c>
      <c r="G2316" t="s">
        <v>48</v>
      </c>
      <c r="H2316" t="s">
        <v>16</v>
      </c>
      <c r="I2316" t="s">
        <v>546</v>
      </c>
      <c r="J2316">
        <v>635</v>
      </c>
      <c r="K2316"/>
      <c r="N2316" t="s">
        <v>36</v>
      </c>
      <c r="P2316">
        <v>0</v>
      </c>
      <c r="Q2316" t="s">
        <v>1073</v>
      </c>
      <c r="R2316" t="s">
        <v>1073</v>
      </c>
      <c r="S2316" t="s">
        <v>1094</v>
      </c>
    </row>
    <row r="2317" spans="1:19" x14ac:dyDescent="0.15">
      <c r="A2317">
        <v>2316</v>
      </c>
      <c r="B2317">
        <v>2015</v>
      </c>
      <c r="C2317" t="s">
        <v>304</v>
      </c>
      <c r="D2317" t="s">
        <v>305</v>
      </c>
      <c r="F2317" t="s">
        <v>23</v>
      </c>
      <c r="G2317" t="s">
        <v>23</v>
      </c>
      <c r="H2317" t="s">
        <v>16</v>
      </c>
      <c r="I2317" t="s">
        <v>548</v>
      </c>
      <c r="J2317">
        <v>475</v>
      </c>
      <c r="K2317"/>
      <c r="N2317" t="s">
        <v>36</v>
      </c>
      <c r="P2317" t="s">
        <v>1084</v>
      </c>
      <c r="Q2317" t="s">
        <v>1073</v>
      </c>
      <c r="R2317" t="s">
        <v>1073</v>
      </c>
      <c r="S2317" t="s">
        <v>1073</v>
      </c>
    </row>
    <row r="2318" spans="1:19" x14ac:dyDescent="0.15">
      <c r="A2318">
        <v>2317</v>
      </c>
      <c r="B2318">
        <v>2015</v>
      </c>
      <c r="C2318" t="s">
        <v>45</v>
      </c>
      <c r="D2318" t="s">
        <v>46</v>
      </c>
      <c r="F2318" t="s">
        <v>47</v>
      </c>
      <c r="G2318" t="s">
        <v>48</v>
      </c>
      <c r="H2318" s="6" t="s">
        <v>49</v>
      </c>
      <c r="I2318" t="s">
        <v>546</v>
      </c>
      <c r="J2318">
        <v>535</v>
      </c>
      <c r="K2318"/>
      <c r="N2318" t="s">
        <v>36</v>
      </c>
      <c r="P2318">
        <v>0</v>
      </c>
      <c r="Q2318" t="s">
        <v>1073</v>
      </c>
      <c r="R2318" t="s">
        <v>1073</v>
      </c>
      <c r="S2318" t="s">
        <v>1094</v>
      </c>
    </row>
    <row r="2319" spans="1:19" x14ac:dyDescent="0.15">
      <c r="A2319">
        <v>2318</v>
      </c>
      <c r="B2319">
        <v>2015</v>
      </c>
      <c r="C2319" t="s">
        <v>1004</v>
      </c>
      <c r="D2319" t="s">
        <v>288</v>
      </c>
      <c r="F2319" t="s">
        <v>23</v>
      </c>
      <c r="G2319" t="s">
        <v>23</v>
      </c>
      <c r="H2319" t="s">
        <v>71</v>
      </c>
      <c r="I2319" t="s">
        <v>548</v>
      </c>
      <c r="J2319">
        <v>575</v>
      </c>
      <c r="K2319"/>
      <c r="N2319" t="s">
        <v>36</v>
      </c>
      <c r="P2319" t="s">
        <v>1073</v>
      </c>
      <c r="Q2319" t="s">
        <v>1073</v>
      </c>
      <c r="R2319" t="s">
        <v>1073</v>
      </c>
      <c r="S2319" t="s">
        <v>1073</v>
      </c>
    </row>
    <row r="2320" spans="1:19" x14ac:dyDescent="0.15">
      <c r="A2320">
        <v>2319</v>
      </c>
      <c r="B2320">
        <v>2015</v>
      </c>
      <c r="C2320" t="s">
        <v>282</v>
      </c>
      <c r="D2320" t="s">
        <v>283</v>
      </c>
      <c r="F2320" t="s">
        <v>23</v>
      </c>
      <c r="G2320" t="s">
        <v>23</v>
      </c>
      <c r="H2320" t="s">
        <v>24</v>
      </c>
      <c r="I2320" t="s">
        <v>547</v>
      </c>
      <c r="J2320">
        <v>166</v>
      </c>
      <c r="K2320"/>
      <c r="N2320" t="s">
        <v>20</v>
      </c>
      <c r="P2320" t="s">
        <v>1081</v>
      </c>
      <c r="Q2320" t="s">
        <v>1073</v>
      </c>
      <c r="R2320" t="s">
        <v>1073</v>
      </c>
      <c r="S2320" t="s">
        <v>1073</v>
      </c>
    </row>
    <row r="2321" spans="1:19" x14ac:dyDescent="0.15">
      <c r="A2321">
        <v>2320</v>
      </c>
      <c r="B2321">
        <v>2015</v>
      </c>
      <c r="C2321" t="s">
        <v>206</v>
      </c>
      <c r="D2321" t="s">
        <v>223</v>
      </c>
      <c r="E2321" t="s">
        <v>237</v>
      </c>
      <c r="F2321" t="s">
        <v>23</v>
      </c>
      <c r="G2321" t="s">
        <v>23</v>
      </c>
      <c r="H2321" t="s">
        <v>24</v>
      </c>
      <c r="I2321" t="s">
        <v>547</v>
      </c>
      <c r="J2321">
        <v>166</v>
      </c>
      <c r="K2321"/>
      <c r="N2321" t="s">
        <v>36</v>
      </c>
      <c r="P2321" t="s">
        <v>1081</v>
      </c>
      <c r="Q2321" t="s">
        <v>1073</v>
      </c>
      <c r="R2321" t="s">
        <v>1073</v>
      </c>
      <c r="S2321" t="s">
        <v>1073</v>
      </c>
    </row>
    <row r="2322" spans="1:19" x14ac:dyDescent="0.15">
      <c r="A2322">
        <v>2321</v>
      </c>
      <c r="B2322">
        <v>2015</v>
      </c>
      <c r="C2322" t="s">
        <v>890</v>
      </c>
      <c r="D2322" t="s">
        <v>891</v>
      </c>
      <c r="F2322" t="s">
        <v>23</v>
      </c>
      <c r="G2322" t="s">
        <v>23</v>
      </c>
      <c r="H2322" t="s">
        <v>71</v>
      </c>
      <c r="I2322" t="s">
        <v>548</v>
      </c>
      <c r="J2322">
        <v>1275</v>
      </c>
      <c r="K2322"/>
      <c r="N2322" t="s">
        <v>36</v>
      </c>
      <c r="P2322" t="s">
        <v>1073</v>
      </c>
      <c r="Q2322" t="s">
        <v>1073</v>
      </c>
      <c r="R2322" t="s">
        <v>1073</v>
      </c>
      <c r="S2322" t="s">
        <v>1073</v>
      </c>
    </row>
    <row r="2323" spans="1:19" x14ac:dyDescent="0.15">
      <c r="A2323">
        <v>2322</v>
      </c>
      <c r="B2323">
        <v>2015</v>
      </c>
      <c r="C2323" t="s">
        <v>588</v>
      </c>
      <c r="D2323" t="s">
        <v>589</v>
      </c>
      <c r="F2323" t="s">
        <v>23</v>
      </c>
      <c r="G2323" t="s">
        <v>23</v>
      </c>
      <c r="H2323" s="6" t="s">
        <v>63</v>
      </c>
      <c r="I2323" t="s">
        <v>548</v>
      </c>
      <c r="J2323">
        <v>475</v>
      </c>
      <c r="K2323"/>
      <c r="N2323" t="s">
        <v>36</v>
      </c>
      <c r="P2323" t="s">
        <v>1073</v>
      </c>
      <c r="Q2323" t="s">
        <v>1073</v>
      </c>
      <c r="R2323" t="s">
        <v>1073</v>
      </c>
      <c r="S2323" t="s">
        <v>1073</v>
      </c>
    </row>
    <row r="2324" spans="1:19" x14ac:dyDescent="0.15">
      <c r="A2324">
        <v>2323</v>
      </c>
      <c r="B2324">
        <v>2015</v>
      </c>
      <c r="C2324" t="s">
        <v>804</v>
      </c>
      <c r="D2324" t="s">
        <v>82</v>
      </c>
      <c r="F2324" t="s">
        <v>83</v>
      </c>
      <c r="G2324" t="s">
        <v>35</v>
      </c>
      <c r="H2324" t="s">
        <v>16</v>
      </c>
      <c r="I2324" t="s">
        <v>546</v>
      </c>
      <c r="J2324">
        <v>535</v>
      </c>
      <c r="K2324"/>
      <c r="N2324" t="s">
        <v>50</v>
      </c>
      <c r="P2324" t="s">
        <v>1073</v>
      </c>
      <c r="Q2324" t="s">
        <v>1073</v>
      </c>
      <c r="R2324" t="s">
        <v>1073</v>
      </c>
      <c r="S2324" t="s">
        <v>1073</v>
      </c>
    </row>
    <row r="2325" spans="1:19" x14ac:dyDescent="0.15">
      <c r="A2325">
        <v>2324</v>
      </c>
      <c r="B2325">
        <v>2015</v>
      </c>
      <c r="C2325" t="s">
        <v>45</v>
      </c>
      <c r="D2325" t="s">
        <v>46</v>
      </c>
      <c r="F2325" t="s">
        <v>47</v>
      </c>
      <c r="G2325" t="s">
        <v>48</v>
      </c>
      <c r="H2325" t="s">
        <v>24</v>
      </c>
      <c r="I2325" t="s">
        <v>547</v>
      </c>
      <c r="J2325">
        <v>549</v>
      </c>
      <c r="K2325"/>
      <c r="N2325" t="s">
        <v>20</v>
      </c>
      <c r="P2325">
        <v>0</v>
      </c>
      <c r="Q2325" t="s">
        <v>1073</v>
      </c>
      <c r="R2325" t="s">
        <v>1073</v>
      </c>
      <c r="S2325" t="s">
        <v>1094</v>
      </c>
    </row>
    <row r="2326" spans="1:19" x14ac:dyDescent="0.15">
      <c r="A2326">
        <v>2325</v>
      </c>
      <c r="B2326">
        <v>2015</v>
      </c>
      <c r="C2326" t="s">
        <v>21</v>
      </c>
      <c r="D2326" t="s">
        <v>22</v>
      </c>
      <c r="F2326" t="s">
        <v>23</v>
      </c>
      <c r="G2326" t="s">
        <v>23</v>
      </c>
      <c r="H2326" t="s">
        <v>16</v>
      </c>
      <c r="I2326" t="s">
        <v>546</v>
      </c>
      <c r="J2326">
        <v>535</v>
      </c>
      <c r="K2326"/>
      <c r="N2326" t="s">
        <v>36</v>
      </c>
      <c r="P2326" t="s">
        <v>1081</v>
      </c>
      <c r="Q2326" t="s">
        <v>1073</v>
      </c>
      <c r="R2326" t="s">
        <v>1073</v>
      </c>
      <c r="S2326" t="s">
        <v>1073</v>
      </c>
    </row>
    <row r="2327" spans="1:19" x14ac:dyDescent="0.15">
      <c r="A2327">
        <v>2326</v>
      </c>
      <c r="B2327">
        <v>2015</v>
      </c>
      <c r="C2327" t="s">
        <v>196</v>
      </c>
      <c r="D2327" t="s">
        <v>197</v>
      </c>
      <c r="F2327" t="s">
        <v>301</v>
      </c>
      <c r="G2327" t="s">
        <v>43</v>
      </c>
      <c r="H2327" t="s">
        <v>16</v>
      </c>
      <c r="I2327" t="s">
        <v>546</v>
      </c>
      <c r="J2327">
        <v>535</v>
      </c>
      <c r="K2327"/>
      <c r="N2327" t="s">
        <v>36</v>
      </c>
      <c r="P2327" t="s">
        <v>1073</v>
      </c>
      <c r="Q2327" t="s">
        <v>1073</v>
      </c>
      <c r="R2327" t="s">
        <v>1073</v>
      </c>
      <c r="S2327" t="s">
        <v>1073</v>
      </c>
    </row>
    <row r="2328" spans="1:19" x14ac:dyDescent="0.15">
      <c r="A2328">
        <v>2327</v>
      </c>
      <c r="B2328">
        <v>2015</v>
      </c>
      <c r="C2328" t="s">
        <v>79</v>
      </c>
      <c r="D2328" t="s">
        <v>78</v>
      </c>
      <c r="F2328" t="s">
        <v>78</v>
      </c>
      <c r="G2328" t="s">
        <v>35</v>
      </c>
      <c r="H2328" t="s">
        <v>49</v>
      </c>
      <c r="I2328" t="s">
        <v>546</v>
      </c>
      <c r="J2328">
        <v>535</v>
      </c>
      <c r="K2328"/>
      <c r="N2328" t="s">
        <v>36</v>
      </c>
      <c r="P2328" t="s">
        <v>1073</v>
      </c>
      <c r="Q2328" t="s">
        <v>1073</v>
      </c>
      <c r="R2328" t="s">
        <v>1073</v>
      </c>
      <c r="S2328" t="s">
        <v>1094</v>
      </c>
    </row>
    <row r="2329" spans="1:19" x14ac:dyDescent="0.15">
      <c r="A2329">
        <v>2328</v>
      </c>
      <c r="B2329">
        <v>2015</v>
      </c>
      <c r="C2329" t="s">
        <v>1014</v>
      </c>
      <c r="D2329" t="s">
        <v>1015</v>
      </c>
      <c r="F2329" t="s">
        <v>83</v>
      </c>
      <c r="G2329" t="s">
        <v>35</v>
      </c>
      <c r="H2329" s="6" t="s">
        <v>54</v>
      </c>
      <c r="I2329" t="s">
        <v>547</v>
      </c>
      <c r="J2329">
        <v>270</v>
      </c>
      <c r="K2329"/>
      <c r="N2329" t="s">
        <v>50</v>
      </c>
      <c r="P2329" t="s">
        <v>1073</v>
      </c>
      <c r="Q2329" t="s">
        <v>1073</v>
      </c>
      <c r="R2329" t="s">
        <v>1073</v>
      </c>
      <c r="S2329" t="s">
        <v>1073</v>
      </c>
    </row>
    <row r="2330" spans="1:19" x14ac:dyDescent="0.15">
      <c r="A2330">
        <v>2329</v>
      </c>
      <c r="B2330">
        <v>2015</v>
      </c>
      <c r="C2330" t="s">
        <v>363</v>
      </c>
      <c r="D2330" t="s">
        <v>168</v>
      </c>
      <c r="F2330" t="s">
        <v>23</v>
      </c>
      <c r="G2330" t="s">
        <v>23</v>
      </c>
      <c r="H2330" t="s">
        <v>71</v>
      </c>
      <c r="I2330" t="s">
        <v>546</v>
      </c>
      <c r="J2330">
        <v>535</v>
      </c>
      <c r="K2330"/>
      <c r="N2330" t="s">
        <v>20</v>
      </c>
      <c r="P2330" t="s">
        <v>1073</v>
      </c>
      <c r="Q2330" t="s">
        <v>1073</v>
      </c>
      <c r="R2330" t="s">
        <v>1073</v>
      </c>
      <c r="S2330" t="s">
        <v>1073</v>
      </c>
    </row>
    <row r="2331" spans="1:19" x14ac:dyDescent="0.15">
      <c r="A2331">
        <v>2330</v>
      </c>
      <c r="B2331">
        <v>2015</v>
      </c>
      <c r="C2331" t="s">
        <v>163</v>
      </c>
      <c r="D2331" t="s">
        <v>164</v>
      </c>
      <c r="F2331" t="s">
        <v>23</v>
      </c>
      <c r="G2331" t="s">
        <v>23</v>
      </c>
      <c r="H2331" t="s">
        <v>16</v>
      </c>
      <c r="I2331" t="s">
        <v>548</v>
      </c>
      <c r="J2331">
        <v>475</v>
      </c>
      <c r="K2331"/>
      <c r="N2331" t="s">
        <v>36</v>
      </c>
      <c r="P2331" t="s">
        <v>1081</v>
      </c>
      <c r="Q2331" t="s">
        <v>1073</v>
      </c>
      <c r="R2331" t="s">
        <v>1073</v>
      </c>
      <c r="S2331" t="s">
        <v>1073</v>
      </c>
    </row>
    <row r="2332" spans="1:19" x14ac:dyDescent="0.15">
      <c r="A2332">
        <v>2331</v>
      </c>
      <c r="B2332">
        <v>2015</v>
      </c>
      <c r="C2332" t="s">
        <v>77</v>
      </c>
      <c r="D2332" t="s">
        <v>672</v>
      </c>
      <c r="F2332" t="s">
        <v>78</v>
      </c>
      <c r="G2332" t="s">
        <v>35</v>
      </c>
      <c r="H2332" t="s">
        <v>24</v>
      </c>
      <c r="I2332" t="s">
        <v>25</v>
      </c>
      <c r="J2332">
        <v>250</v>
      </c>
      <c r="K2332"/>
      <c r="N2332" t="s">
        <v>50</v>
      </c>
      <c r="P2332" t="s">
        <v>1073</v>
      </c>
      <c r="Q2332" t="s">
        <v>1073</v>
      </c>
      <c r="R2332" t="s">
        <v>1073</v>
      </c>
      <c r="S2332" t="s">
        <v>1094</v>
      </c>
    </row>
    <row r="2333" spans="1:19" x14ac:dyDescent="0.15">
      <c r="A2333">
        <v>2332</v>
      </c>
      <c r="B2333">
        <v>2015</v>
      </c>
      <c r="C2333" t="s">
        <v>39</v>
      </c>
      <c r="D2333" t="s">
        <v>40</v>
      </c>
      <c r="F2333" t="s">
        <v>23</v>
      </c>
      <c r="G2333" t="s">
        <v>23</v>
      </c>
      <c r="H2333" t="s">
        <v>67</v>
      </c>
      <c r="I2333" t="s">
        <v>546</v>
      </c>
      <c r="J2333">
        <v>535</v>
      </c>
      <c r="K2333"/>
      <c r="N2333" t="s">
        <v>36</v>
      </c>
      <c r="P2333" t="s">
        <v>1081</v>
      </c>
      <c r="Q2333" t="s">
        <v>1073</v>
      </c>
      <c r="R2333" t="s">
        <v>1073</v>
      </c>
      <c r="S2333" t="s">
        <v>1073</v>
      </c>
    </row>
    <row r="2334" spans="1:19" x14ac:dyDescent="0.15">
      <c r="A2334">
        <v>2333</v>
      </c>
      <c r="B2334">
        <v>2015</v>
      </c>
      <c r="C2334" t="s">
        <v>160</v>
      </c>
      <c r="D2334" t="s">
        <v>1016</v>
      </c>
      <c r="F2334" t="s">
        <v>23</v>
      </c>
      <c r="G2334" t="s">
        <v>23</v>
      </c>
      <c r="H2334" t="s">
        <v>24</v>
      </c>
      <c r="I2334" t="s">
        <v>547</v>
      </c>
      <c r="J2334">
        <v>166</v>
      </c>
      <c r="K2334"/>
      <c r="N2334" t="s">
        <v>36</v>
      </c>
      <c r="P2334" t="s">
        <v>1084</v>
      </c>
      <c r="Q2334" t="s">
        <v>1073</v>
      </c>
      <c r="R2334" t="s">
        <v>1073</v>
      </c>
      <c r="S2334" t="s">
        <v>1073</v>
      </c>
    </row>
    <row r="2335" spans="1:19" x14ac:dyDescent="0.15">
      <c r="A2335">
        <v>2334</v>
      </c>
      <c r="B2335">
        <v>2015</v>
      </c>
      <c r="C2335" t="s">
        <v>160</v>
      </c>
      <c r="D2335" t="s">
        <v>161</v>
      </c>
      <c r="F2335" t="s">
        <v>23</v>
      </c>
      <c r="G2335" t="s">
        <v>23</v>
      </c>
      <c r="H2335" t="s">
        <v>24</v>
      </c>
      <c r="I2335" t="s">
        <v>547</v>
      </c>
      <c r="J2335">
        <v>166</v>
      </c>
      <c r="K2335"/>
      <c r="N2335" t="s">
        <v>20</v>
      </c>
      <c r="P2335" t="s">
        <v>1084</v>
      </c>
      <c r="Q2335" t="s">
        <v>1073</v>
      </c>
      <c r="R2335" t="s">
        <v>1073</v>
      </c>
      <c r="S2335" t="s">
        <v>1073</v>
      </c>
    </row>
    <row r="2336" spans="1:19" x14ac:dyDescent="0.15">
      <c r="A2336">
        <v>2335</v>
      </c>
      <c r="B2336">
        <v>2015</v>
      </c>
      <c r="C2336" t="s">
        <v>221</v>
      </c>
      <c r="D2336" t="s">
        <v>222</v>
      </c>
      <c r="F2336" t="s">
        <v>14</v>
      </c>
      <c r="G2336" t="s">
        <v>15</v>
      </c>
      <c r="H2336" t="s">
        <v>24</v>
      </c>
      <c r="I2336" t="s">
        <v>547</v>
      </c>
      <c r="J2336">
        <v>270</v>
      </c>
      <c r="K2336"/>
      <c r="N2336" t="s">
        <v>20</v>
      </c>
      <c r="P2336" t="s">
        <v>1073</v>
      </c>
      <c r="Q2336" t="s">
        <v>1073</v>
      </c>
      <c r="R2336" t="s">
        <v>1073</v>
      </c>
      <c r="S2336" t="s">
        <v>1073</v>
      </c>
    </row>
    <row r="2337" spans="1:19" x14ac:dyDescent="0.15">
      <c r="A2337">
        <v>2336</v>
      </c>
      <c r="B2337">
        <v>2015</v>
      </c>
      <c r="C2337" t="s">
        <v>916</v>
      </c>
      <c r="D2337" t="s">
        <v>271</v>
      </c>
      <c r="F2337" t="s">
        <v>23</v>
      </c>
      <c r="G2337" t="s">
        <v>23</v>
      </c>
      <c r="H2337" t="s">
        <v>71</v>
      </c>
      <c r="I2337" t="s">
        <v>354</v>
      </c>
      <c r="J2337">
        <v>0</v>
      </c>
      <c r="K2337"/>
      <c r="N2337" t="s">
        <v>36</v>
      </c>
      <c r="P2337" t="s">
        <v>1073</v>
      </c>
      <c r="Q2337" t="s">
        <v>1073</v>
      </c>
      <c r="R2337" t="s">
        <v>1073</v>
      </c>
      <c r="S2337" t="s">
        <v>1073</v>
      </c>
    </row>
    <row r="2338" spans="1:19" x14ac:dyDescent="0.15">
      <c r="A2338">
        <v>2337</v>
      </c>
      <c r="B2338">
        <v>2015</v>
      </c>
      <c r="C2338" t="s">
        <v>408</v>
      </c>
      <c r="D2338" t="s">
        <v>261</v>
      </c>
      <c r="F2338" t="s">
        <v>23</v>
      </c>
      <c r="G2338" t="s">
        <v>23</v>
      </c>
      <c r="H2338" t="s">
        <v>24</v>
      </c>
      <c r="I2338" t="s">
        <v>547</v>
      </c>
      <c r="J2338">
        <v>166</v>
      </c>
      <c r="K2338"/>
      <c r="N2338" t="s">
        <v>36</v>
      </c>
      <c r="P2338" t="s">
        <v>1081</v>
      </c>
      <c r="Q2338" t="s">
        <v>1073</v>
      </c>
      <c r="R2338" t="s">
        <v>1073</v>
      </c>
      <c r="S2338" t="s">
        <v>1073</v>
      </c>
    </row>
    <row r="2339" spans="1:19" x14ac:dyDescent="0.15">
      <c r="A2339">
        <v>2338</v>
      </c>
      <c r="B2339">
        <v>2015</v>
      </c>
      <c r="C2339" t="s">
        <v>266</v>
      </c>
      <c r="D2339" t="s">
        <v>308</v>
      </c>
      <c r="F2339" t="s">
        <v>23</v>
      </c>
      <c r="G2339" t="s">
        <v>23</v>
      </c>
      <c r="H2339" t="s">
        <v>24</v>
      </c>
      <c r="I2339" t="s">
        <v>547</v>
      </c>
      <c r="J2339">
        <v>166</v>
      </c>
      <c r="K2339"/>
      <c r="N2339" t="s">
        <v>20</v>
      </c>
      <c r="P2339" t="s">
        <v>1081</v>
      </c>
      <c r="Q2339" t="s">
        <v>1073</v>
      </c>
      <c r="R2339" t="s">
        <v>1073</v>
      </c>
      <c r="S2339" t="s">
        <v>1073</v>
      </c>
    </row>
    <row r="2340" spans="1:19" x14ac:dyDescent="0.15">
      <c r="A2340">
        <v>2339</v>
      </c>
      <c r="B2340">
        <v>2015</v>
      </c>
      <c r="C2340" t="s">
        <v>186</v>
      </c>
      <c r="D2340" t="s">
        <v>187</v>
      </c>
      <c r="F2340" t="s">
        <v>188</v>
      </c>
      <c r="G2340" t="s">
        <v>109</v>
      </c>
      <c r="H2340" t="s">
        <v>16</v>
      </c>
      <c r="I2340" t="s">
        <v>546</v>
      </c>
      <c r="J2340">
        <v>635</v>
      </c>
      <c r="K2340"/>
      <c r="N2340" t="s">
        <v>36</v>
      </c>
      <c r="P2340" t="s">
        <v>1073</v>
      </c>
      <c r="Q2340" t="s">
        <v>1073</v>
      </c>
      <c r="R2340" t="s">
        <v>1073</v>
      </c>
      <c r="S2340" t="s">
        <v>1094</v>
      </c>
    </row>
    <row r="2341" spans="1:19" x14ac:dyDescent="0.15">
      <c r="A2341">
        <v>2340</v>
      </c>
      <c r="B2341">
        <v>2015</v>
      </c>
      <c r="C2341" t="s">
        <v>880</v>
      </c>
      <c r="D2341" t="s">
        <v>1017</v>
      </c>
      <c r="F2341" t="s">
        <v>23</v>
      </c>
      <c r="G2341" t="s">
        <v>23</v>
      </c>
      <c r="H2341" t="s">
        <v>71</v>
      </c>
      <c r="I2341" t="s">
        <v>546</v>
      </c>
      <c r="J2341">
        <v>635</v>
      </c>
      <c r="K2341"/>
      <c r="N2341" t="s">
        <v>36</v>
      </c>
      <c r="P2341" t="s">
        <v>1073</v>
      </c>
      <c r="Q2341" t="s">
        <v>1073</v>
      </c>
      <c r="R2341" t="s">
        <v>1073</v>
      </c>
      <c r="S2341" t="s">
        <v>1073</v>
      </c>
    </row>
    <row r="2342" spans="1:19" x14ac:dyDescent="0.15">
      <c r="A2342">
        <v>2341</v>
      </c>
      <c r="B2342">
        <v>2015</v>
      </c>
      <c r="C2342" t="s">
        <v>160</v>
      </c>
      <c r="D2342" t="s">
        <v>161</v>
      </c>
      <c r="F2342" t="s">
        <v>23</v>
      </c>
      <c r="G2342" t="s">
        <v>23</v>
      </c>
      <c r="H2342" t="s">
        <v>16</v>
      </c>
      <c r="I2342" t="s">
        <v>546</v>
      </c>
      <c r="J2342">
        <v>535</v>
      </c>
      <c r="K2342"/>
      <c r="N2342" t="s">
        <v>36</v>
      </c>
      <c r="P2342" t="s">
        <v>1084</v>
      </c>
      <c r="Q2342" t="s">
        <v>1073</v>
      </c>
      <c r="R2342" t="s">
        <v>1073</v>
      </c>
      <c r="S2342" t="s">
        <v>1073</v>
      </c>
    </row>
    <row r="2343" spans="1:19" x14ac:dyDescent="0.15">
      <c r="A2343">
        <v>2342</v>
      </c>
      <c r="B2343">
        <v>2015</v>
      </c>
      <c r="C2343" t="s">
        <v>216</v>
      </c>
      <c r="F2343" t="s">
        <v>23</v>
      </c>
      <c r="G2343" t="s">
        <v>23</v>
      </c>
      <c r="H2343" s="6" t="s">
        <v>71</v>
      </c>
      <c r="I2343" t="s">
        <v>354</v>
      </c>
      <c r="J2343">
        <v>0</v>
      </c>
      <c r="K2343"/>
      <c r="N2343" t="s">
        <v>50</v>
      </c>
      <c r="P2343" t="s">
        <v>1073</v>
      </c>
      <c r="Q2343" t="s">
        <v>1073</v>
      </c>
      <c r="R2343" t="s">
        <v>1073</v>
      </c>
      <c r="S2343" t="s">
        <v>1073</v>
      </c>
    </row>
    <row r="2344" spans="1:19" x14ac:dyDescent="0.15">
      <c r="A2344">
        <v>2343</v>
      </c>
      <c r="B2344">
        <v>2015</v>
      </c>
      <c r="C2344" t="s">
        <v>433</v>
      </c>
      <c r="D2344" t="s">
        <v>246</v>
      </c>
      <c r="F2344" t="s">
        <v>23</v>
      </c>
      <c r="G2344" t="s">
        <v>23</v>
      </c>
      <c r="H2344" s="6" t="s">
        <v>16</v>
      </c>
      <c r="I2344" t="s">
        <v>354</v>
      </c>
      <c r="J2344">
        <v>0</v>
      </c>
      <c r="K2344"/>
      <c r="N2344" t="s">
        <v>20</v>
      </c>
      <c r="P2344" t="s">
        <v>1081</v>
      </c>
      <c r="Q2344" t="s">
        <v>1073</v>
      </c>
      <c r="R2344" t="s">
        <v>1073</v>
      </c>
      <c r="S2344" t="s">
        <v>1073</v>
      </c>
    </row>
    <row r="2345" spans="1:19" x14ac:dyDescent="0.15">
      <c r="A2345">
        <v>2344</v>
      </c>
      <c r="B2345">
        <v>2015</v>
      </c>
      <c r="C2345" t="s">
        <v>529</v>
      </c>
      <c r="D2345" t="s">
        <v>185</v>
      </c>
      <c r="F2345" t="s">
        <v>23</v>
      </c>
      <c r="G2345" t="s">
        <v>23</v>
      </c>
      <c r="H2345" t="s">
        <v>71</v>
      </c>
      <c r="I2345" t="s">
        <v>947</v>
      </c>
      <c r="J2345">
        <v>2500</v>
      </c>
      <c r="K2345"/>
      <c r="N2345" t="s">
        <v>36</v>
      </c>
      <c r="P2345" t="s">
        <v>1073</v>
      </c>
      <c r="Q2345" t="s">
        <v>1073</v>
      </c>
      <c r="R2345" t="s">
        <v>1073</v>
      </c>
      <c r="S2345" t="s">
        <v>1073</v>
      </c>
    </row>
    <row r="2346" spans="1:19" x14ac:dyDescent="0.15">
      <c r="A2346">
        <v>2345</v>
      </c>
      <c r="B2346">
        <v>2015</v>
      </c>
      <c r="C2346" t="s">
        <v>529</v>
      </c>
      <c r="D2346" t="s">
        <v>185</v>
      </c>
      <c r="E2346" t="s">
        <v>144</v>
      </c>
      <c r="F2346" t="s">
        <v>23</v>
      </c>
      <c r="G2346" t="s">
        <v>23</v>
      </c>
      <c r="H2346" s="6" t="s">
        <v>71</v>
      </c>
      <c r="I2346" t="s">
        <v>354</v>
      </c>
      <c r="J2346">
        <v>0</v>
      </c>
      <c r="K2346"/>
      <c r="N2346" t="s">
        <v>36</v>
      </c>
      <c r="P2346" t="s">
        <v>1073</v>
      </c>
      <c r="Q2346" t="s">
        <v>1073</v>
      </c>
      <c r="R2346" t="s">
        <v>1073</v>
      </c>
      <c r="S2346" t="s">
        <v>1073</v>
      </c>
    </row>
    <row r="2347" spans="1:19" x14ac:dyDescent="0.15">
      <c r="A2347">
        <v>2346</v>
      </c>
      <c r="B2347">
        <v>2015</v>
      </c>
      <c r="C2347" t="s">
        <v>116</v>
      </c>
      <c r="D2347" t="s">
        <v>468</v>
      </c>
      <c r="F2347" t="s">
        <v>23</v>
      </c>
      <c r="G2347" t="s">
        <v>23</v>
      </c>
      <c r="H2347" t="s">
        <v>16</v>
      </c>
      <c r="I2347" t="s">
        <v>851</v>
      </c>
      <c r="J2347">
        <v>29</v>
      </c>
      <c r="K2347"/>
      <c r="N2347" t="s">
        <v>36</v>
      </c>
      <c r="P2347" t="s">
        <v>1081</v>
      </c>
      <c r="Q2347" t="s">
        <v>1073</v>
      </c>
      <c r="R2347" t="s">
        <v>1073</v>
      </c>
      <c r="S2347" t="s">
        <v>1073</v>
      </c>
    </row>
    <row r="2348" spans="1:19" x14ac:dyDescent="0.15">
      <c r="A2348">
        <v>2347</v>
      </c>
      <c r="B2348">
        <v>2015</v>
      </c>
      <c r="C2348" t="s">
        <v>892</v>
      </c>
      <c r="D2348" t="s">
        <v>237</v>
      </c>
      <c r="F2348" t="s">
        <v>23</v>
      </c>
      <c r="G2348" t="s">
        <v>23</v>
      </c>
      <c r="H2348" t="s">
        <v>71</v>
      </c>
      <c r="I2348" t="s">
        <v>546</v>
      </c>
      <c r="J2348">
        <v>635</v>
      </c>
      <c r="K2348"/>
      <c r="N2348" t="s">
        <v>36</v>
      </c>
      <c r="P2348" t="s">
        <v>1073</v>
      </c>
      <c r="Q2348" t="s">
        <v>1073</v>
      </c>
      <c r="R2348" t="s">
        <v>1073</v>
      </c>
      <c r="S2348" t="s">
        <v>1073</v>
      </c>
    </row>
    <row r="2349" spans="1:19" x14ac:dyDescent="0.15">
      <c r="A2349">
        <v>2348</v>
      </c>
      <c r="B2349">
        <v>2015</v>
      </c>
      <c r="C2349" t="s">
        <v>892</v>
      </c>
      <c r="D2349" t="s">
        <v>237</v>
      </c>
      <c r="F2349" t="s">
        <v>23</v>
      </c>
      <c r="G2349" t="s">
        <v>23</v>
      </c>
      <c r="H2349" t="s">
        <v>71</v>
      </c>
      <c r="I2349" t="s">
        <v>1018</v>
      </c>
      <c r="J2349">
        <v>1000</v>
      </c>
      <c r="K2349"/>
      <c r="N2349" t="s">
        <v>36</v>
      </c>
      <c r="P2349" t="s">
        <v>1073</v>
      </c>
      <c r="Q2349" t="s">
        <v>1073</v>
      </c>
      <c r="R2349" t="s">
        <v>1073</v>
      </c>
      <c r="S2349" t="s">
        <v>1073</v>
      </c>
    </row>
    <row r="2350" spans="1:19" x14ac:dyDescent="0.15">
      <c r="A2350">
        <v>2349</v>
      </c>
      <c r="B2350">
        <v>2015</v>
      </c>
      <c r="C2350" t="s">
        <v>408</v>
      </c>
      <c r="D2350" t="s">
        <v>261</v>
      </c>
      <c r="F2350" t="s">
        <v>23</v>
      </c>
      <c r="G2350" t="s">
        <v>23</v>
      </c>
      <c r="H2350" t="s">
        <v>16</v>
      </c>
      <c r="I2350" t="s">
        <v>546</v>
      </c>
      <c r="J2350">
        <v>535</v>
      </c>
      <c r="K2350"/>
      <c r="N2350" t="s">
        <v>36</v>
      </c>
      <c r="P2350" t="s">
        <v>1081</v>
      </c>
      <c r="Q2350" t="s">
        <v>1073</v>
      </c>
      <c r="R2350" t="s">
        <v>1073</v>
      </c>
      <c r="S2350" t="s">
        <v>1073</v>
      </c>
    </row>
    <row r="2351" spans="1:19" x14ac:dyDescent="0.15">
      <c r="A2351">
        <v>2350</v>
      </c>
      <c r="B2351">
        <v>2015</v>
      </c>
      <c r="C2351" t="s">
        <v>738</v>
      </c>
      <c r="D2351" t="s">
        <v>739</v>
      </c>
      <c r="F2351" t="s">
        <v>23</v>
      </c>
      <c r="G2351" t="s">
        <v>23</v>
      </c>
      <c r="H2351" t="s">
        <v>63</v>
      </c>
      <c r="I2351" t="s">
        <v>546</v>
      </c>
      <c r="J2351">
        <v>1335</v>
      </c>
      <c r="K2351"/>
      <c r="N2351" t="s">
        <v>36</v>
      </c>
      <c r="P2351" t="s">
        <v>1073</v>
      </c>
      <c r="Q2351" t="s">
        <v>1073</v>
      </c>
      <c r="R2351" t="s">
        <v>1073</v>
      </c>
      <c r="S2351" t="s">
        <v>1073</v>
      </c>
    </row>
    <row r="2352" spans="1:19" x14ac:dyDescent="0.15">
      <c r="A2352">
        <v>2351</v>
      </c>
      <c r="B2352">
        <v>2015</v>
      </c>
      <c r="C2352" t="s">
        <v>231</v>
      </c>
      <c r="D2352" t="s">
        <v>232</v>
      </c>
      <c r="F2352" t="s">
        <v>23</v>
      </c>
      <c r="G2352" t="s">
        <v>23</v>
      </c>
      <c r="H2352" s="6" t="s">
        <v>49</v>
      </c>
      <c r="I2352" t="s">
        <v>548</v>
      </c>
      <c r="J2352">
        <v>475</v>
      </c>
      <c r="K2352"/>
      <c r="N2352" t="s">
        <v>20</v>
      </c>
      <c r="P2352" t="s">
        <v>1081</v>
      </c>
      <c r="Q2352" t="s">
        <v>1073</v>
      </c>
      <c r="R2352" t="s">
        <v>1073</v>
      </c>
      <c r="S2352" t="s">
        <v>1073</v>
      </c>
    </row>
    <row r="2353" spans="1:19" x14ac:dyDescent="0.15">
      <c r="A2353">
        <v>2352</v>
      </c>
      <c r="B2353">
        <v>2015</v>
      </c>
      <c r="C2353" t="s">
        <v>234</v>
      </c>
      <c r="D2353" t="s">
        <v>235</v>
      </c>
      <c r="F2353" t="s">
        <v>23</v>
      </c>
      <c r="G2353" t="s">
        <v>23</v>
      </c>
      <c r="H2353" t="s">
        <v>16</v>
      </c>
      <c r="I2353" t="s">
        <v>546</v>
      </c>
      <c r="J2353">
        <v>535</v>
      </c>
      <c r="K2353"/>
      <c r="N2353" t="s">
        <v>36</v>
      </c>
      <c r="P2353" t="s">
        <v>1081</v>
      </c>
      <c r="Q2353" t="s">
        <v>1073</v>
      </c>
      <c r="R2353" t="s">
        <v>1073</v>
      </c>
      <c r="S2353" t="s">
        <v>1073</v>
      </c>
    </row>
    <row r="2354" spans="1:19" x14ac:dyDescent="0.15">
      <c r="A2354">
        <v>2353</v>
      </c>
      <c r="B2354">
        <v>2015</v>
      </c>
      <c r="C2354" t="s">
        <v>363</v>
      </c>
      <c r="D2354" t="s">
        <v>168</v>
      </c>
      <c r="F2354" t="s">
        <v>23</v>
      </c>
      <c r="G2354" t="s">
        <v>23</v>
      </c>
      <c r="H2354" t="s">
        <v>71</v>
      </c>
      <c r="I2354" t="s">
        <v>947</v>
      </c>
      <c r="J2354">
        <v>2500</v>
      </c>
      <c r="K2354"/>
      <c r="N2354" t="s">
        <v>36</v>
      </c>
      <c r="P2354" t="s">
        <v>1073</v>
      </c>
      <c r="Q2354" t="s">
        <v>1073</v>
      </c>
      <c r="R2354" t="s">
        <v>1073</v>
      </c>
      <c r="S2354" t="s">
        <v>1073</v>
      </c>
    </row>
    <row r="2355" spans="1:19" x14ac:dyDescent="0.15">
      <c r="A2355">
        <v>2354</v>
      </c>
      <c r="B2355">
        <v>2015</v>
      </c>
      <c r="C2355" t="s">
        <v>817</v>
      </c>
      <c r="D2355" t="s">
        <v>750</v>
      </c>
      <c r="F2355" t="s">
        <v>360</v>
      </c>
      <c r="G2355" t="s">
        <v>43</v>
      </c>
      <c r="H2355" s="6" t="s">
        <v>16</v>
      </c>
      <c r="I2355" t="s">
        <v>546</v>
      </c>
      <c r="J2355">
        <v>635</v>
      </c>
      <c r="K2355"/>
      <c r="N2355" t="s">
        <v>36</v>
      </c>
      <c r="P2355" t="s">
        <v>1073</v>
      </c>
      <c r="Q2355" t="s">
        <v>1073</v>
      </c>
      <c r="R2355" t="s">
        <v>1073</v>
      </c>
      <c r="S2355" t="s">
        <v>1094</v>
      </c>
    </row>
    <row r="2356" spans="1:19" x14ac:dyDescent="0.15">
      <c r="A2356">
        <v>2355</v>
      </c>
      <c r="B2356">
        <v>2015</v>
      </c>
      <c r="C2356" t="s">
        <v>893</v>
      </c>
      <c r="D2356" t="s">
        <v>265</v>
      </c>
      <c r="F2356" t="s">
        <v>23</v>
      </c>
      <c r="G2356" t="s">
        <v>23</v>
      </c>
      <c r="H2356" t="s">
        <v>71</v>
      </c>
      <c r="I2356" t="s">
        <v>546</v>
      </c>
      <c r="J2356">
        <v>635</v>
      </c>
      <c r="K2356"/>
      <c r="N2356" t="s">
        <v>36</v>
      </c>
      <c r="P2356" t="s">
        <v>1073</v>
      </c>
      <c r="Q2356" t="s">
        <v>1073</v>
      </c>
      <c r="R2356" t="s">
        <v>1073</v>
      </c>
      <c r="S2356" t="s">
        <v>1073</v>
      </c>
    </row>
    <row r="2357" spans="1:19" x14ac:dyDescent="0.15">
      <c r="A2357">
        <v>2356</v>
      </c>
      <c r="B2357">
        <v>2015</v>
      </c>
      <c r="C2357" t="s">
        <v>848</v>
      </c>
      <c r="D2357" t="s">
        <v>849</v>
      </c>
      <c r="F2357" t="s">
        <v>23</v>
      </c>
      <c r="G2357" t="s">
        <v>23</v>
      </c>
      <c r="H2357" t="s">
        <v>71</v>
      </c>
      <c r="I2357" t="s">
        <v>548</v>
      </c>
      <c r="J2357">
        <v>1275</v>
      </c>
      <c r="K2357"/>
      <c r="N2357" t="s">
        <v>36</v>
      </c>
      <c r="P2357" t="s">
        <v>1073</v>
      </c>
      <c r="Q2357" t="s">
        <v>1073</v>
      </c>
      <c r="R2357" t="s">
        <v>1073</v>
      </c>
      <c r="S2357" t="s">
        <v>1073</v>
      </c>
    </row>
    <row r="2358" spans="1:19" x14ac:dyDescent="0.15">
      <c r="A2358">
        <v>2357</v>
      </c>
      <c r="B2358">
        <v>2015</v>
      </c>
      <c r="C2358" t="s">
        <v>142</v>
      </c>
      <c r="D2358" t="s">
        <v>143</v>
      </c>
      <c r="F2358" t="s">
        <v>23</v>
      </c>
      <c r="G2358" t="s">
        <v>23</v>
      </c>
      <c r="H2358" s="6" t="s">
        <v>24</v>
      </c>
      <c r="I2358" t="s">
        <v>25</v>
      </c>
      <c r="J2358">
        <v>746</v>
      </c>
      <c r="K2358"/>
      <c r="N2358" t="s">
        <v>36</v>
      </c>
      <c r="P2358" t="s">
        <v>1081</v>
      </c>
      <c r="Q2358" t="s">
        <v>1073</v>
      </c>
      <c r="R2358" t="s">
        <v>1073</v>
      </c>
      <c r="S2358" t="s">
        <v>1073</v>
      </c>
    </row>
    <row r="2359" spans="1:19" x14ac:dyDescent="0.15">
      <c r="A2359">
        <v>2358</v>
      </c>
      <c r="B2359">
        <v>2015</v>
      </c>
      <c r="C2359" t="s">
        <v>916</v>
      </c>
      <c r="D2359" t="s">
        <v>917</v>
      </c>
      <c r="F2359" t="s">
        <v>23</v>
      </c>
      <c r="G2359" t="s">
        <v>23</v>
      </c>
      <c r="H2359" t="s">
        <v>71</v>
      </c>
      <c r="I2359" t="s">
        <v>1018</v>
      </c>
      <c r="J2359">
        <v>1000</v>
      </c>
      <c r="K2359"/>
      <c r="N2359" t="s">
        <v>36</v>
      </c>
      <c r="P2359" t="s">
        <v>1073</v>
      </c>
      <c r="Q2359" t="s">
        <v>1073</v>
      </c>
      <c r="R2359" t="s">
        <v>1073</v>
      </c>
      <c r="S2359" t="s">
        <v>1073</v>
      </c>
    </row>
    <row r="2360" spans="1:19" x14ac:dyDescent="0.15">
      <c r="A2360">
        <v>2359</v>
      </c>
      <c r="B2360">
        <v>2015</v>
      </c>
      <c r="C2360" t="s">
        <v>848</v>
      </c>
      <c r="D2360" t="s">
        <v>849</v>
      </c>
      <c r="F2360" t="s">
        <v>23</v>
      </c>
      <c r="G2360" t="s">
        <v>23</v>
      </c>
      <c r="H2360" t="s">
        <v>71</v>
      </c>
      <c r="I2360" t="s">
        <v>546</v>
      </c>
      <c r="J2360">
        <v>635</v>
      </c>
      <c r="K2360"/>
      <c r="N2360" t="s">
        <v>36</v>
      </c>
      <c r="P2360" t="s">
        <v>1073</v>
      </c>
      <c r="Q2360" t="s">
        <v>1073</v>
      </c>
      <c r="R2360" t="s">
        <v>1073</v>
      </c>
      <c r="S2360" t="s">
        <v>1073</v>
      </c>
    </row>
    <row r="2361" spans="1:19" x14ac:dyDescent="0.15">
      <c r="A2361">
        <v>2360</v>
      </c>
      <c r="B2361">
        <v>2015</v>
      </c>
      <c r="C2361" t="s">
        <v>1019</v>
      </c>
      <c r="D2361" t="s">
        <v>691</v>
      </c>
      <c r="F2361" t="s">
        <v>23</v>
      </c>
      <c r="G2361" t="s">
        <v>23</v>
      </c>
      <c r="H2361" t="s">
        <v>71</v>
      </c>
      <c r="I2361" t="s">
        <v>548</v>
      </c>
      <c r="J2361">
        <v>475</v>
      </c>
      <c r="K2361"/>
      <c r="N2361" t="s">
        <v>36</v>
      </c>
      <c r="P2361" t="s">
        <v>1073</v>
      </c>
      <c r="Q2361" t="s">
        <v>1073</v>
      </c>
      <c r="R2361" t="s">
        <v>1073</v>
      </c>
      <c r="S2361" t="s">
        <v>1073</v>
      </c>
    </row>
    <row r="2362" spans="1:19" x14ac:dyDescent="0.15">
      <c r="A2362">
        <v>2361</v>
      </c>
      <c r="B2362">
        <v>2015</v>
      </c>
      <c r="C2362" t="s">
        <v>45</v>
      </c>
      <c r="D2362" t="s">
        <v>46</v>
      </c>
      <c r="F2362" t="s">
        <v>47</v>
      </c>
      <c r="G2362" t="s">
        <v>48</v>
      </c>
      <c r="H2362" t="s">
        <v>24</v>
      </c>
      <c r="I2362" t="s">
        <v>547</v>
      </c>
      <c r="J2362">
        <v>270</v>
      </c>
      <c r="K2362"/>
      <c r="N2362" t="s">
        <v>36</v>
      </c>
      <c r="P2362">
        <v>0</v>
      </c>
      <c r="Q2362" t="s">
        <v>1073</v>
      </c>
      <c r="R2362" t="s">
        <v>1073</v>
      </c>
      <c r="S2362" t="s">
        <v>1094</v>
      </c>
    </row>
    <row r="2363" spans="1:19" x14ac:dyDescent="0.15">
      <c r="A2363">
        <v>2362</v>
      </c>
      <c r="B2363">
        <v>2015</v>
      </c>
      <c r="C2363" t="s">
        <v>1020</v>
      </c>
      <c r="D2363" t="s">
        <v>798</v>
      </c>
      <c r="F2363" t="s">
        <v>23</v>
      </c>
      <c r="G2363" t="s">
        <v>23</v>
      </c>
      <c r="H2363" t="s">
        <v>71</v>
      </c>
      <c r="I2363" t="s">
        <v>546</v>
      </c>
      <c r="J2363">
        <v>635</v>
      </c>
      <c r="K2363"/>
      <c r="N2363" t="s">
        <v>36</v>
      </c>
      <c r="P2363" t="s">
        <v>1073</v>
      </c>
      <c r="Q2363" t="s">
        <v>1073</v>
      </c>
      <c r="R2363" t="s">
        <v>1073</v>
      </c>
      <c r="S2363" t="s">
        <v>1073</v>
      </c>
    </row>
    <row r="2364" spans="1:19" x14ac:dyDescent="0.15">
      <c r="A2364">
        <v>2363</v>
      </c>
      <c r="B2364">
        <v>2015</v>
      </c>
      <c r="C2364" t="s">
        <v>253</v>
      </c>
      <c r="D2364" t="s">
        <v>398</v>
      </c>
      <c r="F2364" t="s">
        <v>23</v>
      </c>
      <c r="G2364" t="s">
        <v>23</v>
      </c>
      <c r="H2364" s="6" t="s">
        <v>71</v>
      </c>
      <c r="I2364" t="s">
        <v>851</v>
      </c>
      <c r="J2364">
        <v>0</v>
      </c>
      <c r="K2364"/>
      <c r="N2364" t="s">
        <v>36</v>
      </c>
      <c r="P2364" t="s">
        <v>1073</v>
      </c>
      <c r="Q2364" t="s">
        <v>1073</v>
      </c>
      <c r="R2364" t="s">
        <v>1073</v>
      </c>
      <c r="S2364" t="s">
        <v>1073</v>
      </c>
    </row>
    <row r="2365" spans="1:19" x14ac:dyDescent="0.15">
      <c r="A2365">
        <v>2364</v>
      </c>
      <c r="B2365">
        <v>2015</v>
      </c>
      <c r="C2365" t="s">
        <v>58</v>
      </c>
      <c r="D2365" t="s">
        <v>484</v>
      </c>
      <c r="F2365" t="s">
        <v>23</v>
      </c>
      <c r="G2365" t="s">
        <v>23</v>
      </c>
      <c r="H2365" t="s">
        <v>16</v>
      </c>
      <c r="I2365" t="s">
        <v>548</v>
      </c>
      <c r="J2365">
        <v>475</v>
      </c>
      <c r="K2365"/>
      <c r="N2365" t="s">
        <v>20</v>
      </c>
      <c r="P2365" t="s">
        <v>1081</v>
      </c>
      <c r="Q2365" t="s">
        <v>1073</v>
      </c>
      <c r="R2365" t="s">
        <v>1073</v>
      </c>
      <c r="S2365" t="s">
        <v>1073</v>
      </c>
    </row>
    <row r="2366" spans="1:19" x14ac:dyDescent="0.15">
      <c r="A2366">
        <v>2365</v>
      </c>
      <c r="B2366">
        <v>2015</v>
      </c>
      <c r="C2366" t="s">
        <v>1021</v>
      </c>
      <c r="D2366" t="s">
        <v>1022</v>
      </c>
      <c r="F2366" t="s">
        <v>23</v>
      </c>
      <c r="G2366" t="s">
        <v>23</v>
      </c>
      <c r="H2366" t="s">
        <v>71</v>
      </c>
      <c r="I2366" t="s">
        <v>546</v>
      </c>
      <c r="J2366">
        <v>535</v>
      </c>
      <c r="K2366"/>
      <c r="N2366" t="s">
        <v>20</v>
      </c>
      <c r="P2366" t="s">
        <v>1073</v>
      </c>
      <c r="Q2366" t="s">
        <v>1073</v>
      </c>
      <c r="R2366" t="s">
        <v>1073</v>
      </c>
      <c r="S2366" t="s">
        <v>1073</v>
      </c>
    </row>
    <row r="2367" spans="1:19" x14ac:dyDescent="0.15">
      <c r="A2367">
        <v>2366</v>
      </c>
      <c r="B2367">
        <v>2015</v>
      </c>
      <c r="C2367" t="s">
        <v>812</v>
      </c>
      <c r="D2367" t="s">
        <v>813</v>
      </c>
      <c r="F2367" t="s">
        <v>74</v>
      </c>
      <c r="G2367" t="s">
        <v>35</v>
      </c>
      <c r="H2367" t="s">
        <v>16</v>
      </c>
      <c r="I2367" t="s">
        <v>546</v>
      </c>
      <c r="J2367">
        <v>535</v>
      </c>
      <c r="K2367"/>
      <c r="N2367" t="s">
        <v>36</v>
      </c>
      <c r="P2367" t="s">
        <v>1073</v>
      </c>
      <c r="Q2367" t="s">
        <v>1073</v>
      </c>
      <c r="R2367" t="s">
        <v>1073</v>
      </c>
      <c r="S2367" t="s">
        <v>1073</v>
      </c>
    </row>
    <row r="2368" spans="1:19" x14ac:dyDescent="0.15">
      <c r="A2368">
        <v>2367</v>
      </c>
      <c r="B2368">
        <v>2015</v>
      </c>
      <c r="C2368" t="s">
        <v>518</v>
      </c>
      <c r="D2368" t="s">
        <v>286</v>
      </c>
      <c r="F2368" t="s">
        <v>23</v>
      </c>
      <c r="G2368" t="s">
        <v>23</v>
      </c>
      <c r="H2368" s="6" t="s">
        <v>63</v>
      </c>
      <c r="I2368" t="s">
        <v>548</v>
      </c>
      <c r="J2368">
        <v>575</v>
      </c>
      <c r="K2368"/>
      <c r="N2368" t="s">
        <v>50</v>
      </c>
      <c r="P2368" t="s">
        <v>1073</v>
      </c>
      <c r="Q2368" t="s">
        <v>1073</v>
      </c>
      <c r="R2368" t="s">
        <v>1073</v>
      </c>
      <c r="S2368" t="s">
        <v>1073</v>
      </c>
    </row>
    <row r="2369" spans="1:19" x14ac:dyDescent="0.15">
      <c r="A2369">
        <v>2368</v>
      </c>
      <c r="B2369">
        <v>2015</v>
      </c>
      <c r="C2369" t="s">
        <v>820</v>
      </c>
      <c r="D2369" t="s">
        <v>926</v>
      </c>
      <c r="F2369" t="s">
        <v>23</v>
      </c>
      <c r="G2369" t="s">
        <v>23</v>
      </c>
      <c r="H2369" s="6" t="s">
        <v>71</v>
      </c>
      <c r="I2369" t="s">
        <v>546</v>
      </c>
      <c r="J2369">
        <v>535</v>
      </c>
      <c r="K2369"/>
      <c r="N2369" t="s">
        <v>20</v>
      </c>
      <c r="P2369" t="s">
        <v>1073</v>
      </c>
      <c r="Q2369" t="s">
        <v>1073</v>
      </c>
      <c r="R2369" t="s">
        <v>1073</v>
      </c>
      <c r="S2369" t="s">
        <v>1073</v>
      </c>
    </row>
    <row r="2370" spans="1:19" x14ac:dyDescent="0.15">
      <c r="A2370">
        <v>2369</v>
      </c>
      <c r="B2370">
        <v>2015</v>
      </c>
      <c r="C2370" t="s">
        <v>175</v>
      </c>
      <c r="D2370" t="s">
        <v>176</v>
      </c>
      <c r="F2370" t="s">
        <v>23</v>
      </c>
      <c r="G2370" t="s">
        <v>23</v>
      </c>
      <c r="H2370" t="s">
        <v>71</v>
      </c>
      <c r="I2370" t="s">
        <v>548</v>
      </c>
      <c r="J2370">
        <v>475</v>
      </c>
      <c r="K2370"/>
      <c r="N2370" t="s">
        <v>36</v>
      </c>
      <c r="P2370" t="s">
        <v>1073</v>
      </c>
      <c r="Q2370" t="s">
        <v>1073</v>
      </c>
      <c r="R2370" t="s">
        <v>1073</v>
      </c>
      <c r="S2370" t="s">
        <v>1073</v>
      </c>
    </row>
    <row r="2371" spans="1:19" x14ac:dyDescent="0.15">
      <c r="A2371">
        <v>2370</v>
      </c>
      <c r="B2371">
        <v>2015</v>
      </c>
      <c r="C2371" t="s">
        <v>58</v>
      </c>
      <c r="D2371" t="s">
        <v>484</v>
      </c>
      <c r="F2371" t="s">
        <v>23</v>
      </c>
      <c r="G2371" t="s">
        <v>23</v>
      </c>
      <c r="H2371" t="s">
        <v>24</v>
      </c>
      <c r="I2371" t="s">
        <v>547</v>
      </c>
      <c r="J2371">
        <v>166</v>
      </c>
      <c r="K2371"/>
      <c r="N2371" t="s">
        <v>36</v>
      </c>
      <c r="P2371" t="s">
        <v>1081</v>
      </c>
      <c r="Q2371" t="s">
        <v>1073</v>
      </c>
      <c r="R2371" t="s">
        <v>1073</v>
      </c>
      <c r="S2371" t="s">
        <v>1073</v>
      </c>
    </row>
    <row r="2372" spans="1:19" x14ac:dyDescent="0.15">
      <c r="A2372">
        <v>2371</v>
      </c>
      <c r="B2372">
        <v>2015</v>
      </c>
      <c r="C2372" t="s">
        <v>594</v>
      </c>
      <c r="D2372" t="s">
        <v>1023</v>
      </c>
      <c r="F2372" t="s">
        <v>23</v>
      </c>
      <c r="G2372" t="s">
        <v>23</v>
      </c>
      <c r="H2372" t="s">
        <v>16</v>
      </c>
      <c r="I2372" t="s">
        <v>546</v>
      </c>
      <c r="J2372">
        <v>600</v>
      </c>
      <c r="K2372"/>
      <c r="N2372" t="s">
        <v>36</v>
      </c>
      <c r="P2372" t="s">
        <v>1084</v>
      </c>
      <c r="Q2372" t="s">
        <v>1073</v>
      </c>
      <c r="R2372" t="s">
        <v>1083</v>
      </c>
      <c r="S2372" t="s">
        <v>1073</v>
      </c>
    </row>
    <row r="2373" spans="1:19" x14ac:dyDescent="0.15">
      <c r="A2373">
        <v>2372</v>
      </c>
      <c r="B2373">
        <v>2015</v>
      </c>
      <c r="C2373" t="s">
        <v>218</v>
      </c>
      <c r="D2373" t="s">
        <v>219</v>
      </c>
      <c r="F2373" t="s">
        <v>23</v>
      </c>
      <c r="G2373" t="s">
        <v>23</v>
      </c>
      <c r="H2373" t="s">
        <v>16</v>
      </c>
      <c r="I2373" t="s">
        <v>548</v>
      </c>
      <c r="J2373">
        <v>475</v>
      </c>
      <c r="K2373"/>
      <c r="N2373" t="s">
        <v>36</v>
      </c>
      <c r="P2373" t="s">
        <v>1081</v>
      </c>
      <c r="Q2373" t="s">
        <v>1073</v>
      </c>
      <c r="R2373" t="s">
        <v>1073</v>
      </c>
      <c r="S2373" t="s">
        <v>1073</v>
      </c>
    </row>
    <row r="2374" spans="1:19" x14ac:dyDescent="0.15">
      <c r="A2374">
        <v>2373</v>
      </c>
      <c r="B2374">
        <v>2015</v>
      </c>
      <c r="C2374" t="s">
        <v>45</v>
      </c>
      <c r="D2374" t="s">
        <v>46</v>
      </c>
      <c r="F2374" t="s">
        <v>47</v>
      </c>
      <c r="G2374" t="s">
        <v>48</v>
      </c>
      <c r="H2374" t="s">
        <v>16</v>
      </c>
      <c r="I2374" t="s">
        <v>548</v>
      </c>
      <c r="J2374">
        <v>475</v>
      </c>
      <c r="K2374"/>
      <c r="N2374" t="s">
        <v>20</v>
      </c>
      <c r="P2374">
        <v>0</v>
      </c>
      <c r="Q2374" t="s">
        <v>1073</v>
      </c>
      <c r="R2374" t="s">
        <v>1073</v>
      </c>
      <c r="S2374" t="s">
        <v>1094</v>
      </c>
    </row>
    <row r="2375" spans="1:19" x14ac:dyDescent="0.15">
      <c r="A2375">
        <v>2374</v>
      </c>
      <c r="B2375">
        <v>2015</v>
      </c>
      <c r="C2375" t="s">
        <v>64</v>
      </c>
      <c r="D2375" t="s">
        <v>1024</v>
      </c>
      <c r="F2375" t="s">
        <v>23</v>
      </c>
      <c r="G2375" t="s">
        <v>23</v>
      </c>
      <c r="H2375" t="s">
        <v>24</v>
      </c>
      <c r="I2375" t="s">
        <v>547</v>
      </c>
      <c r="J2375">
        <v>166</v>
      </c>
      <c r="K2375"/>
      <c r="N2375" t="s">
        <v>20</v>
      </c>
      <c r="P2375" t="s">
        <v>1084</v>
      </c>
      <c r="Q2375" t="s">
        <v>1073</v>
      </c>
      <c r="R2375" t="s">
        <v>1073</v>
      </c>
      <c r="S2375" t="s">
        <v>1073</v>
      </c>
    </row>
    <row r="2376" spans="1:19" x14ac:dyDescent="0.15">
      <c r="A2376">
        <v>2375</v>
      </c>
      <c r="B2376">
        <v>2015</v>
      </c>
      <c r="C2376" t="s">
        <v>948</v>
      </c>
      <c r="D2376" t="s">
        <v>949</v>
      </c>
      <c r="F2376" t="s">
        <v>23</v>
      </c>
      <c r="G2376" t="s">
        <v>23</v>
      </c>
      <c r="H2376" t="s">
        <v>16</v>
      </c>
      <c r="I2376" t="s">
        <v>546</v>
      </c>
      <c r="J2376">
        <v>635</v>
      </c>
      <c r="K2376"/>
      <c r="N2376" t="s">
        <v>20</v>
      </c>
      <c r="P2376" t="s">
        <v>1084</v>
      </c>
      <c r="Q2376" t="s">
        <v>1073</v>
      </c>
      <c r="R2376" t="s">
        <v>1073</v>
      </c>
      <c r="S2376" t="s">
        <v>1073</v>
      </c>
    </row>
    <row r="2377" spans="1:19" x14ac:dyDescent="0.15">
      <c r="A2377">
        <v>2376</v>
      </c>
      <c r="B2377">
        <v>2015</v>
      </c>
      <c r="C2377" t="s">
        <v>481</v>
      </c>
      <c r="D2377" t="s">
        <v>561</v>
      </c>
      <c r="F2377" t="s">
        <v>23</v>
      </c>
      <c r="G2377" t="s">
        <v>23</v>
      </c>
      <c r="H2377" t="s">
        <v>71</v>
      </c>
      <c r="I2377" t="s">
        <v>546</v>
      </c>
      <c r="J2377">
        <v>1635</v>
      </c>
      <c r="K2377"/>
      <c r="N2377" t="s">
        <v>20</v>
      </c>
      <c r="P2377" t="s">
        <v>1073</v>
      </c>
      <c r="Q2377" t="s">
        <v>1073</v>
      </c>
      <c r="R2377" t="s">
        <v>1073</v>
      </c>
      <c r="S2377" t="s">
        <v>1073</v>
      </c>
    </row>
    <row r="2378" spans="1:19" x14ac:dyDescent="0.15">
      <c r="A2378">
        <v>2377</v>
      </c>
      <c r="B2378">
        <v>2015</v>
      </c>
      <c r="C2378" t="s">
        <v>1025</v>
      </c>
      <c r="F2378" t="s">
        <v>121</v>
      </c>
      <c r="G2378" t="s">
        <v>43</v>
      </c>
      <c r="H2378" t="s">
        <v>71</v>
      </c>
      <c r="I2378" t="s">
        <v>546</v>
      </c>
      <c r="J2378">
        <v>600</v>
      </c>
      <c r="K2378"/>
      <c r="N2378" t="s">
        <v>36</v>
      </c>
      <c r="P2378" t="s">
        <v>1073</v>
      </c>
      <c r="Q2378" t="s">
        <v>1073</v>
      </c>
      <c r="R2378" t="s">
        <v>1073</v>
      </c>
      <c r="S2378" t="s">
        <v>1073</v>
      </c>
    </row>
    <row r="2379" spans="1:19" x14ac:dyDescent="0.15">
      <c r="A2379">
        <v>2378</v>
      </c>
      <c r="B2379">
        <v>2015</v>
      </c>
      <c r="C2379" t="s">
        <v>130</v>
      </c>
      <c r="D2379" t="s">
        <v>603</v>
      </c>
      <c r="E2379" t="s">
        <v>162</v>
      </c>
      <c r="F2379" t="s">
        <v>23</v>
      </c>
      <c r="G2379" t="s">
        <v>23</v>
      </c>
      <c r="H2379" t="s">
        <v>71</v>
      </c>
      <c r="I2379" t="s">
        <v>546</v>
      </c>
      <c r="J2379">
        <v>535</v>
      </c>
      <c r="K2379"/>
      <c r="N2379" t="s">
        <v>20</v>
      </c>
      <c r="P2379" t="s">
        <v>1073</v>
      </c>
      <c r="Q2379" t="s">
        <v>1073</v>
      </c>
      <c r="R2379" t="s">
        <v>1073</v>
      </c>
      <c r="S2379" t="s">
        <v>1073</v>
      </c>
    </row>
    <row r="2380" spans="1:19" x14ac:dyDescent="0.15">
      <c r="A2380">
        <v>2379</v>
      </c>
      <c r="B2380">
        <v>2015</v>
      </c>
      <c r="C2380" t="s">
        <v>234</v>
      </c>
      <c r="D2380" t="s">
        <v>235</v>
      </c>
      <c r="F2380" t="s">
        <v>23</v>
      </c>
      <c r="G2380" t="s">
        <v>23</v>
      </c>
      <c r="H2380" t="s">
        <v>24</v>
      </c>
      <c r="I2380" t="s">
        <v>547</v>
      </c>
      <c r="J2380">
        <v>166</v>
      </c>
      <c r="K2380"/>
      <c r="N2380" t="s">
        <v>20</v>
      </c>
      <c r="P2380" t="s">
        <v>1081</v>
      </c>
      <c r="Q2380" t="s">
        <v>1073</v>
      </c>
      <c r="R2380" t="s">
        <v>1073</v>
      </c>
      <c r="S2380" t="s">
        <v>1073</v>
      </c>
    </row>
    <row r="2381" spans="1:19" x14ac:dyDescent="0.15">
      <c r="A2381">
        <v>2380</v>
      </c>
      <c r="B2381">
        <v>2015</v>
      </c>
      <c r="C2381" t="s">
        <v>45</v>
      </c>
      <c r="D2381" t="s">
        <v>46</v>
      </c>
      <c r="F2381" t="s">
        <v>47</v>
      </c>
      <c r="G2381" t="s">
        <v>48</v>
      </c>
      <c r="H2381" s="6" t="s">
        <v>49</v>
      </c>
      <c r="I2381" t="s">
        <v>548</v>
      </c>
      <c r="J2381">
        <v>575</v>
      </c>
      <c r="K2381"/>
      <c r="N2381" t="s">
        <v>36</v>
      </c>
      <c r="P2381">
        <v>0</v>
      </c>
      <c r="Q2381" t="s">
        <v>1073</v>
      </c>
      <c r="R2381" t="s">
        <v>1073</v>
      </c>
      <c r="S2381" t="s">
        <v>1094</v>
      </c>
    </row>
    <row r="2382" spans="1:19" x14ac:dyDescent="0.15">
      <c r="A2382">
        <v>2381</v>
      </c>
      <c r="B2382">
        <v>2015</v>
      </c>
      <c r="C2382" t="s">
        <v>253</v>
      </c>
      <c r="D2382" t="s">
        <v>398</v>
      </c>
      <c r="F2382" t="s">
        <v>23</v>
      </c>
      <c r="G2382" t="s">
        <v>23</v>
      </c>
      <c r="H2382" t="s">
        <v>71</v>
      </c>
      <c r="I2382" t="s">
        <v>354</v>
      </c>
      <c r="J2382">
        <v>0</v>
      </c>
      <c r="K2382"/>
      <c r="N2382" t="s">
        <v>36</v>
      </c>
      <c r="P2382" t="s">
        <v>1073</v>
      </c>
      <c r="Q2382" t="s">
        <v>1073</v>
      </c>
      <c r="R2382" t="s">
        <v>1073</v>
      </c>
      <c r="S2382" t="s">
        <v>1073</v>
      </c>
    </row>
    <row r="2383" spans="1:19" x14ac:dyDescent="0.15">
      <c r="A2383">
        <v>2382</v>
      </c>
      <c r="B2383">
        <v>2015</v>
      </c>
      <c r="C2383" t="s">
        <v>58</v>
      </c>
      <c r="D2383" t="s">
        <v>484</v>
      </c>
      <c r="F2383" t="s">
        <v>23</v>
      </c>
      <c r="G2383" t="s">
        <v>23</v>
      </c>
      <c r="H2383" t="s">
        <v>24</v>
      </c>
      <c r="I2383" t="s">
        <v>547</v>
      </c>
      <c r="J2383">
        <v>166</v>
      </c>
      <c r="K2383"/>
      <c r="N2383" t="s">
        <v>36</v>
      </c>
      <c r="P2383" t="s">
        <v>1081</v>
      </c>
      <c r="Q2383" t="s">
        <v>1073</v>
      </c>
      <c r="R2383" t="s">
        <v>1073</v>
      </c>
      <c r="S2383" t="s">
        <v>1073</v>
      </c>
    </row>
    <row r="2384" spans="1:19" x14ac:dyDescent="0.15">
      <c r="A2384">
        <v>2383</v>
      </c>
      <c r="B2384">
        <v>2015</v>
      </c>
      <c r="C2384" t="s">
        <v>805</v>
      </c>
      <c r="D2384" t="s">
        <v>806</v>
      </c>
      <c r="F2384" t="s">
        <v>89</v>
      </c>
      <c r="G2384" t="s">
        <v>43</v>
      </c>
      <c r="H2384" t="s">
        <v>16</v>
      </c>
      <c r="I2384" t="s">
        <v>548</v>
      </c>
      <c r="J2384">
        <v>475</v>
      </c>
      <c r="K2384"/>
      <c r="N2384" t="s">
        <v>36</v>
      </c>
      <c r="P2384" t="s">
        <v>1073</v>
      </c>
      <c r="Q2384" t="s">
        <v>1073</v>
      </c>
      <c r="R2384" t="s">
        <v>1073</v>
      </c>
      <c r="S2384" t="s">
        <v>1073</v>
      </c>
    </row>
    <row r="2385" spans="1:19" x14ac:dyDescent="0.15">
      <c r="A2385">
        <v>2384</v>
      </c>
      <c r="B2385">
        <v>2015</v>
      </c>
      <c r="D2385" t="s">
        <v>883</v>
      </c>
      <c r="F2385" t="s">
        <v>74</v>
      </c>
      <c r="G2385" t="s">
        <v>35</v>
      </c>
      <c r="H2385" s="6" t="s">
        <v>49</v>
      </c>
      <c r="I2385" t="s">
        <v>547</v>
      </c>
      <c r="J2385">
        <v>670</v>
      </c>
      <c r="K2385"/>
      <c r="N2385" t="s">
        <v>50</v>
      </c>
      <c r="P2385" t="s">
        <v>1073</v>
      </c>
      <c r="Q2385" t="s">
        <v>1073</v>
      </c>
      <c r="R2385" t="s">
        <v>1073</v>
      </c>
      <c r="S2385" t="s">
        <v>1073</v>
      </c>
    </row>
    <row r="2386" spans="1:19" x14ac:dyDescent="0.15">
      <c r="A2386">
        <v>2385</v>
      </c>
      <c r="B2386">
        <v>2015</v>
      </c>
      <c r="C2386" t="s">
        <v>218</v>
      </c>
      <c r="D2386" t="s">
        <v>219</v>
      </c>
      <c r="F2386" t="s">
        <v>23</v>
      </c>
      <c r="G2386" t="s">
        <v>23</v>
      </c>
      <c r="H2386" t="s">
        <v>16</v>
      </c>
      <c r="I2386" t="s">
        <v>548</v>
      </c>
      <c r="J2386">
        <v>475</v>
      </c>
      <c r="K2386"/>
      <c r="N2386" t="s">
        <v>36</v>
      </c>
      <c r="P2386" t="s">
        <v>1081</v>
      </c>
      <c r="Q2386" t="s">
        <v>1073</v>
      </c>
      <c r="R2386" t="s">
        <v>1073</v>
      </c>
      <c r="S2386" t="s">
        <v>1073</v>
      </c>
    </row>
    <row r="2387" spans="1:19" x14ac:dyDescent="0.15">
      <c r="A2387">
        <v>2386</v>
      </c>
      <c r="B2387">
        <v>2015</v>
      </c>
      <c r="C2387" t="s">
        <v>848</v>
      </c>
      <c r="D2387" t="s">
        <v>849</v>
      </c>
      <c r="F2387" t="s">
        <v>23</v>
      </c>
      <c r="G2387" t="s">
        <v>23</v>
      </c>
      <c r="H2387" t="s">
        <v>71</v>
      </c>
      <c r="I2387" t="s">
        <v>548</v>
      </c>
      <c r="J2387">
        <v>575</v>
      </c>
      <c r="K2387"/>
      <c r="N2387" t="s">
        <v>20</v>
      </c>
      <c r="P2387" t="s">
        <v>1073</v>
      </c>
      <c r="Q2387" t="s">
        <v>1073</v>
      </c>
      <c r="R2387" t="s">
        <v>1073</v>
      </c>
      <c r="S2387" t="s">
        <v>1073</v>
      </c>
    </row>
    <row r="2388" spans="1:19" x14ac:dyDescent="0.15">
      <c r="A2388">
        <v>2387</v>
      </c>
      <c r="B2388">
        <v>2015</v>
      </c>
      <c r="C2388" t="s">
        <v>81</v>
      </c>
      <c r="D2388" t="s">
        <v>82</v>
      </c>
      <c r="F2388" t="s">
        <v>83</v>
      </c>
      <c r="G2388" t="s">
        <v>35</v>
      </c>
      <c r="H2388" t="s">
        <v>71</v>
      </c>
      <c r="I2388" t="s">
        <v>546</v>
      </c>
      <c r="J2388">
        <v>1275</v>
      </c>
      <c r="K2388"/>
      <c r="N2388" t="s">
        <v>50</v>
      </c>
      <c r="P2388" t="s">
        <v>1073</v>
      </c>
      <c r="Q2388" t="s">
        <v>1073</v>
      </c>
      <c r="R2388" t="s">
        <v>1073</v>
      </c>
      <c r="S2388" t="s">
        <v>1073</v>
      </c>
    </row>
    <row r="2389" spans="1:19" x14ac:dyDescent="0.15">
      <c r="A2389">
        <v>2388</v>
      </c>
      <c r="B2389">
        <v>2015</v>
      </c>
      <c r="C2389" t="s">
        <v>58</v>
      </c>
      <c r="D2389" t="s">
        <v>484</v>
      </c>
      <c r="F2389" t="s">
        <v>23</v>
      </c>
      <c r="G2389" t="s">
        <v>23</v>
      </c>
      <c r="H2389" t="s">
        <v>67</v>
      </c>
      <c r="I2389" t="s">
        <v>548</v>
      </c>
      <c r="J2389">
        <v>475</v>
      </c>
      <c r="K2389"/>
      <c r="N2389" t="s">
        <v>36</v>
      </c>
      <c r="P2389" t="s">
        <v>1081</v>
      </c>
      <c r="Q2389" t="s">
        <v>1073</v>
      </c>
      <c r="R2389" t="s">
        <v>1073</v>
      </c>
      <c r="S2389" t="s">
        <v>1073</v>
      </c>
    </row>
    <row r="2390" spans="1:19" x14ac:dyDescent="0.15">
      <c r="A2390">
        <v>2389</v>
      </c>
      <c r="B2390">
        <v>2015</v>
      </c>
      <c r="C2390" t="s">
        <v>460</v>
      </c>
      <c r="D2390" t="s">
        <v>901</v>
      </c>
      <c r="F2390" t="s">
        <v>23</v>
      </c>
      <c r="G2390" t="s">
        <v>23</v>
      </c>
      <c r="H2390" s="6" t="s">
        <v>71</v>
      </c>
      <c r="I2390" t="s">
        <v>548</v>
      </c>
      <c r="J2390">
        <v>975</v>
      </c>
      <c r="K2390"/>
      <c r="N2390" t="s">
        <v>50</v>
      </c>
      <c r="P2390" t="s">
        <v>1073</v>
      </c>
      <c r="Q2390" t="s">
        <v>1073</v>
      </c>
      <c r="R2390" t="s">
        <v>1073</v>
      </c>
      <c r="S2390" t="s">
        <v>1073</v>
      </c>
    </row>
    <row r="2391" spans="1:19" x14ac:dyDescent="0.15">
      <c r="A2391">
        <v>2390</v>
      </c>
      <c r="B2391">
        <v>2015</v>
      </c>
      <c r="C2391" t="s">
        <v>39</v>
      </c>
      <c r="D2391" t="s">
        <v>40</v>
      </c>
      <c r="F2391" t="s">
        <v>23</v>
      </c>
      <c r="G2391" t="s">
        <v>23</v>
      </c>
      <c r="H2391" t="s">
        <v>16</v>
      </c>
      <c r="I2391" t="s">
        <v>548</v>
      </c>
      <c r="J2391">
        <v>475</v>
      </c>
      <c r="K2391"/>
      <c r="N2391" t="s">
        <v>36</v>
      </c>
      <c r="P2391" t="s">
        <v>1081</v>
      </c>
      <c r="Q2391" t="s">
        <v>1073</v>
      </c>
      <c r="R2391" t="s">
        <v>1073</v>
      </c>
      <c r="S2391" t="s">
        <v>1073</v>
      </c>
    </row>
    <row r="2392" spans="1:19" x14ac:dyDescent="0.15">
      <c r="A2392">
        <v>2391</v>
      </c>
      <c r="B2392">
        <v>2015</v>
      </c>
      <c r="C2392" t="s">
        <v>21</v>
      </c>
      <c r="D2392" t="s">
        <v>22</v>
      </c>
      <c r="F2392" t="s">
        <v>23</v>
      </c>
      <c r="G2392" t="s">
        <v>23</v>
      </c>
      <c r="H2392" s="6" t="s">
        <v>24</v>
      </c>
      <c r="I2392" t="s">
        <v>547</v>
      </c>
      <c r="J2392">
        <v>299</v>
      </c>
      <c r="K2392"/>
      <c r="N2392" t="s">
        <v>36</v>
      </c>
      <c r="P2392" t="s">
        <v>1081</v>
      </c>
      <c r="Q2392" t="s">
        <v>1073</v>
      </c>
      <c r="R2392" t="s">
        <v>1073</v>
      </c>
      <c r="S2392" t="s">
        <v>1073</v>
      </c>
    </row>
    <row r="2393" spans="1:19" x14ac:dyDescent="0.15">
      <c r="A2393">
        <v>2392</v>
      </c>
      <c r="B2393">
        <v>2015</v>
      </c>
      <c r="C2393" t="s">
        <v>1021</v>
      </c>
      <c r="D2393" t="s">
        <v>1022</v>
      </c>
      <c r="F2393" t="s">
        <v>23</v>
      </c>
      <c r="G2393" t="s">
        <v>23</v>
      </c>
      <c r="H2393" t="s">
        <v>71</v>
      </c>
      <c r="I2393" t="s">
        <v>546</v>
      </c>
      <c r="J2393">
        <v>535</v>
      </c>
      <c r="K2393"/>
      <c r="N2393" t="s">
        <v>36</v>
      </c>
      <c r="P2393" t="s">
        <v>1073</v>
      </c>
      <c r="Q2393" t="s">
        <v>1073</v>
      </c>
      <c r="R2393" t="s">
        <v>1073</v>
      </c>
      <c r="S2393" t="s">
        <v>1073</v>
      </c>
    </row>
    <row r="2394" spans="1:19" x14ac:dyDescent="0.15">
      <c r="A2394">
        <v>2393</v>
      </c>
      <c r="B2394">
        <v>2015</v>
      </c>
      <c r="C2394" t="s">
        <v>276</v>
      </c>
      <c r="D2394" t="s">
        <v>277</v>
      </c>
      <c r="F2394" t="s">
        <v>23</v>
      </c>
      <c r="G2394" t="s">
        <v>23</v>
      </c>
      <c r="H2394" t="s">
        <v>63</v>
      </c>
      <c r="I2394" t="s">
        <v>546</v>
      </c>
      <c r="J2394">
        <v>535</v>
      </c>
      <c r="K2394"/>
      <c r="N2394" t="s">
        <v>36</v>
      </c>
      <c r="P2394">
        <v>0</v>
      </c>
      <c r="Q2394" t="s">
        <v>1073</v>
      </c>
      <c r="R2394" t="s">
        <v>1073</v>
      </c>
      <c r="S2394" t="s">
        <v>1073</v>
      </c>
    </row>
    <row r="2395" spans="1:19" x14ac:dyDescent="0.15">
      <c r="A2395">
        <v>2394</v>
      </c>
      <c r="B2395">
        <v>2015</v>
      </c>
      <c r="C2395" t="s">
        <v>253</v>
      </c>
      <c r="D2395" t="s">
        <v>479</v>
      </c>
      <c r="F2395" t="s">
        <v>23</v>
      </c>
      <c r="G2395" t="s">
        <v>23</v>
      </c>
      <c r="H2395" t="s">
        <v>71</v>
      </c>
      <c r="I2395" t="s">
        <v>546</v>
      </c>
      <c r="J2395">
        <v>1035</v>
      </c>
      <c r="K2395"/>
      <c r="N2395" t="s">
        <v>36</v>
      </c>
      <c r="P2395" t="s">
        <v>1073</v>
      </c>
      <c r="Q2395" t="s">
        <v>1073</v>
      </c>
      <c r="R2395" t="s">
        <v>1073</v>
      </c>
      <c r="S2395" t="s">
        <v>1073</v>
      </c>
    </row>
    <row r="2396" spans="1:19" x14ac:dyDescent="0.15">
      <c r="A2396">
        <v>2395</v>
      </c>
      <c r="B2396">
        <v>2015</v>
      </c>
      <c r="C2396" t="s">
        <v>976</v>
      </c>
      <c r="D2396" t="s">
        <v>432</v>
      </c>
      <c r="F2396" t="s">
        <v>23</v>
      </c>
      <c r="G2396" t="s">
        <v>23</v>
      </c>
      <c r="H2396" t="s">
        <v>63</v>
      </c>
      <c r="I2396" t="s">
        <v>548</v>
      </c>
      <c r="J2396">
        <v>575</v>
      </c>
      <c r="K2396"/>
      <c r="N2396" t="s">
        <v>20</v>
      </c>
      <c r="P2396" t="s">
        <v>1073</v>
      </c>
      <c r="Q2396" t="s">
        <v>1073</v>
      </c>
      <c r="R2396" t="s">
        <v>1073</v>
      </c>
      <c r="S2396" t="s">
        <v>1073</v>
      </c>
    </row>
    <row r="2397" spans="1:19" x14ac:dyDescent="0.15">
      <c r="A2397">
        <v>2396</v>
      </c>
      <c r="B2397">
        <v>2015</v>
      </c>
      <c r="C2397" t="s">
        <v>1026</v>
      </c>
      <c r="D2397" t="s">
        <v>1027</v>
      </c>
      <c r="F2397" t="s">
        <v>23</v>
      </c>
      <c r="G2397" t="s">
        <v>23</v>
      </c>
      <c r="H2397" t="s">
        <v>71</v>
      </c>
      <c r="I2397" t="s">
        <v>547</v>
      </c>
      <c r="J2397">
        <v>370</v>
      </c>
      <c r="K2397"/>
      <c r="N2397" t="s">
        <v>36</v>
      </c>
      <c r="P2397" t="s">
        <v>1073</v>
      </c>
      <c r="Q2397" t="s">
        <v>1073</v>
      </c>
      <c r="R2397" t="s">
        <v>1073</v>
      </c>
      <c r="S2397" t="s">
        <v>1073</v>
      </c>
    </row>
    <row r="2398" spans="1:19" x14ac:dyDescent="0.15">
      <c r="A2398">
        <v>2397</v>
      </c>
      <c r="B2398">
        <v>2015</v>
      </c>
      <c r="C2398" t="s">
        <v>376</v>
      </c>
      <c r="F2398" t="s">
        <v>23</v>
      </c>
      <c r="G2398" t="s">
        <v>23</v>
      </c>
      <c r="H2398" s="6" t="s">
        <v>71</v>
      </c>
      <c r="I2398" t="s">
        <v>947</v>
      </c>
      <c r="J2398">
        <v>3300</v>
      </c>
      <c r="K2398"/>
      <c r="N2398" t="s">
        <v>36</v>
      </c>
      <c r="P2398" t="s">
        <v>1073</v>
      </c>
      <c r="Q2398" t="s">
        <v>1073</v>
      </c>
      <c r="R2398" t="s">
        <v>1073</v>
      </c>
      <c r="S2398" t="s">
        <v>1073</v>
      </c>
    </row>
    <row r="2399" spans="1:19" x14ac:dyDescent="0.15">
      <c r="A2399">
        <v>2398</v>
      </c>
      <c r="B2399">
        <v>2015</v>
      </c>
      <c r="C2399" t="s">
        <v>376</v>
      </c>
      <c r="F2399" t="s">
        <v>50</v>
      </c>
      <c r="G2399" t="s">
        <v>50</v>
      </c>
      <c r="H2399" s="6" t="s">
        <v>71</v>
      </c>
      <c r="I2399" t="s">
        <v>354</v>
      </c>
      <c r="J2399">
        <v>0</v>
      </c>
      <c r="K2399"/>
      <c r="N2399" t="s">
        <v>36</v>
      </c>
      <c r="P2399" t="s">
        <v>1073</v>
      </c>
      <c r="Q2399" t="s">
        <v>1073</v>
      </c>
      <c r="R2399" t="s">
        <v>1073</v>
      </c>
      <c r="S2399" t="s">
        <v>1073</v>
      </c>
    </row>
    <row r="2400" spans="1:19" x14ac:dyDescent="0.15">
      <c r="A2400">
        <v>2399</v>
      </c>
      <c r="B2400">
        <v>2015</v>
      </c>
      <c r="C2400" t="s">
        <v>673</v>
      </c>
      <c r="D2400" t="s">
        <v>65</v>
      </c>
      <c r="F2400" t="s">
        <v>23</v>
      </c>
      <c r="G2400" t="s">
        <v>23</v>
      </c>
      <c r="H2400" s="6" t="s">
        <v>24</v>
      </c>
      <c r="I2400" t="s">
        <v>547</v>
      </c>
      <c r="J2400">
        <v>166</v>
      </c>
      <c r="K2400"/>
      <c r="N2400" t="s">
        <v>20</v>
      </c>
      <c r="P2400" t="s">
        <v>1084</v>
      </c>
      <c r="Q2400" t="s">
        <v>1073</v>
      </c>
      <c r="R2400" t="s">
        <v>1073</v>
      </c>
      <c r="S2400" t="s">
        <v>1073</v>
      </c>
    </row>
    <row r="2401" spans="1:19" x14ac:dyDescent="0.15">
      <c r="A2401">
        <v>2400</v>
      </c>
      <c r="B2401">
        <v>2015</v>
      </c>
      <c r="C2401" t="s">
        <v>39</v>
      </c>
      <c r="D2401" t="s">
        <v>40</v>
      </c>
      <c r="F2401" t="s">
        <v>23</v>
      </c>
      <c r="G2401" t="s">
        <v>23</v>
      </c>
      <c r="H2401" s="6" t="s">
        <v>24</v>
      </c>
      <c r="I2401" t="s">
        <v>547</v>
      </c>
      <c r="J2401">
        <v>166</v>
      </c>
      <c r="K2401"/>
      <c r="N2401" t="s">
        <v>20</v>
      </c>
      <c r="P2401" t="s">
        <v>1081</v>
      </c>
      <c r="Q2401" t="s">
        <v>1073</v>
      </c>
      <c r="R2401" t="s">
        <v>1073</v>
      </c>
      <c r="S2401" t="s">
        <v>1073</v>
      </c>
    </row>
    <row r="2402" spans="1:19" x14ac:dyDescent="0.15">
      <c r="A2402">
        <v>2401</v>
      </c>
      <c r="B2402">
        <v>2015</v>
      </c>
      <c r="C2402" t="s">
        <v>253</v>
      </c>
      <c r="D2402" t="s">
        <v>479</v>
      </c>
      <c r="F2402" t="s">
        <v>23</v>
      </c>
      <c r="G2402" t="s">
        <v>23</v>
      </c>
      <c r="H2402" t="s">
        <v>71</v>
      </c>
      <c r="I2402" t="s">
        <v>354</v>
      </c>
      <c r="J2402">
        <v>0</v>
      </c>
      <c r="K2402"/>
      <c r="N2402" t="s">
        <v>36</v>
      </c>
      <c r="P2402" t="s">
        <v>1073</v>
      </c>
      <c r="Q2402" t="s">
        <v>1073</v>
      </c>
      <c r="R2402" t="s">
        <v>1073</v>
      </c>
      <c r="S2402" t="s">
        <v>1073</v>
      </c>
    </row>
    <row r="2403" spans="1:19" x14ac:dyDescent="0.15">
      <c r="A2403">
        <v>2402</v>
      </c>
      <c r="B2403">
        <v>2015</v>
      </c>
      <c r="C2403" t="s">
        <v>770</v>
      </c>
      <c r="D2403" t="s">
        <v>790</v>
      </c>
      <c r="F2403" t="s">
        <v>23</v>
      </c>
      <c r="G2403" t="s">
        <v>23</v>
      </c>
      <c r="H2403" t="s">
        <v>71</v>
      </c>
      <c r="I2403" t="s">
        <v>546</v>
      </c>
      <c r="J2403">
        <v>635</v>
      </c>
      <c r="K2403"/>
      <c r="N2403" t="s">
        <v>36</v>
      </c>
      <c r="P2403" t="s">
        <v>1073</v>
      </c>
      <c r="Q2403" t="s">
        <v>1073</v>
      </c>
      <c r="R2403" t="s">
        <v>1073</v>
      </c>
      <c r="S2403" t="s">
        <v>1073</v>
      </c>
    </row>
    <row r="2404" spans="1:19" x14ac:dyDescent="0.15">
      <c r="A2404">
        <v>2403</v>
      </c>
      <c r="B2404">
        <v>2015</v>
      </c>
      <c r="C2404" t="s">
        <v>214</v>
      </c>
      <c r="D2404" t="s">
        <v>215</v>
      </c>
      <c r="F2404" t="s">
        <v>23</v>
      </c>
      <c r="G2404" t="s">
        <v>23</v>
      </c>
      <c r="H2404" t="s">
        <v>24</v>
      </c>
      <c r="I2404" t="s">
        <v>547</v>
      </c>
      <c r="J2404">
        <v>166</v>
      </c>
      <c r="K2404"/>
      <c r="N2404" t="s">
        <v>20</v>
      </c>
      <c r="P2404" t="s">
        <v>1081</v>
      </c>
      <c r="Q2404" t="s">
        <v>1073</v>
      </c>
      <c r="R2404" t="s">
        <v>1073</v>
      </c>
      <c r="S2404" t="s">
        <v>1073</v>
      </c>
    </row>
    <row r="2405" spans="1:19" x14ac:dyDescent="0.15">
      <c r="A2405">
        <v>2404</v>
      </c>
      <c r="B2405">
        <v>2015</v>
      </c>
      <c r="C2405" t="s">
        <v>94</v>
      </c>
      <c r="D2405" t="s">
        <v>95</v>
      </c>
      <c r="F2405" t="s">
        <v>96</v>
      </c>
      <c r="G2405" t="s">
        <v>48</v>
      </c>
      <c r="H2405" t="s">
        <v>16</v>
      </c>
      <c r="I2405" t="s">
        <v>546</v>
      </c>
      <c r="J2405">
        <v>535</v>
      </c>
      <c r="K2405"/>
      <c r="N2405" t="s">
        <v>36</v>
      </c>
      <c r="P2405" t="s">
        <v>1073</v>
      </c>
      <c r="Q2405" t="s">
        <v>1073</v>
      </c>
      <c r="R2405" t="s">
        <v>1073</v>
      </c>
      <c r="S2405" t="s">
        <v>1094</v>
      </c>
    </row>
    <row r="2406" spans="1:19" x14ac:dyDescent="0.15">
      <c r="A2406">
        <v>2405</v>
      </c>
      <c r="B2406">
        <v>2015</v>
      </c>
      <c r="C2406" t="s">
        <v>867</v>
      </c>
      <c r="D2406" t="s">
        <v>645</v>
      </c>
      <c r="F2406" t="s">
        <v>23</v>
      </c>
      <c r="G2406" t="s">
        <v>23</v>
      </c>
      <c r="H2406" t="s">
        <v>24</v>
      </c>
      <c r="I2406" t="s">
        <v>25</v>
      </c>
      <c r="J2406">
        <v>396</v>
      </c>
      <c r="K2406"/>
      <c r="N2406" t="s">
        <v>36</v>
      </c>
      <c r="P2406" t="s">
        <v>1081</v>
      </c>
      <c r="Q2406" t="s">
        <v>1073</v>
      </c>
      <c r="R2406" t="s">
        <v>1073</v>
      </c>
      <c r="S2406" t="s">
        <v>1073</v>
      </c>
    </row>
    <row r="2407" spans="1:19" x14ac:dyDescent="0.15">
      <c r="A2407">
        <v>2406</v>
      </c>
      <c r="B2407">
        <v>2015</v>
      </c>
      <c r="C2407" t="s">
        <v>807</v>
      </c>
      <c r="D2407" t="s">
        <v>394</v>
      </c>
      <c r="F2407" t="s">
        <v>23</v>
      </c>
      <c r="G2407" t="s">
        <v>23</v>
      </c>
      <c r="H2407" t="s">
        <v>63</v>
      </c>
      <c r="I2407" t="s">
        <v>546</v>
      </c>
      <c r="J2407">
        <v>635</v>
      </c>
      <c r="K2407"/>
      <c r="N2407" t="s">
        <v>20</v>
      </c>
      <c r="P2407" t="s">
        <v>1073</v>
      </c>
      <c r="Q2407" t="s">
        <v>1073</v>
      </c>
      <c r="R2407" t="s">
        <v>1073</v>
      </c>
      <c r="S2407" t="s">
        <v>1073</v>
      </c>
    </row>
    <row r="2408" spans="1:19" x14ac:dyDescent="0.15">
      <c r="A2408">
        <v>2407</v>
      </c>
      <c r="B2408">
        <v>2015</v>
      </c>
      <c r="C2408" t="s">
        <v>892</v>
      </c>
      <c r="D2408" t="s">
        <v>237</v>
      </c>
      <c r="F2408" t="s">
        <v>23</v>
      </c>
      <c r="G2408" t="s">
        <v>23</v>
      </c>
      <c r="H2408" t="s">
        <v>71</v>
      </c>
      <c r="I2408" t="s">
        <v>546</v>
      </c>
      <c r="J2408">
        <v>535</v>
      </c>
      <c r="K2408"/>
      <c r="N2408" t="s">
        <v>36</v>
      </c>
      <c r="P2408" t="s">
        <v>1073</v>
      </c>
      <c r="Q2408" t="s">
        <v>1073</v>
      </c>
      <c r="R2408" t="s">
        <v>1073</v>
      </c>
      <c r="S2408" t="s">
        <v>1073</v>
      </c>
    </row>
    <row r="2409" spans="1:19" x14ac:dyDescent="0.15">
      <c r="A2409">
        <v>2408</v>
      </c>
      <c r="B2409">
        <v>2015</v>
      </c>
      <c r="C2409" t="s">
        <v>116</v>
      </c>
      <c r="D2409" t="s">
        <v>468</v>
      </c>
      <c r="F2409" t="s">
        <v>23</v>
      </c>
      <c r="G2409" t="s">
        <v>23</v>
      </c>
      <c r="H2409" t="s">
        <v>24</v>
      </c>
      <c r="I2409" t="s">
        <v>547</v>
      </c>
      <c r="J2409">
        <v>166</v>
      </c>
      <c r="K2409"/>
      <c r="N2409" t="s">
        <v>20</v>
      </c>
      <c r="P2409" t="s">
        <v>1081</v>
      </c>
      <c r="Q2409" t="s">
        <v>1073</v>
      </c>
      <c r="R2409" t="s">
        <v>1073</v>
      </c>
      <c r="S2409" t="s">
        <v>1073</v>
      </c>
    </row>
    <row r="2410" spans="1:19" x14ac:dyDescent="0.15">
      <c r="A2410">
        <v>2409</v>
      </c>
      <c r="B2410">
        <v>2015</v>
      </c>
      <c r="C2410" t="s">
        <v>191</v>
      </c>
      <c r="D2410" t="s">
        <v>702</v>
      </c>
      <c r="F2410" t="s">
        <v>23</v>
      </c>
      <c r="G2410" t="s">
        <v>23</v>
      </c>
      <c r="H2410" t="s">
        <v>71</v>
      </c>
      <c r="I2410" t="s">
        <v>546</v>
      </c>
      <c r="J2410">
        <v>535</v>
      </c>
      <c r="K2410"/>
      <c r="N2410" t="s">
        <v>36</v>
      </c>
      <c r="P2410" t="s">
        <v>1073</v>
      </c>
      <c r="Q2410" t="s">
        <v>1073</v>
      </c>
      <c r="R2410" t="s">
        <v>1073</v>
      </c>
      <c r="S2410" t="s">
        <v>1073</v>
      </c>
    </row>
    <row r="2411" spans="1:19" x14ac:dyDescent="0.15">
      <c r="A2411">
        <v>2410</v>
      </c>
      <c r="B2411">
        <v>2015</v>
      </c>
      <c r="C2411" t="s">
        <v>180</v>
      </c>
      <c r="D2411" t="s">
        <v>181</v>
      </c>
      <c r="F2411" t="s">
        <v>23</v>
      </c>
      <c r="G2411" t="s">
        <v>23</v>
      </c>
      <c r="H2411" t="s">
        <v>16</v>
      </c>
      <c r="I2411" t="s">
        <v>548</v>
      </c>
      <c r="J2411">
        <v>475</v>
      </c>
      <c r="K2411"/>
      <c r="N2411" t="s">
        <v>20</v>
      </c>
      <c r="P2411" t="s">
        <v>1081</v>
      </c>
      <c r="Q2411" t="s">
        <v>1073</v>
      </c>
      <c r="R2411" t="s">
        <v>1073</v>
      </c>
      <c r="S2411" t="s">
        <v>1073</v>
      </c>
    </row>
    <row r="2412" spans="1:19" x14ac:dyDescent="0.15">
      <c r="A2412">
        <v>2411</v>
      </c>
      <c r="B2412">
        <v>2015</v>
      </c>
      <c r="C2412" t="s">
        <v>321</v>
      </c>
      <c r="D2412" t="s">
        <v>277</v>
      </c>
      <c r="F2412" t="s">
        <v>23</v>
      </c>
      <c r="G2412" t="s">
        <v>23</v>
      </c>
      <c r="H2412" s="6" t="s">
        <v>24</v>
      </c>
      <c r="I2412" t="s">
        <v>547</v>
      </c>
      <c r="J2412">
        <v>166</v>
      </c>
      <c r="K2412"/>
      <c r="N2412" t="s">
        <v>20</v>
      </c>
      <c r="P2412" t="s">
        <v>1084</v>
      </c>
      <c r="Q2412" t="s">
        <v>1073</v>
      </c>
      <c r="R2412" t="s">
        <v>1073</v>
      </c>
      <c r="S2412" t="s">
        <v>1073</v>
      </c>
    </row>
    <row r="2413" spans="1:19" x14ac:dyDescent="0.15">
      <c r="A2413">
        <v>2412</v>
      </c>
      <c r="B2413">
        <v>2015</v>
      </c>
      <c r="C2413" t="s">
        <v>110</v>
      </c>
      <c r="D2413" t="s">
        <v>111</v>
      </c>
      <c r="F2413" t="s">
        <v>23</v>
      </c>
      <c r="G2413" t="s">
        <v>23</v>
      </c>
      <c r="H2413" t="s">
        <v>16</v>
      </c>
      <c r="I2413" t="s">
        <v>548</v>
      </c>
      <c r="J2413">
        <v>475</v>
      </c>
      <c r="K2413"/>
      <c r="N2413" t="s">
        <v>36</v>
      </c>
      <c r="P2413" t="s">
        <v>1081</v>
      </c>
      <c r="Q2413" t="s">
        <v>1073</v>
      </c>
      <c r="R2413" t="s">
        <v>1073</v>
      </c>
      <c r="S2413" t="s">
        <v>1073</v>
      </c>
    </row>
    <row r="2414" spans="1:19" x14ac:dyDescent="0.15">
      <c r="A2414">
        <v>2413</v>
      </c>
      <c r="B2414">
        <v>2015</v>
      </c>
      <c r="C2414" t="s">
        <v>1028</v>
      </c>
      <c r="D2414" t="s">
        <v>1029</v>
      </c>
      <c r="F2414" t="s">
        <v>23</v>
      </c>
      <c r="G2414" t="s">
        <v>23</v>
      </c>
      <c r="H2414" t="s">
        <v>16</v>
      </c>
      <c r="I2414" t="s">
        <v>546</v>
      </c>
      <c r="J2414">
        <v>600</v>
      </c>
      <c r="K2414"/>
      <c r="N2414" t="s">
        <v>36</v>
      </c>
      <c r="P2414" t="s">
        <v>1073</v>
      </c>
      <c r="Q2414" t="s">
        <v>1073</v>
      </c>
      <c r="R2414" t="s">
        <v>1073</v>
      </c>
      <c r="S2414" t="s">
        <v>1094</v>
      </c>
    </row>
    <row r="2415" spans="1:19" x14ac:dyDescent="0.15">
      <c r="A2415">
        <v>2414</v>
      </c>
      <c r="B2415">
        <v>2015</v>
      </c>
      <c r="C2415" t="s">
        <v>56</v>
      </c>
      <c r="D2415" t="s">
        <v>57</v>
      </c>
      <c r="F2415" t="s">
        <v>23</v>
      </c>
      <c r="G2415" t="s">
        <v>23</v>
      </c>
      <c r="H2415" t="s">
        <v>24</v>
      </c>
      <c r="I2415" t="s">
        <v>25</v>
      </c>
      <c r="J2415">
        <v>146</v>
      </c>
      <c r="K2415"/>
      <c r="N2415" t="s">
        <v>36</v>
      </c>
      <c r="P2415" t="s">
        <v>1081</v>
      </c>
      <c r="Q2415" t="s">
        <v>1073</v>
      </c>
      <c r="R2415" t="s">
        <v>1073</v>
      </c>
      <c r="S2415" t="s">
        <v>1073</v>
      </c>
    </row>
    <row r="2416" spans="1:19" x14ac:dyDescent="0.15">
      <c r="A2416">
        <v>2415</v>
      </c>
      <c r="B2416">
        <v>2015</v>
      </c>
      <c r="C2416" t="s">
        <v>56</v>
      </c>
      <c r="D2416" t="s">
        <v>57</v>
      </c>
      <c r="F2416" t="s">
        <v>23</v>
      </c>
      <c r="G2416" t="s">
        <v>23</v>
      </c>
      <c r="H2416" t="s">
        <v>24</v>
      </c>
      <c r="I2416" t="s">
        <v>547</v>
      </c>
      <c r="J2416">
        <v>166</v>
      </c>
      <c r="K2416"/>
      <c r="N2416" t="s">
        <v>20</v>
      </c>
      <c r="P2416" t="s">
        <v>1081</v>
      </c>
      <c r="Q2416" t="s">
        <v>1073</v>
      </c>
      <c r="R2416" t="s">
        <v>1073</v>
      </c>
      <c r="S2416" t="s">
        <v>1073</v>
      </c>
    </row>
    <row r="2417" spans="1:19" x14ac:dyDescent="0.15">
      <c r="A2417">
        <v>2416</v>
      </c>
      <c r="B2417">
        <v>2015</v>
      </c>
      <c r="C2417" t="s">
        <v>1030</v>
      </c>
      <c r="F2417" t="s">
        <v>23</v>
      </c>
      <c r="G2417" t="s">
        <v>23</v>
      </c>
      <c r="H2417" t="s">
        <v>67</v>
      </c>
      <c r="I2417" t="s">
        <v>25</v>
      </c>
      <c r="J2417">
        <v>350</v>
      </c>
      <c r="K2417"/>
      <c r="N2417" t="s">
        <v>36</v>
      </c>
      <c r="P2417">
        <v>0</v>
      </c>
      <c r="Q2417" t="s">
        <v>1073</v>
      </c>
      <c r="R2417" t="s">
        <v>1073</v>
      </c>
      <c r="S2417" t="s">
        <v>1073</v>
      </c>
    </row>
    <row r="2418" spans="1:19" x14ac:dyDescent="0.15">
      <c r="A2418">
        <v>2417</v>
      </c>
      <c r="B2418">
        <v>2015</v>
      </c>
      <c r="C2418" t="s">
        <v>904</v>
      </c>
      <c r="D2418" t="s">
        <v>905</v>
      </c>
      <c r="F2418" t="s">
        <v>23</v>
      </c>
      <c r="G2418" t="s">
        <v>23</v>
      </c>
      <c r="H2418" t="s">
        <v>16</v>
      </c>
      <c r="I2418" t="s">
        <v>546</v>
      </c>
      <c r="J2418">
        <v>535</v>
      </c>
      <c r="K2418"/>
      <c r="N2418" t="s">
        <v>36</v>
      </c>
      <c r="P2418" t="s">
        <v>1084</v>
      </c>
      <c r="Q2418" t="s">
        <v>1073</v>
      </c>
      <c r="R2418" t="s">
        <v>1073</v>
      </c>
      <c r="S2418" t="s">
        <v>1073</v>
      </c>
    </row>
    <row r="2419" spans="1:19" x14ac:dyDescent="0.15">
      <c r="A2419">
        <v>2418</v>
      </c>
      <c r="B2419">
        <v>2015</v>
      </c>
      <c r="C2419" t="s">
        <v>440</v>
      </c>
      <c r="D2419" t="s">
        <v>441</v>
      </c>
      <c r="F2419" t="s">
        <v>23</v>
      </c>
      <c r="G2419" t="s">
        <v>23</v>
      </c>
      <c r="H2419" t="s">
        <v>71</v>
      </c>
      <c r="I2419" t="s">
        <v>546</v>
      </c>
      <c r="J2419">
        <v>535</v>
      </c>
      <c r="K2419"/>
      <c r="N2419" t="s">
        <v>36</v>
      </c>
      <c r="P2419" t="s">
        <v>1073</v>
      </c>
      <c r="Q2419" t="s">
        <v>1073</v>
      </c>
      <c r="R2419" t="s">
        <v>1073</v>
      </c>
      <c r="S2419" t="s">
        <v>1073</v>
      </c>
    </row>
    <row r="2420" spans="1:19" x14ac:dyDescent="0.15">
      <c r="A2420">
        <v>2419</v>
      </c>
      <c r="B2420">
        <v>2015</v>
      </c>
      <c r="C2420" t="s">
        <v>498</v>
      </c>
      <c r="D2420" t="s">
        <v>499</v>
      </c>
      <c r="F2420" t="s">
        <v>23</v>
      </c>
      <c r="G2420" t="s">
        <v>23</v>
      </c>
      <c r="H2420" t="s">
        <v>71</v>
      </c>
      <c r="I2420" t="s">
        <v>548</v>
      </c>
      <c r="J2420">
        <v>475</v>
      </c>
      <c r="K2420"/>
      <c r="N2420" t="s">
        <v>20</v>
      </c>
      <c r="P2420" t="s">
        <v>1073</v>
      </c>
      <c r="Q2420" t="s">
        <v>1073</v>
      </c>
      <c r="R2420" t="s">
        <v>1073</v>
      </c>
      <c r="S2420" t="s">
        <v>1073</v>
      </c>
    </row>
    <row r="2421" spans="1:19" x14ac:dyDescent="0.15">
      <c r="A2421">
        <v>2420</v>
      </c>
      <c r="B2421">
        <v>2015</v>
      </c>
      <c r="C2421" t="s">
        <v>258</v>
      </c>
      <c r="D2421" t="s">
        <v>101</v>
      </c>
      <c r="F2421" t="s">
        <v>23</v>
      </c>
      <c r="G2421" t="s">
        <v>23</v>
      </c>
      <c r="H2421" t="s">
        <v>24</v>
      </c>
      <c r="I2421" t="s">
        <v>547</v>
      </c>
      <c r="J2421">
        <v>166</v>
      </c>
      <c r="K2421"/>
      <c r="N2421" t="s">
        <v>36</v>
      </c>
      <c r="P2421" t="s">
        <v>1081</v>
      </c>
      <c r="Q2421" t="s">
        <v>1073</v>
      </c>
      <c r="R2421" t="s">
        <v>1073</v>
      </c>
      <c r="S2421" t="s">
        <v>1073</v>
      </c>
    </row>
    <row r="2422" spans="1:19" x14ac:dyDescent="0.15">
      <c r="A2422">
        <v>2421</v>
      </c>
      <c r="B2422">
        <v>2015</v>
      </c>
      <c r="C2422" t="s">
        <v>272</v>
      </c>
      <c r="D2422" t="s">
        <v>296</v>
      </c>
      <c r="F2422" t="s">
        <v>23</v>
      </c>
      <c r="G2422" t="s">
        <v>23</v>
      </c>
      <c r="H2422" t="s">
        <v>24</v>
      </c>
      <c r="I2422" t="s">
        <v>25</v>
      </c>
      <c r="J2422">
        <v>246</v>
      </c>
      <c r="K2422"/>
      <c r="N2422" t="s">
        <v>36</v>
      </c>
      <c r="P2422" t="s">
        <v>1081</v>
      </c>
      <c r="Q2422" t="s">
        <v>1073</v>
      </c>
      <c r="R2422" t="s">
        <v>1073</v>
      </c>
      <c r="S2422" t="s">
        <v>1073</v>
      </c>
    </row>
    <row r="2423" spans="1:19" x14ac:dyDescent="0.15">
      <c r="A2423">
        <v>2422</v>
      </c>
      <c r="B2423">
        <v>2015</v>
      </c>
      <c r="C2423" t="s">
        <v>234</v>
      </c>
      <c r="D2423" t="s">
        <v>235</v>
      </c>
      <c r="F2423" t="s">
        <v>23</v>
      </c>
      <c r="G2423" t="s">
        <v>23</v>
      </c>
      <c r="H2423" t="s">
        <v>24</v>
      </c>
      <c r="I2423" t="s">
        <v>547</v>
      </c>
      <c r="J2423">
        <v>166</v>
      </c>
      <c r="K2423"/>
      <c r="N2423" t="s">
        <v>20</v>
      </c>
      <c r="P2423" t="s">
        <v>1081</v>
      </c>
      <c r="Q2423" t="s">
        <v>1073</v>
      </c>
      <c r="R2423" t="s">
        <v>1073</v>
      </c>
      <c r="S2423" t="s">
        <v>1073</v>
      </c>
    </row>
    <row r="2424" spans="1:19" x14ac:dyDescent="0.15">
      <c r="A2424">
        <v>2423</v>
      </c>
      <c r="B2424">
        <v>2015</v>
      </c>
      <c r="C2424" t="s">
        <v>1031</v>
      </c>
      <c r="D2424" t="s">
        <v>1032</v>
      </c>
      <c r="F2424" t="s">
        <v>767</v>
      </c>
      <c r="G2424" t="s">
        <v>48</v>
      </c>
      <c r="H2424" t="s">
        <v>16</v>
      </c>
      <c r="I2424" t="s">
        <v>546</v>
      </c>
      <c r="J2424">
        <v>535</v>
      </c>
      <c r="K2424"/>
      <c r="N2424" t="s">
        <v>20</v>
      </c>
      <c r="P2424" t="s">
        <v>1073</v>
      </c>
      <c r="Q2424" t="s">
        <v>1073</v>
      </c>
      <c r="R2424" t="s">
        <v>1073</v>
      </c>
      <c r="S2424" t="s">
        <v>1094</v>
      </c>
    </row>
    <row r="2425" spans="1:19" x14ac:dyDescent="0.15">
      <c r="A2425">
        <v>2424</v>
      </c>
      <c r="B2425">
        <v>2015</v>
      </c>
      <c r="C2425" t="s">
        <v>94</v>
      </c>
      <c r="D2425" t="s">
        <v>95</v>
      </c>
      <c r="F2425" t="s">
        <v>96</v>
      </c>
      <c r="G2425" t="s">
        <v>48</v>
      </c>
      <c r="H2425" t="s">
        <v>71</v>
      </c>
      <c r="I2425" t="s">
        <v>546</v>
      </c>
      <c r="J2425">
        <v>535</v>
      </c>
      <c r="K2425"/>
      <c r="N2425" t="s">
        <v>36</v>
      </c>
      <c r="P2425" t="s">
        <v>1073</v>
      </c>
      <c r="Q2425" t="s">
        <v>1073</v>
      </c>
      <c r="R2425" t="s">
        <v>1073</v>
      </c>
      <c r="S2425" t="s">
        <v>1094</v>
      </c>
    </row>
    <row r="2426" spans="1:19" x14ac:dyDescent="0.15">
      <c r="A2426">
        <v>2425</v>
      </c>
      <c r="B2426">
        <v>2015</v>
      </c>
      <c r="C2426" t="s">
        <v>45</v>
      </c>
      <c r="D2426" t="s">
        <v>46</v>
      </c>
      <c r="F2426" t="s">
        <v>47</v>
      </c>
      <c r="G2426" t="s">
        <v>48</v>
      </c>
      <c r="H2426" s="6" t="s">
        <v>24</v>
      </c>
      <c r="I2426" t="s">
        <v>547</v>
      </c>
      <c r="J2426">
        <v>520</v>
      </c>
      <c r="K2426"/>
      <c r="N2426" t="s">
        <v>36</v>
      </c>
      <c r="P2426">
        <v>0</v>
      </c>
      <c r="Q2426" t="s">
        <v>1073</v>
      </c>
      <c r="R2426" t="s">
        <v>1073</v>
      </c>
      <c r="S2426" t="s">
        <v>1094</v>
      </c>
    </row>
    <row r="2427" spans="1:19" x14ac:dyDescent="0.15">
      <c r="A2427">
        <v>2426</v>
      </c>
      <c r="B2427">
        <v>2015</v>
      </c>
      <c r="C2427" t="s">
        <v>264</v>
      </c>
      <c r="D2427" t="s">
        <v>168</v>
      </c>
      <c r="F2427" t="s">
        <v>23</v>
      </c>
      <c r="G2427" t="s">
        <v>23</v>
      </c>
      <c r="H2427" t="s">
        <v>71</v>
      </c>
      <c r="I2427" t="s">
        <v>851</v>
      </c>
      <c r="J2427">
        <v>0</v>
      </c>
      <c r="K2427"/>
      <c r="N2427" t="s">
        <v>36</v>
      </c>
      <c r="P2427" t="s">
        <v>1073</v>
      </c>
      <c r="Q2427" t="s">
        <v>1073</v>
      </c>
      <c r="R2427" t="s">
        <v>1073</v>
      </c>
      <c r="S2427" t="s">
        <v>1073</v>
      </c>
    </row>
    <row r="2428" spans="1:19" x14ac:dyDescent="0.15">
      <c r="A2428">
        <v>2427</v>
      </c>
      <c r="B2428">
        <v>2015</v>
      </c>
      <c r="C2428" t="s">
        <v>198</v>
      </c>
      <c r="D2428" t="s">
        <v>185</v>
      </c>
      <c r="F2428" t="s">
        <v>23</v>
      </c>
      <c r="G2428" t="s">
        <v>23</v>
      </c>
      <c r="H2428" t="s">
        <v>24</v>
      </c>
      <c r="I2428" t="s">
        <v>25</v>
      </c>
      <c r="J2428">
        <v>146</v>
      </c>
      <c r="K2428"/>
      <c r="N2428" t="s">
        <v>20</v>
      </c>
      <c r="P2428" t="s">
        <v>1081</v>
      </c>
      <c r="Q2428" t="s">
        <v>1073</v>
      </c>
      <c r="R2428" t="s">
        <v>1073</v>
      </c>
      <c r="S2428" t="s">
        <v>1073</v>
      </c>
    </row>
    <row r="2429" spans="1:19" x14ac:dyDescent="0.15">
      <c r="A2429">
        <v>2428</v>
      </c>
      <c r="B2429">
        <v>2015</v>
      </c>
      <c r="C2429" t="s">
        <v>856</v>
      </c>
      <c r="D2429" t="s">
        <v>284</v>
      </c>
      <c r="F2429" t="s">
        <v>23</v>
      </c>
      <c r="G2429" t="s">
        <v>23</v>
      </c>
      <c r="H2429" t="s">
        <v>71</v>
      </c>
      <c r="I2429" t="s">
        <v>965</v>
      </c>
      <c r="J2429">
        <v>5000</v>
      </c>
      <c r="K2429"/>
      <c r="N2429" t="s">
        <v>36</v>
      </c>
      <c r="P2429" t="s">
        <v>1073</v>
      </c>
      <c r="Q2429" t="s">
        <v>1073</v>
      </c>
      <c r="R2429" t="s">
        <v>1073</v>
      </c>
      <c r="S2429" t="s">
        <v>1073</v>
      </c>
    </row>
    <row r="2430" spans="1:19" x14ac:dyDescent="0.15">
      <c r="A2430">
        <v>2429</v>
      </c>
      <c r="B2430">
        <v>2015</v>
      </c>
      <c r="C2430" t="s">
        <v>970</v>
      </c>
      <c r="D2430" t="s">
        <v>971</v>
      </c>
      <c r="F2430" t="s">
        <v>121</v>
      </c>
      <c r="G2430" t="s">
        <v>43</v>
      </c>
      <c r="H2430" t="s">
        <v>71</v>
      </c>
      <c r="I2430" t="s">
        <v>546</v>
      </c>
      <c r="J2430">
        <v>1335</v>
      </c>
      <c r="K2430"/>
      <c r="N2430" t="s">
        <v>36</v>
      </c>
      <c r="P2430" t="s">
        <v>1073</v>
      </c>
      <c r="Q2430" t="s">
        <v>1073</v>
      </c>
      <c r="R2430" t="s">
        <v>1073</v>
      </c>
      <c r="S2430" t="s">
        <v>1073</v>
      </c>
    </row>
    <row r="2431" spans="1:19" x14ac:dyDescent="0.15">
      <c r="A2431">
        <v>2430</v>
      </c>
      <c r="B2431">
        <v>2015</v>
      </c>
      <c r="C2431" t="s">
        <v>282</v>
      </c>
      <c r="D2431" t="s">
        <v>283</v>
      </c>
      <c r="F2431" t="s">
        <v>23</v>
      </c>
      <c r="G2431" t="s">
        <v>23</v>
      </c>
      <c r="H2431" s="6" t="s">
        <v>24</v>
      </c>
      <c r="I2431" t="s">
        <v>25</v>
      </c>
      <c r="J2431">
        <v>146</v>
      </c>
      <c r="K2431"/>
      <c r="N2431" t="s">
        <v>36</v>
      </c>
      <c r="P2431" t="s">
        <v>1081</v>
      </c>
      <c r="Q2431" t="s">
        <v>1073</v>
      </c>
      <c r="R2431" t="s">
        <v>1073</v>
      </c>
      <c r="S2431" t="s">
        <v>1073</v>
      </c>
    </row>
    <row r="2432" spans="1:19" x14ac:dyDescent="0.15">
      <c r="A2432">
        <v>2431</v>
      </c>
      <c r="B2432">
        <v>2015</v>
      </c>
      <c r="C2432" t="s">
        <v>206</v>
      </c>
      <c r="D2432" t="s">
        <v>223</v>
      </c>
      <c r="F2432" t="s">
        <v>23</v>
      </c>
      <c r="G2432" t="s">
        <v>23</v>
      </c>
      <c r="H2432" t="s">
        <v>24</v>
      </c>
      <c r="I2432" t="s">
        <v>547</v>
      </c>
      <c r="J2432">
        <v>166</v>
      </c>
      <c r="K2432"/>
      <c r="N2432" t="s">
        <v>36</v>
      </c>
      <c r="P2432" t="s">
        <v>1081</v>
      </c>
      <c r="Q2432" t="s">
        <v>1073</v>
      </c>
      <c r="R2432" t="s">
        <v>1073</v>
      </c>
      <c r="S2432" t="s">
        <v>1073</v>
      </c>
    </row>
    <row r="2433" spans="1:19" x14ac:dyDescent="0.15">
      <c r="A2433">
        <v>2432</v>
      </c>
      <c r="B2433">
        <v>2015</v>
      </c>
      <c r="C2433" t="s">
        <v>856</v>
      </c>
      <c r="D2433" t="s">
        <v>284</v>
      </c>
      <c r="F2433" t="s">
        <v>23</v>
      </c>
      <c r="G2433" t="s">
        <v>23</v>
      </c>
      <c r="H2433" t="s">
        <v>71</v>
      </c>
      <c r="I2433" t="s">
        <v>546</v>
      </c>
      <c r="J2433">
        <v>1235</v>
      </c>
      <c r="K2433"/>
      <c r="N2433" t="s">
        <v>36</v>
      </c>
      <c r="P2433" t="s">
        <v>1073</v>
      </c>
      <c r="Q2433" t="s">
        <v>1073</v>
      </c>
      <c r="R2433" t="s">
        <v>1073</v>
      </c>
      <c r="S2433" t="s">
        <v>1073</v>
      </c>
    </row>
    <row r="2434" spans="1:19" x14ac:dyDescent="0.15">
      <c r="A2434">
        <v>2433</v>
      </c>
      <c r="B2434">
        <v>2015</v>
      </c>
      <c r="C2434" t="s">
        <v>282</v>
      </c>
      <c r="D2434" t="s">
        <v>283</v>
      </c>
      <c r="F2434" t="s">
        <v>23</v>
      </c>
      <c r="G2434" t="s">
        <v>23</v>
      </c>
      <c r="H2434" t="s">
        <v>24</v>
      </c>
      <c r="I2434" t="s">
        <v>547</v>
      </c>
      <c r="J2434">
        <v>166</v>
      </c>
      <c r="K2434"/>
      <c r="N2434" t="s">
        <v>36</v>
      </c>
      <c r="P2434" t="s">
        <v>1081</v>
      </c>
      <c r="Q2434" t="s">
        <v>1073</v>
      </c>
      <c r="R2434" t="s">
        <v>1073</v>
      </c>
      <c r="S2434" t="s">
        <v>1073</v>
      </c>
    </row>
    <row r="2435" spans="1:19" x14ac:dyDescent="0.15">
      <c r="A2435">
        <v>2434</v>
      </c>
      <c r="B2435">
        <v>2015</v>
      </c>
      <c r="C2435" t="s">
        <v>163</v>
      </c>
      <c r="D2435" t="s">
        <v>164</v>
      </c>
      <c r="F2435" t="s">
        <v>23</v>
      </c>
      <c r="G2435" t="s">
        <v>23</v>
      </c>
      <c r="H2435" t="s">
        <v>67</v>
      </c>
      <c r="I2435" t="s">
        <v>546</v>
      </c>
      <c r="J2435">
        <v>535</v>
      </c>
      <c r="K2435"/>
      <c r="N2435" t="s">
        <v>20</v>
      </c>
      <c r="P2435" t="s">
        <v>1081</v>
      </c>
      <c r="Q2435" t="s">
        <v>1073</v>
      </c>
      <c r="R2435" t="s">
        <v>1073</v>
      </c>
      <c r="S2435" t="s">
        <v>1073</v>
      </c>
    </row>
    <row r="2436" spans="1:19" x14ac:dyDescent="0.15">
      <c r="A2436">
        <v>2435</v>
      </c>
      <c r="B2436">
        <v>2015</v>
      </c>
      <c r="C2436" t="s">
        <v>272</v>
      </c>
      <c r="D2436" t="s">
        <v>273</v>
      </c>
      <c r="F2436" t="s">
        <v>23</v>
      </c>
      <c r="G2436" t="s">
        <v>23</v>
      </c>
      <c r="H2436" t="s">
        <v>24</v>
      </c>
      <c r="I2436" t="s">
        <v>275</v>
      </c>
      <c r="J2436">
        <v>0</v>
      </c>
      <c r="K2436"/>
      <c r="N2436" t="s">
        <v>36</v>
      </c>
      <c r="P2436" t="s">
        <v>1081</v>
      </c>
      <c r="Q2436" t="s">
        <v>1073</v>
      </c>
      <c r="R2436" t="s">
        <v>1073</v>
      </c>
      <c r="S2436" t="s">
        <v>1073</v>
      </c>
    </row>
    <row r="2437" spans="1:19" x14ac:dyDescent="0.15">
      <c r="A2437">
        <v>2436</v>
      </c>
      <c r="B2437">
        <v>2015</v>
      </c>
      <c r="C2437" t="s">
        <v>674</v>
      </c>
      <c r="D2437" t="s">
        <v>380</v>
      </c>
      <c r="F2437" t="s">
        <v>23</v>
      </c>
      <c r="G2437" t="s">
        <v>23</v>
      </c>
      <c r="H2437" t="s">
        <v>71</v>
      </c>
      <c r="I2437" t="s">
        <v>546</v>
      </c>
      <c r="J2437">
        <v>1235</v>
      </c>
      <c r="K2437"/>
      <c r="N2437" t="s">
        <v>50</v>
      </c>
      <c r="P2437" t="s">
        <v>1073</v>
      </c>
      <c r="Q2437" t="s">
        <v>1073</v>
      </c>
      <c r="R2437" t="s">
        <v>1073</v>
      </c>
      <c r="S2437" t="s">
        <v>1073</v>
      </c>
    </row>
    <row r="2438" spans="1:19" x14ac:dyDescent="0.15">
      <c r="A2438">
        <v>2437</v>
      </c>
      <c r="B2438">
        <v>2015</v>
      </c>
      <c r="C2438" t="s">
        <v>481</v>
      </c>
      <c r="D2438" t="s">
        <v>561</v>
      </c>
      <c r="F2438" t="s">
        <v>23</v>
      </c>
      <c r="G2438" t="s">
        <v>23</v>
      </c>
      <c r="H2438" t="s">
        <v>71</v>
      </c>
      <c r="I2438" t="s">
        <v>546</v>
      </c>
      <c r="J2438">
        <v>1335</v>
      </c>
      <c r="K2438"/>
      <c r="N2438" t="s">
        <v>50</v>
      </c>
      <c r="P2438" t="s">
        <v>1073</v>
      </c>
      <c r="Q2438" t="s">
        <v>1073</v>
      </c>
      <c r="R2438" t="s">
        <v>1073</v>
      </c>
      <c r="S2438" t="s">
        <v>1073</v>
      </c>
    </row>
    <row r="2439" spans="1:19" x14ac:dyDescent="0.15">
      <c r="A2439">
        <v>2438</v>
      </c>
      <c r="B2439">
        <v>2015</v>
      </c>
      <c r="C2439" t="s">
        <v>429</v>
      </c>
      <c r="D2439" t="s">
        <v>430</v>
      </c>
      <c r="F2439" t="s">
        <v>23</v>
      </c>
      <c r="G2439" t="s">
        <v>23</v>
      </c>
      <c r="H2439" t="s">
        <v>63</v>
      </c>
      <c r="I2439" t="s">
        <v>548</v>
      </c>
      <c r="J2439">
        <v>475</v>
      </c>
      <c r="K2439"/>
      <c r="N2439" t="s">
        <v>36</v>
      </c>
      <c r="P2439" t="s">
        <v>1073</v>
      </c>
      <c r="Q2439" t="s">
        <v>1073</v>
      </c>
      <c r="R2439" t="s">
        <v>1073</v>
      </c>
      <c r="S2439" t="s">
        <v>1073</v>
      </c>
    </row>
    <row r="2440" spans="1:19" x14ac:dyDescent="0.15">
      <c r="A2440">
        <v>2439</v>
      </c>
      <c r="B2440">
        <v>2015</v>
      </c>
      <c r="C2440" t="s">
        <v>218</v>
      </c>
      <c r="D2440" t="s">
        <v>219</v>
      </c>
      <c r="F2440" t="s">
        <v>23</v>
      </c>
      <c r="G2440" t="s">
        <v>23</v>
      </c>
      <c r="H2440" t="s">
        <v>24</v>
      </c>
      <c r="I2440" t="s">
        <v>547</v>
      </c>
      <c r="J2440">
        <v>328</v>
      </c>
      <c r="K2440"/>
      <c r="N2440" t="s">
        <v>50</v>
      </c>
      <c r="P2440" t="s">
        <v>1081</v>
      </c>
      <c r="Q2440" t="s">
        <v>1073</v>
      </c>
      <c r="R2440" t="s">
        <v>1073</v>
      </c>
      <c r="S2440" t="s">
        <v>1073</v>
      </c>
    </row>
    <row r="2441" spans="1:19" x14ac:dyDescent="0.15">
      <c r="A2441">
        <v>2440</v>
      </c>
      <c r="B2441">
        <v>2015</v>
      </c>
      <c r="C2441" t="s">
        <v>167</v>
      </c>
      <c r="D2441" t="s">
        <v>168</v>
      </c>
      <c r="F2441" t="s">
        <v>23</v>
      </c>
      <c r="G2441" t="s">
        <v>23</v>
      </c>
      <c r="H2441" t="s">
        <v>16</v>
      </c>
      <c r="I2441" t="s">
        <v>548</v>
      </c>
      <c r="J2441">
        <v>475</v>
      </c>
      <c r="K2441"/>
      <c r="N2441" t="s">
        <v>36</v>
      </c>
      <c r="P2441" t="s">
        <v>1081</v>
      </c>
      <c r="Q2441" t="s">
        <v>1073</v>
      </c>
      <c r="R2441" t="s">
        <v>1073</v>
      </c>
      <c r="S2441" t="s">
        <v>1073</v>
      </c>
    </row>
    <row r="2442" spans="1:19" x14ac:dyDescent="0.15">
      <c r="A2442">
        <v>2441</v>
      </c>
      <c r="B2442">
        <v>2015</v>
      </c>
      <c r="C2442" t="s">
        <v>408</v>
      </c>
      <c r="D2442" t="s">
        <v>261</v>
      </c>
      <c r="F2442" t="s">
        <v>23</v>
      </c>
      <c r="G2442" t="s">
        <v>23</v>
      </c>
      <c r="H2442" t="s">
        <v>24</v>
      </c>
      <c r="I2442" t="s">
        <v>547</v>
      </c>
      <c r="J2442">
        <v>166</v>
      </c>
      <c r="K2442"/>
      <c r="N2442" t="s">
        <v>36</v>
      </c>
      <c r="P2442" t="s">
        <v>1081</v>
      </c>
      <c r="Q2442" t="s">
        <v>1073</v>
      </c>
      <c r="R2442" t="s">
        <v>1073</v>
      </c>
      <c r="S2442" t="s">
        <v>1073</v>
      </c>
    </row>
    <row r="2443" spans="1:19" x14ac:dyDescent="0.15">
      <c r="A2443">
        <v>2442</v>
      </c>
      <c r="B2443">
        <v>2015</v>
      </c>
      <c r="C2443" t="s">
        <v>140</v>
      </c>
      <c r="D2443" t="s">
        <v>298</v>
      </c>
      <c r="F2443" t="s">
        <v>23</v>
      </c>
      <c r="G2443" t="s">
        <v>23</v>
      </c>
      <c r="H2443" s="6" t="s">
        <v>67</v>
      </c>
      <c r="I2443" t="s">
        <v>546</v>
      </c>
      <c r="J2443">
        <v>535</v>
      </c>
      <c r="K2443"/>
      <c r="N2443" t="s">
        <v>36</v>
      </c>
      <c r="P2443" t="s">
        <v>1081</v>
      </c>
      <c r="Q2443" t="s">
        <v>1073</v>
      </c>
      <c r="R2443" t="s">
        <v>1073</v>
      </c>
      <c r="S2443" t="s">
        <v>1073</v>
      </c>
    </row>
    <row r="2444" spans="1:19" x14ac:dyDescent="0.15">
      <c r="A2444">
        <v>2443</v>
      </c>
      <c r="B2444">
        <v>2015</v>
      </c>
      <c r="C2444" t="s">
        <v>948</v>
      </c>
      <c r="D2444" t="s">
        <v>949</v>
      </c>
      <c r="F2444" t="s">
        <v>23</v>
      </c>
      <c r="G2444" t="s">
        <v>23</v>
      </c>
      <c r="H2444" t="s">
        <v>16</v>
      </c>
      <c r="I2444" t="s">
        <v>546</v>
      </c>
      <c r="J2444">
        <v>500</v>
      </c>
      <c r="K2444"/>
      <c r="N2444" t="s">
        <v>20</v>
      </c>
      <c r="P2444" t="s">
        <v>1084</v>
      </c>
      <c r="Q2444" t="s">
        <v>1073</v>
      </c>
      <c r="R2444" t="s">
        <v>1073</v>
      </c>
      <c r="S2444" t="s">
        <v>1073</v>
      </c>
    </row>
    <row r="2445" spans="1:19" x14ac:dyDescent="0.15">
      <c r="A2445">
        <v>2444</v>
      </c>
      <c r="B2445">
        <v>2015</v>
      </c>
      <c r="C2445" t="s">
        <v>1033</v>
      </c>
      <c r="D2445" t="s">
        <v>836</v>
      </c>
      <c r="F2445" t="s">
        <v>74</v>
      </c>
      <c r="G2445" t="s">
        <v>35</v>
      </c>
      <c r="H2445" t="s">
        <v>24</v>
      </c>
      <c r="I2445" t="s">
        <v>547</v>
      </c>
      <c r="J2445">
        <v>670</v>
      </c>
      <c r="K2445"/>
      <c r="N2445" t="s">
        <v>36</v>
      </c>
      <c r="P2445" t="s">
        <v>1073</v>
      </c>
      <c r="Q2445" t="s">
        <v>1073</v>
      </c>
      <c r="R2445" t="s">
        <v>1073</v>
      </c>
      <c r="S2445" t="s">
        <v>1073</v>
      </c>
    </row>
    <row r="2446" spans="1:19" x14ac:dyDescent="0.15">
      <c r="A2446">
        <v>2445</v>
      </c>
      <c r="B2446">
        <v>2015</v>
      </c>
      <c r="C2446" t="s">
        <v>1034</v>
      </c>
      <c r="D2446" t="s">
        <v>863</v>
      </c>
      <c r="F2446" t="s">
        <v>23</v>
      </c>
      <c r="G2446" t="s">
        <v>23</v>
      </c>
      <c r="H2446" s="6" t="s">
        <v>24</v>
      </c>
      <c r="I2446" t="s">
        <v>25</v>
      </c>
      <c r="J2446">
        <v>146</v>
      </c>
      <c r="K2446"/>
      <c r="N2446" t="s">
        <v>36</v>
      </c>
      <c r="P2446" t="s">
        <v>1081</v>
      </c>
      <c r="Q2446" t="s">
        <v>1073</v>
      </c>
      <c r="R2446" t="s">
        <v>1073</v>
      </c>
      <c r="S2446" t="s">
        <v>1073</v>
      </c>
    </row>
    <row r="2447" spans="1:19" x14ac:dyDescent="0.15">
      <c r="A2447">
        <v>2446</v>
      </c>
      <c r="B2447">
        <v>2015</v>
      </c>
      <c r="C2447" t="s">
        <v>414</v>
      </c>
      <c r="D2447" t="s">
        <v>415</v>
      </c>
      <c r="F2447" t="s">
        <v>23</v>
      </c>
      <c r="G2447" t="s">
        <v>23</v>
      </c>
      <c r="H2447" t="s">
        <v>71</v>
      </c>
      <c r="I2447" t="s">
        <v>988</v>
      </c>
      <c r="J2447">
        <v>2650</v>
      </c>
      <c r="K2447"/>
      <c r="N2447" t="s">
        <v>36</v>
      </c>
      <c r="P2447" t="s">
        <v>1073</v>
      </c>
      <c r="Q2447" t="s">
        <v>1073</v>
      </c>
      <c r="R2447" t="s">
        <v>1073</v>
      </c>
      <c r="S2447" t="s">
        <v>1073</v>
      </c>
    </row>
    <row r="2448" spans="1:19" x14ac:dyDescent="0.15">
      <c r="A2448">
        <v>2447</v>
      </c>
      <c r="B2448">
        <v>2015</v>
      </c>
      <c r="C2448" t="s">
        <v>505</v>
      </c>
      <c r="D2448" t="s">
        <v>219</v>
      </c>
      <c r="F2448" t="s">
        <v>23</v>
      </c>
      <c r="G2448" t="s">
        <v>23</v>
      </c>
      <c r="H2448" s="6" t="s">
        <v>67</v>
      </c>
      <c r="I2448" t="s">
        <v>546</v>
      </c>
      <c r="J2448">
        <v>635</v>
      </c>
      <c r="K2448"/>
      <c r="N2448" t="s">
        <v>20</v>
      </c>
      <c r="P2448">
        <v>0</v>
      </c>
      <c r="Q2448" t="s">
        <v>1073</v>
      </c>
      <c r="R2448" t="s">
        <v>1073</v>
      </c>
      <c r="S2448" t="s">
        <v>1073</v>
      </c>
    </row>
    <row r="2449" spans="1:19" x14ac:dyDescent="0.15">
      <c r="A2449">
        <v>2448</v>
      </c>
      <c r="B2449">
        <v>2015</v>
      </c>
      <c r="C2449" t="s">
        <v>678</v>
      </c>
      <c r="D2449" t="s">
        <v>571</v>
      </c>
      <c r="F2449" t="s">
        <v>23</v>
      </c>
      <c r="G2449" t="s">
        <v>23</v>
      </c>
      <c r="H2449" t="s">
        <v>71</v>
      </c>
      <c r="I2449" t="s">
        <v>546</v>
      </c>
      <c r="J2449">
        <v>1735</v>
      </c>
      <c r="K2449"/>
      <c r="N2449" t="s">
        <v>36</v>
      </c>
      <c r="P2449" t="s">
        <v>1073</v>
      </c>
      <c r="Q2449" t="s">
        <v>1073</v>
      </c>
      <c r="R2449" t="s">
        <v>1073</v>
      </c>
      <c r="S2449" t="s">
        <v>1073</v>
      </c>
    </row>
    <row r="2450" spans="1:19" x14ac:dyDescent="0.15">
      <c r="A2450">
        <v>2449</v>
      </c>
      <c r="B2450">
        <v>2015</v>
      </c>
      <c r="C2450" t="s">
        <v>243</v>
      </c>
      <c r="D2450" t="s">
        <v>244</v>
      </c>
      <c r="F2450" t="s">
        <v>136</v>
      </c>
      <c r="G2450" t="s">
        <v>43</v>
      </c>
      <c r="H2450" t="s">
        <v>16</v>
      </c>
      <c r="I2450" t="s">
        <v>546</v>
      </c>
      <c r="J2450">
        <v>535</v>
      </c>
      <c r="K2450"/>
      <c r="N2450" t="s">
        <v>36</v>
      </c>
      <c r="P2450">
        <v>0</v>
      </c>
      <c r="Q2450" t="s">
        <v>1073</v>
      </c>
      <c r="R2450" t="s">
        <v>1073</v>
      </c>
      <c r="S2450" t="s">
        <v>1094</v>
      </c>
    </row>
    <row r="2451" spans="1:19" x14ac:dyDescent="0.15">
      <c r="A2451">
        <v>2450</v>
      </c>
      <c r="B2451">
        <v>2015</v>
      </c>
      <c r="C2451" t="s">
        <v>1035</v>
      </c>
      <c r="D2451" t="s">
        <v>1036</v>
      </c>
      <c r="F2451" t="s">
        <v>23</v>
      </c>
      <c r="G2451" t="s">
        <v>23</v>
      </c>
      <c r="H2451" t="s">
        <v>24</v>
      </c>
      <c r="I2451" t="s">
        <v>547</v>
      </c>
      <c r="J2451">
        <v>166</v>
      </c>
      <c r="K2451"/>
      <c r="N2451" t="s">
        <v>36</v>
      </c>
      <c r="P2451" t="s">
        <v>1081</v>
      </c>
      <c r="Q2451" t="s">
        <v>1073</v>
      </c>
      <c r="R2451" t="s">
        <v>1073</v>
      </c>
      <c r="S2451" t="s">
        <v>1073</v>
      </c>
    </row>
    <row r="2452" spans="1:19" x14ac:dyDescent="0.15">
      <c r="A2452">
        <v>2451</v>
      </c>
      <c r="B2452">
        <v>2015</v>
      </c>
      <c r="C2452" t="s">
        <v>481</v>
      </c>
      <c r="D2452" t="s">
        <v>561</v>
      </c>
      <c r="F2452" t="s">
        <v>23</v>
      </c>
      <c r="G2452" t="s">
        <v>23</v>
      </c>
      <c r="H2452" t="s">
        <v>71</v>
      </c>
      <c r="I2452" t="s">
        <v>546</v>
      </c>
      <c r="J2452">
        <v>1335</v>
      </c>
      <c r="K2452"/>
      <c r="N2452" t="s">
        <v>36</v>
      </c>
      <c r="P2452" t="s">
        <v>1073</v>
      </c>
      <c r="Q2452" t="s">
        <v>1073</v>
      </c>
      <c r="R2452" t="s">
        <v>1073</v>
      </c>
      <c r="S2452" t="s">
        <v>1073</v>
      </c>
    </row>
    <row r="2453" spans="1:19" x14ac:dyDescent="0.15">
      <c r="A2453">
        <v>2452</v>
      </c>
      <c r="B2453">
        <v>2015</v>
      </c>
      <c r="C2453" t="s">
        <v>738</v>
      </c>
      <c r="D2453" t="s">
        <v>739</v>
      </c>
      <c r="F2453" t="s">
        <v>23</v>
      </c>
      <c r="G2453" t="s">
        <v>23</v>
      </c>
      <c r="H2453" t="s">
        <v>63</v>
      </c>
      <c r="I2453" t="s">
        <v>548</v>
      </c>
      <c r="J2453">
        <v>475</v>
      </c>
      <c r="K2453"/>
      <c r="N2453" t="s">
        <v>36</v>
      </c>
      <c r="P2453" t="s">
        <v>1073</v>
      </c>
      <c r="Q2453" t="s">
        <v>1073</v>
      </c>
      <c r="R2453" t="s">
        <v>1073</v>
      </c>
      <c r="S2453" t="s">
        <v>1073</v>
      </c>
    </row>
    <row r="2454" spans="1:19" x14ac:dyDescent="0.15">
      <c r="A2454">
        <v>2453</v>
      </c>
      <c r="B2454">
        <v>2015</v>
      </c>
      <c r="C2454" t="s">
        <v>932</v>
      </c>
      <c r="D2454" t="s">
        <v>933</v>
      </c>
      <c r="F2454" t="s">
        <v>121</v>
      </c>
      <c r="G2454" t="s">
        <v>43</v>
      </c>
      <c r="H2454" s="6" t="s">
        <v>24</v>
      </c>
      <c r="I2454" t="s">
        <v>547</v>
      </c>
      <c r="J2454">
        <v>270</v>
      </c>
      <c r="K2454"/>
      <c r="N2454" t="s">
        <v>36</v>
      </c>
      <c r="P2454" t="s">
        <v>1073</v>
      </c>
      <c r="Q2454" t="s">
        <v>1073</v>
      </c>
      <c r="R2454" t="s">
        <v>1073</v>
      </c>
      <c r="S2454" t="s">
        <v>1073</v>
      </c>
    </row>
    <row r="2455" spans="1:19" x14ac:dyDescent="0.15">
      <c r="A2455">
        <v>2454</v>
      </c>
      <c r="B2455">
        <v>2015</v>
      </c>
      <c r="C2455" t="s">
        <v>822</v>
      </c>
      <c r="D2455" t="s">
        <v>823</v>
      </c>
      <c r="F2455" t="s">
        <v>23</v>
      </c>
      <c r="G2455" t="s">
        <v>23</v>
      </c>
      <c r="H2455" t="s">
        <v>71</v>
      </c>
      <c r="I2455" t="s">
        <v>548</v>
      </c>
      <c r="J2455">
        <v>475</v>
      </c>
      <c r="K2455"/>
      <c r="N2455" t="s">
        <v>36</v>
      </c>
      <c r="P2455" t="s">
        <v>1073</v>
      </c>
      <c r="Q2455" t="s">
        <v>1073</v>
      </c>
      <c r="R2455" t="s">
        <v>1073</v>
      </c>
      <c r="S2455" t="s">
        <v>1073</v>
      </c>
    </row>
    <row r="2456" spans="1:19" x14ac:dyDescent="0.15">
      <c r="A2456">
        <v>2455</v>
      </c>
      <c r="B2456">
        <v>2015</v>
      </c>
      <c r="C2456" t="s">
        <v>282</v>
      </c>
      <c r="D2456" t="s">
        <v>283</v>
      </c>
      <c r="F2456" t="s">
        <v>23</v>
      </c>
      <c r="G2456" t="s">
        <v>23</v>
      </c>
      <c r="H2456" t="s">
        <v>24</v>
      </c>
      <c r="I2456" t="s">
        <v>25</v>
      </c>
      <c r="J2456">
        <v>146</v>
      </c>
      <c r="K2456"/>
      <c r="N2456" t="s">
        <v>36</v>
      </c>
      <c r="P2456" t="s">
        <v>1081</v>
      </c>
      <c r="Q2456" t="s">
        <v>1073</v>
      </c>
      <c r="R2456" t="s">
        <v>1073</v>
      </c>
      <c r="S2456" t="s">
        <v>1073</v>
      </c>
    </row>
    <row r="2457" spans="1:19" x14ac:dyDescent="0.15">
      <c r="A2457">
        <v>2456</v>
      </c>
      <c r="B2457">
        <v>2015</v>
      </c>
      <c r="C2457" t="s">
        <v>321</v>
      </c>
      <c r="D2457" t="s">
        <v>277</v>
      </c>
      <c r="E2457" t="s">
        <v>322</v>
      </c>
      <c r="F2457" t="s">
        <v>23</v>
      </c>
      <c r="G2457" t="s">
        <v>23</v>
      </c>
      <c r="H2457" t="s">
        <v>24</v>
      </c>
      <c r="I2457" t="s">
        <v>547</v>
      </c>
      <c r="J2457">
        <v>166</v>
      </c>
      <c r="K2457"/>
      <c r="N2457" t="s">
        <v>20</v>
      </c>
      <c r="P2457" t="s">
        <v>1084</v>
      </c>
      <c r="Q2457" t="s">
        <v>1073</v>
      </c>
      <c r="R2457" t="s">
        <v>1073</v>
      </c>
      <c r="S2457" t="s">
        <v>1073</v>
      </c>
    </row>
    <row r="2458" spans="1:19" x14ac:dyDescent="0.15">
      <c r="A2458">
        <v>2457</v>
      </c>
      <c r="B2458">
        <v>2015</v>
      </c>
      <c r="C2458" t="s">
        <v>130</v>
      </c>
      <c r="D2458" t="s">
        <v>715</v>
      </c>
      <c r="F2458" t="s">
        <v>23</v>
      </c>
      <c r="G2458" t="s">
        <v>23</v>
      </c>
      <c r="H2458" t="s">
        <v>71</v>
      </c>
      <c r="I2458" t="s">
        <v>548</v>
      </c>
      <c r="J2458">
        <v>975</v>
      </c>
      <c r="K2458"/>
      <c r="N2458" t="s">
        <v>36</v>
      </c>
      <c r="P2458" t="s">
        <v>1073</v>
      </c>
      <c r="Q2458" t="s">
        <v>1073</v>
      </c>
      <c r="R2458" t="s">
        <v>1073</v>
      </c>
      <c r="S2458" t="s">
        <v>1073</v>
      </c>
    </row>
    <row r="2459" spans="1:19" x14ac:dyDescent="0.15">
      <c r="A2459">
        <v>2458</v>
      </c>
      <c r="B2459">
        <v>2015</v>
      </c>
      <c r="C2459" t="s">
        <v>45</v>
      </c>
      <c r="D2459" t="s">
        <v>46</v>
      </c>
      <c r="F2459" t="s">
        <v>47</v>
      </c>
      <c r="G2459" t="s">
        <v>48</v>
      </c>
      <c r="H2459" t="s">
        <v>71</v>
      </c>
      <c r="I2459" t="s">
        <v>25</v>
      </c>
      <c r="J2459">
        <v>350</v>
      </c>
      <c r="K2459"/>
      <c r="N2459" t="s">
        <v>36</v>
      </c>
      <c r="P2459">
        <v>0</v>
      </c>
      <c r="Q2459" t="s">
        <v>1073</v>
      </c>
      <c r="R2459" t="s">
        <v>1073</v>
      </c>
      <c r="S2459" t="s">
        <v>1094</v>
      </c>
    </row>
    <row r="2460" spans="1:19" x14ac:dyDescent="0.15">
      <c r="A2460">
        <v>2459</v>
      </c>
      <c r="B2460">
        <v>2015</v>
      </c>
      <c r="C2460" t="s">
        <v>45</v>
      </c>
      <c r="D2460" t="s">
        <v>46</v>
      </c>
      <c r="F2460" t="s">
        <v>47</v>
      </c>
      <c r="G2460" t="s">
        <v>48</v>
      </c>
      <c r="H2460" t="s">
        <v>24</v>
      </c>
      <c r="I2460" t="s">
        <v>547</v>
      </c>
      <c r="J2460">
        <v>270</v>
      </c>
      <c r="K2460"/>
      <c r="N2460" t="s">
        <v>36</v>
      </c>
      <c r="P2460">
        <v>0</v>
      </c>
      <c r="Q2460" t="s">
        <v>1073</v>
      </c>
      <c r="R2460" t="s">
        <v>1073</v>
      </c>
      <c r="S2460" t="s">
        <v>1094</v>
      </c>
    </row>
    <row r="2461" spans="1:19" x14ac:dyDescent="0.15">
      <c r="A2461">
        <v>2460</v>
      </c>
      <c r="B2461">
        <v>2015</v>
      </c>
      <c r="C2461" t="s">
        <v>126</v>
      </c>
      <c r="D2461" t="s">
        <v>233</v>
      </c>
      <c r="F2461" t="s">
        <v>96</v>
      </c>
      <c r="G2461" t="s">
        <v>48</v>
      </c>
      <c r="H2461" t="s">
        <v>24</v>
      </c>
      <c r="I2461" t="s">
        <v>547</v>
      </c>
      <c r="J2461">
        <v>520</v>
      </c>
      <c r="K2461"/>
      <c r="N2461" t="s">
        <v>36</v>
      </c>
      <c r="P2461">
        <v>0</v>
      </c>
      <c r="Q2461" t="s">
        <v>1073</v>
      </c>
      <c r="R2461" t="s">
        <v>1073</v>
      </c>
      <c r="S2461" t="s">
        <v>1094</v>
      </c>
    </row>
    <row r="2462" spans="1:19" x14ac:dyDescent="0.15">
      <c r="A2462">
        <v>2461</v>
      </c>
      <c r="B2462">
        <v>2015</v>
      </c>
      <c r="C2462" t="s">
        <v>1037</v>
      </c>
      <c r="D2462" t="s">
        <v>1038</v>
      </c>
      <c r="F2462" t="s">
        <v>23</v>
      </c>
      <c r="G2462" t="s">
        <v>23</v>
      </c>
      <c r="H2462" t="s">
        <v>71</v>
      </c>
      <c r="I2462" t="s">
        <v>546</v>
      </c>
      <c r="J2462">
        <v>535</v>
      </c>
      <c r="K2462"/>
      <c r="N2462" t="s">
        <v>36</v>
      </c>
      <c r="P2462" t="s">
        <v>1073</v>
      </c>
      <c r="Q2462" t="s">
        <v>1073</v>
      </c>
      <c r="R2462" t="s">
        <v>1073</v>
      </c>
      <c r="S2462" t="s">
        <v>1073</v>
      </c>
    </row>
    <row r="2463" spans="1:19" x14ac:dyDescent="0.15">
      <c r="A2463">
        <v>2462</v>
      </c>
      <c r="B2463">
        <v>2015</v>
      </c>
      <c r="C2463" t="s">
        <v>167</v>
      </c>
      <c r="D2463" t="s">
        <v>168</v>
      </c>
      <c r="F2463" t="s">
        <v>23</v>
      </c>
      <c r="G2463" t="s">
        <v>23</v>
      </c>
      <c r="H2463" s="6" t="s">
        <v>67</v>
      </c>
      <c r="I2463" t="s">
        <v>547</v>
      </c>
      <c r="J2463">
        <v>266</v>
      </c>
      <c r="K2463"/>
      <c r="N2463" t="s">
        <v>36</v>
      </c>
      <c r="P2463" t="s">
        <v>1081</v>
      </c>
      <c r="Q2463" t="s">
        <v>1073</v>
      </c>
      <c r="R2463" t="s">
        <v>1073</v>
      </c>
      <c r="S2463" t="s">
        <v>1073</v>
      </c>
    </row>
    <row r="2464" spans="1:19" x14ac:dyDescent="0.15">
      <c r="A2464">
        <v>2463</v>
      </c>
      <c r="B2464">
        <v>2015</v>
      </c>
      <c r="C2464" t="s">
        <v>958</v>
      </c>
      <c r="D2464" t="s">
        <v>959</v>
      </c>
      <c r="F2464" t="s">
        <v>23</v>
      </c>
      <c r="G2464" t="s">
        <v>23</v>
      </c>
      <c r="H2464" s="6" t="s">
        <v>24</v>
      </c>
      <c r="I2464" t="s">
        <v>547</v>
      </c>
      <c r="J2464">
        <v>566</v>
      </c>
      <c r="K2464"/>
      <c r="N2464" t="s">
        <v>20</v>
      </c>
      <c r="P2464" t="s">
        <v>1081</v>
      </c>
      <c r="Q2464" t="s">
        <v>1073</v>
      </c>
      <c r="R2464" t="s">
        <v>1073</v>
      </c>
      <c r="S2464" t="s">
        <v>1073</v>
      </c>
    </row>
    <row r="2465" spans="1:19" x14ac:dyDescent="0.15">
      <c r="A2465">
        <v>2464</v>
      </c>
      <c r="B2465">
        <v>2015</v>
      </c>
      <c r="C2465" t="s">
        <v>574</v>
      </c>
      <c r="D2465" t="s">
        <v>1039</v>
      </c>
      <c r="F2465" t="s">
        <v>23</v>
      </c>
      <c r="G2465" t="s">
        <v>23</v>
      </c>
      <c r="H2465" t="s">
        <v>71</v>
      </c>
      <c r="I2465" t="s">
        <v>546</v>
      </c>
      <c r="J2465">
        <v>1335</v>
      </c>
      <c r="K2465"/>
      <c r="N2465" t="s">
        <v>36</v>
      </c>
      <c r="P2465" t="s">
        <v>1073</v>
      </c>
      <c r="Q2465" t="s">
        <v>1073</v>
      </c>
      <c r="R2465" t="s">
        <v>1073</v>
      </c>
      <c r="S2465" t="s">
        <v>1073</v>
      </c>
    </row>
    <row r="2466" spans="1:19" x14ac:dyDescent="0.15">
      <c r="A2466">
        <v>2465</v>
      </c>
      <c r="B2466">
        <v>2015</v>
      </c>
      <c r="C2466" t="s">
        <v>828</v>
      </c>
      <c r="D2466" t="s">
        <v>829</v>
      </c>
      <c r="F2466" t="s">
        <v>23</v>
      </c>
      <c r="G2466" t="s">
        <v>23</v>
      </c>
      <c r="H2466" t="s">
        <v>16</v>
      </c>
      <c r="I2466" t="s">
        <v>548</v>
      </c>
      <c r="J2466">
        <v>475</v>
      </c>
      <c r="K2466"/>
      <c r="N2466" t="s">
        <v>20</v>
      </c>
      <c r="P2466" t="s">
        <v>1085</v>
      </c>
      <c r="Q2466" t="s">
        <v>1082</v>
      </c>
      <c r="R2466" t="s">
        <v>1083</v>
      </c>
      <c r="S2466" t="s">
        <v>1073</v>
      </c>
    </row>
    <row r="2467" spans="1:19" x14ac:dyDescent="0.15">
      <c r="A2467">
        <v>2466</v>
      </c>
      <c r="B2467">
        <v>2015</v>
      </c>
      <c r="C2467" t="s">
        <v>321</v>
      </c>
      <c r="D2467" t="s">
        <v>432</v>
      </c>
      <c r="F2467" t="s">
        <v>23</v>
      </c>
      <c r="G2467" t="s">
        <v>23</v>
      </c>
      <c r="H2467" t="s">
        <v>16</v>
      </c>
      <c r="I2467" t="s">
        <v>546</v>
      </c>
      <c r="J2467">
        <v>535</v>
      </c>
      <c r="K2467"/>
      <c r="N2467" t="s">
        <v>36</v>
      </c>
      <c r="P2467" t="s">
        <v>1084</v>
      </c>
      <c r="Q2467" t="s">
        <v>1073</v>
      </c>
      <c r="R2467" t="s">
        <v>1073</v>
      </c>
      <c r="S2467" t="s">
        <v>1073</v>
      </c>
    </row>
    <row r="2468" spans="1:19" x14ac:dyDescent="0.15">
      <c r="A2468">
        <v>2467</v>
      </c>
      <c r="B2468">
        <v>2015</v>
      </c>
      <c r="C2468" t="s">
        <v>270</v>
      </c>
      <c r="D2468" t="s">
        <v>284</v>
      </c>
      <c r="F2468" t="s">
        <v>23</v>
      </c>
      <c r="G2468" t="s">
        <v>23</v>
      </c>
      <c r="H2468" t="s">
        <v>71</v>
      </c>
      <c r="I2468" t="s">
        <v>354</v>
      </c>
      <c r="J2468">
        <v>0</v>
      </c>
      <c r="K2468"/>
      <c r="N2468" t="s">
        <v>36</v>
      </c>
      <c r="P2468" t="s">
        <v>1073</v>
      </c>
      <c r="Q2468" t="s">
        <v>1073</v>
      </c>
      <c r="R2468" t="s">
        <v>1073</v>
      </c>
      <c r="S2468" t="s">
        <v>1073</v>
      </c>
    </row>
    <row r="2469" spans="1:19" x14ac:dyDescent="0.15">
      <c r="A2469">
        <v>2468</v>
      </c>
      <c r="B2469">
        <v>2015</v>
      </c>
      <c r="C2469" t="s">
        <v>1040</v>
      </c>
      <c r="D2469" t="s">
        <v>849</v>
      </c>
      <c r="F2469" t="s">
        <v>23</v>
      </c>
      <c r="G2469" t="s">
        <v>23</v>
      </c>
      <c r="H2469" t="s">
        <v>24</v>
      </c>
      <c r="I2469" t="s">
        <v>547</v>
      </c>
      <c r="J2469">
        <v>166</v>
      </c>
      <c r="K2469"/>
      <c r="N2469" t="s">
        <v>36</v>
      </c>
      <c r="P2469" t="s">
        <v>1081</v>
      </c>
      <c r="Q2469" t="s">
        <v>1073</v>
      </c>
      <c r="R2469" t="s">
        <v>1073</v>
      </c>
      <c r="S2469" t="s">
        <v>1073</v>
      </c>
    </row>
    <row r="2470" spans="1:19" x14ac:dyDescent="0.15">
      <c r="A2470">
        <v>2469</v>
      </c>
      <c r="B2470">
        <v>2015</v>
      </c>
      <c r="C2470" t="s">
        <v>456</v>
      </c>
      <c r="D2470" t="s">
        <v>146</v>
      </c>
      <c r="F2470" t="s">
        <v>23</v>
      </c>
      <c r="G2470" t="s">
        <v>23</v>
      </c>
      <c r="H2470" t="s">
        <v>16</v>
      </c>
      <c r="I2470" t="s">
        <v>546</v>
      </c>
      <c r="J2470">
        <v>535</v>
      </c>
      <c r="K2470"/>
      <c r="N2470" t="s">
        <v>36</v>
      </c>
      <c r="P2470" t="s">
        <v>1081</v>
      </c>
      <c r="Q2470" t="s">
        <v>1073</v>
      </c>
      <c r="R2470" t="s">
        <v>1073</v>
      </c>
      <c r="S2470" t="s">
        <v>1073</v>
      </c>
    </row>
    <row r="2471" spans="1:19" x14ac:dyDescent="0.15">
      <c r="A2471">
        <v>2470</v>
      </c>
      <c r="B2471">
        <v>2015</v>
      </c>
      <c r="C2471" t="s">
        <v>1041</v>
      </c>
      <c r="D2471" t="s">
        <v>1042</v>
      </c>
      <c r="F2471" t="s">
        <v>403</v>
      </c>
      <c r="G2471" t="s">
        <v>35</v>
      </c>
      <c r="H2471" t="s">
        <v>16</v>
      </c>
      <c r="I2471" t="s">
        <v>546</v>
      </c>
      <c r="J2471">
        <v>564</v>
      </c>
      <c r="K2471"/>
      <c r="N2471" t="s">
        <v>36</v>
      </c>
      <c r="P2471" t="s">
        <v>1073</v>
      </c>
      <c r="Q2471" t="s">
        <v>1073</v>
      </c>
      <c r="R2471" t="s">
        <v>1073</v>
      </c>
      <c r="S2471" t="s">
        <v>1073</v>
      </c>
    </row>
    <row r="2472" spans="1:19" x14ac:dyDescent="0.15">
      <c r="A2472">
        <v>2471</v>
      </c>
      <c r="B2472">
        <v>2015</v>
      </c>
      <c r="C2472" t="s">
        <v>1043</v>
      </c>
      <c r="F2472" t="s">
        <v>360</v>
      </c>
      <c r="G2472" t="s">
        <v>43</v>
      </c>
      <c r="H2472" t="s">
        <v>24</v>
      </c>
      <c r="I2472" t="s">
        <v>275</v>
      </c>
      <c r="J2472">
        <v>0</v>
      </c>
      <c r="K2472"/>
      <c r="N2472" t="s">
        <v>36</v>
      </c>
      <c r="P2472" t="s">
        <v>1073</v>
      </c>
      <c r="Q2472" t="s">
        <v>1073</v>
      </c>
      <c r="R2472" t="s">
        <v>1073</v>
      </c>
      <c r="S2472" t="s">
        <v>1094</v>
      </c>
    </row>
    <row r="2473" spans="1:19" x14ac:dyDescent="0.15">
      <c r="A2473">
        <v>2472</v>
      </c>
      <c r="B2473">
        <v>2015</v>
      </c>
      <c r="C2473" t="s">
        <v>1044</v>
      </c>
      <c r="D2473" t="s">
        <v>101</v>
      </c>
      <c r="F2473" t="s">
        <v>23</v>
      </c>
      <c r="G2473" t="s">
        <v>23</v>
      </c>
      <c r="H2473" s="6" t="s">
        <v>54</v>
      </c>
      <c r="I2473" t="s">
        <v>1018</v>
      </c>
      <c r="J2473">
        <v>1000</v>
      </c>
      <c r="K2473"/>
      <c r="N2473" t="s">
        <v>50</v>
      </c>
      <c r="P2473" t="s">
        <v>1081</v>
      </c>
      <c r="Q2473" t="s">
        <v>1073</v>
      </c>
      <c r="R2473" t="s">
        <v>1073</v>
      </c>
      <c r="S2473" t="s">
        <v>1073</v>
      </c>
    </row>
    <row r="2474" spans="1:19" x14ac:dyDescent="0.15">
      <c r="A2474">
        <v>2473</v>
      </c>
      <c r="B2474">
        <v>2015</v>
      </c>
      <c r="C2474" t="s">
        <v>1045</v>
      </c>
      <c r="D2474" t="s">
        <v>1046</v>
      </c>
      <c r="F2474" t="s">
        <v>23</v>
      </c>
      <c r="G2474" t="s">
        <v>23</v>
      </c>
      <c r="H2474" s="6" t="s">
        <v>49</v>
      </c>
      <c r="I2474" t="s">
        <v>546</v>
      </c>
      <c r="J2474">
        <v>535</v>
      </c>
      <c r="K2474"/>
      <c r="N2474" t="s">
        <v>36</v>
      </c>
      <c r="P2474" t="s">
        <v>1081</v>
      </c>
      <c r="Q2474" t="s">
        <v>1073</v>
      </c>
      <c r="R2474" t="s">
        <v>1073</v>
      </c>
      <c r="S2474" t="s">
        <v>1073</v>
      </c>
    </row>
    <row r="2475" spans="1:19" x14ac:dyDescent="0.15">
      <c r="A2475">
        <v>2474</v>
      </c>
      <c r="B2475">
        <v>2015</v>
      </c>
      <c r="C2475" t="s">
        <v>75</v>
      </c>
      <c r="D2475" t="s">
        <v>76</v>
      </c>
      <c r="F2475" t="s">
        <v>23</v>
      </c>
      <c r="G2475" t="s">
        <v>23</v>
      </c>
      <c r="H2475" t="s">
        <v>24</v>
      </c>
      <c r="I2475" t="s">
        <v>547</v>
      </c>
      <c r="J2475">
        <v>270</v>
      </c>
      <c r="K2475"/>
      <c r="N2475" t="s">
        <v>36</v>
      </c>
      <c r="P2475" t="s">
        <v>1081</v>
      </c>
      <c r="Q2475" t="s">
        <v>1073</v>
      </c>
      <c r="R2475" t="s">
        <v>1073</v>
      </c>
      <c r="S2475" t="s">
        <v>1073</v>
      </c>
    </row>
    <row r="2476" spans="1:19" x14ac:dyDescent="0.15">
      <c r="A2476">
        <v>2475</v>
      </c>
      <c r="B2476">
        <v>2015</v>
      </c>
      <c r="C2476" t="s">
        <v>1047</v>
      </c>
      <c r="D2476" t="s">
        <v>1048</v>
      </c>
      <c r="F2476" t="s">
        <v>136</v>
      </c>
      <c r="G2476" t="s">
        <v>43</v>
      </c>
      <c r="H2476" t="s">
        <v>71</v>
      </c>
      <c r="I2476" t="s">
        <v>546</v>
      </c>
      <c r="J2476">
        <v>1335</v>
      </c>
      <c r="K2476"/>
      <c r="N2476" t="s">
        <v>36</v>
      </c>
      <c r="P2476" t="s">
        <v>1073</v>
      </c>
      <c r="Q2476" t="s">
        <v>1073</v>
      </c>
      <c r="R2476" t="s">
        <v>1073</v>
      </c>
      <c r="S2476" t="s">
        <v>1094</v>
      </c>
    </row>
    <row r="2477" spans="1:19" x14ac:dyDescent="0.15">
      <c r="A2477">
        <v>2476</v>
      </c>
      <c r="B2477">
        <v>2015</v>
      </c>
      <c r="C2477" t="s">
        <v>518</v>
      </c>
      <c r="D2477" t="s">
        <v>286</v>
      </c>
      <c r="F2477" t="s">
        <v>23</v>
      </c>
      <c r="G2477" t="s">
        <v>23</v>
      </c>
      <c r="H2477" t="s">
        <v>63</v>
      </c>
      <c r="I2477" t="s">
        <v>548</v>
      </c>
      <c r="J2477">
        <v>475</v>
      </c>
      <c r="K2477"/>
      <c r="N2477" t="s">
        <v>36</v>
      </c>
      <c r="P2477" t="s">
        <v>1073</v>
      </c>
      <c r="Q2477" t="s">
        <v>1073</v>
      </c>
      <c r="R2477" t="s">
        <v>1073</v>
      </c>
      <c r="S2477" t="s">
        <v>1073</v>
      </c>
    </row>
    <row r="2478" spans="1:19" x14ac:dyDescent="0.15">
      <c r="A2478">
        <v>2477</v>
      </c>
      <c r="B2478">
        <v>2015</v>
      </c>
      <c r="C2478" t="s">
        <v>321</v>
      </c>
      <c r="D2478" t="s">
        <v>277</v>
      </c>
      <c r="F2478" t="s">
        <v>23</v>
      </c>
      <c r="G2478" t="s">
        <v>23</v>
      </c>
      <c r="H2478" t="s">
        <v>16</v>
      </c>
      <c r="I2478" t="s">
        <v>546</v>
      </c>
      <c r="J2478">
        <v>535</v>
      </c>
      <c r="K2478"/>
      <c r="N2478" t="s">
        <v>36</v>
      </c>
      <c r="P2478" t="s">
        <v>1084</v>
      </c>
      <c r="Q2478" t="s">
        <v>1073</v>
      </c>
      <c r="R2478" t="s">
        <v>1073</v>
      </c>
      <c r="S2478" t="s">
        <v>1073</v>
      </c>
    </row>
    <row r="2479" spans="1:19" x14ac:dyDescent="0.15">
      <c r="A2479">
        <v>2478</v>
      </c>
      <c r="B2479">
        <v>2015</v>
      </c>
      <c r="C2479" t="s">
        <v>304</v>
      </c>
      <c r="D2479" t="s">
        <v>305</v>
      </c>
      <c r="F2479" t="s">
        <v>23</v>
      </c>
      <c r="G2479" t="s">
        <v>23</v>
      </c>
      <c r="H2479" s="6" t="s">
        <v>24</v>
      </c>
      <c r="I2479" t="s">
        <v>547</v>
      </c>
      <c r="J2479">
        <v>270</v>
      </c>
      <c r="K2479"/>
      <c r="N2479" t="s">
        <v>20</v>
      </c>
      <c r="P2479" t="s">
        <v>1084</v>
      </c>
      <c r="Q2479" t="s">
        <v>1073</v>
      </c>
      <c r="R2479" t="s">
        <v>1073</v>
      </c>
      <c r="S2479" t="s">
        <v>1073</v>
      </c>
    </row>
    <row r="2480" spans="1:19" x14ac:dyDescent="0.15">
      <c r="A2480">
        <v>2479</v>
      </c>
      <c r="B2480">
        <v>2015</v>
      </c>
      <c r="C2480" t="s">
        <v>867</v>
      </c>
      <c r="D2480" t="s">
        <v>645</v>
      </c>
      <c r="F2480" t="s">
        <v>23</v>
      </c>
      <c r="G2480" t="s">
        <v>23</v>
      </c>
      <c r="H2480" t="s">
        <v>24</v>
      </c>
      <c r="I2480" t="s">
        <v>547</v>
      </c>
      <c r="J2480">
        <v>246</v>
      </c>
      <c r="K2480"/>
      <c r="N2480" t="s">
        <v>36</v>
      </c>
      <c r="P2480" t="s">
        <v>1081</v>
      </c>
      <c r="Q2480" t="s">
        <v>1073</v>
      </c>
      <c r="R2480" t="s">
        <v>1073</v>
      </c>
      <c r="S2480" t="s">
        <v>1073</v>
      </c>
    </row>
    <row r="2481" spans="1:19" x14ac:dyDescent="0.15">
      <c r="A2481">
        <v>2480</v>
      </c>
      <c r="B2481">
        <v>2015</v>
      </c>
      <c r="C2481" t="s">
        <v>130</v>
      </c>
      <c r="F2481" t="s">
        <v>23</v>
      </c>
      <c r="G2481" t="s">
        <v>23</v>
      </c>
      <c r="H2481" t="s">
        <v>71</v>
      </c>
      <c r="I2481" t="s">
        <v>548</v>
      </c>
      <c r="J2481">
        <v>975</v>
      </c>
      <c r="K2481"/>
      <c r="N2481" t="s">
        <v>36</v>
      </c>
      <c r="P2481" t="s">
        <v>1073</v>
      </c>
      <c r="Q2481" t="s">
        <v>1073</v>
      </c>
      <c r="R2481" t="s">
        <v>1073</v>
      </c>
      <c r="S2481" t="s">
        <v>1073</v>
      </c>
    </row>
    <row r="2482" spans="1:19" x14ac:dyDescent="0.15">
      <c r="A2482">
        <v>2481</v>
      </c>
      <c r="B2482">
        <v>2015</v>
      </c>
      <c r="C2482" t="s">
        <v>245</v>
      </c>
      <c r="D2482" t="s">
        <v>246</v>
      </c>
      <c r="F2482" t="s">
        <v>23</v>
      </c>
      <c r="G2482" t="s">
        <v>23</v>
      </c>
      <c r="H2482" t="s">
        <v>63</v>
      </c>
      <c r="I2482" t="s">
        <v>546</v>
      </c>
      <c r="J2482">
        <v>535</v>
      </c>
      <c r="K2482"/>
      <c r="N2482" t="s">
        <v>36</v>
      </c>
      <c r="P2482">
        <v>0</v>
      </c>
      <c r="Q2482" t="s">
        <v>1073</v>
      </c>
      <c r="R2482" t="s">
        <v>1073</v>
      </c>
      <c r="S2482" t="s">
        <v>1073</v>
      </c>
    </row>
    <row r="2483" spans="1:19" x14ac:dyDescent="0.15">
      <c r="A2483">
        <v>2482</v>
      </c>
      <c r="B2483">
        <v>2015</v>
      </c>
      <c r="C2483" t="s">
        <v>75</v>
      </c>
      <c r="D2483" t="s">
        <v>76</v>
      </c>
      <c r="F2483" t="s">
        <v>23</v>
      </c>
      <c r="G2483" t="s">
        <v>23</v>
      </c>
      <c r="H2483" t="s">
        <v>16</v>
      </c>
      <c r="I2483" t="s">
        <v>546</v>
      </c>
      <c r="J2483">
        <v>535</v>
      </c>
      <c r="K2483"/>
      <c r="N2483" t="s">
        <v>36</v>
      </c>
      <c r="P2483" t="s">
        <v>1081</v>
      </c>
      <c r="Q2483" t="s">
        <v>1073</v>
      </c>
      <c r="R2483" t="s">
        <v>1073</v>
      </c>
      <c r="S2483" t="s">
        <v>1073</v>
      </c>
    </row>
    <row r="2484" spans="1:19" x14ac:dyDescent="0.15">
      <c r="A2484">
        <v>2483</v>
      </c>
      <c r="B2484">
        <v>2015</v>
      </c>
      <c r="C2484" t="s">
        <v>45</v>
      </c>
      <c r="D2484" t="s">
        <v>46</v>
      </c>
      <c r="F2484" t="s">
        <v>47</v>
      </c>
      <c r="G2484" t="s">
        <v>48</v>
      </c>
      <c r="H2484" s="6" t="s">
        <v>24</v>
      </c>
      <c r="I2484" t="s">
        <v>547</v>
      </c>
      <c r="J2484">
        <v>670</v>
      </c>
      <c r="K2484"/>
      <c r="N2484" t="s">
        <v>36</v>
      </c>
      <c r="P2484">
        <v>0</v>
      </c>
      <c r="Q2484" t="s">
        <v>1073</v>
      </c>
      <c r="R2484" t="s">
        <v>1073</v>
      </c>
      <c r="S2484" t="s">
        <v>1094</v>
      </c>
    </row>
    <row r="2485" spans="1:19" x14ac:dyDescent="0.15">
      <c r="A2485">
        <v>2484</v>
      </c>
      <c r="B2485">
        <v>2015</v>
      </c>
      <c r="C2485" t="s">
        <v>304</v>
      </c>
      <c r="D2485" t="s">
        <v>305</v>
      </c>
      <c r="F2485" t="s">
        <v>23</v>
      </c>
      <c r="G2485" t="s">
        <v>23</v>
      </c>
      <c r="H2485" t="s">
        <v>24</v>
      </c>
      <c r="I2485" t="s">
        <v>25</v>
      </c>
      <c r="J2485">
        <v>146</v>
      </c>
      <c r="K2485"/>
      <c r="N2485" t="s">
        <v>36</v>
      </c>
      <c r="P2485" t="s">
        <v>1084</v>
      </c>
      <c r="Q2485" t="s">
        <v>1073</v>
      </c>
      <c r="R2485" t="s">
        <v>1073</v>
      </c>
      <c r="S2485" t="s">
        <v>1073</v>
      </c>
    </row>
    <row r="2486" spans="1:19" x14ac:dyDescent="0.15">
      <c r="A2486">
        <v>2485</v>
      </c>
      <c r="B2486">
        <v>2015</v>
      </c>
      <c r="C2486" t="s">
        <v>243</v>
      </c>
      <c r="D2486" t="s">
        <v>1049</v>
      </c>
      <c r="F2486" t="s">
        <v>23</v>
      </c>
      <c r="G2486" t="s">
        <v>23</v>
      </c>
      <c r="H2486" t="s">
        <v>24</v>
      </c>
      <c r="I2486" t="s">
        <v>547</v>
      </c>
      <c r="J2486">
        <v>270</v>
      </c>
      <c r="K2486"/>
      <c r="N2486" t="s">
        <v>20</v>
      </c>
      <c r="P2486">
        <v>0</v>
      </c>
      <c r="Q2486" t="s">
        <v>1073</v>
      </c>
      <c r="R2486" t="s">
        <v>1073</v>
      </c>
      <c r="S2486" t="s">
        <v>1073</v>
      </c>
    </row>
    <row r="2487" spans="1:19" x14ac:dyDescent="0.15">
      <c r="A2487">
        <v>2486</v>
      </c>
      <c r="B2487">
        <v>2015</v>
      </c>
      <c r="C2487" t="s">
        <v>258</v>
      </c>
      <c r="D2487" t="s">
        <v>101</v>
      </c>
      <c r="F2487" t="s">
        <v>23</v>
      </c>
      <c r="G2487" t="s">
        <v>23</v>
      </c>
      <c r="H2487" s="6" t="s">
        <v>24</v>
      </c>
      <c r="I2487" t="s">
        <v>25</v>
      </c>
      <c r="J2487">
        <v>146</v>
      </c>
      <c r="K2487"/>
      <c r="N2487" t="s">
        <v>36</v>
      </c>
      <c r="P2487" t="s">
        <v>1081</v>
      </c>
      <c r="Q2487" t="s">
        <v>1073</v>
      </c>
      <c r="R2487" t="s">
        <v>1073</v>
      </c>
      <c r="S2487" t="s">
        <v>1073</v>
      </c>
    </row>
    <row r="2488" spans="1:19" x14ac:dyDescent="0.15">
      <c r="A2488">
        <v>2487</v>
      </c>
      <c r="B2488">
        <v>2015</v>
      </c>
      <c r="C2488" t="s">
        <v>916</v>
      </c>
      <c r="D2488" t="s">
        <v>917</v>
      </c>
      <c r="F2488" t="s">
        <v>23</v>
      </c>
      <c r="G2488" t="s">
        <v>23</v>
      </c>
      <c r="H2488" s="6" t="s">
        <v>71</v>
      </c>
      <c r="I2488" t="s">
        <v>546</v>
      </c>
      <c r="J2488">
        <v>535</v>
      </c>
      <c r="K2488"/>
      <c r="N2488" t="s">
        <v>50</v>
      </c>
      <c r="P2488" t="s">
        <v>1073</v>
      </c>
      <c r="Q2488" t="s">
        <v>1073</v>
      </c>
      <c r="R2488" t="s">
        <v>1073</v>
      </c>
      <c r="S2488" t="s">
        <v>1073</v>
      </c>
    </row>
    <row r="2489" spans="1:19" x14ac:dyDescent="0.15">
      <c r="A2489">
        <v>2488</v>
      </c>
      <c r="B2489">
        <v>2015</v>
      </c>
      <c r="C2489" t="s">
        <v>231</v>
      </c>
      <c r="D2489" t="s">
        <v>232</v>
      </c>
      <c r="F2489" t="s">
        <v>23</v>
      </c>
      <c r="G2489" t="s">
        <v>23</v>
      </c>
      <c r="H2489" s="6" t="s">
        <v>24</v>
      </c>
      <c r="I2489" t="s">
        <v>25</v>
      </c>
      <c r="J2489">
        <v>146</v>
      </c>
      <c r="K2489"/>
      <c r="N2489" t="s">
        <v>20</v>
      </c>
      <c r="P2489" t="s">
        <v>1081</v>
      </c>
      <c r="Q2489" t="s">
        <v>1073</v>
      </c>
      <c r="R2489" t="s">
        <v>1073</v>
      </c>
      <c r="S2489" t="s">
        <v>1073</v>
      </c>
    </row>
    <row r="2490" spans="1:19" x14ac:dyDescent="0.15">
      <c r="A2490">
        <v>2489</v>
      </c>
      <c r="B2490">
        <v>2015</v>
      </c>
      <c r="C2490" t="s">
        <v>266</v>
      </c>
      <c r="D2490" t="s">
        <v>308</v>
      </c>
      <c r="F2490" t="s">
        <v>23</v>
      </c>
      <c r="G2490" t="s">
        <v>23</v>
      </c>
      <c r="H2490" t="s">
        <v>24</v>
      </c>
      <c r="I2490" t="s">
        <v>547</v>
      </c>
      <c r="J2490">
        <v>166</v>
      </c>
      <c r="K2490"/>
      <c r="N2490" t="s">
        <v>20</v>
      </c>
      <c r="P2490" t="s">
        <v>1081</v>
      </c>
      <c r="Q2490" t="s">
        <v>1073</v>
      </c>
      <c r="R2490" t="s">
        <v>1073</v>
      </c>
      <c r="S2490" t="s">
        <v>1073</v>
      </c>
    </row>
    <row r="2491" spans="1:19" x14ac:dyDescent="0.15">
      <c r="A2491">
        <v>2490</v>
      </c>
      <c r="B2491">
        <v>2015</v>
      </c>
      <c r="C2491" t="s">
        <v>214</v>
      </c>
      <c r="D2491" t="s">
        <v>215</v>
      </c>
      <c r="F2491" t="s">
        <v>23</v>
      </c>
      <c r="G2491" t="s">
        <v>23</v>
      </c>
      <c r="H2491" t="s">
        <v>67</v>
      </c>
      <c r="I2491" t="s">
        <v>548</v>
      </c>
      <c r="J2491">
        <v>1275</v>
      </c>
      <c r="K2491"/>
      <c r="N2491" t="s">
        <v>36</v>
      </c>
      <c r="P2491" t="s">
        <v>1081</v>
      </c>
      <c r="Q2491" t="s">
        <v>1073</v>
      </c>
      <c r="R2491" t="s">
        <v>1073</v>
      </c>
      <c r="S2491" t="s">
        <v>1073</v>
      </c>
    </row>
    <row r="2492" spans="1:19" x14ac:dyDescent="0.15">
      <c r="A2492">
        <v>2491</v>
      </c>
      <c r="B2492">
        <v>2015</v>
      </c>
      <c r="C2492" t="s">
        <v>45</v>
      </c>
      <c r="D2492" t="s">
        <v>46</v>
      </c>
      <c r="F2492" t="s">
        <v>47</v>
      </c>
      <c r="G2492" t="s">
        <v>48</v>
      </c>
      <c r="H2492" s="6" t="s">
        <v>49</v>
      </c>
      <c r="I2492" t="s">
        <v>546</v>
      </c>
      <c r="J2492">
        <v>635</v>
      </c>
      <c r="K2492"/>
      <c r="N2492" t="s">
        <v>50</v>
      </c>
      <c r="P2492">
        <v>0</v>
      </c>
      <c r="Q2492" t="s">
        <v>1073</v>
      </c>
      <c r="R2492" t="s">
        <v>1073</v>
      </c>
      <c r="S2492" t="s">
        <v>1094</v>
      </c>
    </row>
    <row r="2493" spans="1:19" x14ac:dyDescent="0.15">
      <c r="A2493">
        <v>2492</v>
      </c>
      <c r="B2493">
        <v>2015</v>
      </c>
      <c r="C2493" t="s">
        <v>1050</v>
      </c>
      <c r="D2493" t="s">
        <v>1051</v>
      </c>
      <c r="F2493" t="s">
        <v>83</v>
      </c>
      <c r="G2493" t="s">
        <v>35</v>
      </c>
      <c r="H2493" t="s">
        <v>16</v>
      </c>
      <c r="I2493" t="s">
        <v>546</v>
      </c>
      <c r="J2493">
        <v>535</v>
      </c>
      <c r="K2493"/>
      <c r="N2493" t="s">
        <v>36</v>
      </c>
      <c r="P2493" t="s">
        <v>1073</v>
      </c>
      <c r="Q2493" t="s">
        <v>1073</v>
      </c>
      <c r="R2493" t="s">
        <v>1073</v>
      </c>
      <c r="S2493" t="s">
        <v>1073</v>
      </c>
    </row>
    <row r="2494" spans="1:19" x14ac:dyDescent="0.15">
      <c r="A2494">
        <v>2493</v>
      </c>
      <c r="B2494">
        <v>2015</v>
      </c>
      <c r="C2494" t="s">
        <v>258</v>
      </c>
      <c r="D2494" t="s">
        <v>101</v>
      </c>
      <c r="F2494" t="s">
        <v>23</v>
      </c>
      <c r="G2494" t="s">
        <v>23</v>
      </c>
      <c r="H2494" t="s">
        <v>24</v>
      </c>
      <c r="I2494" t="s">
        <v>547</v>
      </c>
      <c r="J2494">
        <v>166</v>
      </c>
      <c r="K2494"/>
      <c r="N2494" t="s">
        <v>36</v>
      </c>
      <c r="P2494" t="s">
        <v>1081</v>
      </c>
      <c r="Q2494" t="s">
        <v>1073</v>
      </c>
      <c r="R2494" t="s">
        <v>1073</v>
      </c>
      <c r="S2494" t="s">
        <v>1073</v>
      </c>
    </row>
    <row r="2495" spans="1:19" x14ac:dyDescent="0.15">
      <c r="A2495">
        <v>2494</v>
      </c>
      <c r="B2495">
        <v>2015</v>
      </c>
      <c r="C2495" t="s">
        <v>1025</v>
      </c>
      <c r="D2495" t="s">
        <v>1052</v>
      </c>
      <c r="F2495" t="s">
        <v>121</v>
      </c>
      <c r="G2495" t="s">
        <v>43</v>
      </c>
      <c r="H2495" t="s">
        <v>71</v>
      </c>
      <c r="I2495" t="s">
        <v>546</v>
      </c>
      <c r="J2495">
        <v>635</v>
      </c>
      <c r="K2495"/>
      <c r="N2495" t="s">
        <v>36</v>
      </c>
      <c r="P2495" t="s">
        <v>1073</v>
      </c>
      <c r="Q2495" t="s">
        <v>1073</v>
      </c>
      <c r="R2495" t="s">
        <v>1073</v>
      </c>
      <c r="S2495" t="s">
        <v>1073</v>
      </c>
    </row>
    <row r="2496" spans="1:19" x14ac:dyDescent="0.15">
      <c r="A2496">
        <v>2495</v>
      </c>
      <c r="B2496">
        <v>2015</v>
      </c>
      <c r="C2496" t="s">
        <v>1053</v>
      </c>
      <c r="D2496" t="s">
        <v>82</v>
      </c>
      <c r="F2496" t="s">
        <v>83</v>
      </c>
      <c r="G2496" t="s">
        <v>35</v>
      </c>
      <c r="H2496" t="s">
        <v>16</v>
      </c>
      <c r="I2496" t="s">
        <v>546</v>
      </c>
      <c r="J2496">
        <v>635</v>
      </c>
      <c r="K2496"/>
      <c r="N2496" t="s">
        <v>20</v>
      </c>
      <c r="P2496" t="s">
        <v>1073</v>
      </c>
      <c r="Q2496" t="s">
        <v>1073</v>
      </c>
      <c r="R2496" t="s">
        <v>1073</v>
      </c>
      <c r="S2496" t="s">
        <v>1073</v>
      </c>
    </row>
    <row r="2497" spans="1:19" x14ac:dyDescent="0.15">
      <c r="A2497">
        <v>2496</v>
      </c>
      <c r="B2497">
        <v>2015</v>
      </c>
      <c r="C2497" t="s">
        <v>820</v>
      </c>
      <c r="D2497" t="s">
        <v>821</v>
      </c>
      <c r="F2497" t="s">
        <v>23</v>
      </c>
      <c r="G2497" t="s">
        <v>23</v>
      </c>
      <c r="H2497" s="6" t="s">
        <v>71</v>
      </c>
      <c r="I2497" t="s">
        <v>546</v>
      </c>
      <c r="J2497">
        <v>535</v>
      </c>
      <c r="K2497"/>
      <c r="N2497" t="s">
        <v>36</v>
      </c>
      <c r="P2497" t="s">
        <v>1073</v>
      </c>
      <c r="Q2497" t="s">
        <v>1073</v>
      </c>
      <c r="R2497" t="s">
        <v>1073</v>
      </c>
      <c r="S2497" t="s">
        <v>1073</v>
      </c>
    </row>
    <row r="2498" spans="1:19" x14ac:dyDescent="0.15">
      <c r="A2498">
        <v>2497</v>
      </c>
      <c r="B2498">
        <v>2015</v>
      </c>
      <c r="C2498" t="s">
        <v>39</v>
      </c>
      <c r="D2498" t="s">
        <v>40</v>
      </c>
      <c r="F2498" t="s">
        <v>23</v>
      </c>
      <c r="G2498" t="s">
        <v>23</v>
      </c>
      <c r="H2498" t="s">
        <v>24</v>
      </c>
      <c r="I2498" t="s">
        <v>547</v>
      </c>
      <c r="J2498">
        <v>166</v>
      </c>
      <c r="K2498"/>
      <c r="N2498" t="s">
        <v>36</v>
      </c>
      <c r="P2498" t="s">
        <v>1081</v>
      </c>
      <c r="Q2498" t="s">
        <v>1073</v>
      </c>
      <c r="R2498" t="s">
        <v>1073</v>
      </c>
      <c r="S2498" t="s">
        <v>1073</v>
      </c>
    </row>
    <row r="2499" spans="1:19" x14ac:dyDescent="0.15">
      <c r="A2499">
        <v>2498</v>
      </c>
      <c r="B2499">
        <v>2015</v>
      </c>
      <c r="C2499" t="s">
        <v>110</v>
      </c>
      <c r="D2499" t="s">
        <v>735</v>
      </c>
      <c r="F2499" t="s">
        <v>23</v>
      </c>
      <c r="G2499" t="s">
        <v>23</v>
      </c>
      <c r="H2499" t="s">
        <v>16</v>
      </c>
      <c r="I2499" t="s">
        <v>25</v>
      </c>
      <c r="J2499">
        <v>250</v>
      </c>
      <c r="K2499"/>
      <c r="N2499" t="s">
        <v>36</v>
      </c>
      <c r="P2499" t="s">
        <v>1081</v>
      </c>
      <c r="Q2499" t="s">
        <v>1073</v>
      </c>
      <c r="R2499" t="s">
        <v>1073</v>
      </c>
      <c r="S2499" t="s">
        <v>1073</v>
      </c>
    </row>
    <row r="2500" spans="1:19" x14ac:dyDescent="0.15">
      <c r="A2500">
        <v>2499</v>
      </c>
      <c r="B2500">
        <v>2015</v>
      </c>
      <c r="C2500" t="s">
        <v>21</v>
      </c>
      <c r="D2500" t="s">
        <v>22</v>
      </c>
      <c r="F2500" t="s">
        <v>23</v>
      </c>
      <c r="G2500" t="s">
        <v>23</v>
      </c>
      <c r="H2500" s="6" t="s">
        <v>24</v>
      </c>
      <c r="I2500" t="s">
        <v>547</v>
      </c>
      <c r="J2500">
        <v>195</v>
      </c>
      <c r="K2500"/>
      <c r="N2500" t="s">
        <v>36</v>
      </c>
      <c r="P2500" t="s">
        <v>1081</v>
      </c>
      <c r="Q2500" t="s">
        <v>1073</v>
      </c>
      <c r="R2500" t="s">
        <v>1073</v>
      </c>
      <c r="S2500" t="s">
        <v>1073</v>
      </c>
    </row>
    <row r="2501" spans="1:19" x14ac:dyDescent="0.15">
      <c r="A2501">
        <v>2500</v>
      </c>
      <c r="B2501">
        <v>2015</v>
      </c>
      <c r="C2501" t="s">
        <v>363</v>
      </c>
      <c r="D2501" t="s">
        <v>168</v>
      </c>
      <c r="F2501" t="s">
        <v>23</v>
      </c>
      <c r="G2501" t="s">
        <v>23</v>
      </c>
      <c r="H2501" t="s">
        <v>71</v>
      </c>
      <c r="I2501" t="s">
        <v>548</v>
      </c>
      <c r="J2501">
        <v>475</v>
      </c>
      <c r="K2501"/>
      <c r="N2501" t="s">
        <v>36</v>
      </c>
      <c r="P2501" t="s">
        <v>1073</v>
      </c>
      <c r="Q2501" t="s">
        <v>1073</v>
      </c>
      <c r="R2501" t="s">
        <v>1073</v>
      </c>
      <c r="S2501" t="s">
        <v>1073</v>
      </c>
    </row>
    <row r="2502" spans="1:19" x14ac:dyDescent="0.15">
      <c r="A2502">
        <v>2501</v>
      </c>
      <c r="B2502">
        <v>2015</v>
      </c>
      <c r="C2502" t="s">
        <v>507</v>
      </c>
      <c r="D2502" t="s">
        <v>508</v>
      </c>
      <c r="F2502" t="s">
        <v>23</v>
      </c>
      <c r="G2502" t="s">
        <v>23</v>
      </c>
      <c r="H2502" s="6" t="s">
        <v>24</v>
      </c>
      <c r="I2502" t="s">
        <v>547</v>
      </c>
      <c r="J2502">
        <v>166</v>
      </c>
      <c r="K2502"/>
      <c r="N2502" t="s">
        <v>36</v>
      </c>
      <c r="P2502" t="s">
        <v>1081</v>
      </c>
      <c r="Q2502" t="s">
        <v>1073</v>
      </c>
      <c r="R2502" t="s">
        <v>1073</v>
      </c>
      <c r="S2502" t="s">
        <v>1073</v>
      </c>
    </row>
    <row r="2503" spans="1:19" x14ac:dyDescent="0.15">
      <c r="A2503">
        <v>2502</v>
      </c>
      <c r="B2503">
        <v>2015</v>
      </c>
      <c r="C2503" t="s">
        <v>1054</v>
      </c>
      <c r="D2503" t="s">
        <v>215</v>
      </c>
      <c r="F2503" t="s">
        <v>23</v>
      </c>
      <c r="G2503" t="s">
        <v>23</v>
      </c>
      <c r="H2503" s="6" t="s">
        <v>16</v>
      </c>
      <c r="I2503" t="s">
        <v>354</v>
      </c>
      <c r="J2503">
        <v>0</v>
      </c>
      <c r="K2503"/>
      <c r="N2503" t="s">
        <v>36</v>
      </c>
      <c r="P2503" t="s">
        <v>1073</v>
      </c>
      <c r="Q2503" t="s">
        <v>1073</v>
      </c>
      <c r="R2503" t="s">
        <v>1073</v>
      </c>
      <c r="S2503" t="s">
        <v>1073</v>
      </c>
    </row>
    <row r="2504" spans="1:19" x14ac:dyDescent="0.15">
      <c r="A2504">
        <v>2503</v>
      </c>
      <c r="B2504">
        <v>2015</v>
      </c>
      <c r="C2504" t="s">
        <v>56</v>
      </c>
      <c r="D2504" t="s">
        <v>57</v>
      </c>
      <c r="F2504" t="s">
        <v>23</v>
      </c>
      <c r="G2504" t="s">
        <v>23</v>
      </c>
      <c r="H2504" t="s">
        <v>16</v>
      </c>
      <c r="I2504" t="s">
        <v>548</v>
      </c>
      <c r="J2504">
        <v>475</v>
      </c>
      <c r="K2504"/>
      <c r="N2504" t="s">
        <v>36</v>
      </c>
      <c r="P2504" t="s">
        <v>1081</v>
      </c>
      <c r="Q2504" t="s">
        <v>1073</v>
      </c>
      <c r="R2504" t="s">
        <v>1073</v>
      </c>
      <c r="S2504" t="s">
        <v>1073</v>
      </c>
    </row>
    <row r="2505" spans="1:19" x14ac:dyDescent="0.15">
      <c r="A2505">
        <v>2504</v>
      </c>
      <c r="B2505">
        <v>2015</v>
      </c>
      <c r="C2505" t="s">
        <v>363</v>
      </c>
      <c r="D2505" t="s">
        <v>168</v>
      </c>
      <c r="F2505" t="s">
        <v>23</v>
      </c>
      <c r="G2505" t="s">
        <v>23</v>
      </c>
      <c r="H2505" t="s">
        <v>71</v>
      </c>
      <c r="I2505" t="s">
        <v>548</v>
      </c>
      <c r="J2505">
        <v>575</v>
      </c>
      <c r="K2505"/>
      <c r="N2505" t="s">
        <v>36</v>
      </c>
      <c r="P2505" t="s">
        <v>1073</v>
      </c>
      <c r="Q2505" t="s">
        <v>1073</v>
      </c>
      <c r="R2505" t="s">
        <v>1073</v>
      </c>
      <c r="S2505" t="s">
        <v>1073</v>
      </c>
    </row>
    <row r="2506" spans="1:19" x14ac:dyDescent="0.15">
      <c r="A2506">
        <v>2505</v>
      </c>
      <c r="B2506">
        <v>2015</v>
      </c>
      <c r="C2506" t="s">
        <v>207</v>
      </c>
      <c r="D2506" t="s">
        <v>208</v>
      </c>
      <c r="F2506" t="s">
        <v>23</v>
      </c>
      <c r="G2506" t="s">
        <v>23</v>
      </c>
      <c r="H2506" t="s">
        <v>16</v>
      </c>
      <c r="I2506" t="s">
        <v>548</v>
      </c>
      <c r="J2506">
        <v>475</v>
      </c>
      <c r="K2506"/>
      <c r="N2506" t="s">
        <v>36</v>
      </c>
      <c r="P2506" t="s">
        <v>1081</v>
      </c>
      <c r="Q2506" t="s">
        <v>1073</v>
      </c>
      <c r="R2506" t="s">
        <v>1073</v>
      </c>
      <c r="S2506" t="s">
        <v>1073</v>
      </c>
    </row>
    <row r="2507" spans="1:19" x14ac:dyDescent="0.15">
      <c r="A2507">
        <v>2506</v>
      </c>
      <c r="B2507">
        <v>2015</v>
      </c>
      <c r="C2507" t="s">
        <v>738</v>
      </c>
      <c r="D2507" t="s">
        <v>739</v>
      </c>
      <c r="F2507" t="s">
        <v>23</v>
      </c>
      <c r="G2507" t="s">
        <v>23</v>
      </c>
      <c r="H2507" t="s">
        <v>63</v>
      </c>
      <c r="I2507" t="s">
        <v>546</v>
      </c>
      <c r="J2507">
        <v>535</v>
      </c>
      <c r="K2507"/>
      <c r="N2507" t="s">
        <v>36</v>
      </c>
      <c r="P2507" t="s">
        <v>1073</v>
      </c>
      <c r="Q2507" t="s">
        <v>1073</v>
      </c>
      <c r="R2507" t="s">
        <v>1073</v>
      </c>
      <c r="S2507" t="s">
        <v>1073</v>
      </c>
    </row>
    <row r="2508" spans="1:19" x14ac:dyDescent="0.15">
      <c r="A2508">
        <v>2507</v>
      </c>
      <c r="B2508">
        <v>2015</v>
      </c>
      <c r="C2508" t="s">
        <v>1055</v>
      </c>
      <c r="D2508" t="s">
        <v>1056</v>
      </c>
      <c r="F2508" t="s">
        <v>1057</v>
      </c>
      <c r="G2508" t="s">
        <v>43</v>
      </c>
      <c r="H2508" t="s">
        <v>24</v>
      </c>
      <c r="I2508" t="s">
        <v>547</v>
      </c>
      <c r="J2508">
        <v>520</v>
      </c>
      <c r="K2508"/>
      <c r="N2508" t="s">
        <v>36</v>
      </c>
      <c r="P2508" t="s">
        <v>1073</v>
      </c>
      <c r="Q2508" t="s">
        <v>1073</v>
      </c>
      <c r="R2508" t="s">
        <v>1073</v>
      </c>
      <c r="S2508" t="s">
        <v>1094</v>
      </c>
    </row>
    <row r="2509" spans="1:19" x14ac:dyDescent="0.15">
      <c r="A2509">
        <v>2508</v>
      </c>
      <c r="B2509">
        <v>2015</v>
      </c>
      <c r="C2509" t="s">
        <v>812</v>
      </c>
      <c r="F2509" t="s">
        <v>74</v>
      </c>
      <c r="G2509" t="s">
        <v>35</v>
      </c>
      <c r="H2509" t="s">
        <v>24</v>
      </c>
      <c r="I2509" t="s">
        <v>547</v>
      </c>
      <c r="J2509">
        <v>670</v>
      </c>
      <c r="K2509"/>
      <c r="N2509" t="s">
        <v>50</v>
      </c>
      <c r="P2509" t="s">
        <v>1073</v>
      </c>
      <c r="Q2509" t="s">
        <v>1073</v>
      </c>
      <c r="R2509" t="s">
        <v>1073</v>
      </c>
      <c r="S2509" t="s">
        <v>1073</v>
      </c>
    </row>
    <row r="2510" spans="1:19" x14ac:dyDescent="0.15">
      <c r="A2510">
        <v>2509</v>
      </c>
      <c r="B2510">
        <v>2015</v>
      </c>
      <c r="C2510" t="s">
        <v>79</v>
      </c>
      <c r="D2510" t="s">
        <v>78</v>
      </c>
      <c r="F2510" t="s">
        <v>78</v>
      </c>
      <c r="G2510" t="s">
        <v>35</v>
      </c>
      <c r="H2510" s="6" t="s">
        <v>54</v>
      </c>
      <c r="I2510" t="s">
        <v>546</v>
      </c>
      <c r="J2510">
        <v>535</v>
      </c>
      <c r="K2510"/>
      <c r="N2510" t="s">
        <v>36</v>
      </c>
      <c r="P2510" t="s">
        <v>1073</v>
      </c>
      <c r="Q2510" t="s">
        <v>1073</v>
      </c>
      <c r="R2510" t="s">
        <v>1073</v>
      </c>
      <c r="S2510" t="s">
        <v>1094</v>
      </c>
    </row>
    <row r="2511" spans="1:19" x14ac:dyDescent="0.15">
      <c r="A2511">
        <v>2510</v>
      </c>
      <c r="B2511">
        <v>2015</v>
      </c>
      <c r="C2511" t="s">
        <v>1058</v>
      </c>
      <c r="D2511" t="s">
        <v>921</v>
      </c>
      <c r="F2511" t="s">
        <v>301</v>
      </c>
      <c r="G2511" t="s">
        <v>43</v>
      </c>
      <c r="H2511" t="s">
        <v>16</v>
      </c>
      <c r="I2511" t="s">
        <v>546</v>
      </c>
      <c r="J2511">
        <v>535</v>
      </c>
      <c r="K2511"/>
      <c r="N2511" t="s">
        <v>20</v>
      </c>
      <c r="P2511" t="s">
        <v>1073</v>
      </c>
      <c r="Q2511" t="s">
        <v>1073</v>
      </c>
      <c r="R2511" t="s">
        <v>1073</v>
      </c>
      <c r="S2511" t="s">
        <v>1073</v>
      </c>
    </row>
    <row r="2512" spans="1:19" x14ac:dyDescent="0.15">
      <c r="A2512">
        <v>2511</v>
      </c>
      <c r="B2512">
        <v>2015</v>
      </c>
      <c r="C2512" t="s">
        <v>116</v>
      </c>
      <c r="D2512" t="s">
        <v>468</v>
      </c>
      <c r="F2512" t="s">
        <v>23</v>
      </c>
      <c r="G2512" t="s">
        <v>23</v>
      </c>
      <c r="H2512" t="s">
        <v>24</v>
      </c>
      <c r="I2512" t="s">
        <v>547</v>
      </c>
      <c r="J2512">
        <v>166</v>
      </c>
      <c r="K2512"/>
      <c r="N2512" t="s">
        <v>20</v>
      </c>
      <c r="P2512" t="s">
        <v>1081</v>
      </c>
      <c r="Q2512" t="s">
        <v>1073</v>
      </c>
      <c r="R2512" t="s">
        <v>1073</v>
      </c>
      <c r="S2512" t="s">
        <v>1073</v>
      </c>
    </row>
    <row r="2513" spans="1:19" x14ac:dyDescent="0.15">
      <c r="A2513">
        <v>2512</v>
      </c>
      <c r="B2513">
        <v>2015</v>
      </c>
      <c r="C2513" t="s">
        <v>266</v>
      </c>
      <c r="D2513" t="s">
        <v>485</v>
      </c>
      <c r="F2513" t="s">
        <v>23</v>
      </c>
      <c r="G2513" t="s">
        <v>23</v>
      </c>
      <c r="H2513" s="6" t="s">
        <v>24</v>
      </c>
      <c r="I2513" t="s">
        <v>547</v>
      </c>
      <c r="J2513">
        <v>166</v>
      </c>
      <c r="K2513"/>
      <c r="N2513" t="s">
        <v>36</v>
      </c>
      <c r="P2513" t="s">
        <v>1081</v>
      </c>
      <c r="Q2513" t="s">
        <v>1073</v>
      </c>
      <c r="R2513" t="s">
        <v>1073</v>
      </c>
      <c r="S2513" t="s">
        <v>1073</v>
      </c>
    </row>
    <row r="2514" spans="1:19" x14ac:dyDescent="0.15">
      <c r="A2514">
        <v>2513</v>
      </c>
      <c r="B2514">
        <v>2015</v>
      </c>
      <c r="C2514" t="s">
        <v>214</v>
      </c>
      <c r="D2514" t="s">
        <v>715</v>
      </c>
      <c r="F2514" t="s">
        <v>23</v>
      </c>
      <c r="G2514" t="s">
        <v>23</v>
      </c>
      <c r="H2514" t="s">
        <v>67</v>
      </c>
      <c r="I2514" t="s">
        <v>547</v>
      </c>
      <c r="J2514">
        <v>166</v>
      </c>
      <c r="K2514"/>
      <c r="N2514" t="s">
        <v>20</v>
      </c>
      <c r="P2514" t="s">
        <v>1081</v>
      </c>
      <c r="Q2514" t="s">
        <v>1073</v>
      </c>
      <c r="R2514" t="s">
        <v>1073</v>
      </c>
      <c r="S2514" t="s">
        <v>1073</v>
      </c>
    </row>
    <row r="2515" spans="1:19" x14ac:dyDescent="0.15">
      <c r="A2515">
        <v>2514</v>
      </c>
      <c r="B2515">
        <v>2015</v>
      </c>
      <c r="C2515" t="s">
        <v>440</v>
      </c>
      <c r="D2515" t="s">
        <v>441</v>
      </c>
      <c r="F2515" t="s">
        <v>23</v>
      </c>
      <c r="G2515" t="s">
        <v>23</v>
      </c>
      <c r="H2515" t="s">
        <v>71</v>
      </c>
      <c r="I2515" t="s">
        <v>548</v>
      </c>
      <c r="J2515">
        <v>475</v>
      </c>
      <c r="K2515"/>
      <c r="N2515" t="s">
        <v>36</v>
      </c>
      <c r="P2515" t="s">
        <v>1073</v>
      </c>
      <c r="Q2515" t="s">
        <v>1073</v>
      </c>
      <c r="R2515" t="s">
        <v>1073</v>
      </c>
      <c r="S2515" t="s">
        <v>1073</v>
      </c>
    </row>
    <row r="2516" spans="1:19" x14ac:dyDescent="0.15">
      <c r="A2516">
        <v>2515</v>
      </c>
      <c r="B2516">
        <v>2015</v>
      </c>
      <c r="C2516" t="s">
        <v>113</v>
      </c>
      <c r="D2516" t="s">
        <v>114</v>
      </c>
      <c r="F2516" t="s">
        <v>23</v>
      </c>
      <c r="G2516" t="s">
        <v>23</v>
      </c>
      <c r="H2516" s="6" t="s">
        <v>24</v>
      </c>
      <c r="I2516" t="s">
        <v>547</v>
      </c>
      <c r="J2516">
        <v>266</v>
      </c>
      <c r="K2516"/>
      <c r="N2516" t="s">
        <v>36</v>
      </c>
      <c r="P2516" t="s">
        <v>1081</v>
      </c>
      <c r="Q2516" t="s">
        <v>1073</v>
      </c>
      <c r="R2516" t="s">
        <v>1073</v>
      </c>
      <c r="S2516" t="s">
        <v>1073</v>
      </c>
    </row>
    <row r="2517" spans="1:19" x14ac:dyDescent="0.15">
      <c r="A2517">
        <v>2516</v>
      </c>
      <c r="B2517">
        <v>2015</v>
      </c>
      <c r="C2517" t="s">
        <v>501</v>
      </c>
      <c r="D2517" t="s">
        <v>502</v>
      </c>
      <c r="F2517" t="s">
        <v>403</v>
      </c>
      <c r="G2517" t="s">
        <v>35</v>
      </c>
      <c r="H2517" t="s">
        <v>71</v>
      </c>
      <c r="I2517" t="s">
        <v>546</v>
      </c>
      <c r="J2517">
        <v>535</v>
      </c>
      <c r="K2517"/>
      <c r="N2517" t="s">
        <v>50</v>
      </c>
      <c r="P2517" t="s">
        <v>1073</v>
      </c>
      <c r="Q2517" t="s">
        <v>1073</v>
      </c>
      <c r="R2517" t="s">
        <v>1073</v>
      </c>
      <c r="S2517" t="s">
        <v>1073</v>
      </c>
    </row>
    <row r="2518" spans="1:19" x14ac:dyDescent="0.15">
      <c r="A2518">
        <v>2517</v>
      </c>
      <c r="B2518">
        <v>2015</v>
      </c>
      <c r="C2518" t="s">
        <v>142</v>
      </c>
      <c r="D2518" t="s">
        <v>1059</v>
      </c>
      <c r="F2518" t="s">
        <v>23</v>
      </c>
      <c r="G2518" t="s">
        <v>23</v>
      </c>
      <c r="H2518" t="s">
        <v>24</v>
      </c>
      <c r="I2518" t="s">
        <v>25</v>
      </c>
      <c r="J2518">
        <v>146</v>
      </c>
      <c r="K2518"/>
      <c r="N2518" t="s">
        <v>20</v>
      </c>
      <c r="P2518" t="s">
        <v>1081</v>
      </c>
      <c r="Q2518" t="s">
        <v>1073</v>
      </c>
      <c r="R2518" t="s">
        <v>1073</v>
      </c>
      <c r="S2518" t="s">
        <v>1073</v>
      </c>
    </row>
    <row r="2519" spans="1:19" x14ac:dyDescent="0.15">
      <c r="A2519">
        <v>2518</v>
      </c>
      <c r="B2519">
        <v>2015</v>
      </c>
      <c r="C2519" t="s">
        <v>130</v>
      </c>
      <c r="D2519" t="s">
        <v>215</v>
      </c>
      <c r="F2519" t="s">
        <v>23</v>
      </c>
      <c r="G2519" t="s">
        <v>23</v>
      </c>
      <c r="H2519" t="s">
        <v>71</v>
      </c>
      <c r="I2519" t="s">
        <v>548</v>
      </c>
      <c r="J2519">
        <v>475</v>
      </c>
      <c r="K2519"/>
      <c r="N2519" t="s">
        <v>36</v>
      </c>
      <c r="P2519" t="s">
        <v>1073</v>
      </c>
      <c r="Q2519" t="s">
        <v>1073</v>
      </c>
      <c r="R2519" t="s">
        <v>1073</v>
      </c>
      <c r="S2519" t="s">
        <v>1073</v>
      </c>
    </row>
    <row r="2520" spans="1:19" x14ac:dyDescent="0.15">
      <c r="A2520">
        <v>2519</v>
      </c>
      <c r="B2520">
        <v>2015</v>
      </c>
      <c r="C2520" t="s">
        <v>507</v>
      </c>
      <c r="D2520" t="s">
        <v>508</v>
      </c>
      <c r="F2520" t="s">
        <v>23</v>
      </c>
      <c r="G2520" t="s">
        <v>23</v>
      </c>
      <c r="H2520" t="s">
        <v>24</v>
      </c>
      <c r="I2520" t="s">
        <v>547</v>
      </c>
      <c r="J2520">
        <v>166</v>
      </c>
      <c r="K2520"/>
      <c r="N2520" t="s">
        <v>36</v>
      </c>
      <c r="P2520" t="s">
        <v>1081</v>
      </c>
      <c r="Q2520" t="s">
        <v>1073</v>
      </c>
      <c r="R2520" t="s">
        <v>1073</v>
      </c>
      <c r="S2520" t="s">
        <v>1073</v>
      </c>
    </row>
    <row r="2521" spans="1:19" x14ac:dyDescent="0.15">
      <c r="A2521">
        <v>2520</v>
      </c>
      <c r="B2521">
        <v>2015</v>
      </c>
      <c r="C2521" t="s">
        <v>206</v>
      </c>
      <c r="D2521" t="s">
        <v>924</v>
      </c>
      <c r="F2521" t="s">
        <v>23</v>
      </c>
      <c r="G2521" t="s">
        <v>23</v>
      </c>
      <c r="H2521" s="6" t="s">
        <v>24</v>
      </c>
      <c r="I2521" t="s">
        <v>25</v>
      </c>
      <c r="J2521">
        <v>146</v>
      </c>
      <c r="K2521"/>
      <c r="N2521" t="s">
        <v>36</v>
      </c>
      <c r="P2521" t="s">
        <v>1081</v>
      </c>
      <c r="Q2521" t="s">
        <v>1073</v>
      </c>
      <c r="R2521" t="s">
        <v>1073</v>
      </c>
      <c r="S2521" t="s">
        <v>1073</v>
      </c>
    </row>
    <row r="2522" spans="1:19" x14ac:dyDescent="0.15">
      <c r="A2522">
        <v>2521</v>
      </c>
      <c r="B2522">
        <v>2015</v>
      </c>
      <c r="C2522" t="s">
        <v>160</v>
      </c>
      <c r="D2522" t="s">
        <v>161</v>
      </c>
      <c r="F2522" t="s">
        <v>23</v>
      </c>
      <c r="G2522" t="s">
        <v>23</v>
      </c>
      <c r="H2522" s="6" t="s">
        <v>24</v>
      </c>
      <c r="I2522" t="s">
        <v>547</v>
      </c>
      <c r="J2522">
        <v>166</v>
      </c>
      <c r="K2522"/>
      <c r="N2522" t="s">
        <v>20</v>
      </c>
      <c r="P2522" t="s">
        <v>1084</v>
      </c>
      <c r="Q2522" t="s">
        <v>1073</v>
      </c>
      <c r="R2522" t="s">
        <v>1073</v>
      </c>
      <c r="S2522" t="s">
        <v>1073</v>
      </c>
    </row>
    <row r="2523" spans="1:19" x14ac:dyDescent="0.15">
      <c r="A2523">
        <v>2522</v>
      </c>
      <c r="B2523">
        <v>2015</v>
      </c>
      <c r="C2523" t="s">
        <v>113</v>
      </c>
      <c r="D2523" t="s">
        <v>114</v>
      </c>
      <c r="F2523" t="s">
        <v>23</v>
      </c>
      <c r="G2523" t="s">
        <v>23</v>
      </c>
      <c r="H2523" s="6" t="s">
        <v>24</v>
      </c>
      <c r="I2523" t="s">
        <v>547</v>
      </c>
      <c r="J2523">
        <v>166</v>
      </c>
      <c r="K2523"/>
      <c r="N2523" t="s">
        <v>20</v>
      </c>
      <c r="P2523" t="s">
        <v>1081</v>
      </c>
      <c r="Q2523" t="s">
        <v>1073</v>
      </c>
      <c r="R2523" t="s">
        <v>1073</v>
      </c>
      <c r="S2523" t="s">
        <v>1073</v>
      </c>
    </row>
    <row r="2524" spans="1:19" x14ac:dyDescent="0.15">
      <c r="A2524">
        <v>2523</v>
      </c>
      <c r="B2524">
        <v>2015</v>
      </c>
      <c r="C2524" t="s">
        <v>1060</v>
      </c>
      <c r="D2524" t="s">
        <v>1061</v>
      </c>
      <c r="F2524" t="s">
        <v>23</v>
      </c>
      <c r="G2524" t="s">
        <v>23</v>
      </c>
      <c r="H2524" t="s">
        <v>71</v>
      </c>
      <c r="I2524" t="s">
        <v>546</v>
      </c>
      <c r="J2524">
        <v>635</v>
      </c>
      <c r="K2524"/>
      <c r="N2524" t="s">
        <v>20</v>
      </c>
      <c r="P2524" t="s">
        <v>1073</v>
      </c>
      <c r="Q2524" t="s">
        <v>1073</v>
      </c>
      <c r="R2524" t="s">
        <v>1073</v>
      </c>
      <c r="S2524" t="s">
        <v>1073</v>
      </c>
    </row>
    <row r="2525" spans="1:19" x14ac:dyDescent="0.15">
      <c r="A2525">
        <v>2524</v>
      </c>
      <c r="B2525">
        <v>2015</v>
      </c>
      <c r="C2525" t="s">
        <v>77</v>
      </c>
      <c r="D2525" t="s">
        <v>78</v>
      </c>
      <c r="F2525" t="s">
        <v>78</v>
      </c>
      <c r="G2525" t="s">
        <v>35</v>
      </c>
      <c r="H2525" s="6" t="s">
        <v>49</v>
      </c>
      <c r="I2525" t="s">
        <v>25</v>
      </c>
      <c r="J2525">
        <v>250</v>
      </c>
      <c r="K2525"/>
      <c r="N2525" t="s">
        <v>20</v>
      </c>
      <c r="P2525" t="s">
        <v>1073</v>
      </c>
      <c r="Q2525" t="s">
        <v>1073</v>
      </c>
      <c r="R2525" t="s">
        <v>1073</v>
      </c>
      <c r="S2525" t="s">
        <v>1094</v>
      </c>
    </row>
    <row r="2526" spans="1:19" x14ac:dyDescent="0.15">
      <c r="A2526">
        <v>2525</v>
      </c>
      <c r="B2526">
        <v>2015</v>
      </c>
      <c r="C2526" t="s">
        <v>1062</v>
      </c>
      <c r="D2526" t="s">
        <v>242</v>
      </c>
      <c r="F2526" t="s">
        <v>74</v>
      </c>
      <c r="G2526" t="s">
        <v>35</v>
      </c>
      <c r="H2526" t="s">
        <v>24</v>
      </c>
      <c r="I2526" t="s">
        <v>547</v>
      </c>
      <c r="J2526">
        <v>270</v>
      </c>
      <c r="K2526"/>
      <c r="N2526" t="s">
        <v>36</v>
      </c>
      <c r="P2526" t="s">
        <v>1073</v>
      </c>
      <c r="Q2526" t="s">
        <v>1073</v>
      </c>
      <c r="R2526" t="s">
        <v>1073</v>
      </c>
      <c r="S2526" t="s">
        <v>1073</v>
      </c>
    </row>
    <row r="2527" spans="1:19" x14ac:dyDescent="0.15">
      <c r="A2527">
        <v>2526</v>
      </c>
      <c r="B2527">
        <v>2015</v>
      </c>
      <c r="C2527" t="s">
        <v>204</v>
      </c>
      <c r="D2527" t="s">
        <v>295</v>
      </c>
      <c r="E2527" t="s">
        <v>147</v>
      </c>
      <c r="F2527" t="s">
        <v>23</v>
      </c>
      <c r="G2527" t="s">
        <v>23</v>
      </c>
      <c r="H2527" s="6" t="s">
        <v>24</v>
      </c>
      <c r="I2527" t="s">
        <v>547</v>
      </c>
      <c r="J2527">
        <v>166</v>
      </c>
      <c r="K2527"/>
      <c r="N2527" t="s">
        <v>20</v>
      </c>
      <c r="P2527" t="s">
        <v>1081</v>
      </c>
      <c r="Q2527" t="s">
        <v>1073</v>
      </c>
      <c r="R2527" t="s">
        <v>1073</v>
      </c>
      <c r="S2527" t="s">
        <v>1073</v>
      </c>
    </row>
    <row r="2528" spans="1:19" x14ac:dyDescent="0.15">
      <c r="A2528">
        <v>2527</v>
      </c>
      <c r="B2528">
        <v>2015</v>
      </c>
      <c r="C2528" t="s">
        <v>21</v>
      </c>
      <c r="D2528" t="s">
        <v>22</v>
      </c>
      <c r="F2528" t="s">
        <v>23</v>
      </c>
      <c r="G2528" t="s">
        <v>23</v>
      </c>
      <c r="H2528" s="6" t="s">
        <v>49</v>
      </c>
      <c r="I2528" t="s">
        <v>548</v>
      </c>
      <c r="J2528">
        <v>475</v>
      </c>
      <c r="K2528"/>
      <c r="N2528" t="s">
        <v>36</v>
      </c>
      <c r="P2528" t="s">
        <v>1081</v>
      </c>
      <c r="Q2528" t="s">
        <v>1073</v>
      </c>
      <c r="R2528" t="s">
        <v>1073</v>
      </c>
      <c r="S2528" t="s">
        <v>1073</v>
      </c>
    </row>
    <row r="2529" spans="1:19" x14ac:dyDescent="0.15">
      <c r="A2529">
        <v>2528</v>
      </c>
      <c r="B2529">
        <v>2015</v>
      </c>
      <c r="C2529" t="s">
        <v>130</v>
      </c>
      <c r="D2529" t="s">
        <v>215</v>
      </c>
      <c r="F2529" t="s">
        <v>23</v>
      </c>
      <c r="G2529" t="s">
        <v>23</v>
      </c>
      <c r="H2529" t="s">
        <v>71</v>
      </c>
      <c r="I2529" t="s">
        <v>546</v>
      </c>
      <c r="J2529">
        <v>635</v>
      </c>
      <c r="K2529"/>
      <c r="N2529" t="s">
        <v>36</v>
      </c>
      <c r="P2529" t="s">
        <v>1073</v>
      </c>
      <c r="Q2529" t="s">
        <v>1073</v>
      </c>
      <c r="R2529" t="s">
        <v>1073</v>
      </c>
      <c r="S2529" t="s">
        <v>1073</v>
      </c>
    </row>
    <row r="2530" spans="1:19" x14ac:dyDescent="0.15">
      <c r="A2530">
        <v>2529</v>
      </c>
      <c r="B2530">
        <v>2015</v>
      </c>
      <c r="C2530" t="s">
        <v>81</v>
      </c>
      <c r="D2530" t="s">
        <v>82</v>
      </c>
      <c r="F2530" t="s">
        <v>83</v>
      </c>
      <c r="G2530" t="s">
        <v>35</v>
      </c>
      <c r="H2530" t="s">
        <v>71</v>
      </c>
      <c r="I2530" t="s">
        <v>546</v>
      </c>
      <c r="J2530">
        <v>1480</v>
      </c>
      <c r="K2530"/>
      <c r="N2530" t="s">
        <v>50</v>
      </c>
      <c r="P2530" t="s">
        <v>1073</v>
      </c>
      <c r="Q2530" t="s">
        <v>1073</v>
      </c>
      <c r="R2530" t="s">
        <v>1073</v>
      </c>
      <c r="S2530" t="s">
        <v>1073</v>
      </c>
    </row>
    <row r="2531" spans="1:19" x14ac:dyDescent="0.15">
      <c r="A2531">
        <v>2530</v>
      </c>
      <c r="B2531">
        <v>2015</v>
      </c>
      <c r="C2531" t="s">
        <v>258</v>
      </c>
      <c r="D2531" t="s">
        <v>101</v>
      </c>
      <c r="F2531" t="s">
        <v>23</v>
      </c>
      <c r="G2531" t="s">
        <v>23</v>
      </c>
      <c r="H2531" s="6" t="s">
        <v>24</v>
      </c>
      <c r="I2531" t="s">
        <v>547</v>
      </c>
      <c r="J2531">
        <v>166</v>
      </c>
      <c r="K2531"/>
      <c r="N2531" t="s">
        <v>20</v>
      </c>
      <c r="P2531" t="s">
        <v>1081</v>
      </c>
      <c r="Q2531" t="s">
        <v>1073</v>
      </c>
      <c r="R2531" t="s">
        <v>1073</v>
      </c>
      <c r="S2531" t="s">
        <v>1073</v>
      </c>
    </row>
    <row r="2532" spans="1:19" x14ac:dyDescent="0.15">
      <c r="A2532">
        <v>2531</v>
      </c>
      <c r="B2532">
        <v>2015</v>
      </c>
      <c r="C2532" t="s">
        <v>206</v>
      </c>
      <c r="D2532" t="s">
        <v>223</v>
      </c>
      <c r="F2532" t="s">
        <v>23</v>
      </c>
      <c r="G2532" t="s">
        <v>23</v>
      </c>
      <c r="H2532" t="s">
        <v>24</v>
      </c>
      <c r="I2532" t="s">
        <v>547</v>
      </c>
      <c r="J2532">
        <v>166</v>
      </c>
      <c r="K2532"/>
      <c r="N2532" t="s">
        <v>36</v>
      </c>
      <c r="P2532" t="s">
        <v>1081</v>
      </c>
      <c r="Q2532" t="s">
        <v>1073</v>
      </c>
      <c r="R2532" t="s">
        <v>1073</v>
      </c>
      <c r="S2532" t="s">
        <v>1073</v>
      </c>
    </row>
    <row r="2533" spans="1:19" x14ac:dyDescent="0.15">
      <c r="A2533">
        <v>2532</v>
      </c>
      <c r="B2533">
        <v>2015</v>
      </c>
      <c r="C2533" t="s">
        <v>674</v>
      </c>
      <c r="D2533" t="s">
        <v>380</v>
      </c>
      <c r="F2533" t="s">
        <v>23</v>
      </c>
      <c r="G2533" t="s">
        <v>23</v>
      </c>
      <c r="H2533" t="s">
        <v>71</v>
      </c>
      <c r="I2533" t="s">
        <v>546</v>
      </c>
      <c r="J2533">
        <v>1235</v>
      </c>
      <c r="K2533"/>
      <c r="N2533" t="s">
        <v>50</v>
      </c>
      <c r="P2533" t="s">
        <v>1073</v>
      </c>
      <c r="Q2533" t="s">
        <v>1073</v>
      </c>
      <c r="R2533" t="s">
        <v>1073</v>
      </c>
      <c r="S2533" t="s">
        <v>1073</v>
      </c>
    </row>
    <row r="2534" spans="1:19" x14ac:dyDescent="0.15">
      <c r="A2534">
        <v>2533</v>
      </c>
      <c r="B2534">
        <v>2015</v>
      </c>
      <c r="C2534" t="s">
        <v>1063</v>
      </c>
      <c r="D2534" t="s">
        <v>522</v>
      </c>
      <c r="F2534" t="s">
        <v>112</v>
      </c>
      <c r="G2534" t="s">
        <v>1093</v>
      </c>
      <c r="H2534" t="s">
        <v>24</v>
      </c>
      <c r="I2534" t="s">
        <v>547</v>
      </c>
      <c r="J2534">
        <v>270</v>
      </c>
      <c r="K2534"/>
      <c r="N2534" t="s">
        <v>20</v>
      </c>
      <c r="P2534" t="s">
        <v>1073</v>
      </c>
      <c r="Q2534" t="s">
        <v>1073</v>
      </c>
      <c r="R2534" t="s">
        <v>1073</v>
      </c>
      <c r="S2534" t="s">
        <v>1073</v>
      </c>
    </row>
    <row r="2535" spans="1:19" x14ac:dyDescent="0.15">
      <c r="A2535">
        <v>2534</v>
      </c>
      <c r="B2535">
        <v>2015</v>
      </c>
      <c r="C2535" t="s">
        <v>100</v>
      </c>
      <c r="D2535" t="s">
        <v>101</v>
      </c>
      <c r="F2535" t="s">
        <v>23</v>
      </c>
      <c r="G2535" t="s">
        <v>23</v>
      </c>
      <c r="H2535" t="s">
        <v>24</v>
      </c>
      <c r="I2535" t="s">
        <v>547</v>
      </c>
      <c r="J2535">
        <v>166</v>
      </c>
      <c r="K2535"/>
      <c r="N2535" t="s">
        <v>20</v>
      </c>
      <c r="P2535" t="s">
        <v>1073</v>
      </c>
      <c r="Q2535" t="s">
        <v>1073</v>
      </c>
      <c r="R2535" t="s">
        <v>1073</v>
      </c>
      <c r="S2535" t="s">
        <v>1073</v>
      </c>
    </row>
    <row r="2536" spans="1:19" x14ac:dyDescent="0.15">
      <c r="A2536">
        <v>2535</v>
      </c>
      <c r="B2536">
        <v>2015</v>
      </c>
      <c r="C2536" t="s">
        <v>206</v>
      </c>
      <c r="D2536" t="s">
        <v>223</v>
      </c>
      <c r="F2536" t="s">
        <v>23</v>
      </c>
      <c r="G2536" t="s">
        <v>23</v>
      </c>
      <c r="H2536" t="s">
        <v>24</v>
      </c>
      <c r="I2536" t="s">
        <v>547</v>
      </c>
      <c r="J2536">
        <v>270</v>
      </c>
      <c r="K2536"/>
      <c r="N2536" t="s">
        <v>36</v>
      </c>
      <c r="P2536" t="s">
        <v>1081</v>
      </c>
      <c r="Q2536" t="s">
        <v>1073</v>
      </c>
      <c r="R2536" t="s">
        <v>1073</v>
      </c>
      <c r="S2536" t="s">
        <v>1073</v>
      </c>
    </row>
    <row r="2537" spans="1:19" x14ac:dyDescent="0.15">
      <c r="A2537">
        <v>2536</v>
      </c>
      <c r="B2537">
        <v>2015</v>
      </c>
      <c r="C2537" t="s">
        <v>787</v>
      </c>
      <c r="D2537" t="s">
        <v>185</v>
      </c>
      <c r="F2537" t="s">
        <v>23</v>
      </c>
      <c r="G2537" t="s">
        <v>23</v>
      </c>
      <c r="H2537" t="s">
        <v>67</v>
      </c>
      <c r="I2537" t="s">
        <v>546</v>
      </c>
      <c r="J2537">
        <v>635</v>
      </c>
      <c r="K2537"/>
      <c r="N2537" t="s">
        <v>20</v>
      </c>
      <c r="P2537" t="s">
        <v>1081</v>
      </c>
      <c r="Q2537" t="s">
        <v>1073</v>
      </c>
      <c r="R2537" t="s">
        <v>1073</v>
      </c>
      <c r="S2537" t="s">
        <v>1073</v>
      </c>
    </row>
    <row r="2538" spans="1:19" x14ac:dyDescent="0.15">
      <c r="A2538">
        <v>2537</v>
      </c>
      <c r="B2538">
        <v>2015</v>
      </c>
      <c r="C2538" t="s">
        <v>272</v>
      </c>
      <c r="D2538" t="s">
        <v>273</v>
      </c>
      <c r="F2538" t="s">
        <v>23</v>
      </c>
      <c r="G2538" t="s">
        <v>23</v>
      </c>
      <c r="H2538" t="s">
        <v>16</v>
      </c>
      <c r="I2538" t="s">
        <v>548</v>
      </c>
      <c r="J2538">
        <v>475</v>
      </c>
      <c r="K2538"/>
      <c r="N2538" t="s">
        <v>36</v>
      </c>
      <c r="P2538" t="s">
        <v>1081</v>
      </c>
      <c r="Q2538" t="s">
        <v>1073</v>
      </c>
      <c r="R2538" t="s">
        <v>1073</v>
      </c>
      <c r="S2538" t="s">
        <v>1073</v>
      </c>
    </row>
  </sheetData>
  <sortState xmlns:xlrd2="http://schemas.microsoft.com/office/spreadsheetml/2017/richdata2" ref="A2:S2653">
    <sortCondition ref="A1"/>
  </sortState>
  <mergeCells count="22">
    <mergeCell ref="U309:W309"/>
    <mergeCell ref="U156:W156"/>
    <mergeCell ref="U105:W105"/>
    <mergeCell ref="AC97:AE97"/>
    <mergeCell ref="AG97:AI97"/>
    <mergeCell ref="Y97:AA97"/>
    <mergeCell ref="AK97:AM97"/>
    <mergeCell ref="U258:W258"/>
    <mergeCell ref="AO3:AQ3"/>
    <mergeCell ref="U3:W3"/>
    <mergeCell ref="Y3:AA3"/>
    <mergeCell ref="AC3:AE3"/>
    <mergeCell ref="AG3:AI3"/>
    <mergeCell ref="AK3:AM3"/>
    <mergeCell ref="AO97:AQ97"/>
    <mergeCell ref="U54:W54"/>
    <mergeCell ref="Y54:AA54"/>
    <mergeCell ref="AC54:AE54"/>
    <mergeCell ref="AG54:AI54"/>
    <mergeCell ref="AK54:AM54"/>
    <mergeCell ref="AO54:AQ54"/>
    <mergeCell ref="U207:W20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96DB-944E-A34E-BDD3-B7A306EEFE1D}">
  <dimension ref="A1:AR2538"/>
  <sheetViews>
    <sheetView zoomScale="81" zoomScaleNormal="55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ColWidth="8.83203125" defaultRowHeight="13" x14ac:dyDescent="0.15"/>
  <cols>
    <col min="1" max="1" width="13.5" customWidth="1"/>
    <col min="2" max="2" width="17.6640625" customWidth="1"/>
    <col min="3" max="3" width="43.5" customWidth="1"/>
    <col min="4" max="5" width="8.83203125" customWidth="1"/>
    <col min="6" max="6" width="15" style="3" customWidth="1"/>
    <col min="7" max="7" width="8.83203125" style="3" customWidth="1"/>
    <col min="8" max="8" width="22.6640625" customWidth="1"/>
    <col min="9" max="9" width="23.1640625" style="3" customWidth="1"/>
    <col min="10" max="11" width="16.83203125" style="3" customWidth="1"/>
    <col min="12" max="12" width="9.6640625" customWidth="1"/>
    <col min="13" max="13" width="10.33203125" customWidth="1"/>
    <col min="14" max="19" width="8.83203125" customWidth="1"/>
    <col min="20" max="20" width="27.83203125" customWidth="1"/>
    <col min="21" max="21" width="25" bestFit="1" customWidth="1"/>
    <col min="22" max="25" width="7.33203125" customWidth="1"/>
    <col min="26" max="26" width="16.1640625" customWidth="1"/>
    <col min="27" max="28" width="12.6640625" customWidth="1"/>
    <col min="30" max="30" width="53.83203125" customWidth="1"/>
    <col min="31" max="32" width="12.6640625" customWidth="1"/>
    <col min="34" max="34" width="53.83203125" customWidth="1"/>
    <col min="35" max="36" width="12.6640625" customWidth="1"/>
    <col min="38" max="38" width="53.83203125" customWidth="1"/>
    <col min="39" max="40" width="12.6640625" customWidth="1"/>
    <col min="42" max="42" width="53.83203125" customWidth="1"/>
    <col min="43" max="44" width="12.6640625" customWidth="1"/>
  </cols>
  <sheetData>
    <row r="1" spans="1:44" s="1" customFormat="1" ht="51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1074</v>
      </c>
      <c r="K1" s="2" t="s">
        <v>1075</v>
      </c>
      <c r="L1" s="1" t="s">
        <v>9</v>
      </c>
      <c r="M1" s="1" t="s">
        <v>10</v>
      </c>
      <c r="N1" s="1" t="s">
        <v>1072</v>
      </c>
      <c r="O1" s="1" t="s">
        <v>11</v>
      </c>
      <c r="P1" t="s">
        <v>1081</v>
      </c>
      <c r="Q1" t="s">
        <v>1082</v>
      </c>
      <c r="R1" t="s">
        <v>1083</v>
      </c>
      <c r="S1" t="s">
        <v>1094</v>
      </c>
      <c r="U1" s="1" t="s">
        <v>1107</v>
      </c>
      <c r="V1" s="1">
        <v>2015</v>
      </c>
      <c r="W1" s="1">
        <v>2016</v>
      </c>
      <c r="X1" s="1">
        <v>2018</v>
      </c>
      <c r="Y1" s="1">
        <v>2019</v>
      </c>
      <c r="Z1" s="1">
        <v>2020</v>
      </c>
      <c r="AA1" s="1" t="s">
        <v>1098</v>
      </c>
      <c r="AB1" s="1" t="s">
        <v>1087</v>
      </c>
      <c r="AE1" s="1" t="s">
        <v>1112</v>
      </c>
    </row>
    <row r="2" spans="1:44" ht="14" x14ac:dyDescent="0.15">
      <c r="A2">
        <v>1</v>
      </c>
      <c r="B2">
        <v>2020</v>
      </c>
      <c r="C2" t="s">
        <v>12</v>
      </c>
      <c r="D2" t="s">
        <v>13</v>
      </c>
      <c r="F2" s="3" t="s">
        <v>14</v>
      </c>
      <c r="G2" s="3" t="s">
        <v>15</v>
      </c>
      <c r="H2" t="s">
        <v>16</v>
      </c>
      <c r="I2" s="3" t="s">
        <v>17</v>
      </c>
      <c r="J2" s="14"/>
      <c r="L2" t="s">
        <v>18</v>
      </c>
      <c r="M2" t="s">
        <v>19</v>
      </c>
      <c r="N2" t="s">
        <v>20</v>
      </c>
      <c r="O2">
        <v>1</v>
      </c>
      <c r="P2" t="s">
        <v>1073</v>
      </c>
      <c r="Q2" t="s">
        <v>1073</v>
      </c>
      <c r="R2" t="s">
        <v>1073</v>
      </c>
      <c r="S2" t="str">
        <f>IF(ISNUMBER(SEARCH(F2,$AF$12)),"","NI&gt;10")</f>
        <v/>
      </c>
      <c r="T2" t="str" cm="1">
        <f t="array" ref="T2:T39">_xlfn.UNIQUE(F2:F2538)</f>
        <v>Canada</v>
      </c>
      <c r="U2" t="s">
        <v>1107</v>
      </c>
      <c r="V2" s="1">
        <f>COUNTIFS($F$2:$F$2538,$T2,$B$2:$B$2538,V$1,$M$2:$M$2538,"&lt;&gt;no")</f>
        <v>8</v>
      </c>
      <c r="W2" s="1">
        <f>COUNTIFS($F$2:$F$2538,$T2,$B$2:$B$2538,W$1,$M$2:$M$2538,"&lt;&gt;no")</f>
        <v>9</v>
      </c>
      <c r="X2" s="1">
        <f>COUNTIFS($F$2:$F$2538,$T2,$B$2:$B$2538,X$1,$M$2:$M$2538,"&lt;&gt;no")</f>
        <v>13</v>
      </c>
      <c r="Y2" s="1">
        <f>COUNTIFS($F$2:$F$2538,$T2,$B$2:$B$2538,Y$1,$M$2:$M$2538,"&lt;&gt;no")</f>
        <v>41</v>
      </c>
      <c r="Z2" s="1">
        <f>COUNTIFS($F$2:$F$2538,$T2,$B$2:$B$2538,Z$1,$M$2:$M$2538,"&lt;&gt;no")</f>
        <v>23</v>
      </c>
      <c r="AA2" s="25">
        <f>AVERAGE(V2:X2)</f>
        <v>10</v>
      </c>
      <c r="AB2" s="1">
        <f>AVERAGE(V2:Y2)</f>
        <v>17.75</v>
      </c>
      <c r="AD2" s="1"/>
      <c r="AE2" s="1" t="s">
        <v>14</v>
      </c>
      <c r="AF2" s="1" t="str">
        <f>AE2</f>
        <v>Canada</v>
      </c>
      <c r="AH2" s="1"/>
      <c r="AI2" s="1"/>
      <c r="AJ2" s="1"/>
      <c r="AL2" s="1"/>
      <c r="AM2" s="1"/>
      <c r="AN2" s="1"/>
      <c r="AP2" s="1"/>
      <c r="AQ2" s="1"/>
      <c r="AR2" s="1"/>
    </row>
    <row r="3" spans="1:44" x14ac:dyDescent="0.15">
      <c r="A3">
        <v>2</v>
      </c>
      <c r="B3">
        <v>2020</v>
      </c>
      <c r="C3" t="s">
        <v>21</v>
      </c>
      <c r="D3" t="s">
        <v>22</v>
      </c>
      <c r="F3" s="3" t="s">
        <v>23</v>
      </c>
      <c r="G3" s="3" t="s">
        <v>23</v>
      </c>
      <c r="H3" t="s">
        <v>24</v>
      </c>
      <c r="I3" s="3" t="s">
        <v>25</v>
      </c>
      <c r="J3" s="14"/>
      <c r="L3" t="s">
        <v>18</v>
      </c>
      <c r="M3" t="s">
        <v>19</v>
      </c>
      <c r="N3" t="s">
        <v>20</v>
      </c>
      <c r="O3">
        <v>1</v>
      </c>
      <c r="P3" t="s">
        <v>1081</v>
      </c>
      <c r="Q3" t="s">
        <v>1073</v>
      </c>
      <c r="R3" t="s">
        <v>1073</v>
      </c>
      <c r="S3" t="str">
        <f>IF(ISNUMBER(SEARCH(F3,$AF$12)),"","NI&gt;10")</f>
        <v/>
      </c>
      <c r="T3" t="str">
        <v>USA</v>
      </c>
      <c r="U3" t="s">
        <v>1107</v>
      </c>
      <c r="V3" s="1">
        <f>COUNTIFS($F$2:$F$2538,$T3,$B$2:$B$2538,V$1,$M$2:$M$2538,"&lt;&gt;no")</f>
        <v>345</v>
      </c>
      <c r="W3" s="1">
        <f>COUNTIFS($F$2:$F$2538,$T3,$B$2:$B$2538,W$1,$M$2:$M$2538,"&lt;&gt;no")</f>
        <v>257</v>
      </c>
      <c r="X3" s="1">
        <f>COUNTIFS($F$2:$F$2538,$T3,$B$2:$B$2538,X$1,$M$2:$M$2538,"&lt;&gt;no")</f>
        <v>310</v>
      </c>
      <c r="Y3" s="1">
        <f>COUNTIFS($F$2:$F$2538,$T3,$B$2:$B$2538,Y$1,$M$2:$M$2538,"&lt;&gt;no")</f>
        <v>394</v>
      </c>
      <c r="Z3" s="1">
        <f>COUNTIFS($F$2:$F$2538,$T3,$B$2:$B$2538,Z$1,$M$2:$M$2538,"&lt;&gt;no")</f>
        <v>500</v>
      </c>
      <c r="AA3" s="25">
        <f t="shared" ref="AA3:AA42" si="0">AVERAGE(V3:X3)</f>
        <v>304</v>
      </c>
      <c r="AB3" s="1">
        <f t="shared" ref="AB3:AB42" si="1">AVERAGE(V3:Y3)</f>
        <v>326.5</v>
      </c>
      <c r="AD3" s="11"/>
      <c r="AE3" s="12" t="s">
        <v>23</v>
      </c>
      <c r="AF3" s="11" t="str">
        <f>CONCATENATE(AE3," ",AF2)</f>
        <v>USA Canada</v>
      </c>
      <c r="AH3" s="31"/>
      <c r="AI3" s="31"/>
      <c r="AJ3" s="31"/>
      <c r="AL3" s="31"/>
      <c r="AM3" s="31"/>
      <c r="AN3" s="31"/>
      <c r="AP3" s="31"/>
      <c r="AQ3" s="31"/>
      <c r="AR3" s="31"/>
    </row>
    <row r="4" spans="1:44" x14ac:dyDescent="0.15">
      <c r="A4">
        <v>3</v>
      </c>
      <c r="B4">
        <v>2020</v>
      </c>
      <c r="C4" t="s">
        <v>32</v>
      </c>
      <c r="D4" t="s">
        <v>33</v>
      </c>
      <c r="F4" s="3" t="s">
        <v>34</v>
      </c>
      <c r="G4" s="3" t="s">
        <v>35</v>
      </c>
      <c r="H4" t="s">
        <v>16</v>
      </c>
      <c r="I4" s="3" t="s">
        <v>17</v>
      </c>
      <c r="J4" s="14"/>
      <c r="L4" t="s">
        <v>18</v>
      </c>
      <c r="M4" t="s">
        <v>19</v>
      </c>
      <c r="N4" t="s">
        <v>36</v>
      </c>
      <c r="O4">
        <v>1</v>
      </c>
      <c r="P4" t="s">
        <v>1073</v>
      </c>
      <c r="Q4" t="s">
        <v>1073</v>
      </c>
      <c r="R4" t="s">
        <v>1073</v>
      </c>
      <c r="S4" t="str">
        <f>IF(ISNUMBER(SEARCH(F4,$AF$12)),"","NI&gt;10")</f>
        <v>NI&gt;10</v>
      </c>
      <c r="T4" t="str">
        <v>India</v>
      </c>
      <c r="V4" s="1">
        <f>COUNTIFS($F$2:$F$2538,$T4,$B$2:$B$2538,V$1,$M$2:$M$2538,"&lt;&gt;no")</f>
        <v>0</v>
      </c>
      <c r="W4" s="1">
        <f>COUNTIFS($F$2:$F$2538,$T4,$B$2:$B$2538,W$1,$M$2:$M$2538,"&lt;&gt;no")</f>
        <v>0</v>
      </c>
      <c r="X4" s="1">
        <f>COUNTIFS($F$2:$F$2538,$T4,$B$2:$B$2538,X$1,$M$2:$M$2538,"&lt;&gt;no")</f>
        <v>1</v>
      </c>
      <c r="Y4" s="1">
        <f>COUNTIFS($F$2:$F$2538,$T4,$B$2:$B$2538,Y$1,$M$2:$M$2538,"&lt;&gt;no")</f>
        <v>0</v>
      </c>
      <c r="Z4" s="1">
        <f>COUNTIFS($F$2:$F$2538,$T4,$B$2:$B$2538,Z$1,$M$2:$M$2538,"&lt;&gt;no")</f>
        <v>1</v>
      </c>
      <c r="AA4" s="25">
        <f t="shared" si="0"/>
        <v>0.33333333333333331</v>
      </c>
      <c r="AB4" s="1">
        <f t="shared" si="1"/>
        <v>0.25</v>
      </c>
      <c r="AD4" s="1"/>
      <c r="AE4" t="s">
        <v>301</v>
      </c>
      <c r="AF4" s="11" t="str">
        <f t="shared" ref="AF4:AF12" si="2">CONCATENATE(AE4," ",AF3)</f>
        <v>United Kingdom USA Canada</v>
      </c>
      <c r="AH4" s="1"/>
      <c r="AL4" s="1"/>
      <c r="AP4" s="1"/>
    </row>
    <row r="5" spans="1:44" x14ac:dyDescent="0.15">
      <c r="A5">
        <v>4</v>
      </c>
      <c r="B5">
        <v>2020</v>
      </c>
      <c r="C5" t="s">
        <v>39</v>
      </c>
      <c r="D5" t="s">
        <v>40</v>
      </c>
      <c r="F5" s="3" t="s">
        <v>23</v>
      </c>
      <c r="G5" s="3" t="s">
        <v>23</v>
      </c>
      <c r="H5" t="s">
        <v>24</v>
      </c>
      <c r="I5" s="3" t="s">
        <v>25</v>
      </c>
      <c r="J5" s="14"/>
      <c r="L5" t="s">
        <v>18</v>
      </c>
      <c r="M5" t="s">
        <v>19</v>
      </c>
      <c r="N5" t="s">
        <v>36</v>
      </c>
      <c r="O5">
        <v>1</v>
      </c>
      <c r="P5" t="s">
        <v>1081</v>
      </c>
      <c r="Q5" t="s">
        <v>1073</v>
      </c>
      <c r="R5" t="s">
        <v>1073</v>
      </c>
      <c r="S5" t="str">
        <f>IF(ISNUMBER(SEARCH(F5,$AF$12)),"","NI&gt;10")</f>
        <v/>
      </c>
      <c r="T5" t="str">
        <v>United Kingdom</v>
      </c>
      <c r="U5" t="s">
        <v>1107</v>
      </c>
      <c r="V5" s="1">
        <f>COUNTIFS($F$2:$F$2538,$T5,$B$2:$B$2538,V$1,$M$2:$M$2538,"&lt;&gt;no")</f>
        <v>2</v>
      </c>
      <c r="W5" s="1">
        <f>COUNTIFS($F$2:$F$2538,$T5,$B$2:$B$2538,W$1,$M$2:$M$2538,"&lt;&gt;no")</f>
        <v>3</v>
      </c>
      <c r="X5" s="1">
        <f>COUNTIFS($F$2:$F$2538,$T5,$B$2:$B$2538,X$1,$M$2:$M$2538,"&lt;&gt;no")</f>
        <v>2</v>
      </c>
      <c r="Y5" s="1">
        <f>COUNTIFS($F$2:$F$2538,$T5,$B$2:$B$2538,Y$1,$M$2:$M$2538,"&lt;&gt;no")</f>
        <v>6</v>
      </c>
      <c r="Z5" s="1">
        <f>COUNTIFS($F$2:$F$2538,$T5,$B$2:$B$2538,Z$1,$M$2:$M$2538,"&lt;&gt;no")</f>
        <v>12</v>
      </c>
      <c r="AA5" s="25">
        <f t="shared" si="0"/>
        <v>2.3333333333333335</v>
      </c>
      <c r="AB5" s="1">
        <f t="shared" si="1"/>
        <v>3.25</v>
      </c>
      <c r="AE5" t="s">
        <v>70</v>
      </c>
      <c r="AF5" s="11" t="str">
        <f t="shared" si="2"/>
        <v>France United Kingdom USA Canada</v>
      </c>
      <c r="AJ5" s="4"/>
      <c r="AN5" s="4"/>
      <c r="AR5" s="4"/>
    </row>
    <row r="6" spans="1:44" x14ac:dyDescent="0.15">
      <c r="A6">
        <v>5</v>
      </c>
      <c r="B6">
        <v>2020</v>
      </c>
      <c r="C6" t="s">
        <v>41</v>
      </c>
      <c r="D6" t="s">
        <v>42</v>
      </c>
      <c r="F6" s="3" t="s">
        <v>301</v>
      </c>
      <c r="G6" s="3" t="s">
        <v>43</v>
      </c>
      <c r="H6" t="s">
        <v>24</v>
      </c>
      <c r="I6" s="3" t="s">
        <v>25</v>
      </c>
      <c r="J6" s="14"/>
      <c r="L6" t="s">
        <v>44</v>
      </c>
      <c r="M6" t="s">
        <v>19</v>
      </c>
      <c r="N6" t="s">
        <v>36</v>
      </c>
      <c r="O6">
        <v>1</v>
      </c>
      <c r="P6" t="s">
        <v>1073</v>
      </c>
      <c r="Q6" t="s">
        <v>1073</v>
      </c>
      <c r="R6" t="s">
        <v>1073</v>
      </c>
      <c r="S6" t="str">
        <f>IF(ISNUMBER(SEARCH(F6,$AF$12)),"","NI&gt;10")</f>
        <v/>
      </c>
      <c r="T6" t="str">
        <v>Saudi Arabia</v>
      </c>
      <c r="V6" s="1">
        <f>COUNTIFS($F$2:$F$2538,$T6,$B$2:$B$2538,V$1,$M$2:$M$2538,"&lt;&gt;no")</f>
        <v>19</v>
      </c>
      <c r="W6" s="1">
        <f>COUNTIFS($F$2:$F$2538,$T6,$B$2:$B$2538,W$1,$M$2:$M$2538,"&lt;&gt;no")</f>
        <v>14</v>
      </c>
      <c r="X6" s="1">
        <f>COUNTIFS($F$2:$F$2538,$T6,$B$2:$B$2538,X$1,$M$2:$M$2538,"&lt;&gt;no")</f>
        <v>14</v>
      </c>
      <c r="Y6" s="1">
        <f>COUNTIFS($F$2:$F$2538,$T6,$B$2:$B$2538,Y$1,$M$2:$M$2538,"&lt;&gt;no")</f>
        <v>6</v>
      </c>
      <c r="Z6" s="1">
        <f>COUNTIFS($F$2:$F$2538,$T6,$B$2:$B$2538,Z$1,$M$2:$M$2538,"&lt;&gt;no")</f>
        <v>22</v>
      </c>
      <c r="AA6" s="25">
        <f t="shared" si="0"/>
        <v>15.666666666666666</v>
      </c>
      <c r="AB6" s="1">
        <f t="shared" si="1"/>
        <v>13.25</v>
      </c>
      <c r="AE6" t="s">
        <v>74</v>
      </c>
      <c r="AF6" s="11" t="str">
        <f t="shared" si="2"/>
        <v>South Korea France United Kingdom USA Canada</v>
      </c>
      <c r="AJ6" s="4"/>
      <c r="AN6" s="4"/>
      <c r="AR6" s="4"/>
    </row>
    <row r="7" spans="1:44" x14ac:dyDescent="0.15">
      <c r="A7">
        <v>6</v>
      </c>
      <c r="B7">
        <v>2020</v>
      </c>
      <c r="C7" t="s">
        <v>45</v>
      </c>
      <c r="D7" t="s">
        <v>46</v>
      </c>
      <c r="F7" s="3" t="s">
        <v>47</v>
      </c>
      <c r="G7" s="3" t="s">
        <v>48</v>
      </c>
      <c r="H7" t="s">
        <v>49</v>
      </c>
      <c r="I7" s="3" t="s">
        <v>17</v>
      </c>
      <c r="J7" s="14"/>
      <c r="L7" t="s">
        <v>18</v>
      </c>
      <c r="M7" t="s">
        <v>19</v>
      </c>
      <c r="N7" t="s">
        <v>20</v>
      </c>
      <c r="O7">
        <v>1</v>
      </c>
      <c r="P7">
        <v>0</v>
      </c>
      <c r="Q7" t="s">
        <v>1073</v>
      </c>
      <c r="R7" t="s">
        <v>1073</v>
      </c>
      <c r="S7" t="str">
        <f>IF(ISNUMBER(SEARCH(F7,$AF$12)),"","NI&gt;10")</f>
        <v>NI&gt;10</v>
      </c>
      <c r="T7" t="str">
        <v>United Arab Emirates</v>
      </c>
      <c r="V7" s="1">
        <f>COUNTIFS($F$2:$F$2538,$T7,$B$2:$B$2538,V$1,$M$2:$M$2538,"&lt;&gt;no")</f>
        <v>2</v>
      </c>
      <c r="W7" s="1">
        <f>COUNTIFS($F$2:$F$2538,$T7,$B$2:$B$2538,W$1,$M$2:$M$2538,"&lt;&gt;no")</f>
        <v>0</v>
      </c>
      <c r="X7" s="1">
        <f>COUNTIFS($F$2:$F$2538,$T7,$B$2:$B$2538,X$1,$M$2:$M$2538,"&lt;&gt;no")</f>
        <v>0</v>
      </c>
      <c r="Y7" s="1">
        <f>COUNTIFS($F$2:$F$2538,$T7,$B$2:$B$2538,Y$1,$M$2:$M$2538,"&lt;&gt;no")</f>
        <v>1</v>
      </c>
      <c r="Z7" s="1">
        <f>COUNTIFS($F$2:$F$2538,$T7,$B$2:$B$2538,Z$1,$M$2:$M$2538,"&lt;&gt;no")</f>
        <v>0</v>
      </c>
      <c r="AA7" s="25">
        <f t="shared" si="0"/>
        <v>0.66666666666666663</v>
      </c>
      <c r="AB7" s="1">
        <f t="shared" si="1"/>
        <v>0.75</v>
      </c>
      <c r="AE7" t="s">
        <v>83</v>
      </c>
      <c r="AF7" s="11" t="str">
        <f t="shared" si="2"/>
        <v>China South Korea France United Kingdom USA Canada</v>
      </c>
      <c r="AJ7" s="4"/>
      <c r="AN7" s="4"/>
      <c r="AR7" s="4"/>
    </row>
    <row r="8" spans="1:44" x14ac:dyDescent="0.15">
      <c r="A8">
        <v>7</v>
      </c>
      <c r="B8">
        <v>2020</v>
      </c>
      <c r="C8" t="s">
        <v>51</v>
      </c>
      <c r="D8" t="s">
        <v>52</v>
      </c>
      <c r="F8" s="3" t="s">
        <v>53</v>
      </c>
      <c r="G8" s="3" t="s">
        <v>48</v>
      </c>
      <c r="H8" s="7" t="s">
        <v>54</v>
      </c>
      <c r="J8" s="14"/>
      <c r="L8" t="s">
        <v>18</v>
      </c>
      <c r="M8" t="s">
        <v>19</v>
      </c>
      <c r="N8" t="s">
        <v>20</v>
      </c>
      <c r="O8">
        <v>1</v>
      </c>
      <c r="P8" t="s">
        <v>1073</v>
      </c>
      <c r="Q8" t="s">
        <v>1073</v>
      </c>
      <c r="R8" t="s">
        <v>1073</v>
      </c>
      <c r="S8" t="str">
        <f>IF(ISNUMBER(SEARCH(F8,$AF$12)),"","NI&gt;10")</f>
        <v>NI&gt;10</v>
      </c>
      <c r="T8" t="str">
        <v>France</v>
      </c>
      <c r="U8" t="s">
        <v>1107</v>
      </c>
      <c r="V8" s="1">
        <f>COUNTIFS($F$2:$F$2538,$T8,$B$2:$B$2538,V$1,$M$2:$M$2538,"&lt;&gt;no")</f>
        <v>1</v>
      </c>
      <c r="W8" s="1">
        <f>COUNTIFS($F$2:$F$2538,$T8,$B$2:$B$2538,W$1,$M$2:$M$2538,"&lt;&gt;no")</f>
        <v>2</v>
      </c>
      <c r="X8" s="1">
        <f>COUNTIFS($F$2:$F$2538,$T8,$B$2:$B$2538,X$1,$M$2:$M$2538,"&lt;&gt;no")</f>
        <v>3</v>
      </c>
      <c r="Y8" s="1">
        <f>COUNTIFS($F$2:$F$2538,$T8,$B$2:$B$2538,Y$1,$M$2:$M$2538,"&lt;&gt;no")</f>
        <v>3</v>
      </c>
      <c r="Z8" s="1">
        <f>COUNTIFS($F$2:$F$2538,$T8,$B$2:$B$2538,Z$1,$M$2:$M$2538,"&lt;&gt;no")</f>
        <v>1</v>
      </c>
      <c r="AA8" s="25">
        <f t="shared" si="0"/>
        <v>2</v>
      </c>
      <c r="AB8" s="1">
        <f t="shared" si="1"/>
        <v>2.25</v>
      </c>
      <c r="AE8" t="s">
        <v>89</v>
      </c>
      <c r="AF8" s="11" t="str">
        <f t="shared" si="2"/>
        <v>Switzerland China South Korea France United Kingdom USA Canada</v>
      </c>
      <c r="AJ8" s="4"/>
      <c r="AN8" s="4"/>
      <c r="AR8" s="4"/>
    </row>
    <row r="9" spans="1:44" x14ac:dyDescent="0.15">
      <c r="A9">
        <v>8</v>
      </c>
      <c r="B9">
        <v>2020</v>
      </c>
      <c r="C9" t="s">
        <v>41</v>
      </c>
      <c r="D9" t="s">
        <v>42</v>
      </c>
      <c r="F9" s="3" t="s">
        <v>301</v>
      </c>
      <c r="G9" s="3" t="s">
        <v>43</v>
      </c>
      <c r="H9" t="s">
        <v>24</v>
      </c>
      <c r="I9" s="3" t="s">
        <v>25</v>
      </c>
      <c r="J9" s="14"/>
      <c r="L9" t="s">
        <v>18</v>
      </c>
      <c r="M9" t="s">
        <v>19</v>
      </c>
      <c r="N9" t="s">
        <v>36</v>
      </c>
      <c r="O9">
        <v>1</v>
      </c>
      <c r="P9" t="s">
        <v>1073</v>
      </c>
      <c r="Q9" t="s">
        <v>1073</v>
      </c>
      <c r="R9" t="s">
        <v>1073</v>
      </c>
      <c r="S9" t="str">
        <f>IF(ISNUMBER(SEARCH(F9,$AF$12)),"","NI&gt;10")</f>
        <v/>
      </c>
      <c r="T9" t="str">
        <v>South Korea</v>
      </c>
      <c r="U9" t="s">
        <v>1107</v>
      </c>
      <c r="V9" s="1">
        <f>COUNTIFS($F$2:$F$2538,$T9,$B$2:$B$2538,V$1,$M$2:$M$2538,"&lt;&gt;no")</f>
        <v>14</v>
      </c>
      <c r="W9" s="1">
        <f>COUNTIFS($F$2:$F$2538,$T9,$B$2:$B$2538,W$1,$M$2:$M$2538,"&lt;&gt;no")</f>
        <v>14</v>
      </c>
      <c r="X9" s="1">
        <f>COUNTIFS($F$2:$F$2538,$T9,$B$2:$B$2538,X$1,$M$2:$M$2538,"&lt;&gt;no")</f>
        <v>14</v>
      </c>
      <c r="Y9" s="1">
        <f>COUNTIFS($F$2:$F$2538,$T9,$B$2:$B$2538,Y$1,$M$2:$M$2538,"&lt;&gt;no")</f>
        <v>10</v>
      </c>
      <c r="Z9" s="1">
        <f>COUNTIFS($F$2:$F$2538,$T9,$B$2:$B$2538,Z$1,$M$2:$M$2538,"&lt;&gt;no")</f>
        <v>2</v>
      </c>
      <c r="AA9" s="25">
        <f t="shared" si="0"/>
        <v>14</v>
      </c>
      <c r="AB9" s="1">
        <f t="shared" si="1"/>
        <v>13</v>
      </c>
      <c r="AE9" t="s">
        <v>121</v>
      </c>
      <c r="AF9" s="11" t="str">
        <f t="shared" si="2"/>
        <v>Germany Switzerland China South Korea France United Kingdom USA Canada</v>
      </c>
    </row>
    <row r="10" spans="1:44" x14ac:dyDescent="0.15">
      <c r="A10">
        <v>9</v>
      </c>
      <c r="B10">
        <v>2020</v>
      </c>
      <c r="C10" t="s">
        <v>56</v>
      </c>
      <c r="D10" t="s">
        <v>57</v>
      </c>
      <c r="F10" s="3" t="s">
        <v>23</v>
      </c>
      <c r="G10" s="3" t="s">
        <v>23</v>
      </c>
      <c r="H10" t="s">
        <v>24</v>
      </c>
      <c r="I10" s="3" t="s">
        <v>25</v>
      </c>
      <c r="J10" s="14"/>
      <c r="L10" t="s">
        <v>44</v>
      </c>
      <c r="M10" t="s">
        <v>19</v>
      </c>
      <c r="N10" t="s">
        <v>20</v>
      </c>
      <c r="O10">
        <v>1</v>
      </c>
      <c r="P10" t="s">
        <v>1081</v>
      </c>
      <c r="Q10" t="s">
        <v>1073</v>
      </c>
      <c r="R10" t="s">
        <v>1073</v>
      </c>
      <c r="S10" t="str">
        <f>IF(ISNUMBER(SEARCH(F10,$AF$12)),"","NI&gt;10")</f>
        <v/>
      </c>
      <c r="T10" t="str">
        <v>Singapore</v>
      </c>
      <c r="V10" s="1">
        <f>COUNTIFS($F$2:$F$2538,$T10,$B$2:$B$2538,V$1,$M$2:$M$2538,"&lt;&gt;no")</f>
        <v>11</v>
      </c>
      <c r="W10" s="1">
        <f>COUNTIFS($F$2:$F$2538,$T10,$B$2:$B$2538,W$1,$M$2:$M$2538,"&lt;&gt;no")</f>
        <v>10</v>
      </c>
      <c r="X10" s="1">
        <f>COUNTIFS($F$2:$F$2538,$T10,$B$2:$B$2538,X$1,$M$2:$M$2538,"&lt;&gt;no")</f>
        <v>5</v>
      </c>
      <c r="Y10" s="1">
        <f>COUNTIFS($F$2:$F$2538,$T10,$B$2:$B$2538,Y$1,$M$2:$M$2538,"&lt;&gt;no")</f>
        <v>11</v>
      </c>
      <c r="Z10" s="1">
        <f>COUNTIFS($F$2:$F$2538,$T10,$B$2:$B$2538,Z$1,$M$2:$M$2538,"&lt;&gt;no")</f>
        <v>4</v>
      </c>
      <c r="AA10" s="25">
        <f t="shared" si="0"/>
        <v>8.6666666666666661</v>
      </c>
      <c r="AB10" s="1">
        <f t="shared" si="1"/>
        <v>9.25</v>
      </c>
      <c r="AD10" s="1"/>
      <c r="AE10" t="s">
        <v>112</v>
      </c>
      <c r="AF10" s="11" t="str">
        <f t="shared" si="2"/>
        <v>Australia Germany Switzerland China South Korea France United Kingdom USA Canada</v>
      </c>
      <c r="AH10" s="1"/>
      <c r="AL10" s="1"/>
      <c r="AP10" s="1"/>
    </row>
    <row r="11" spans="1:44" x14ac:dyDescent="0.15">
      <c r="A11">
        <v>10</v>
      </c>
      <c r="B11">
        <v>2020</v>
      </c>
      <c r="C11" t="s">
        <v>58</v>
      </c>
      <c r="D11" t="s">
        <v>59</v>
      </c>
      <c r="F11" s="3" t="s">
        <v>23</v>
      </c>
      <c r="G11" s="3" t="s">
        <v>23</v>
      </c>
      <c r="H11" t="s">
        <v>16</v>
      </c>
      <c r="I11" s="3" t="s">
        <v>17</v>
      </c>
      <c r="J11" s="14"/>
      <c r="L11" t="s">
        <v>18</v>
      </c>
      <c r="M11" t="s">
        <v>19</v>
      </c>
      <c r="N11" t="s">
        <v>50</v>
      </c>
      <c r="O11">
        <v>1</v>
      </c>
      <c r="P11" t="s">
        <v>1081</v>
      </c>
      <c r="Q11" t="s">
        <v>1073</v>
      </c>
      <c r="R11" t="s">
        <v>1073</v>
      </c>
      <c r="S11" t="str">
        <f>IF(ISNUMBER(SEARCH(F11,$AF$12)),"","NI&gt;10")</f>
        <v/>
      </c>
      <c r="T11" t="str">
        <v>China</v>
      </c>
      <c r="U11" t="s">
        <v>1107</v>
      </c>
      <c r="V11" s="1">
        <f>COUNTIFS($F$2:$F$2538,$T11,$B$2:$B$2538,V$1,$M$2:$M$2538,"&lt;&gt;no")</f>
        <v>10</v>
      </c>
      <c r="W11" s="1">
        <f>COUNTIFS($F$2:$F$2538,$T11,$B$2:$B$2538,W$1,$M$2:$M$2538,"&lt;&gt;no")</f>
        <v>20</v>
      </c>
      <c r="X11" s="1">
        <f>COUNTIFS($F$2:$F$2538,$T11,$B$2:$B$2538,X$1,$M$2:$M$2538,"&lt;&gt;no")</f>
        <v>11</v>
      </c>
      <c r="Y11" s="1">
        <f>COUNTIFS($F$2:$F$2538,$T11,$B$2:$B$2538,Y$1,$M$2:$M$2538,"&lt;&gt;no")</f>
        <v>10</v>
      </c>
      <c r="Z11" s="1">
        <f>COUNTIFS($F$2:$F$2538,$T11,$B$2:$B$2538,Z$1,$M$2:$M$2538,"&lt;&gt;no")</f>
        <v>7</v>
      </c>
      <c r="AA11" s="25">
        <f t="shared" si="0"/>
        <v>13.666666666666666</v>
      </c>
      <c r="AB11" s="1">
        <f t="shared" si="1"/>
        <v>12.75</v>
      </c>
      <c r="AE11" t="s">
        <v>403</v>
      </c>
      <c r="AF11" s="11" t="str">
        <f t="shared" si="2"/>
        <v>Japan Australia Germany Switzerland China South Korea France United Kingdom USA Canada</v>
      </c>
      <c r="AJ11" s="4"/>
      <c r="AN11" s="4"/>
      <c r="AR11" s="4"/>
    </row>
    <row r="12" spans="1:44" x14ac:dyDescent="0.15">
      <c r="A12">
        <v>11</v>
      </c>
      <c r="B12">
        <v>2020</v>
      </c>
      <c r="C12" t="s">
        <v>61</v>
      </c>
      <c r="D12" t="s">
        <v>62</v>
      </c>
      <c r="F12" s="3" t="s">
        <v>14</v>
      </c>
      <c r="G12" s="3" t="s">
        <v>15</v>
      </c>
      <c r="H12" t="s">
        <v>63</v>
      </c>
      <c r="I12" s="3" t="s">
        <v>17</v>
      </c>
      <c r="J12" s="14"/>
      <c r="L12" t="s">
        <v>18</v>
      </c>
      <c r="M12" t="s">
        <v>19</v>
      </c>
      <c r="N12" t="s">
        <v>36</v>
      </c>
      <c r="O12">
        <v>1</v>
      </c>
      <c r="P12" t="s">
        <v>1073</v>
      </c>
      <c r="Q12" t="s">
        <v>1073</v>
      </c>
      <c r="R12" t="s">
        <v>1073</v>
      </c>
      <c r="S12" t="str">
        <f>IF(ISNUMBER(SEARCH(F12,$AF$12)),"","NI&gt;10")</f>
        <v/>
      </c>
      <c r="T12" t="str">
        <v>Switzerland</v>
      </c>
      <c r="U12" t="s">
        <v>1107</v>
      </c>
      <c r="V12" s="1">
        <f>COUNTIFS($F$2:$F$2538,$T12,$B$2:$B$2538,V$1,$M$2:$M$2538,"&lt;&gt;no")</f>
        <v>2</v>
      </c>
      <c r="W12" s="1">
        <f>COUNTIFS($F$2:$F$2538,$T12,$B$2:$B$2538,W$1,$M$2:$M$2538,"&lt;&gt;no")</f>
        <v>2</v>
      </c>
      <c r="X12" s="1">
        <f>COUNTIFS($F$2:$F$2538,$T12,$B$2:$B$2538,X$1,$M$2:$M$2538,"&lt;&gt;no")</f>
        <v>2</v>
      </c>
      <c r="Y12" s="1">
        <f>COUNTIFS($F$2:$F$2538,$T12,$B$2:$B$2538,Y$1,$M$2:$M$2538,"&lt;&gt;no")</f>
        <v>2</v>
      </c>
      <c r="Z12" s="1">
        <f>COUNTIFS($F$2:$F$2538,$T12,$B$2:$B$2538,Z$1,$M$2:$M$2538,"&lt;&gt;no")</f>
        <v>7</v>
      </c>
      <c r="AA12" s="25">
        <f t="shared" si="0"/>
        <v>2</v>
      </c>
      <c r="AB12" s="1">
        <f t="shared" si="1"/>
        <v>2</v>
      </c>
      <c r="AE12" t="s">
        <v>50</v>
      </c>
      <c r="AF12" s="11" t="str">
        <f t="shared" si="2"/>
        <v>Unknown Japan Australia Germany Switzerland China South Korea France United Kingdom USA Canada</v>
      </c>
      <c r="AJ12" s="4"/>
      <c r="AN12" s="4"/>
      <c r="AR12" s="4"/>
    </row>
    <row r="13" spans="1:44" x14ac:dyDescent="0.15">
      <c r="A13">
        <v>12</v>
      </c>
      <c r="B13">
        <v>2020</v>
      </c>
      <c r="C13" t="s">
        <v>64</v>
      </c>
      <c r="D13" t="s">
        <v>65</v>
      </c>
      <c r="F13" s="3" t="s">
        <v>23</v>
      </c>
      <c r="G13" s="3" t="s">
        <v>23</v>
      </c>
      <c r="H13" t="s">
        <v>24</v>
      </c>
      <c r="I13" s="3" t="s">
        <v>25</v>
      </c>
      <c r="J13" s="14"/>
      <c r="L13" t="s">
        <v>18</v>
      </c>
      <c r="M13" t="s">
        <v>19</v>
      </c>
      <c r="N13" t="s">
        <v>36</v>
      </c>
      <c r="O13">
        <v>1</v>
      </c>
      <c r="P13" t="s">
        <v>1084</v>
      </c>
      <c r="Q13" t="s">
        <v>1073</v>
      </c>
      <c r="R13" t="s">
        <v>1073</v>
      </c>
      <c r="S13" t="str">
        <f>IF(ISNUMBER(SEARCH(F13,$AF$12)),"","NI&gt;10")</f>
        <v/>
      </c>
      <c r="T13" t="str">
        <v>Israel</v>
      </c>
      <c r="V13" s="1">
        <f>COUNTIFS($F$2:$F$2538,$T13,$B$2:$B$2538,V$1,$M$2:$M$2538,"&lt;&gt;no")</f>
        <v>6</v>
      </c>
      <c r="W13" s="1">
        <f>COUNTIFS($F$2:$F$2538,$T13,$B$2:$B$2538,W$1,$M$2:$M$2538,"&lt;&gt;no")</f>
        <v>6</v>
      </c>
      <c r="X13" s="1">
        <f>COUNTIFS($F$2:$F$2538,$T13,$B$2:$B$2538,X$1,$M$2:$M$2538,"&lt;&gt;no")</f>
        <v>6</v>
      </c>
      <c r="Y13" s="1">
        <f>COUNTIFS($F$2:$F$2538,$T13,$B$2:$B$2538,Y$1,$M$2:$M$2538,"&lt;&gt;no")</f>
        <v>8</v>
      </c>
      <c r="Z13" s="1">
        <f>COUNTIFS($F$2:$F$2538,$T13,$B$2:$B$2538,Z$1,$M$2:$M$2538,"&lt;&gt;no")</f>
        <v>15</v>
      </c>
      <c r="AA13" s="25">
        <f t="shared" si="0"/>
        <v>6</v>
      </c>
      <c r="AB13" s="1">
        <f t="shared" si="1"/>
        <v>6.5</v>
      </c>
      <c r="AF13" s="4"/>
      <c r="AJ13" s="4"/>
      <c r="AN13" s="4"/>
      <c r="AR13" s="4"/>
    </row>
    <row r="14" spans="1:44" x14ac:dyDescent="0.15">
      <c r="A14">
        <v>13</v>
      </c>
      <c r="B14">
        <v>2020</v>
      </c>
      <c r="C14" t="s">
        <v>66</v>
      </c>
      <c r="F14" s="3" t="s">
        <v>23</v>
      </c>
      <c r="G14" s="3" t="s">
        <v>23</v>
      </c>
      <c r="H14" s="7" t="s">
        <v>54</v>
      </c>
      <c r="J14" s="14"/>
      <c r="L14" t="s">
        <v>18</v>
      </c>
      <c r="M14" t="s">
        <v>19</v>
      </c>
      <c r="N14" t="s">
        <v>36</v>
      </c>
      <c r="O14">
        <v>1</v>
      </c>
      <c r="P14" t="s">
        <v>1073</v>
      </c>
      <c r="Q14" t="s">
        <v>1073</v>
      </c>
      <c r="R14" t="s">
        <v>1073</v>
      </c>
      <c r="S14" t="str">
        <f>IF(ISNUMBER(SEARCH(F14,$AF$12)),"","NI&gt;10")</f>
        <v/>
      </c>
      <c r="T14" t="str">
        <v>Germany</v>
      </c>
      <c r="U14" t="s">
        <v>1107</v>
      </c>
      <c r="V14" s="1">
        <f>COUNTIFS($F$2:$F$2538,$T14,$B$2:$B$2538,V$1,$M$2:$M$2538,"&lt;&gt;no")</f>
        <v>8</v>
      </c>
      <c r="W14" s="1">
        <f>COUNTIFS($F$2:$F$2538,$T14,$B$2:$B$2538,W$1,$M$2:$M$2538,"&lt;&gt;no")</f>
        <v>0</v>
      </c>
      <c r="X14" s="1">
        <f>COUNTIFS($F$2:$F$2538,$T14,$B$2:$B$2538,X$1,$M$2:$M$2538,"&lt;&gt;no")</f>
        <v>3</v>
      </c>
      <c r="Y14" s="1">
        <f>COUNTIFS($F$2:$F$2538,$T14,$B$2:$B$2538,Y$1,$M$2:$M$2538,"&lt;&gt;no")</f>
        <v>7</v>
      </c>
      <c r="Z14" s="1">
        <f>COUNTIFS($F$2:$F$2538,$T14,$B$2:$B$2538,Z$1,$M$2:$M$2538,"&lt;&gt;no")</f>
        <v>12</v>
      </c>
      <c r="AA14" s="25">
        <f t="shared" si="0"/>
        <v>3.6666666666666665</v>
      </c>
      <c r="AB14" s="1">
        <f t="shared" si="1"/>
        <v>4.5</v>
      </c>
      <c r="AF14" s="4"/>
      <c r="AJ14" s="4"/>
      <c r="AN14" s="4"/>
      <c r="AR14" s="4"/>
    </row>
    <row r="15" spans="1:44" x14ac:dyDescent="0.15">
      <c r="A15">
        <v>14</v>
      </c>
      <c r="B15">
        <v>2020</v>
      </c>
      <c r="C15" t="s">
        <v>39</v>
      </c>
      <c r="D15" t="s">
        <v>40</v>
      </c>
      <c r="F15" s="3" t="s">
        <v>23</v>
      </c>
      <c r="G15" s="3" t="s">
        <v>23</v>
      </c>
      <c r="H15" t="s">
        <v>24</v>
      </c>
      <c r="I15" s="3" t="s">
        <v>25</v>
      </c>
      <c r="J15" s="14"/>
      <c r="L15" t="s">
        <v>18</v>
      </c>
      <c r="M15" t="s">
        <v>19</v>
      </c>
      <c r="N15" t="s">
        <v>36</v>
      </c>
      <c r="O15">
        <v>1</v>
      </c>
      <c r="P15" t="s">
        <v>1081</v>
      </c>
      <c r="Q15" t="s">
        <v>1073</v>
      </c>
      <c r="R15" t="s">
        <v>1073</v>
      </c>
      <c r="S15" t="str">
        <f>IF(ISNUMBER(SEARCH(F15,$AF$12)),"","NI&gt;10")</f>
        <v/>
      </c>
      <c r="T15" t="str">
        <v>Czech Republic</v>
      </c>
      <c r="V15" s="1">
        <f>COUNTIFS($F$2:$F$2538,$T15,$B$2:$B$2538,V$1,$M$2:$M$2538,"&lt;&gt;no")</f>
        <v>0</v>
      </c>
      <c r="W15" s="1">
        <f>COUNTIFS($F$2:$F$2538,$T15,$B$2:$B$2538,W$1,$M$2:$M$2538,"&lt;&gt;no")</f>
        <v>2</v>
      </c>
      <c r="X15" s="1">
        <f>COUNTIFS($F$2:$F$2538,$T15,$B$2:$B$2538,X$1,$M$2:$M$2538,"&lt;&gt;no")</f>
        <v>3</v>
      </c>
      <c r="Y15" s="1">
        <f>COUNTIFS($F$2:$F$2538,$T15,$B$2:$B$2538,Y$1,$M$2:$M$2538,"&lt;&gt;no")</f>
        <v>0</v>
      </c>
      <c r="Z15" s="1">
        <f>COUNTIFS($F$2:$F$2538,$T15,$B$2:$B$2538,Z$1,$M$2:$M$2538,"&lt;&gt;no")</f>
        <v>0</v>
      </c>
      <c r="AA15" s="25">
        <f t="shared" si="0"/>
        <v>1.6666666666666667</v>
      </c>
      <c r="AB15" s="1">
        <f t="shared" si="1"/>
        <v>1.25</v>
      </c>
      <c r="AF15" s="4"/>
      <c r="AJ15" s="4"/>
      <c r="AN15" s="4"/>
      <c r="AR15" s="4"/>
    </row>
    <row r="16" spans="1:44" x14ac:dyDescent="0.15">
      <c r="A16">
        <v>15</v>
      </c>
      <c r="B16">
        <v>2020</v>
      </c>
      <c r="C16" t="s">
        <v>68</v>
      </c>
      <c r="D16" t="s">
        <v>69</v>
      </c>
      <c r="F16" s="3" t="s">
        <v>70</v>
      </c>
      <c r="G16" s="3" t="s">
        <v>43</v>
      </c>
      <c r="H16" s="7" t="s">
        <v>54</v>
      </c>
      <c r="J16" s="14"/>
      <c r="L16" t="s">
        <v>18</v>
      </c>
      <c r="M16" t="s">
        <v>19</v>
      </c>
      <c r="N16" t="s">
        <v>50</v>
      </c>
      <c r="O16">
        <v>1</v>
      </c>
      <c r="P16" t="s">
        <v>1073</v>
      </c>
      <c r="Q16" t="s">
        <v>1073</v>
      </c>
      <c r="R16" t="s">
        <v>1073</v>
      </c>
      <c r="S16" t="str">
        <f>IF(ISNUMBER(SEARCH(F16,$AF$12)),"","NI&gt;10")</f>
        <v/>
      </c>
      <c r="T16" t="str">
        <v>Netherlands</v>
      </c>
      <c r="V16" s="1">
        <f>COUNTIFS($F$2:$F$2538,$T16,$B$2:$B$2538,V$1,$M$2:$M$2538,"&lt;&gt;no")</f>
        <v>2</v>
      </c>
      <c r="W16" s="1">
        <f>COUNTIFS($F$2:$F$2538,$T16,$B$2:$B$2538,W$1,$M$2:$M$2538,"&lt;&gt;no")</f>
        <v>0</v>
      </c>
      <c r="X16" s="1">
        <f>COUNTIFS($F$2:$F$2538,$T16,$B$2:$B$2538,X$1,$M$2:$M$2538,"&lt;&gt;no")</f>
        <v>3</v>
      </c>
      <c r="Y16" s="1">
        <f>COUNTIFS($F$2:$F$2538,$T16,$B$2:$B$2538,Y$1,$M$2:$M$2538,"&lt;&gt;no")</f>
        <v>6</v>
      </c>
      <c r="Z16" s="1">
        <f>COUNTIFS($F$2:$F$2538,$T16,$B$2:$B$2538,Z$1,$M$2:$M$2538,"&lt;&gt;no")</f>
        <v>8</v>
      </c>
      <c r="AA16" s="25">
        <f t="shared" si="0"/>
        <v>1.6666666666666667</v>
      </c>
      <c r="AB16" s="1">
        <f t="shared" si="1"/>
        <v>2.75</v>
      </c>
      <c r="AF16" s="4"/>
      <c r="AJ16" s="4"/>
      <c r="AN16" s="4"/>
      <c r="AR16" s="4"/>
    </row>
    <row r="17" spans="1:44" x14ac:dyDescent="0.15">
      <c r="A17">
        <v>16</v>
      </c>
      <c r="B17">
        <v>2020</v>
      </c>
      <c r="C17" t="s">
        <v>72</v>
      </c>
      <c r="D17" t="s">
        <v>73</v>
      </c>
      <c r="F17" s="3" t="s">
        <v>74</v>
      </c>
      <c r="G17" s="3" t="s">
        <v>35</v>
      </c>
      <c r="H17" t="s">
        <v>16</v>
      </c>
      <c r="I17" s="3" t="s">
        <v>17</v>
      </c>
      <c r="J17" s="14"/>
      <c r="L17" t="s">
        <v>18</v>
      </c>
      <c r="M17" t="s">
        <v>19</v>
      </c>
      <c r="N17" t="s">
        <v>36</v>
      </c>
      <c r="O17">
        <v>2</v>
      </c>
      <c r="P17" t="s">
        <v>1073</v>
      </c>
      <c r="Q17" t="s">
        <v>1073</v>
      </c>
      <c r="R17" t="s">
        <v>1073</v>
      </c>
      <c r="S17" t="str">
        <f>IF(ISNUMBER(SEARCH(F17,$AF$12)),"","NI&gt;10")</f>
        <v/>
      </c>
      <c r="T17" t="str">
        <v>Qatar</v>
      </c>
      <c r="V17" s="1">
        <f>COUNTIFS($F$2:$F$2538,$T17,$B$2:$B$2538,V$1,$M$2:$M$2538,"&lt;&gt;no")</f>
        <v>0</v>
      </c>
      <c r="W17" s="1">
        <f>COUNTIFS($F$2:$F$2538,$T17,$B$2:$B$2538,W$1,$M$2:$M$2538,"&lt;&gt;no")</f>
        <v>0</v>
      </c>
      <c r="X17" s="1">
        <f>COUNTIFS($F$2:$F$2538,$T17,$B$2:$B$2538,X$1,$M$2:$M$2538,"&lt;&gt;no")</f>
        <v>0</v>
      </c>
      <c r="Y17" s="1">
        <f>COUNTIFS($F$2:$F$2538,$T17,$B$2:$B$2538,Y$1,$M$2:$M$2538,"&lt;&gt;no")</f>
        <v>0</v>
      </c>
      <c r="Z17" s="1">
        <f>COUNTIFS($F$2:$F$2538,$T17,$B$2:$B$2538,Z$1,$M$2:$M$2538,"&lt;&gt;no")</f>
        <v>0</v>
      </c>
      <c r="AA17" s="25">
        <f t="shared" si="0"/>
        <v>0</v>
      </c>
      <c r="AB17" s="1">
        <f t="shared" si="1"/>
        <v>0</v>
      </c>
      <c r="AF17" s="4"/>
      <c r="AJ17" s="4"/>
      <c r="AN17" s="4"/>
      <c r="AR17" s="4"/>
    </row>
    <row r="18" spans="1:44" x14ac:dyDescent="0.15">
      <c r="A18">
        <v>17</v>
      </c>
      <c r="B18">
        <v>2020</v>
      </c>
      <c r="C18" t="s">
        <v>75</v>
      </c>
      <c r="D18" t="s">
        <v>76</v>
      </c>
      <c r="F18" s="3" t="s">
        <v>23</v>
      </c>
      <c r="G18" s="3" t="s">
        <v>23</v>
      </c>
      <c r="H18" t="s">
        <v>24</v>
      </c>
      <c r="I18" s="3" t="s">
        <v>25</v>
      </c>
      <c r="J18" s="14"/>
      <c r="L18" t="s">
        <v>18</v>
      </c>
      <c r="M18" t="s">
        <v>19</v>
      </c>
      <c r="N18" t="s">
        <v>36</v>
      </c>
      <c r="O18">
        <v>6</v>
      </c>
      <c r="P18" t="s">
        <v>1081</v>
      </c>
      <c r="Q18" t="s">
        <v>1073</v>
      </c>
      <c r="R18" t="s">
        <v>1073</v>
      </c>
      <c r="S18" t="str">
        <f>IF(ISNUMBER(SEARCH(F18,$AF$12)),"","NI&gt;10")</f>
        <v/>
      </c>
      <c r="T18" t="str">
        <v>South Africa</v>
      </c>
      <c r="V18" s="1">
        <f>COUNTIFS($F$2:$F$2538,$T18,$B$2:$B$2538,V$1,$M$2:$M$2538,"&lt;&gt;no")</f>
        <v>1</v>
      </c>
      <c r="W18" s="1">
        <f>COUNTIFS($F$2:$F$2538,$T18,$B$2:$B$2538,W$1,$M$2:$M$2538,"&lt;&gt;no")</f>
        <v>1</v>
      </c>
      <c r="X18" s="1">
        <f>COUNTIFS($F$2:$F$2538,$T18,$B$2:$B$2538,X$1,$M$2:$M$2538,"&lt;&gt;no")</f>
        <v>0</v>
      </c>
      <c r="Y18" s="1">
        <f>COUNTIFS($F$2:$F$2538,$T18,$B$2:$B$2538,Y$1,$M$2:$M$2538,"&lt;&gt;no")</f>
        <v>2</v>
      </c>
      <c r="Z18" s="1">
        <f>COUNTIFS($F$2:$F$2538,$T18,$B$2:$B$2538,Z$1,$M$2:$M$2538,"&lt;&gt;no")</f>
        <v>0</v>
      </c>
      <c r="AA18" s="25">
        <f t="shared" si="0"/>
        <v>0.66666666666666663</v>
      </c>
      <c r="AB18" s="1">
        <f t="shared" si="1"/>
        <v>1</v>
      </c>
      <c r="AF18" s="4"/>
      <c r="AJ18" s="4"/>
      <c r="AN18" s="4"/>
      <c r="AR18" s="4"/>
    </row>
    <row r="19" spans="1:44" x14ac:dyDescent="0.15">
      <c r="A19">
        <v>18</v>
      </c>
      <c r="B19">
        <v>2020</v>
      </c>
      <c r="C19" t="s">
        <v>77</v>
      </c>
      <c r="D19" t="s">
        <v>78</v>
      </c>
      <c r="F19" s="3" t="s">
        <v>78</v>
      </c>
      <c r="G19" s="3" t="s">
        <v>35</v>
      </c>
      <c r="H19" t="s">
        <v>24</v>
      </c>
      <c r="I19" s="3" t="s">
        <v>25</v>
      </c>
      <c r="J19" s="14"/>
      <c r="L19" t="s">
        <v>18</v>
      </c>
      <c r="M19" t="s">
        <v>19</v>
      </c>
      <c r="N19" t="s">
        <v>50</v>
      </c>
      <c r="O19">
        <v>1</v>
      </c>
      <c r="P19" t="s">
        <v>1073</v>
      </c>
      <c r="Q19" t="s">
        <v>1073</v>
      </c>
      <c r="R19" t="s">
        <v>1073</v>
      </c>
      <c r="S19" t="str">
        <f>IF(ISNUMBER(SEARCH(F19,$AF$12)),"","NI&gt;10")</f>
        <v>NI&gt;10</v>
      </c>
      <c r="T19" t="str">
        <v>Belgium</v>
      </c>
      <c r="V19" s="1">
        <f>COUNTIFS($F$2:$F$2538,$T19,$B$2:$B$2538,V$1,$M$2:$M$2538,"&lt;&gt;no")</f>
        <v>0</v>
      </c>
      <c r="W19" s="1">
        <f>COUNTIFS($F$2:$F$2538,$T19,$B$2:$B$2538,W$1,$M$2:$M$2538,"&lt;&gt;no")</f>
        <v>1</v>
      </c>
      <c r="X19" s="1">
        <f>COUNTIFS($F$2:$F$2538,$T19,$B$2:$B$2538,X$1,$M$2:$M$2538,"&lt;&gt;no")</f>
        <v>0</v>
      </c>
      <c r="Y19" s="1">
        <f>COUNTIFS($F$2:$F$2538,$T19,$B$2:$B$2538,Y$1,$M$2:$M$2538,"&lt;&gt;no")</f>
        <v>4</v>
      </c>
      <c r="Z19" s="1">
        <f>COUNTIFS($F$2:$F$2538,$T19,$B$2:$B$2538,Z$1,$M$2:$M$2538,"&lt;&gt;no")</f>
        <v>1</v>
      </c>
      <c r="AA19" s="25">
        <f t="shared" si="0"/>
        <v>0.33333333333333331</v>
      </c>
      <c r="AB19" s="1">
        <f t="shared" si="1"/>
        <v>1.25</v>
      </c>
      <c r="AF19" s="4"/>
      <c r="AJ19" s="4"/>
      <c r="AN19" s="4"/>
      <c r="AR19" s="4"/>
    </row>
    <row r="20" spans="1:44" x14ac:dyDescent="0.15">
      <c r="A20">
        <v>19</v>
      </c>
      <c r="B20">
        <v>2020</v>
      </c>
      <c r="C20" t="s">
        <v>75</v>
      </c>
      <c r="D20" t="s">
        <v>76</v>
      </c>
      <c r="F20" s="3" t="s">
        <v>23</v>
      </c>
      <c r="G20" s="3" t="s">
        <v>23</v>
      </c>
      <c r="H20" t="s">
        <v>24</v>
      </c>
      <c r="I20" s="3" t="s">
        <v>25</v>
      </c>
      <c r="J20" s="14"/>
      <c r="L20" t="s">
        <v>18</v>
      </c>
      <c r="M20" t="s">
        <v>19</v>
      </c>
      <c r="N20" t="s">
        <v>20</v>
      </c>
      <c r="O20">
        <v>2</v>
      </c>
      <c r="P20" t="s">
        <v>1081</v>
      </c>
      <c r="Q20" t="s">
        <v>1073</v>
      </c>
      <c r="R20" t="s">
        <v>1073</v>
      </c>
      <c r="S20" t="str">
        <f>IF(ISNUMBER(SEARCH(F20,$AF$12)),"","NI&gt;10")</f>
        <v/>
      </c>
      <c r="T20" t="str">
        <v>Norway</v>
      </c>
      <c r="V20" s="1">
        <f>COUNTIFS($F$2:$F$2538,$T20,$B$2:$B$2538,V$1,$M$2:$M$2538,"&lt;&gt;no")</f>
        <v>1</v>
      </c>
      <c r="W20" s="1">
        <f>COUNTIFS($F$2:$F$2538,$T20,$B$2:$B$2538,W$1,$M$2:$M$2538,"&lt;&gt;no")</f>
        <v>0</v>
      </c>
      <c r="X20" s="1">
        <f>COUNTIFS($F$2:$F$2538,$T20,$B$2:$B$2538,X$1,$M$2:$M$2538,"&lt;&gt;no")</f>
        <v>1</v>
      </c>
      <c r="Y20" s="1">
        <f>COUNTIFS($F$2:$F$2538,$T20,$B$2:$B$2538,Y$1,$M$2:$M$2538,"&lt;&gt;no")</f>
        <v>2</v>
      </c>
      <c r="Z20" s="1">
        <f>COUNTIFS($F$2:$F$2538,$T20,$B$2:$B$2538,Z$1,$M$2:$M$2538,"&lt;&gt;no")</f>
        <v>5</v>
      </c>
      <c r="AA20" s="25">
        <f t="shared" si="0"/>
        <v>0.66666666666666663</v>
      </c>
      <c r="AB20" s="1">
        <f t="shared" si="1"/>
        <v>1</v>
      </c>
    </row>
    <row r="21" spans="1:44" x14ac:dyDescent="0.15">
      <c r="A21">
        <v>20</v>
      </c>
      <c r="B21">
        <v>2020</v>
      </c>
      <c r="C21" t="s">
        <v>79</v>
      </c>
      <c r="D21" t="s">
        <v>78</v>
      </c>
      <c r="F21" s="3" t="s">
        <v>78</v>
      </c>
      <c r="G21" s="3" t="s">
        <v>35</v>
      </c>
      <c r="H21" t="s">
        <v>16</v>
      </c>
      <c r="I21" s="3" t="s">
        <v>17</v>
      </c>
      <c r="J21" s="14"/>
      <c r="L21" t="s">
        <v>18</v>
      </c>
      <c r="M21" t="s">
        <v>19</v>
      </c>
      <c r="N21" t="s">
        <v>20</v>
      </c>
      <c r="O21">
        <v>1</v>
      </c>
      <c r="P21" t="s">
        <v>1073</v>
      </c>
      <c r="Q21" t="s">
        <v>1073</v>
      </c>
      <c r="R21" t="s">
        <v>1073</v>
      </c>
      <c r="S21" t="str">
        <f>IF(ISNUMBER(SEARCH(F21,$AF$12)),"","NI&gt;10")</f>
        <v>NI&gt;10</v>
      </c>
      <c r="T21" t="str">
        <v>Poland</v>
      </c>
      <c r="V21" s="1">
        <f>COUNTIFS($F$2:$F$2538,$T21,$B$2:$B$2538,V$1,$M$2:$M$2538,"&lt;&gt;no")</f>
        <v>0</v>
      </c>
      <c r="W21" s="1">
        <f>COUNTIFS($F$2:$F$2538,$T21,$B$2:$B$2538,W$1,$M$2:$M$2538,"&lt;&gt;no")</f>
        <v>0</v>
      </c>
      <c r="X21" s="1">
        <f>COUNTIFS($F$2:$F$2538,$T21,$B$2:$B$2538,X$1,$M$2:$M$2538,"&lt;&gt;no")</f>
        <v>0</v>
      </c>
      <c r="Y21" s="1">
        <f>COUNTIFS($F$2:$F$2538,$T21,$B$2:$B$2538,Y$1,$M$2:$M$2538,"&lt;&gt;no")</f>
        <v>0</v>
      </c>
      <c r="Z21" s="1">
        <f>COUNTIFS($F$2:$F$2538,$T21,$B$2:$B$2538,Z$1,$M$2:$M$2538,"&lt;&gt;no")</f>
        <v>1</v>
      </c>
      <c r="AA21" s="25">
        <f t="shared" si="0"/>
        <v>0</v>
      </c>
      <c r="AB21" s="1">
        <f t="shared" si="1"/>
        <v>0</v>
      </c>
    </row>
    <row r="22" spans="1:44" x14ac:dyDescent="0.15">
      <c r="A22">
        <v>21</v>
      </c>
      <c r="B22">
        <v>2020</v>
      </c>
      <c r="C22" t="s">
        <v>81</v>
      </c>
      <c r="D22" t="s">
        <v>82</v>
      </c>
      <c r="F22" s="3" t="s">
        <v>83</v>
      </c>
      <c r="G22" s="3" t="s">
        <v>35</v>
      </c>
      <c r="H22" t="s">
        <v>71</v>
      </c>
      <c r="I22" s="3" t="s">
        <v>17</v>
      </c>
      <c r="J22" s="14"/>
      <c r="L22" t="s">
        <v>18</v>
      </c>
      <c r="M22" t="s">
        <v>19</v>
      </c>
      <c r="N22" t="s">
        <v>36</v>
      </c>
      <c r="O22">
        <v>1</v>
      </c>
      <c r="P22" t="s">
        <v>1073</v>
      </c>
      <c r="Q22" t="s">
        <v>1073</v>
      </c>
      <c r="R22" t="s">
        <v>1073</v>
      </c>
      <c r="S22" t="str">
        <f>IF(ISNUMBER(SEARCH(F22,$AF$12)),"","NI&gt;10")</f>
        <v/>
      </c>
      <c r="T22" t="str">
        <v>Hungary</v>
      </c>
      <c r="V22" s="1">
        <f>COUNTIFS($F$2:$F$2538,$T22,$B$2:$B$2538,V$1,$M$2:$M$2538,"&lt;&gt;no")</f>
        <v>0</v>
      </c>
      <c r="W22" s="1">
        <f>COUNTIFS($F$2:$F$2538,$T22,$B$2:$B$2538,W$1,$M$2:$M$2538,"&lt;&gt;no")</f>
        <v>0</v>
      </c>
      <c r="X22" s="1">
        <f>COUNTIFS($F$2:$F$2538,$T22,$B$2:$B$2538,X$1,$M$2:$M$2538,"&lt;&gt;no")</f>
        <v>0</v>
      </c>
      <c r="Y22" s="1">
        <f>COUNTIFS($F$2:$F$2538,$T22,$B$2:$B$2538,Y$1,$M$2:$M$2538,"&lt;&gt;no")</f>
        <v>1</v>
      </c>
      <c r="Z22" s="1">
        <f>COUNTIFS($F$2:$F$2538,$T22,$B$2:$B$2538,Z$1,$M$2:$M$2538,"&lt;&gt;no")</f>
        <v>2</v>
      </c>
      <c r="AA22" s="25">
        <f t="shared" si="0"/>
        <v>0</v>
      </c>
      <c r="AB22" s="1">
        <f t="shared" si="1"/>
        <v>0.25</v>
      </c>
    </row>
    <row r="23" spans="1:44" x14ac:dyDescent="0.15">
      <c r="A23">
        <v>22</v>
      </c>
      <c r="B23">
        <v>2020</v>
      </c>
      <c r="C23" t="s">
        <v>77</v>
      </c>
      <c r="D23" t="s">
        <v>78</v>
      </c>
      <c r="F23" s="3" t="s">
        <v>78</v>
      </c>
      <c r="G23" s="3" t="s">
        <v>35</v>
      </c>
      <c r="H23" t="s">
        <v>16</v>
      </c>
      <c r="I23" s="3" t="s">
        <v>17</v>
      </c>
      <c r="J23" s="14"/>
      <c r="L23" t="s">
        <v>18</v>
      </c>
      <c r="M23" t="s">
        <v>19</v>
      </c>
      <c r="N23" t="s">
        <v>36</v>
      </c>
      <c r="O23">
        <v>1</v>
      </c>
      <c r="P23" t="s">
        <v>1073</v>
      </c>
      <c r="Q23" t="s">
        <v>1073</v>
      </c>
      <c r="R23" t="s">
        <v>1073</v>
      </c>
      <c r="S23" t="str">
        <f>IF(ISNUMBER(SEARCH(F23,$AF$12)),"","NI&gt;10")</f>
        <v>NI&gt;10</v>
      </c>
      <c r="T23" t="str">
        <v>Ireland</v>
      </c>
      <c r="V23" s="1">
        <f>COUNTIFS($F$2:$F$2538,$T23,$B$2:$B$2538,V$1,$M$2:$M$2538,"&lt;&gt;no")</f>
        <v>0</v>
      </c>
      <c r="W23" s="1">
        <f>COUNTIFS($F$2:$F$2538,$T23,$B$2:$B$2538,W$1,$M$2:$M$2538,"&lt;&gt;no")</f>
        <v>0</v>
      </c>
      <c r="X23" s="1">
        <f>COUNTIFS($F$2:$F$2538,$T23,$B$2:$B$2538,X$1,$M$2:$M$2538,"&lt;&gt;no")</f>
        <v>0</v>
      </c>
      <c r="Y23" s="1">
        <f>COUNTIFS($F$2:$F$2538,$T23,$B$2:$B$2538,Y$1,$M$2:$M$2538,"&lt;&gt;no")</f>
        <v>0</v>
      </c>
      <c r="Z23" s="1">
        <f>COUNTIFS($F$2:$F$2538,$T23,$B$2:$B$2538,Z$1,$M$2:$M$2538,"&lt;&gt;no")</f>
        <v>1</v>
      </c>
      <c r="AA23" s="25">
        <f t="shared" si="0"/>
        <v>0</v>
      </c>
      <c r="AB23" s="1">
        <f t="shared" si="1"/>
        <v>0</v>
      </c>
    </row>
    <row r="24" spans="1:44" x14ac:dyDescent="0.15">
      <c r="A24">
        <v>23</v>
      </c>
      <c r="B24">
        <v>2020</v>
      </c>
      <c r="C24" t="s">
        <v>84</v>
      </c>
      <c r="D24" t="s">
        <v>85</v>
      </c>
      <c r="E24" t="s">
        <v>86</v>
      </c>
      <c r="F24" s="3" t="s">
        <v>23</v>
      </c>
      <c r="G24" s="3" t="s">
        <v>23</v>
      </c>
      <c r="H24" t="s">
        <v>24</v>
      </c>
      <c r="I24" s="3" t="s">
        <v>25</v>
      </c>
      <c r="J24" s="14"/>
      <c r="L24" t="s">
        <v>44</v>
      </c>
      <c r="M24" t="s">
        <v>19</v>
      </c>
      <c r="N24" t="s">
        <v>20</v>
      </c>
      <c r="O24">
        <v>1</v>
      </c>
      <c r="P24" t="s">
        <v>1081</v>
      </c>
      <c r="Q24" t="s">
        <v>1073</v>
      </c>
      <c r="R24" t="s">
        <v>1073</v>
      </c>
      <c r="S24" t="str">
        <f>IF(ISNUMBER(SEARCH(F24,$AF$12)),"","NI&gt;10")</f>
        <v/>
      </c>
      <c r="T24" t="str">
        <v>Italy</v>
      </c>
      <c r="V24" s="1">
        <f>COUNTIFS($F$2:$F$2538,$T24,$B$2:$B$2538,V$1,$M$2:$M$2538,"&lt;&gt;no")</f>
        <v>4</v>
      </c>
      <c r="W24" s="1">
        <f>COUNTIFS($F$2:$F$2538,$T24,$B$2:$B$2538,W$1,$M$2:$M$2538,"&lt;&gt;no")</f>
        <v>3</v>
      </c>
      <c r="X24" s="1">
        <f>COUNTIFS($F$2:$F$2538,$T24,$B$2:$B$2538,X$1,$M$2:$M$2538,"&lt;&gt;no")</f>
        <v>4</v>
      </c>
      <c r="Y24" s="1">
        <f>COUNTIFS($F$2:$F$2538,$T24,$B$2:$B$2538,Y$1,$M$2:$M$2538,"&lt;&gt;no")</f>
        <v>4</v>
      </c>
      <c r="Z24" s="1">
        <f>COUNTIFS($F$2:$F$2538,$T24,$B$2:$B$2538,Z$1,$M$2:$M$2538,"&lt;&gt;no")</f>
        <v>3</v>
      </c>
      <c r="AA24" s="25">
        <f t="shared" si="0"/>
        <v>3.6666666666666665</v>
      </c>
      <c r="AB24" s="1">
        <f t="shared" si="1"/>
        <v>3.75</v>
      </c>
    </row>
    <row r="25" spans="1:44" x14ac:dyDescent="0.15">
      <c r="A25">
        <v>24</v>
      </c>
      <c r="B25">
        <v>2020</v>
      </c>
      <c r="C25" t="s">
        <v>58</v>
      </c>
      <c r="D25" t="s">
        <v>59</v>
      </c>
      <c r="F25" s="3" t="s">
        <v>23</v>
      </c>
      <c r="G25" s="3" t="s">
        <v>23</v>
      </c>
      <c r="H25" t="s">
        <v>24</v>
      </c>
      <c r="I25" s="3" t="s">
        <v>25</v>
      </c>
      <c r="J25" s="14"/>
      <c r="L25" t="s">
        <v>18</v>
      </c>
      <c r="M25" t="s">
        <v>19</v>
      </c>
      <c r="N25" t="s">
        <v>20</v>
      </c>
      <c r="O25">
        <v>1</v>
      </c>
      <c r="P25" t="s">
        <v>1081</v>
      </c>
      <c r="Q25" t="s">
        <v>1073</v>
      </c>
      <c r="R25" t="s">
        <v>1073</v>
      </c>
      <c r="S25" t="str">
        <f>IF(ISNUMBER(SEARCH(F25,$AF$12)),"","NI&gt;10")</f>
        <v/>
      </c>
      <c r="T25" t="str">
        <v>Colombia</v>
      </c>
      <c r="V25" s="1">
        <f>COUNTIFS($F$2:$F$2538,$T25,$B$2:$B$2538,V$1,$M$2:$M$2538,"&lt;&gt;no")</f>
        <v>0</v>
      </c>
      <c r="W25" s="1">
        <f>COUNTIFS($F$2:$F$2538,$T25,$B$2:$B$2538,W$1,$M$2:$M$2538,"&lt;&gt;no")</f>
        <v>0</v>
      </c>
      <c r="X25" s="1">
        <f>COUNTIFS($F$2:$F$2538,$T25,$B$2:$B$2538,X$1,$M$2:$M$2538,"&lt;&gt;no")</f>
        <v>0</v>
      </c>
      <c r="Y25" s="1">
        <f>COUNTIFS($F$2:$F$2538,$T25,$B$2:$B$2538,Y$1,$M$2:$M$2538,"&lt;&gt;no")</f>
        <v>0</v>
      </c>
      <c r="Z25" s="1">
        <f>COUNTIFS($F$2:$F$2538,$T25,$B$2:$B$2538,Z$1,$M$2:$M$2538,"&lt;&gt;no")</f>
        <v>1</v>
      </c>
      <c r="AA25" s="25">
        <f t="shared" si="0"/>
        <v>0</v>
      </c>
      <c r="AB25" s="1">
        <f t="shared" si="1"/>
        <v>0</v>
      </c>
      <c r="AD25" s="1"/>
      <c r="AH25" s="1"/>
      <c r="AL25" s="1"/>
      <c r="AP25" s="1"/>
    </row>
    <row r="26" spans="1:44" x14ac:dyDescent="0.15">
      <c r="A26">
        <v>25</v>
      </c>
      <c r="B26">
        <v>2020</v>
      </c>
      <c r="C26" t="s">
        <v>87</v>
      </c>
      <c r="D26" t="s">
        <v>88</v>
      </c>
      <c r="F26" s="3" t="s">
        <v>89</v>
      </c>
      <c r="G26" s="3" t="s">
        <v>43</v>
      </c>
      <c r="H26" s="7" t="s">
        <v>54</v>
      </c>
      <c r="J26" s="14"/>
      <c r="L26" t="s">
        <v>44</v>
      </c>
      <c r="M26" t="s">
        <v>19</v>
      </c>
      <c r="N26" t="s">
        <v>36</v>
      </c>
      <c r="O26">
        <v>1</v>
      </c>
      <c r="P26" t="s">
        <v>1073</v>
      </c>
      <c r="Q26" t="s">
        <v>1073</v>
      </c>
      <c r="R26" t="s">
        <v>1073</v>
      </c>
      <c r="S26" t="str">
        <f>IF(ISNUMBER(SEARCH(F26,$AF$12)),"","NI&gt;10")</f>
        <v/>
      </c>
      <c r="T26" t="str">
        <v>Australia</v>
      </c>
      <c r="U26" t="s">
        <v>1107</v>
      </c>
      <c r="V26" s="1">
        <f>COUNTIFS($F$2:$F$2538,$T26,$B$2:$B$2538,V$1,$M$2:$M$2538,"&lt;&gt;no")</f>
        <v>2</v>
      </c>
      <c r="W26" s="1">
        <f>COUNTIFS($F$2:$F$2538,$T26,$B$2:$B$2538,W$1,$M$2:$M$2538,"&lt;&gt;no")</f>
        <v>4</v>
      </c>
      <c r="X26" s="1">
        <f>COUNTIFS($F$2:$F$2538,$T26,$B$2:$B$2538,X$1,$M$2:$M$2538,"&lt;&gt;no")</f>
        <v>3</v>
      </c>
      <c r="Y26" s="1">
        <f>COUNTIFS($F$2:$F$2538,$T26,$B$2:$B$2538,Y$1,$M$2:$M$2538,"&lt;&gt;no")</f>
        <v>5</v>
      </c>
      <c r="Z26" s="1">
        <f>COUNTIFS($F$2:$F$2538,$T26,$B$2:$B$2538,Z$1,$M$2:$M$2538,"&lt;&gt;no")</f>
        <v>4</v>
      </c>
      <c r="AA26" s="25">
        <f t="shared" si="0"/>
        <v>3</v>
      </c>
      <c r="AB26" s="1">
        <f t="shared" si="1"/>
        <v>3.5</v>
      </c>
      <c r="AF26" s="4"/>
      <c r="AJ26" s="4"/>
      <c r="AN26" s="4"/>
      <c r="AR26" s="4"/>
    </row>
    <row r="27" spans="1:44" x14ac:dyDescent="0.15">
      <c r="A27">
        <v>26</v>
      </c>
      <c r="B27">
        <v>2020</v>
      </c>
      <c r="C27" t="s">
        <v>90</v>
      </c>
      <c r="D27" t="s">
        <v>91</v>
      </c>
      <c r="E27" t="s">
        <v>92</v>
      </c>
      <c r="F27" s="3" t="s">
        <v>23</v>
      </c>
      <c r="G27" s="3" t="s">
        <v>23</v>
      </c>
      <c r="H27" t="s">
        <v>24</v>
      </c>
      <c r="I27" s="3" t="s">
        <v>25</v>
      </c>
      <c r="J27" s="14"/>
      <c r="L27" t="s">
        <v>18</v>
      </c>
      <c r="M27" t="s">
        <v>19</v>
      </c>
      <c r="N27" t="s">
        <v>36</v>
      </c>
      <c r="O27">
        <v>1</v>
      </c>
      <c r="P27" t="s">
        <v>1081</v>
      </c>
      <c r="Q27" t="s">
        <v>1073</v>
      </c>
      <c r="R27" t="s">
        <v>1073</v>
      </c>
      <c r="S27" t="str">
        <f>IF(ISNUMBER(SEARCH(F27,$AF$12)),"","NI&gt;10")</f>
        <v/>
      </c>
      <c r="T27" t="str">
        <v>Japan</v>
      </c>
      <c r="U27" t="s">
        <v>1107</v>
      </c>
      <c r="V27" s="1">
        <f>COUNTIFS($F$2:$F$2538,$T27,$B$2:$B$2538,V$1,$M$2:$M$2538,"&lt;&gt;no")</f>
        <v>3</v>
      </c>
      <c r="W27" s="1">
        <f>COUNTIFS($F$2:$F$2538,$T27,$B$2:$B$2538,W$1,$M$2:$M$2538,"&lt;&gt;no")</f>
        <v>5</v>
      </c>
      <c r="X27" s="1">
        <f>COUNTIFS($F$2:$F$2538,$T27,$B$2:$B$2538,X$1,$M$2:$M$2538,"&lt;&gt;no")</f>
        <v>6</v>
      </c>
      <c r="Y27" s="1">
        <f>COUNTIFS($F$2:$F$2538,$T27,$B$2:$B$2538,Y$1,$M$2:$M$2538,"&lt;&gt;no")</f>
        <v>9</v>
      </c>
      <c r="Z27" s="1">
        <f>COUNTIFS($F$2:$F$2538,$T27,$B$2:$B$2538,Z$1,$M$2:$M$2538,"&lt;&gt;no")</f>
        <v>2</v>
      </c>
      <c r="AA27" s="25">
        <f t="shared" si="0"/>
        <v>4.666666666666667</v>
      </c>
      <c r="AB27" s="1">
        <f t="shared" si="1"/>
        <v>5.75</v>
      </c>
      <c r="AF27" s="4"/>
      <c r="AJ27" s="4"/>
      <c r="AN27" s="4"/>
      <c r="AR27" s="4"/>
    </row>
    <row r="28" spans="1:44" x14ac:dyDescent="0.15">
      <c r="A28">
        <v>27</v>
      </c>
      <c r="B28">
        <v>2020</v>
      </c>
      <c r="C28" t="s">
        <v>94</v>
      </c>
      <c r="D28" t="s">
        <v>95</v>
      </c>
      <c r="F28" s="3" t="s">
        <v>96</v>
      </c>
      <c r="G28" s="3" t="s">
        <v>48</v>
      </c>
      <c r="H28" s="7" t="s">
        <v>54</v>
      </c>
      <c r="J28" s="14"/>
      <c r="L28" t="s">
        <v>44</v>
      </c>
      <c r="M28" t="s">
        <v>19</v>
      </c>
      <c r="N28" t="s">
        <v>36</v>
      </c>
      <c r="O28">
        <v>1</v>
      </c>
      <c r="P28" t="s">
        <v>1073</v>
      </c>
      <c r="Q28" t="s">
        <v>1073</v>
      </c>
      <c r="R28" t="s">
        <v>1073</v>
      </c>
      <c r="S28" t="str">
        <f>IF(ISNUMBER(SEARCH(F28,$AF$12)),"","NI&gt;10")</f>
        <v>NI&gt;10</v>
      </c>
      <c r="T28" t="str">
        <v>Spain</v>
      </c>
      <c r="V28" s="1">
        <f>COUNTIFS($F$2:$F$2538,$T28,$B$2:$B$2538,V$1,$M$2:$M$2538,"&lt;&gt;no")</f>
        <v>1</v>
      </c>
      <c r="W28" s="1">
        <f>COUNTIFS($F$2:$F$2538,$T28,$B$2:$B$2538,W$1,$M$2:$M$2538,"&lt;&gt;no")</f>
        <v>1</v>
      </c>
      <c r="X28" s="1">
        <f>COUNTIFS($F$2:$F$2538,$T28,$B$2:$B$2538,X$1,$M$2:$M$2538,"&lt;&gt;no")</f>
        <v>3</v>
      </c>
      <c r="Y28" s="1">
        <f>COUNTIFS($F$2:$F$2538,$T28,$B$2:$B$2538,Y$1,$M$2:$M$2538,"&lt;&gt;no")</f>
        <v>1</v>
      </c>
      <c r="Z28" s="1">
        <f>COUNTIFS($F$2:$F$2538,$T28,$B$2:$B$2538,Z$1,$M$2:$M$2538,"&lt;&gt;no")</f>
        <v>1</v>
      </c>
      <c r="AA28" s="25">
        <f t="shared" si="0"/>
        <v>1.6666666666666667</v>
      </c>
      <c r="AB28" s="1">
        <f t="shared" si="1"/>
        <v>1.5</v>
      </c>
      <c r="AF28" s="4"/>
      <c r="AJ28" s="4"/>
      <c r="AN28" s="4"/>
      <c r="AR28" s="4"/>
    </row>
    <row r="29" spans="1:44" s="3" customFormat="1" x14ac:dyDescent="0.15">
      <c r="A29">
        <v>28</v>
      </c>
      <c r="B29" s="3">
        <v>2020</v>
      </c>
      <c r="C29" s="3" t="s">
        <v>97</v>
      </c>
      <c r="D29" s="3" t="s">
        <v>98</v>
      </c>
      <c r="F29" s="3" t="s">
        <v>14</v>
      </c>
      <c r="G29" s="3" t="s">
        <v>15</v>
      </c>
      <c r="H29" s="3" t="s">
        <v>16</v>
      </c>
      <c r="I29" s="3" t="s">
        <v>17</v>
      </c>
      <c r="J29" s="14"/>
      <c r="L29" s="3" t="s">
        <v>44</v>
      </c>
      <c r="M29" s="3" t="s">
        <v>19</v>
      </c>
      <c r="N29" t="s">
        <v>36</v>
      </c>
      <c r="O29" s="3">
        <v>1</v>
      </c>
      <c r="P29" t="s">
        <v>1073</v>
      </c>
      <c r="Q29" t="s">
        <v>1073</v>
      </c>
      <c r="R29" t="s">
        <v>1073</v>
      </c>
      <c r="S29" t="str">
        <f>IF(ISNUMBER(SEARCH(F29,$AF$12)),"","NI&gt;10")</f>
        <v/>
      </c>
      <c r="T29" t="str">
        <v>Unknown</v>
      </c>
      <c r="U29"/>
      <c r="V29" s="1">
        <f>COUNTIFS($F$2:$F$2538,$T29,$B$2:$B$2538,V$1,$M$2:$M$2538,"&lt;&gt;no")</f>
        <v>9</v>
      </c>
      <c r="W29" s="1">
        <f>COUNTIFS($F$2:$F$2538,$T29,$B$2:$B$2538,W$1,$M$2:$M$2538,"&lt;&gt;no")</f>
        <v>5</v>
      </c>
      <c r="X29" s="1">
        <f>COUNTIFS($F$2:$F$2538,$T29,$B$2:$B$2538,X$1,$M$2:$M$2538,"&lt;&gt;no")</f>
        <v>13</v>
      </c>
      <c r="Y29" s="1">
        <f>COUNTIFS($F$2:$F$2538,$T29,$B$2:$B$2538,Y$1,$M$2:$M$2538,"&lt;&gt;no")</f>
        <v>6</v>
      </c>
      <c r="Z29" s="1">
        <f>COUNTIFS($F$2:$F$2538,$T29,$B$2:$B$2538,Z$1,$M$2:$M$2538,"&lt;&gt;no")</f>
        <v>0</v>
      </c>
      <c r="AA29" s="25">
        <f t="shared" si="0"/>
        <v>9</v>
      </c>
      <c r="AB29" s="1">
        <f t="shared" si="1"/>
        <v>8.25</v>
      </c>
      <c r="AD29"/>
      <c r="AE29"/>
      <c r="AF29" s="4"/>
      <c r="AH29"/>
      <c r="AI29"/>
      <c r="AJ29" s="4"/>
      <c r="AL29"/>
      <c r="AM29"/>
      <c r="AN29" s="4"/>
      <c r="AP29"/>
      <c r="AQ29"/>
      <c r="AR29" s="4"/>
    </row>
    <row r="30" spans="1:44" x14ac:dyDescent="0.15">
      <c r="A30">
        <v>29</v>
      </c>
      <c r="B30">
        <v>2020</v>
      </c>
      <c r="C30" t="s">
        <v>99</v>
      </c>
      <c r="D30" t="s">
        <v>78</v>
      </c>
      <c r="F30" s="3" t="s">
        <v>78</v>
      </c>
      <c r="G30" s="3" t="s">
        <v>35</v>
      </c>
      <c r="H30" t="s">
        <v>71</v>
      </c>
      <c r="I30" s="3" t="s">
        <v>17</v>
      </c>
      <c r="J30" s="14"/>
      <c r="L30" t="s">
        <v>18</v>
      </c>
      <c r="M30" t="s">
        <v>19</v>
      </c>
      <c r="N30" t="s">
        <v>36</v>
      </c>
      <c r="O30">
        <v>1</v>
      </c>
      <c r="P30" t="s">
        <v>1073</v>
      </c>
      <c r="Q30" t="s">
        <v>1073</v>
      </c>
      <c r="R30" t="s">
        <v>1073</v>
      </c>
      <c r="S30" t="str">
        <f>IF(ISNUMBER(SEARCH(F30,$AF$12)),"","NI&gt;10")</f>
        <v>NI&gt;10</v>
      </c>
      <c r="T30" t="str">
        <v>Russia</v>
      </c>
      <c r="V30" s="1">
        <f>COUNTIFS($F$2:$F$2538,$T30,$B$2:$B$2538,V$1,$M$2:$M$2538,"&lt;&gt;no")</f>
        <v>0</v>
      </c>
      <c r="W30" s="1">
        <f>COUNTIFS($F$2:$F$2538,$T30,$B$2:$B$2538,W$1,$M$2:$M$2538,"&lt;&gt;no")</f>
        <v>0</v>
      </c>
      <c r="X30" s="1">
        <f>COUNTIFS($F$2:$F$2538,$T30,$B$2:$B$2538,X$1,$M$2:$M$2538,"&lt;&gt;no")</f>
        <v>0</v>
      </c>
      <c r="Y30" s="1">
        <f>COUNTIFS($F$2:$F$2538,$T30,$B$2:$B$2538,Y$1,$M$2:$M$2538,"&lt;&gt;no")</f>
        <v>2</v>
      </c>
      <c r="Z30" s="1">
        <f>COUNTIFS($F$2:$F$2538,$T30,$B$2:$B$2538,Z$1,$M$2:$M$2538,"&lt;&gt;no")</f>
        <v>0</v>
      </c>
      <c r="AA30" s="25">
        <f t="shared" si="0"/>
        <v>0</v>
      </c>
      <c r="AB30" s="1">
        <f t="shared" si="1"/>
        <v>0.5</v>
      </c>
      <c r="AF30" s="4"/>
      <c r="AJ30" s="4"/>
      <c r="AN30" s="4"/>
      <c r="AR30" s="4"/>
    </row>
    <row r="31" spans="1:44" x14ac:dyDescent="0.15">
      <c r="A31">
        <v>30</v>
      </c>
      <c r="B31">
        <v>2020</v>
      </c>
      <c r="C31" t="s">
        <v>100</v>
      </c>
      <c r="D31" t="s">
        <v>101</v>
      </c>
      <c r="E31" t="s">
        <v>102</v>
      </c>
      <c r="F31" s="3" t="s">
        <v>23</v>
      </c>
      <c r="G31" s="3" t="s">
        <v>23</v>
      </c>
      <c r="H31" s="7" t="s">
        <v>54</v>
      </c>
      <c r="J31" s="14"/>
      <c r="L31" t="s">
        <v>18</v>
      </c>
      <c r="M31" t="s">
        <v>19</v>
      </c>
      <c r="N31" t="s">
        <v>50</v>
      </c>
      <c r="O31">
        <v>1</v>
      </c>
      <c r="P31" t="s">
        <v>1073</v>
      </c>
      <c r="Q31" t="s">
        <v>1073</v>
      </c>
      <c r="R31" t="s">
        <v>1073</v>
      </c>
      <c r="S31" t="str">
        <f>IF(ISNUMBER(SEARCH(F31,$AF$12)),"","NI&gt;10")</f>
        <v/>
      </c>
      <c r="T31" t="str">
        <v>Brazil</v>
      </c>
      <c r="V31" s="1">
        <f>COUNTIFS($F$2:$F$2538,$T31,$B$2:$B$2538,V$1,$M$2:$M$2538,"&lt;&gt;no")</f>
        <v>2</v>
      </c>
      <c r="W31" s="1">
        <f>COUNTIFS($F$2:$F$2538,$T31,$B$2:$B$2538,W$1,$M$2:$M$2538,"&lt;&gt;no")</f>
        <v>0</v>
      </c>
      <c r="X31" s="1">
        <f>COUNTIFS($F$2:$F$2538,$T31,$B$2:$B$2538,X$1,$M$2:$M$2538,"&lt;&gt;no")</f>
        <v>3</v>
      </c>
      <c r="Y31" s="1">
        <f>COUNTIFS($F$2:$F$2538,$T31,$B$2:$B$2538,Y$1,$M$2:$M$2538,"&lt;&gt;no")</f>
        <v>3</v>
      </c>
      <c r="Z31" s="1">
        <f>COUNTIFS($F$2:$F$2538,$T31,$B$2:$B$2538,Z$1,$M$2:$M$2538,"&lt;&gt;no")</f>
        <v>0</v>
      </c>
      <c r="AA31" s="25">
        <f t="shared" si="0"/>
        <v>1.6666666666666667</v>
      </c>
      <c r="AB31" s="1">
        <f t="shared" si="1"/>
        <v>2</v>
      </c>
      <c r="AF31" s="4"/>
      <c r="AJ31" s="4"/>
      <c r="AN31" s="4"/>
      <c r="AR31" s="4"/>
    </row>
    <row r="32" spans="1:44" x14ac:dyDescent="0.15">
      <c r="A32">
        <v>31</v>
      </c>
      <c r="B32">
        <v>2020</v>
      </c>
      <c r="C32" t="s">
        <v>103</v>
      </c>
      <c r="D32" t="s">
        <v>104</v>
      </c>
      <c r="E32" t="s">
        <v>105</v>
      </c>
      <c r="F32" s="3" t="s">
        <v>23</v>
      </c>
      <c r="G32" s="3" t="s">
        <v>23</v>
      </c>
      <c r="H32" s="7" t="s">
        <v>54</v>
      </c>
      <c r="J32" s="14"/>
      <c r="L32" t="s">
        <v>18</v>
      </c>
      <c r="M32" t="s">
        <v>19</v>
      </c>
      <c r="N32" t="s">
        <v>20</v>
      </c>
      <c r="O32">
        <v>2</v>
      </c>
      <c r="P32" t="s">
        <v>1081</v>
      </c>
      <c r="Q32" t="s">
        <v>1073</v>
      </c>
      <c r="R32" t="s">
        <v>1073</v>
      </c>
      <c r="S32" t="str">
        <f>IF(ISNUMBER(SEARCH(F32,$AF$12)),"","NI&gt;10")</f>
        <v/>
      </c>
      <c r="T32" t="str">
        <v>Taiwan</v>
      </c>
      <c r="V32" s="1">
        <f>COUNTIFS($F$2:$F$2538,$T32,$B$2:$B$2538,V$1,$M$2:$M$2538,"&lt;&gt;no")</f>
        <v>0</v>
      </c>
      <c r="W32" s="1">
        <f>COUNTIFS($F$2:$F$2538,$T32,$B$2:$B$2538,W$1,$M$2:$M$2538,"&lt;&gt;no")</f>
        <v>0</v>
      </c>
      <c r="X32" s="1">
        <f>COUNTIFS($F$2:$F$2538,$T32,$B$2:$B$2538,X$1,$M$2:$M$2538,"&lt;&gt;no")</f>
        <v>2</v>
      </c>
      <c r="Y32" s="1">
        <f>COUNTIFS($F$2:$F$2538,$T32,$B$2:$B$2538,Y$1,$M$2:$M$2538,"&lt;&gt;no")</f>
        <v>4</v>
      </c>
      <c r="Z32" s="1">
        <f>COUNTIFS($F$2:$F$2538,$T32,$B$2:$B$2538,Z$1,$M$2:$M$2538,"&lt;&gt;no")</f>
        <v>0</v>
      </c>
      <c r="AA32" s="25">
        <f t="shared" si="0"/>
        <v>0.66666666666666663</v>
      </c>
      <c r="AB32" s="1">
        <f t="shared" si="1"/>
        <v>1.5</v>
      </c>
      <c r="AF32" s="4"/>
      <c r="AJ32" s="4"/>
      <c r="AN32" s="4"/>
      <c r="AR32" s="4"/>
    </row>
    <row r="33" spans="1:44" x14ac:dyDescent="0.15">
      <c r="A33">
        <v>32</v>
      </c>
      <c r="B33">
        <v>2020</v>
      </c>
      <c r="C33" t="s">
        <v>106</v>
      </c>
      <c r="D33" t="s">
        <v>107</v>
      </c>
      <c r="E33" t="s">
        <v>108</v>
      </c>
      <c r="F33" s="3" t="s">
        <v>23</v>
      </c>
      <c r="G33" s="3" t="s">
        <v>23</v>
      </c>
      <c r="H33" s="7" t="s">
        <v>54</v>
      </c>
      <c r="J33" s="14"/>
      <c r="L33" t="s">
        <v>18</v>
      </c>
      <c r="M33" t="s">
        <v>19</v>
      </c>
      <c r="N33" t="s">
        <v>20</v>
      </c>
      <c r="O33">
        <v>1</v>
      </c>
      <c r="P33" t="s">
        <v>1084</v>
      </c>
      <c r="Q33" t="s">
        <v>1073</v>
      </c>
      <c r="R33" t="s">
        <v>1073</v>
      </c>
      <c r="S33" t="str">
        <f>IF(ISNUMBER(SEARCH(F33,$AF$12)),"","NI&gt;10")</f>
        <v/>
      </c>
      <c r="T33" t="str">
        <v>Denmark</v>
      </c>
      <c r="V33" s="1">
        <f>COUNTIFS($F$2:$F$2538,$T33,$B$2:$B$2538,V$1,$M$2:$M$2538,"&lt;&gt;no")</f>
        <v>0</v>
      </c>
      <c r="W33" s="1">
        <f>COUNTIFS($F$2:$F$2538,$T33,$B$2:$B$2538,W$1,$M$2:$M$2538,"&lt;&gt;no")</f>
        <v>2</v>
      </c>
      <c r="X33" s="1">
        <f>COUNTIFS($F$2:$F$2538,$T33,$B$2:$B$2538,X$1,$M$2:$M$2538,"&lt;&gt;no")</f>
        <v>0</v>
      </c>
      <c r="Y33" s="1">
        <f>COUNTIFS($F$2:$F$2538,$T33,$B$2:$B$2538,Y$1,$M$2:$M$2538,"&lt;&gt;no")</f>
        <v>1</v>
      </c>
      <c r="Z33" s="1">
        <f>COUNTIFS($F$2:$F$2538,$T33,$B$2:$B$2538,Z$1,$M$2:$M$2538,"&lt;&gt;no")</f>
        <v>0</v>
      </c>
      <c r="AA33" s="25">
        <f t="shared" si="0"/>
        <v>0.66666666666666663</v>
      </c>
      <c r="AB33" s="1">
        <f t="shared" si="1"/>
        <v>0.75</v>
      </c>
      <c r="AF33" s="4"/>
      <c r="AJ33" s="4"/>
      <c r="AN33" s="4"/>
      <c r="AR33" s="4"/>
    </row>
    <row r="34" spans="1:44" x14ac:dyDescent="0.15">
      <c r="A34">
        <v>33</v>
      </c>
      <c r="B34">
        <v>2020</v>
      </c>
      <c r="C34" t="s">
        <v>110</v>
      </c>
      <c r="D34" t="s">
        <v>111</v>
      </c>
      <c r="E34" t="s">
        <v>105</v>
      </c>
      <c r="F34" s="3" t="s">
        <v>23</v>
      </c>
      <c r="G34" s="3" t="s">
        <v>23</v>
      </c>
      <c r="H34" t="s">
        <v>16</v>
      </c>
      <c r="I34" s="3" t="s">
        <v>17</v>
      </c>
      <c r="J34" s="14"/>
      <c r="L34" t="s">
        <v>18</v>
      </c>
      <c r="M34" t="s">
        <v>19</v>
      </c>
      <c r="N34" t="s">
        <v>36</v>
      </c>
      <c r="O34">
        <v>1</v>
      </c>
      <c r="P34" t="s">
        <v>1081</v>
      </c>
      <c r="Q34" t="s">
        <v>1073</v>
      </c>
      <c r="R34" t="s">
        <v>1073</v>
      </c>
      <c r="S34" t="str">
        <f>IF(ISNUMBER(SEARCH(F34,$AF$12)),"","NI&gt;10")</f>
        <v/>
      </c>
      <c r="T34" t="str">
        <v>Austria</v>
      </c>
      <c r="V34" s="1">
        <f>COUNTIFS($F$2:$F$2538,$T34,$B$2:$B$2538,V$1,$M$2:$M$2538,"&lt;&gt;no")</f>
        <v>0</v>
      </c>
      <c r="W34" s="1">
        <f>COUNTIFS($F$2:$F$2538,$T34,$B$2:$B$2538,W$1,$M$2:$M$2538,"&lt;&gt;no")</f>
        <v>1</v>
      </c>
      <c r="X34" s="1">
        <f>COUNTIFS($F$2:$F$2538,$T34,$B$2:$B$2538,X$1,$M$2:$M$2538,"&lt;&gt;no")</f>
        <v>1</v>
      </c>
      <c r="Y34" s="1">
        <f>COUNTIFS($F$2:$F$2538,$T34,$B$2:$B$2538,Y$1,$M$2:$M$2538,"&lt;&gt;no")</f>
        <v>3</v>
      </c>
      <c r="Z34" s="1">
        <f>COUNTIFS($F$2:$F$2538,$T34,$B$2:$B$2538,Z$1,$M$2:$M$2538,"&lt;&gt;no")</f>
        <v>0</v>
      </c>
      <c r="AA34" s="25">
        <f t="shared" si="0"/>
        <v>0.66666666666666663</v>
      </c>
      <c r="AB34" s="1">
        <f t="shared" si="1"/>
        <v>1.25</v>
      </c>
      <c r="AF34" s="4"/>
      <c r="AJ34" s="4"/>
      <c r="AN34" s="4"/>
      <c r="AR34" s="4"/>
    </row>
    <row r="35" spans="1:44" x14ac:dyDescent="0.15">
      <c r="A35">
        <v>34</v>
      </c>
      <c r="B35">
        <v>2020</v>
      </c>
      <c r="C35" t="s">
        <v>84</v>
      </c>
      <c r="D35" t="s">
        <v>85</v>
      </c>
      <c r="E35" t="s">
        <v>86</v>
      </c>
      <c r="F35" s="3" t="s">
        <v>23</v>
      </c>
      <c r="G35" s="3" t="s">
        <v>23</v>
      </c>
      <c r="H35" t="s">
        <v>24</v>
      </c>
      <c r="I35" s="3" t="s">
        <v>25</v>
      </c>
      <c r="J35" s="14"/>
      <c r="L35" t="s">
        <v>18</v>
      </c>
      <c r="M35" t="s">
        <v>19</v>
      </c>
      <c r="N35" t="s">
        <v>20</v>
      </c>
      <c r="O35">
        <v>1</v>
      </c>
      <c r="P35" t="s">
        <v>1081</v>
      </c>
      <c r="Q35" t="s">
        <v>1073</v>
      </c>
      <c r="R35" t="s">
        <v>1073</v>
      </c>
      <c r="S35" t="str">
        <f>IF(ISNUMBER(SEARCH(F35,$AF$12)),"","NI&gt;10")</f>
        <v/>
      </c>
      <c r="T35" t="str">
        <v>Argentina</v>
      </c>
      <c r="V35" s="1">
        <f>COUNTIFS($F$2:$F$2538,$T35,$B$2:$B$2538,V$1,$M$2:$M$2538,"&lt;&gt;no")</f>
        <v>0</v>
      </c>
      <c r="W35" s="1">
        <f>COUNTIFS($F$2:$F$2538,$T35,$B$2:$B$2538,W$1,$M$2:$M$2538,"&lt;&gt;no")</f>
        <v>0</v>
      </c>
      <c r="X35" s="1">
        <f>COUNTIFS($F$2:$F$2538,$T35,$B$2:$B$2538,X$1,$M$2:$M$2538,"&lt;&gt;no")</f>
        <v>0</v>
      </c>
      <c r="Y35" s="1">
        <f>COUNTIFS($F$2:$F$2538,$T35,$B$2:$B$2538,Y$1,$M$2:$M$2538,"&lt;&gt;no")</f>
        <v>1</v>
      </c>
      <c r="Z35" s="1">
        <f>COUNTIFS($F$2:$F$2538,$T35,$B$2:$B$2538,Z$1,$M$2:$M$2538,"&lt;&gt;no")</f>
        <v>0</v>
      </c>
      <c r="AA35" s="25">
        <f t="shared" si="0"/>
        <v>0</v>
      </c>
      <c r="AB35" s="1">
        <f t="shared" si="1"/>
        <v>0.25</v>
      </c>
      <c r="AF35" s="4"/>
      <c r="AJ35" s="4"/>
      <c r="AN35" s="4"/>
      <c r="AR35" s="4"/>
    </row>
    <row r="36" spans="1:44" x14ac:dyDescent="0.15">
      <c r="A36">
        <v>35</v>
      </c>
      <c r="B36">
        <v>2020</v>
      </c>
      <c r="C36" t="s">
        <v>113</v>
      </c>
      <c r="D36" t="s">
        <v>114</v>
      </c>
      <c r="E36" t="s">
        <v>115</v>
      </c>
      <c r="F36" s="3" t="s">
        <v>23</v>
      </c>
      <c r="G36" s="3" t="s">
        <v>23</v>
      </c>
      <c r="H36" t="s">
        <v>16</v>
      </c>
      <c r="I36" s="3" t="s">
        <v>17</v>
      </c>
      <c r="J36" s="14"/>
      <c r="L36" t="s">
        <v>18</v>
      </c>
      <c r="M36" t="s">
        <v>19</v>
      </c>
      <c r="N36" t="s">
        <v>36</v>
      </c>
      <c r="O36">
        <v>2</v>
      </c>
      <c r="P36" t="s">
        <v>1081</v>
      </c>
      <c r="Q36" t="s">
        <v>1073</v>
      </c>
      <c r="R36" t="s">
        <v>1073</v>
      </c>
      <c r="S36" t="str">
        <f>IF(ISNUMBER(SEARCH(F36,$AF$12)),"","NI&gt;10")</f>
        <v/>
      </c>
      <c r="T36" t="str">
        <v>Portugal</v>
      </c>
      <c r="V36" s="1">
        <f>COUNTIFS($F$2:$F$2538,$T36,$B$2:$B$2538,V$1,$M$2:$M$2538,"&lt;&gt;no")</f>
        <v>0</v>
      </c>
      <c r="W36" s="1">
        <f>COUNTIFS($F$2:$F$2538,$T36,$B$2:$B$2538,W$1,$M$2:$M$2538,"&lt;&gt;no")</f>
        <v>0</v>
      </c>
      <c r="X36" s="1">
        <f>COUNTIFS($F$2:$F$2538,$T36,$B$2:$B$2538,X$1,$M$2:$M$2538,"&lt;&gt;no")</f>
        <v>1</v>
      </c>
      <c r="Y36" s="1">
        <f>COUNTIFS($F$2:$F$2538,$T36,$B$2:$B$2538,Y$1,$M$2:$M$2538,"&lt;&gt;no")</f>
        <v>0</v>
      </c>
      <c r="Z36" s="1">
        <f>COUNTIFS($F$2:$F$2538,$T36,$B$2:$B$2538,Z$1,$M$2:$M$2538,"&lt;&gt;no")</f>
        <v>0</v>
      </c>
      <c r="AA36" s="25">
        <f t="shared" si="0"/>
        <v>0.33333333333333331</v>
      </c>
      <c r="AB36" s="1">
        <f t="shared" si="1"/>
        <v>0.25</v>
      </c>
      <c r="AF36" s="4"/>
      <c r="AJ36" s="4"/>
      <c r="AN36" s="4"/>
      <c r="AR36" s="4"/>
    </row>
    <row r="37" spans="1:44" x14ac:dyDescent="0.15">
      <c r="A37">
        <v>36</v>
      </c>
      <c r="B37">
        <v>2020</v>
      </c>
      <c r="C37" t="s">
        <v>116</v>
      </c>
      <c r="D37" t="s">
        <v>117</v>
      </c>
      <c r="E37" t="s">
        <v>118</v>
      </c>
      <c r="F37" s="3" t="s">
        <v>23</v>
      </c>
      <c r="G37" s="3" t="s">
        <v>23</v>
      </c>
      <c r="H37" t="s">
        <v>24</v>
      </c>
      <c r="I37" s="3" t="s">
        <v>25</v>
      </c>
      <c r="J37" s="14"/>
      <c r="L37" t="s">
        <v>18</v>
      </c>
      <c r="M37" t="s">
        <v>19</v>
      </c>
      <c r="N37" t="s">
        <v>36</v>
      </c>
      <c r="O37">
        <v>1</v>
      </c>
      <c r="P37" t="s">
        <v>1081</v>
      </c>
      <c r="Q37" t="s">
        <v>1073</v>
      </c>
      <c r="R37" t="s">
        <v>1073</v>
      </c>
      <c r="S37" t="str">
        <f>IF(ISNUMBER(SEARCH(F37,$AF$12)),"","NI&gt;10")</f>
        <v/>
      </c>
      <c r="T37" t="str">
        <v>Turkey</v>
      </c>
      <c r="V37" s="1">
        <f>COUNTIFS($F$2:$F$2538,$T37,$B$2:$B$2538,V$1,$M$2:$M$2538,"&lt;&gt;no")</f>
        <v>1</v>
      </c>
      <c r="W37" s="1">
        <f>COUNTIFS($F$2:$F$2538,$T37,$B$2:$B$2538,W$1,$M$2:$M$2538,"&lt;&gt;no")</f>
        <v>0</v>
      </c>
      <c r="X37" s="1">
        <f>COUNTIFS($F$2:$F$2538,$T37,$B$2:$B$2538,X$1,$M$2:$M$2538,"&lt;&gt;no")</f>
        <v>1</v>
      </c>
      <c r="Y37" s="1">
        <f>COUNTIFS($F$2:$F$2538,$T37,$B$2:$B$2538,Y$1,$M$2:$M$2538,"&lt;&gt;no")</f>
        <v>0</v>
      </c>
      <c r="Z37" s="1">
        <f>COUNTIFS($F$2:$F$2538,$T37,$B$2:$B$2538,Z$1,$M$2:$M$2538,"&lt;&gt;no")</f>
        <v>0</v>
      </c>
      <c r="AA37" s="25">
        <f t="shared" si="0"/>
        <v>0.66666666666666663</v>
      </c>
      <c r="AB37" s="1">
        <f t="shared" si="1"/>
        <v>0.5</v>
      </c>
      <c r="AF37" s="4"/>
      <c r="AJ37" s="4"/>
      <c r="AN37" s="4"/>
      <c r="AR37" s="4"/>
    </row>
    <row r="38" spans="1:44" x14ac:dyDescent="0.15">
      <c r="A38">
        <v>37</v>
      </c>
      <c r="B38">
        <v>2020</v>
      </c>
      <c r="C38" t="s">
        <v>119</v>
      </c>
      <c r="D38" t="s">
        <v>120</v>
      </c>
      <c r="F38" s="3" t="s">
        <v>121</v>
      </c>
      <c r="G38" s="3" t="s">
        <v>43</v>
      </c>
      <c r="H38" t="s">
        <v>49</v>
      </c>
      <c r="I38" s="3" t="s">
        <v>17</v>
      </c>
      <c r="J38" s="14"/>
      <c r="L38" t="s">
        <v>18</v>
      </c>
      <c r="M38" t="s">
        <v>19</v>
      </c>
      <c r="N38" t="s">
        <v>36</v>
      </c>
      <c r="O38">
        <v>1</v>
      </c>
      <c r="P38" t="s">
        <v>1073</v>
      </c>
      <c r="Q38" t="s">
        <v>1073</v>
      </c>
      <c r="R38" t="s">
        <v>1073</v>
      </c>
      <c r="S38" t="str">
        <f>IF(ISNUMBER(SEARCH(F38,$AF$12)),"","NI&gt;10")</f>
        <v/>
      </c>
      <c r="T38" t="str">
        <v>Tunisia</v>
      </c>
      <c r="V38" s="1">
        <f>COUNTIFS($F$2:$F$2538,$T38,$B$2:$B$2538,V$1,$M$2:$M$2538,"&lt;&gt;no")</f>
        <v>1</v>
      </c>
      <c r="W38" s="1">
        <f>COUNTIFS($F$2:$F$2538,$T38,$B$2:$B$2538,W$1,$M$2:$M$2538,"&lt;&gt;no")</f>
        <v>0</v>
      </c>
      <c r="X38" s="1">
        <f>COUNTIFS($F$2:$F$2538,$T38,$B$2:$B$2538,X$1,$M$2:$M$2538,"&lt;&gt;no")</f>
        <v>0</v>
      </c>
      <c r="Y38" s="1">
        <f>COUNTIFS($F$2:$F$2538,$T38,$B$2:$B$2538,Y$1,$M$2:$M$2538,"&lt;&gt;no")</f>
        <v>0</v>
      </c>
      <c r="Z38" s="1">
        <f>COUNTIFS($F$2:$F$2538,$T38,$B$2:$B$2538,Z$1,$M$2:$M$2538,"&lt;&gt;no")</f>
        <v>0</v>
      </c>
      <c r="AA38" s="25">
        <f t="shared" si="0"/>
        <v>0.33333333333333331</v>
      </c>
      <c r="AB38" s="1">
        <f t="shared" si="1"/>
        <v>0.25</v>
      </c>
      <c r="AF38" s="4"/>
      <c r="AJ38" s="4"/>
      <c r="AN38" s="4"/>
      <c r="AR38" s="4"/>
    </row>
    <row r="39" spans="1:44" x14ac:dyDescent="0.15">
      <c r="A39">
        <v>38</v>
      </c>
      <c r="B39">
        <v>2020</v>
      </c>
      <c r="C39" t="s">
        <v>122</v>
      </c>
      <c r="D39" t="s">
        <v>123</v>
      </c>
      <c r="F39" s="3" t="s">
        <v>124</v>
      </c>
      <c r="G39" s="3" t="s">
        <v>43</v>
      </c>
      <c r="H39" t="s">
        <v>16</v>
      </c>
      <c r="I39" s="3" t="s">
        <v>17</v>
      </c>
      <c r="J39" s="14"/>
      <c r="L39" t="s">
        <v>18</v>
      </c>
      <c r="M39" t="s">
        <v>19</v>
      </c>
      <c r="N39" t="s">
        <v>36</v>
      </c>
      <c r="O39">
        <v>1</v>
      </c>
      <c r="P39" t="s">
        <v>1073</v>
      </c>
      <c r="Q39" t="s">
        <v>1073</v>
      </c>
      <c r="R39" t="s">
        <v>1073</v>
      </c>
      <c r="S39" t="str">
        <f>IF(ISNUMBER(SEARCH(F39,$AF$12)),"","NI&gt;10")</f>
        <v>NI&gt;10</v>
      </c>
      <c r="T39" t="str">
        <v>Sweden</v>
      </c>
      <c r="V39" s="1">
        <f>COUNTIFS($F$2:$F$2538,$T39,$B$2:$B$2538,V$1,$M$2:$M$2538,"&lt;&gt;no")</f>
        <v>1</v>
      </c>
      <c r="W39" s="1">
        <f>COUNTIFS($F$2:$F$2538,$T39,$B$2:$B$2538,W$1,$M$2:$M$2538,"&lt;&gt;no")</f>
        <v>0</v>
      </c>
      <c r="X39" s="1">
        <f>COUNTIFS($F$2:$F$2538,$T39,$B$2:$B$2538,X$1,$M$2:$M$2538,"&lt;&gt;no")</f>
        <v>0</v>
      </c>
      <c r="Y39" s="1">
        <f>COUNTIFS($F$2:$F$2538,$T39,$B$2:$B$2538,Y$1,$M$2:$M$2538,"&lt;&gt;no")</f>
        <v>0</v>
      </c>
      <c r="Z39" s="1">
        <f>COUNTIFS($F$2:$F$2538,$T39,$B$2:$B$2538,Z$1,$M$2:$M$2538,"&lt;&gt;no")</f>
        <v>0</v>
      </c>
      <c r="AA39" s="25">
        <f t="shared" si="0"/>
        <v>0.33333333333333331</v>
      </c>
      <c r="AB39" s="1">
        <f t="shared" si="1"/>
        <v>0.25</v>
      </c>
      <c r="AF39" s="4"/>
      <c r="AJ39" s="4"/>
      <c r="AN39" s="4"/>
      <c r="AR39" s="4"/>
    </row>
    <row r="40" spans="1:44" x14ac:dyDescent="0.15">
      <c r="A40">
        <v>39</v>
      </c>
      <c r="B40">
        <v>2020</v>
      </c>
      <c r="C40" t="s">
        <v>126</v>
      </c>
      <c r="D40" t="s">
        <v>127</v>
      </c>
      <c r="F40" s="3" t="s">
        <v>96</v>
      </c>
      <c r="G40" s="3" t="s">
        <v>48</v>
      </c>
      <c r="H40" s="7" t="s">
        <v>54</v>
      </c>
      <c r="J40" s="14"/>
      <c r="L40" t="s">
        <v>18</v>
      </c>
      <c r="M40" t="s">
        <v>19</v>
      </c>
      <c r="N40" t="s">
        <v>36</v>
      </c>
      <c r="O40">
        <v>1</v>
      </c>
      <c r="P40">
        <v>0</v>
      </c>
      <c r="Q40" t="s">
        <v>1073</v>
      </c>
      <c r="R40" t="s">
        <v>1073</v>
      </c>
      <c r="S40" t="str">
        <f>IF(ISNUMBER(SEARCH(F40,$AF$12)),"","NI&gt;10")</f>
        <v>NI&gt;10</v>
      </c>
      <c r="V40" s="1"/>
      <c r="W40" s="1"/>
      <c r="X40" s="1"/>
      <c r="Y40" s="1"/>
      <c r="Z40" s="1"/>
      <c r="AA40" s="25"/>
      <c r="AB40" s="1"/>
      <c r="AF40" s="4"/>
      <c r="AJ40" s="4"/>
      <c r="AN40" s="4"/>
      <c r="AR40" s="4"/>
    </row>
    <row r="41" spans="1:44" x14ac:dyDescent="0.15">
      <c r="A41">
        <v>40</v>
      </c>
      <c r="B41">
        <v>2020</v>
      </c>
      <c r="C41" t="s">
        <v>75</v>
      </c>
      <c r="D41" t="s">
        <v>76</v>
      </c>
      <c r="E41" t="s">
        <v>129</v>
      </c>
      <c r="F41" s="3" t="s">
        <v>23</v>
      </c>
      <c r="G41" s="3" t="s">
        <v>23</v>
      </c>
      <c r="H41" t="s">
        <v>67</v>
      </c>
      <c r="I41" s="3" t="s">
        <v>17</v>
      </c>
      <c r="J41" s="14"/>
      <c r="L41" t="s">
        <v>18</v>
      </c>
      <c r="M41" t="s">
        <v>19</v>
      </c>
      <c r="N41" t="s">
        <v>36</v>
      </c>
      <c r="O41">
        <v>4</v>
      </c>
      <c r="P41" t="s">
        <v>1081</v>
      </c>
      <c r="Q41" t="s">
        <v>1073</v>
      </c>
      <c r="R41" t="s">
        <v>1073</v>
      </c>
      <c r="S41" t="str">
        <f>IF(ISNUMBER(SEARCH(F41,$AF$12)),"","NI&gt;10")</f>
        <v/>
      </c>
      <c r="U41" t="s">
        <v>1102</v>
      </c>
      <c r="V41" s="1">
        <f>SUM(V2:V39)</f>
        <v>456</v>
      </c>
      <c r="W41" s="1">
        <f t="shared" ref="W41:Z41" si="3">SUM(W2:W39)</f>
        <v>362</v>
      </c>
      <c r="X41" s="1">
        <f t="shared" si="3"/>
        <v>428</v>
      </c>
      <c r="Y41" s="1">
        <f t="shared" si="3"/>
        <v>553</v>
      </c>
      <c r="Z41" s="1">
        <f t="shared" si="3"/>
        <v>635</v>
      </c>
      <c r="AA41" s="25">
        <f t="shared" si="0"/>
        <v>415.33333333333331</v>
      </c>
      <c r="AB41" s="1">
        <f t="shared" si="1"/>
        <v>449.75</v>
      </c>
      <c r="AF41" s="4"/>
      <c r="AJ41" s="4"/>
      <c r="AN41" s="4"/>
      <c r="AR41" s="4"/>
    </row>
    <row r="42" spans="1:44" x14ac:dyDescent="0.15">
      <c r="A42">
        <v>41</v>
      </c>
      <c r="B42">
        <v>2020</v>
      </c>
      <c r="C42" t="s">
        <v>130</v>
      </c>
      <c r="D42" t="s">
        <v>131</v>
      </c>
      <c r="E42" t="s">
        <v>118</v>
      </c>
      <c r="F42" s="3" t="s">
        <v>23</v>
      </c>
      <c r="G42" s="3" t="s">
        <v>23</v>
      </c>
      <c r="H42" t="s">
        <v>71</v>
      </c>
      <c r="I42" s="3" t="s">
        <v>17</v>
      </c>
      <c r="J42" s="14"/>
      <c r="L42" t="s">
        <v>18</v>
      </c>
      <c r="M42" t="s">
        <v>19</v>
      </c>
      <c r="N42" t="s">
        <v>36</v>
      </c>
      <c r="O42">
        <v>1</v>
      </c>
      <c r="P42" t="s">
        <v>1073</v>
      </c>
      <c r="Q42" t="s">
        <v>1073</v>
      </c>
      <c r="R42" t="s">
        <v>1073</v>
      </c>
      <c r="S42" t="str">
        <f>IF(ISNUMBER(SEARCH(F42,$AF$12)),"","NI&gt;10")</f>
        <v/>
      </c>
      <c r="U42" t="s">
        <v>1111</v>
      </c>
      <c r="V42" s="1">
        <f>COUNTIF(V2:V39,"&lt;&gt;0")-COUNTIF(V29,"&lt;&gt;0")</f>
        <v>23</v>
      </c>
      <c r="W42" s="1">
        <f t="shared" ref="W42:Y42" si="4">COUNTIF(W2:W39,"&lt;&gt;0")-COUNTIF(W29,"&lt;&gt;0")</f>
        <v>19</v>
      </c>
      <c r="X42" s="1">
        <f t="shared" si="4"/>
        <v>24</v>
      </c>
      <c r="Y42" s="1">
        <f t="shared" si="4"/>
        <v>27</v>
      </c>
      <c r="Z42" s="1">
        <f>COUNTIF(Z2:Z39,"&lt;&gt;0")-COUNTIF(Z29,"&lt;&gt;0")</f>
        <v>23</v>
      </c>
      <c r="AA42" s="25">
        <f t="shared" si="0"/>
        <v>22</v>
      </c>
      <c r="AB42" s="1">
        <f t="shared" si="1"/>
        <v>23.25</v>
      </c>
      <c r="AF42" s="4"/>
      <c r="AJ42" s="4"/>
      <c r="AN42" s="4"/>
      <c r="AR42" s="4"/>
    </row>
    <row r="43" spans="1:44" x14ac:dyDescent="0.15">
      <c r="A43">
        <v>42</v>
      </c>
      <c r="B43">
        <v>2020</v>
      </c>
      <c r="C43" t="s">
        <v>21</v>
      </c>
      <c r="D43" t="s">
        <v>22</v>
      </c>
      <c r="F43" s="3" t="s">
        <v>23</v>
      </c>
      <c r="G43" s="3" t="s">
        <v>23</v>
      </c>
      <c r="H43" t="s">
        <v>67</v>
      </c>
      <c r="I43" s="3" t="s">
        <v>17</v>
      </c>
      <c r="J43" s="14"/>
      <c r="L43" t="s">
        <v>18</v>
      </c>
      <c r="M43" t="s">
        <v>19</v>
      </c>
      <c r="N43" t="s">
        <v>36</v>
      </c>
      <c r="O43">
        <v>2</v>
      </c>
      <c r="P43" t="s">
        <v>1081</v>
      </c>
      <c r="Q43" t="s">
        <v>1073</v>
      </c>
      <c r="R43" t="s">
        <v>1073</v>
      </c>
      <c r="S43" t="str">
        <f>IF(ISNUMBER(SEARCH(F43,$AF$12)),"","NI&gt;10")</f>
        <v/>
      </c>
      <c r="AF43" s="4"/>
      <c r="AJ43" s="4"/>
      <c r="AN43" s="4"/>
      <c r="AR43" s="4"/>
    </row>
    <row r="44" spans="1:44" x14ac:dyDescent="0.15">
      <c r="A44">
        <v>43</v>
      </c>
      <c r="B44">
        <v>2020</v>
      </c>
      <c r="C44" t="s">
        <v>132</v>
      </c>
      <c r="D44" t="s">
        <v>133</v>
      </c>
      <c r="F44" s="3" t="s">
        <v>23</v>
      </c>
      <c r="G44" s="3" t="s">
        <v>23</v>
      </c>
      <c r="H44" t="s">
        <v>24</v>
      </c>
      <c r="I44" s="3" t="s">
        <v>25</v>
      </c>
      <c r="J44" s="14"/>
      <c r="L44" t="s">
        <v>18</v>
      </c>
      <c r="M44" t="s">
        <v>19</v>
      </c>
      <c r="N44" t="s">
        <v>36</v>
      </c>
      <c r="O44">
        <v>1</v>
      </c>
      <c r="P44" t="s">
        <v>1081</v>
      </c>
      <c r="Q44" t="s">
        <v>1073</v>
      </c>
      <c r="R44" t="s">
        <v>1073</v>
      </c>
      <c r="S44" t="str">
        <f>IF(ISNUMBER(SEARCH(F44,$AF$12)),"","NI&gt;10")</f>
        <v/>
      </c>
      <c r="U44" t="s">
        <v>1108</v>
      </c>
      <c r="V44">
        <f>SUM(V2:V3,V5,V8,V9,V11,V12,V14,V26,V27)</f>
        <v>395</v>
      </c>
      <c r="W44">
        <f t="shared" ref="W44:Z44" si="5">SUM(W2:W3,W5,W8,W9,W11,W12,W14,W26,W27)</f>
        <v>316</v>
      </c>
      <c r="X44">
        <f t="shared" si="5"/>
        <v>367</v>
      </c>
      <c r="Y44">
        <f t="shared" si="5"/>
        <v>487</v>
      </c>
      <c r="Z44">
        <f t="shared" si="5"/>
        <v>570</v>
      </c>
      <c r="AA44" s="25">
        <f t="shared" ref="AA44" si="6">AVERAGE(V44:X44)</f>
        <v>359.33333333333331</v>
      </c>
      <c r="AB44" s="1">
        <f t="shared" ref="AB44" si="7">AVERAGE(V44:Y44)</f>
        <v>391.25</v>
      </c>
      <c r="AF44" s="4"/>
      <c r="AJ44" s="4"/>
      <c r="AN44" s="4"/>
      <c r="AR44" s="4"/>
    </row>
    <row r="45" spans="1:44" x14ac:dyDescent="0.15">
      <c r="A45">
        <v>44</v>
      </c>
      <c r="B45">
        <v>2020</v>
      </c>
      <c r="C45" t="s">
        <v>134</v>
      </c>
      <c r="D45" t="s">
        <v>135</v>
      </c>
      <c r="F45" s="3" t="s">
        <v>136</v>
      </c>
      <c r="G45" s="3" t="s">
        <v>43</v>
      </c>
      <c r="H45" t="s">
        <v>24</v>
      </c>
      <c r="I45" s="3" t="s">
        <v>25</v>
      </c>
      <c r="J45" s="14"/>
      <c r="L45" t="s">
        <v>18</v>
      </c>
      <c r="M45" t="s">
        <v>19</v>
      </c>
      <c r="N45" t="s">
        <v>36</v>
      </c>
      <c r="O45">
        <v>1</v>
      </c>
      <c r="P45" t="s">
        <v>1073</v>
      </c>
      <c r="Q45" t="s">
        <v>1073</v>
      </c>
      <c r="R45" t="s">
        <v>1073</v>
      </c>
      <c r="S45" t="str">
        <f>IF(ISNUMBER(SEARCH(F45,$AF$12)),"","NI&gt;10")</f>
        <v>NI&gt;10</v>
      </c>
      <c r="U45" t="s">
        <v>1109</v>
      </c>
      <c r="V45">
        <f>V41-V44-V29</f>
        <v>52</v>
      </c>
      <c r="W45">
        <f t="shared" ref="W45:Z45" si="8">W41-W44-W29</f>
        <v>41</v>
      </c>
      <c r="X45">
        <f t="shared" si="8"/>
        <v>48</v>
      </c>
      <c r="Y45">
        <f t="shared" si="8"/>
        <v>60</v>
      </c>
      <c r="Z45">
        <f t="shared" si="8"/>
        <v>65</v>
      </c>
      <c r="AA45" s="25">
        <f t="shared" ref="AA45:AA48" si="9">AVERAGE(V45:X45)</f>
        <v>47</v>
      </c>
      <c r="AB45" s="1">
        <f t="shared" ref="AB45:AB48" si="10">AVERAGE(V45:Y45)</f>
        <v>50.25</v>
      </c>
    </row>
    <row r="46" spans="1:44" x14ac:dyDescent="0.15">
      <c r="A46">
        <v>45</v>
      </c>
      <c r="B46">
        <v>2020</v>
      </c>
      <c r="C46" t="s">
        <v>137</v>
      </c>
      <c r="D46" t="s">
        <v>138</v>
      </c>
      <c r="E46" t="s">
        <v>115</v>
      </c>
      <c r="F46" s="3" t="s">
        <v>23</v>
      </c>
      <c r="G46" s="3" t="s">
        <v>23</v>
      </c>
      <c r="H46" t="s">
        <v>24</v>
      </c>
      <c r="I46" s="3" t="s">
        <v>25</v>
      </c>
      <c r="J46" s="14"/>
      <c r="L46" t="s">
        <v>18</v>
      </c>
      <c r="M46" t="s">
        <v>19</v>
      </c>
      <c r="N46" t="s">
        <v>20</v>
      </c>
      <c r="O46">
        <v>1</v>
      </c>
      <c r="P46" t="s">
        <v>1081</v>
      </c>
      <c r="Q46" t="s">
        <v>1073</v>
      </c>
      <c r="R46" t="s">
        <v>1073</v>
      </c>
      <c r="S46" t="str">
        <f>IF(ISNUMBER(SEARCH(F46,$AF$12)),"","NI&gt;10")</f>
        <v/>
      </c>
      <c r="U46" t="s">
        <v>50</v>
      </c>
      <c r="V46">
        <f>V29</f>
        <v>9</v>
      </c>
      <c r="W46">
        <f t="shared" ref="W46:Z46" si="11">W29</f>
        <v>5</v>
      </c>
      <c r="X46">
        <f t="shared" si="11"/>
        <v>13</v>
      </c>
      <c r="Y46">
        <f t="shared" si="11"/>
        <v>6</v>
      </c>
      <c r="Z46">
        <f t="shared" si="11"/>
        <v>0</v>
      </c>
      <c r="AA46" s="25">
        <f t="shared" ref="AA46" si="12">AVERAGE(V46:X46)</f>
        <v>9</v>
      </c>
      <c r="AB46" s="1">
        <f t="shared" ref="AB46" si="13">AVERAGE(V46:Y46)</f>
        <v>8.25</v>
      </c>
    </row>
    <row r="47" spans="1:44" s="3" customFormat="1" x14ac:dyDescent="0.15">
      <c r="A47">
        <v>46</v>
      </c>
      <c r="B47" s="3">
        <v>2020</v>
      </c>
      <c r="C47" s="3" t="s">
        <v>139</v>
      </c>
      <c r="D47" s="3" t="s">
        <v>123</v>
      </c>
      <c r="F47" s="3" t="s">
        <v>124</v>
      </c>
      <c r="G47" s="3" t="s">
        <v>43</v>
      </c>
      <c r="H47" s="3" t="s">
        <v>63</v>
      </c>
      <c r="I47" s="3" t="s">
        <v>17</v>
      </c>
      <c r="J47" s="14"/>
      <c r="L47" s="3" t="s">
        <v>18</v>
      </c>
      <c r="M47" s="3" t="s">
        <v>19</v>
      </c>
      <c r="N47" t="s">
        <v>36</v>
      </c>
      <c r="O47" s="3">
        <v>1</v>
      </c>
      <c r="P47" t="s">
        <v>1073</v>
      </c>
      <c r="Q47" t="s">
        <v>1073</v>
      </c>
      <c r="R47" t="s">
        <v>1073</v>
      </c>
      <c r="S47" t="str">
        <f>IF(ISNUMBER(SEARCH(F47,$AF$12)),"","NI&gt;10")</f>
        <v>NI&gt;10</v>
      </c>
      <c r="U47"/>
      <c r="V47"/>
      <c r="W47"/>
      <c r="X47"/>
      <c r="Y47"/>
      <c r="Z47"/>
      <c r="AA47" s="25"/>
      <c r="AB47" s="1"/>
      <c r="AC47"/>
      <c r="AD47"/>
      <c r="AE47" s="5"/>
      <c r="AF47"/>
      <c r="AH47"/>
      <c r="AI47" s="5"/>
      <c r="AJ47"/>
      <c r="AL47"/>
      <c r="AM47" s="5"/>
      <c r="AN47"/>
      <c r="AP47"/>
      <c r="AQ47" s="5"/>
      <c r="AR47"/>
    </row>
    <row r="48" spans="1:44" x14ac:dyDescent="0.15">
      <c r="A48">
        <v>47</v>
      </c>
      <c r="B48">
        <v>2020</v>
      </c>
      <c r="C48" t="s">
        <v>140</v>
      </c>
      <c r="D48" t="s">
        <v>141</v>
      </c>
      <c r="F48" s="3" t="s">
        <v>23</v>
      </c>
      <c r="G48" s="3" t="s">
        <v>23</v>
      </c>
      <c r="H48" s="7" t="s">
        <v>54</v>
      </c>
      <c r="J48" s="14"/>
      <c r="L48" t="s">
        <v>44</v>
      </c>
      <c r="M48" t="s">
        <v>19</v>
      </c>
      <c r="N48" t="s">
        <v>50</v>
      </c>
      <c r="O48">
        <v>1</v>
      </c>
      <c r="P48" t="s">
        <v>1081</v>
      </c>
      <c r="Q48" t="s">
        <v>1073</v>
      </c>
      <c r="R48" t="s">
        <v>1073</v>
      </c>
      <c r="S48" t="str">
        <f>IF(ISNUMBER(SEARCH(F48,$AF$12)),"","NI&gt;10")</f>
        <v/>
      </c>
      <c r="U48" t="s">
        <v>1112</v>
      </c>
      <c r="V48" s="1">
        <f>COUNTIFS(V$2:V$39,"&lt;&gt;0",$U$2:$U$39,"&lt;&gt;NI&lt;10")-COUNTIF(V29,"&lt;&gt;0")</f>
        <v>13</v>
      </c>
      <c r="W48" s="1">
        <f>COUNTIFS(W$2:W$39,"&lt;&gt;0",$U$2:$U$39,"&lt;&gt;NI&lt;10")-COUNTIF(W29,"&lt;&gt;0")</f>
        <v>10</v>
      </c>
      <c r="X48" s="1">
        <f>COUNTIFS(X$2:X$39,"&lt;&gt;0",$U$2:$U$39,"&lt;&gt;NI&lt;10")-COUNTIF(X29,"&lt;&gt;0")</f>
        <v>14</v>
      </c>
      <c r="Y48" s="1">
        <f>COUNTIFS(Y$2:Y$39,"&lt;&gt;0",$U$2:$U$39,"&lt;&gt;NI&lt;10")-COUNTIF(Y29,"&lt;&gt;0")</f>
        <v>17</v>
      </c>
      <c r="Z48" s="1">
        <f>COUNTIFS(Z$2:Z$39,"&lt;&gt;0",$U$2:$U$39,"&lt;&gt;NI&lt;10")-COUNTIF(Z29,"&lt;&gt;0")</f>
        <v>13</v>
      </c>
      <c r="AA48" s="25">
        <f t="shared" si="9"/>
        <v>12.333333333333334</v>
      </c>
      <c r="AB48" s="1">
        <f t="shared" si="10"/>
        <v>13.5</v>
      </c>
      <c r="AC48" s="3"/>
    </row>
    <row r="49" spans="1:44" x14ac:dyDescent="0.15">
      <c r="A49">
        <v>48</v>
      </c>
      <c r="B49">
        <v>2020</v>
      </c>
      <c r="C49" t="s">
        <v>137</v>
      </c>
      <c r="D49" t="s">
        <v>114</v>
      </c>
      <c r="E49" t="s">
        <v>115</v>
      </c>
      <c r="F49" s="3" t="s">
        <v>23</v>
      </c>
      <c r="G49" s="3" t="s">
        <v>23</v>
      </c>
      <c r="H49" t="s">
        <v>67</v>
      </c>
      <c r="I49" s="3" t="s">
        <v>17</v>
      </c>
      <c r="J49" s="14"/>
      <c r="L49" t="s">
        <v>18</v>
      </c>
      <c r="M49" t="s">
        <v>19</v>
      </c>
      <c r="N49" t="s">
        <v>20</v>
      </c>
      <c r="O49">
        <v>1</v>
      </c>
      <c r="P49" t="s">
        <v>1081</v>
      </c>
      <c r="Q49" t="s">
        <v>1073</v>
      </c>
      <c r="R49" t="s">
        <v>1073</v>
      </c>
      <c r="S49" t="str">
        <f>IF(ISNUMBER(SEARCH(F49,$AF$12)),"","NI&gt;10")</f>
        <v/>
      </c>
      <c r="V49" s="1"/>
      <c r="W49" s="1"/>
      <c r="X49" s="1"/>
      <c r="Y49" s="1"/>
      <c r="Z49" s="1"/>
      <c r="AA49" s="25"/>
      <c r="AB49" s="1"/>
    </row>
    <row r="50" spans="1:44" x14ac:dyDescent="0.15">
      <c r="A50">
        <v>49</v>
      </c>
      <c r="B50">
        <v>2020</v>
      </c>
      <c r="C50" t="s">
        <v>142</v>
      </c>
      <c r="D50" t="s">
        <v>143</v>
      </c>
      <c r="E50" t="s">
        <v>144</v>
      </c>
      <c r="F50" s="3" t="s">
        <v>23</v>
      </c>
      <c r="G50" s="3" t="s">
        <v>23</v>
      </c>
      <c r="H50" t="s">
        <v>16</v>
      </c>
      <c r="I50" s="3" t="s">
        <v>17</v>
      </c>
      <c r="J50" s="14"/>
      <c r="L50" t="s">
        <v>18</v>
      </c>
      <c r="M50" t="s">
        <v>19</v>
      </c>
      <c r="N50" t="s">
        <v>20</v>
      </c>
      <c r="O50">
        <v>2</v>
      </c>
      <c r="P50" t="s">
        <v>1081</v>
      </c>
      <c r="Q50" t="s">
        <v>1073</v>
      </c>
      <c r="R50" t="s">
        <v>1073</v>
      </c>
      <c r="S50" t="str">
        <f>IF(ISNUMBER(SEARCH(F50,$AF$12)),"","NI&gt;10")</f>
        <v/>
      </c>
      <c r="U50" t="s">
        <v>1107</v>
      </c>
      <c r="V50" s="4">
        <f t="shared" ref="V50:AB51" si="14">V44/V$41</f>
        <v>0.86622807017543857</v>
      </c>
      <c r="W50" s="4">
        <f t="shared" si="14"/>
        <v>0.8729281767955801</v>
      </c>
      <c r="X50" s="4">
        <f t="shared" si="14"/>
        <v>0.85747663551401865</v>
      </c>
      <c r="Y50" s="4">
        <f t="shared" si="14"/>
        <v>0.88065099457504525</v>
      </c>
      <c r="Z50" s="4">
        <f t="shared" si="14"/>
        <v>0.89763779527559051</v>
      </c>
      <c r="AA50" s="4">
        <f t="shared" si="14"/>
        <v>0.8651685393258427</v>
      </c>
      <c r="AB50" s="4">
        <f t="shared" si="14"/>
        <v>0.86992773763201781</v>
      </c>
      <c r="AE50" s="5"/>
      <c r="AI50" s="5"/>
      <c r="AM50" s="5"/>
      <c r="AQ50" s="5"/>
    </row>
    <row r="51" spans="1:44" x14ac:dyDescent="0.15">
      <c r="A51">
        <v>50</v>
      </c>
      <c r="B51">
        <v>2020</v>
      </c>
      <c r="C51" t="s">
        <v>145</v>
      </c>
      <c r="D51" t="s">
        <v>146</v>
      </c>
      <c r="E51" t="s">
        <v>147</v>
      </c>
      <c r="F51" s="3" t="s">
        <v>23</v>
      </c>
      <c r="G51" s="3" t="s">
        <v>23</v>
      </c>
      <c r="H51" s="7" t="s">
        <v>54</v>
      </c>
      <c r="J51" s="14"/>
      <c r="L51" t="s">
        <v>18</v>
      </c>
      <c r="M51" t="s">
        <v>19</v>
      </c>
      <c r="N51" t="s">
        <v>20</v>
      </c>
      <c r="O51">
        <v>1</v>
      </c>
      <c r="P51" t="s">
        <v>1081</v>
      </c>
      <c r="Q51" t="s">
        <v>1073</v>
      </c>
      <c r="R51" t="s">
        <v>1073</v>
      </c>
      <c r="S51" t="str">
        <f>IF(ISNUMBER(SEARCH(F51,$AF$12)),"","NI&gt;10")</f>
        <v/>
      </c>
      <c r="U51" t="s">
        <v>1094</v>
      </c>
      <c r="V51" s="4">
        <f t="shared" si="14"/>
        <v>0.11403508771929824</v>
      </c>
      <c r="W51" s="4">
        <f t="shared" si="14"/>
        <v>0.1132596685082873</v>
      </c>
      <c r="X51" s="4">
        <f t="shared" si="14"/>
        <v>0.11214953271028037</v>
      </c>
      <c r="Y51" s="4">
        <f t="shared" si="14"/>
        <v>0.10849909584086799</v>
      </c>
      <c r="Z51" s="4">
        <f t="shared" si="14"/>
        <v>0.10236220472440945</v>
      </c>
      <c r="AA51" s="4">
        <f t="shared" si="14"/>
        <v>0.11316211878009631</v>
      </c>
      <c r="AB51" s="4">
        <f t="shared" si="14"/>
        <v>0.11172873818788216</v>
      </c>
    </row>
    <row r="52" spans="1:44" x14ac:dyDescent="0.15">
      <c r="A52">
        <v>51</v>
      </c>
      <c r="B52">
        <v>2020</v>
      </c>
      <c r="C52" t="s">
        <v>148</v>
      </c>
      <c r="D52" t="s">
        <v>149</v>
      </c>
      <c r="F52" s="3" t="s">
        <v>150</v>
      </c>
      <c r="G52" s="3" t="s">
        <v>48</v>
      </c>
      <c r="H52" t="s">
        <v>49</v>
      </c>
      <c r="I52" s="3" t="s">
        <v>17</v>
      </c>
      <c r="J52" s="14"/>
      <c r="L52" t="s">
        <v>18</v>
      </c>
      <c r="M52" t="s">
        <v>19</v>
      </c>
      <c r="N52" t="s">
        <v>36</v>
      </c>
      <c r="O52">
        <v>1</v>
      </c>
      <c r="P52" t="s">
        <v>1073</v>
      </c>
      <c r="Q52" t="s">
        <v>1073</v>
      </c>
      <c r="R52" t="s">
        <v>1073</v>
      </c>
      <c r="S52" t="str">
        <f>IF(ISNUMBER(SEARCH(F52,$AF$12)),"","NI&gt;10")</f>
        <v>NI&gt;10</v>
      </c>
      <c r="U52" t="s">
        <v>50</v>
      </c>
      <c r="V52" s="26">
        <f>V46/V41</f>
        <v>1.9736842105263157E-2</v>
      </c>
      <c r="W52" s="26">
        <f t="shared" ref="W52:AB52" si="15">W46/W41</f>
        <v>1.3812154696132596E-2</v>
      </c>
      <c r="X52" s="26">
        <f t="shared" si="15"/>
        <v>3.0373831775700934E-2</v>
      </c>
      <c r="Y52" s="26">
        <f t="shared" si="15"/>
        <v>1.0849909584086799E-2</v>
      </c>
      <c r="Z52" s="26">
        <f t="shared" si="15"/>
        <v>0</v>
      </c>
      <c r="AA52" s="26">
        <f t="shared" si="15"/>
        <v>2.1669341894060997E-2</v>
      </c>
      <c r="AB52" s="26">
        <f t="shared" si="15"/>
        <v>1.8343524180100056E-2</v>
      </c>
    </row>
    <row r="53" spans="1:44" x14ac:dyDescent="0.15">
      <c r="A53">
        <v>52</v>
      </c>
      <c r="B53">
        <v>2020</v>
      </c>
      <c r="C53" t="s">
        <v>151</v>
      </c>
      <c r="D53" t="s">
        <v>152</v>
      </c>
      <c r="E53" t="s">
        <v>153</v>
      </c>
      <c r="F53" s="3" t="s">
        <v>23</v>
      </c>
      <c r="G53" s="3" t="s">
        <v>23</v>
      </c>
      <c r="H53" s="7" t="s">
        <v>54</v>
      </c>
      <c r="J53" s="14"/>
      <c r="L53" t="s">
        <v>18</v>
      </c>
      <c r="M53" t="s">
        <v>19</v>
      </c>
      <c r="N53" t="s">
        <v>36</v>
      </c>
      <c r="O53">
        <v>1</v>
      </c>
      <c r="P53" t="s">
        <v>1084</v>
      </c>
      <c r="Q53" t="s">
        <v>1073</v>
      </c>
      <c r="R53" t="s">
        <v>1073</v>
      </c>
      <c r="S53" t="str">
        <f>IF(ISNUMBER(SEARCH(F53,$AF$12)),"","NI&gt;10")</f>
        <v/>
      </c>
      <c r="V53" s="4">
        <f>SUM(V50:V52)</f>
        <v>1</v>
      </c>
      <c r="W53" s="4">
        <f t="shared" ref="W53:AB53" si="16">SUM(W50:W52)</f>
        <v>1</v>
      </c>
      <c r="X53" s="4">
        <f t="shared" si="16"/>
        <v>1</v>
      </c>
      <c r="Y53" s="4">
        <f t="shared" si="16"/>
        <v>1</v>
      </c>
      <c r="Z53" s="4">
        <f t="shared" si="16"/>
        <v>1</v>
      </c>
      <c r="AA53" s="4">
        <f t="shared" si="16"/>
        <v>1</v>
      </c>
      <c r="AB53" s="4">
        <f t="shared" si="16"/>
        <v>1</v>
      </c>
    </row>
    <row r="54" spans="1:44" x14ac:dyDescent="0.15">
      <c r="A54">
        <v>53</v>
      </c>
      <c r="B54">
        <v>2020</v>
      </c>
      <c r="C54" t="s">
        <v>154</v>
      </c>
      <c r="D54" t="s">
        <v>155</v>
      </c>
      <c r="F54" s="3" t="s">
        <v>34</v>
      </c>
      <c r="G54" s="3" t="s">
        <v>35</v>
      </c>
      <c r="H54" t="s">
        <v>24</v>
      </c>
      <c r="I54" s="3" t="s">
        <v>25</v>
      </c>
      <c r="J54" s="14"/>
      <c r="L54" t="s">
        <v>18</v>
      </c>
      <c r="M54" t="s">
        <v>19</v>
      </c>
      <c r="N54" t="s">
        <v>20</v>
      </c>
      <c r="O54">
        <v>1</v>
      </c>
      <c r="P54" t="s">
        <v>1073</v>
      </c>
      <c r="Q54" t="s">
        <v>1073</v>
      </c>
      <c r="R54" t="s">
        <v>1073</v>
      </c>
      <c r="S54" t="str">
        <f>IF(ISNUMBER(SEARCH(F54,$AF$12)),"","NI&gt;10")</f>
        <v>NI&gt;10</v>
      </c>
      <c r="W54" s="5"/>
      <c r="AA54" s="5"/>
      <c r="AD54" s="31"/>
      <c r="AE54" s="31"/>
      <c r="AF54" s="31"/>
      <c r="AH54" s="31"/>
      <c r="AI54" s="31"/>
      <c r="AJ54" s="31"/>
      <c r="AL54" s="31"/>
      <c r="AM54" s="31"/>
      <c r="AN54" s="31"/>
      <c r="AP54" s="31"/>
      <c r="AQ54" s="31"/>
      <c r="AR54" s="31"/>
    </row>
    <row r="55" spans="1:44" x14ac:dyDescent="0.15">
      <c r="A55">
        <v>54</v>
      </c>
      <c r="B55">
        <v>2020</v>
      </c>
      <c r="C55" t="s">
        <v>45</v>
      </c>
      <c r="D55" t="s">
        <v>46</v>
      </c>
      <c r="F55" s="3" t="s">
        <v>47</v>
      </c>
      <c r="G55" s="3" t="s">
        <v>48</v>
      </c>
      <c r="H55" t="s">
        <v>16</v>
      </c>
      <c r="I55" s="3" t="s">
        <v>17</v>
      </c>
      <c r="J55" s="14"/>
      <c r="L55" t="s">
        <v>18</v>
      </c>
      <c r="M55" t="s">
        <v>19</v>
      </c>
      <c r="N55" t="s">
        <v>36</v>
      </c>
      <c r="O55">
        <v>1</v>
      </c>
      <c r="P55">
        <v>0</v>
      </c>
      <c r="Q55" t="s">
        <v>1073</v>
      </c>
      <c r="R55" t="s">
        <v>1073</v>
      </c>
      <c r="S55" t="str">
        <f>IF(ISNUMBER(SEARCH(F55,$AF$12)),"","NI&gt;10")</f>
        <v>NI&gt;10</v>
      </c>
      <c r="U55" t="s">
        <v>1110</v>
      </c>
      <c r="V55">
        <f>COUNTIFS($S$2:$S$2538,"NI&gt;10",$B$2:$B$2538,V$1)</f>
        <v>52</v>
      </c>
      <c r="W55">
        <f>COUNTIFS($S$2:$S$2538,"NI&gt;10",$B$2:$B$2538,W$1)</f>
        <v>41</v>
      </c>
      <c r="X55">
        <f>COUNTIFS($S$2:$S$2538,"NI&gt;10",$B$2:$B$2538,X$1)</f>
        <v>48</v>
      </c>
      <c r="Y55">
        <f>COUNTIFS($S$2:$S$2538,"NI&gt;10",$B$2:$B$2538,Y$1)</f>
        <v>60</v>
      </c>
      <c r="Z55">
        <f>COUNTIFS($S$2:$S$2538,"NI&gt;10",$B$2:$B$2538,Z$1,$M$2:$M$2538,"yes")</f>
        <v>65</v>
      </c>
      <c r="AA55" s="25">
        <f>AVERAGE(V55:X55)</f>
        <v>47</v>
      </c>
      <c r="AB55" s="1">
        <f>AVERAGE(V55:Y55)</f>
        <v>50.25</v>
      </c>
      <c r="AD55" s="1"/>
      <c r="AH55" s="1"/>
      <c r="AL55" s="1"/>
      <c r="AP55" s="1"/>
    </row>
    <row r="56" spans="1:44" x14ac:dyDescent="0.15">
      <c r="A56">
        <v>55</v>
      </c>
      <c r="B56">
        <v>2020</v>
      </c>
      <c r="C56" t="s">
        <v>64</v>
      </c>
      <c r="D56" t="s">
        <v>65</v>
      </c>
      <c r="E56" t="s">
        <v>156</v>
      </c>
      <c r="F56" s="3" t="s">
        <v>23</v>
      </c>
      <c r="G56" s="3" t="s">
        <v>23</v>
      </c>
      <c r="H56" t="s">
        <v>67</v>
      </c>
      <c r="I56" s="3" t="s">
        <v>17</v>
      </c>
      <c r="J56" s="14"/>
      <c r="L56" t="s">
        <v>18</v>
      </c>
      <c r="M56" t="s">
        <v>19</v>
      </c>
      <c r="N56" t="s">
        <v>20</v>
      </c>
      <c r="O56">
        <v>2</v>
      </c>
      <c r="P56" t="s">
        <v>1084</v>
      </c>
      <c r="Q56" t="s">
        <v>1073</v>
      </c>
      <c r="R56" t="s">
        <v>1073</v>
      </c>
      <c r="S56" t="str">
        <f>IF(ISNUMBER(SEARCH(F56,$AF$12)),"","NI&gt;10")</f>
        <v/>
      </c>
      <c r="AA56" s="25"/>
      <c r="AB56" s="1"/>
      <c r="AF56" s="4"/>
      <c r="AJ56" s="4"/>
      <c r="AN56" s="4"/>
      <c r="AR56" s="4"/>
    </row>
    <row r="57" spans="1:44" x14ac:dyDescent="0.15">
      <c r="A57">
        <v>56</v>
      </c>
      <c r="B57">
        <v>2020</v>
      </c>
      <c r="C57" t="s">
        <v>157</v>
      </c>
      <c r="D57" t="s">
        <v>158</v>
      </c>
      <c r="E57" t="s">
        <v>159</v>
      </c>
      <c r="F57" s="3" t="s">
        <v>23</v>
      </c>
      <c r="G57" s="3" t="s">
        <v>23</v>
      </c>
      <c r="H57" t="s">
        <v>24</v>
      </c>
      <c r="I57" s="3" t="s">
        <v>25</v>
      </c>
      <c r="J57" s="14"/>
      <c r="L57" t="s">
        <v>18</v>
      </c>
      <c r="M57" t="s">
        <v>19</v>
      </c>
      <c r="N57" t="s">
        <v>20</v>
      </c>
      <c r="O57">
        <v>1</v>
      </c>
      <c r="P57" t="s">
        <v>1081</v>
      </c>
      <c r="Q57" t="s">
        <v>1073</v>
      </c>
      <c r="R57" t="s">
        <v>1073</v>
      </c>
      <c r="S57" t="str">
        <f>IF(ISNUMBER(SEARCH(F57,$AF$12)),"","NI&gt;10")</f>
        <v/>
      </c>
      <c r="AF57" s="4"/>
      <c r="AJ57" s="4"/>
      <c r="AN57" s="4"/>
      <c r="AR57" s="4"/>
    </row>
    <row r="58" spans="1:44" x14ac:dyDescent="0.15">
      <c r="A58">
        <v>57</v>
      </c>
      <c r="B58">
        <v>2020</v>
      </c>
      <c r="C58" t="s">
        <v>45</v>
      </c>
      <c r="D58" t="s">
        <v>46</v>
      </c>
      <c r="F58" s="3" t="s">
        <v>47</v>
      </c>
      <c r="G58" s="3" t="s">
        <v>48</v>
      </c>
      <c r="H58" t="s">
        <v>67</v>
      </c>
      <c r="I58" s="3" t="s">
        <v>17</v>
      </c>
      <c r="J58" s="14"/>
      <c r="L58" t="s">
        <v>18</v>
      </c>
      <c r="M58" t="s">
        <v>19</v>
      </c>
      <c r="N58" t="s">
        <v>36</v>
      </c>
      <c r="O58">
        <v>1</v>
      </c>
      <c r="P58">
        <v>0</v>
      </c>
      <c r="Q58" t="s">
        <v>1073</v>
      </c>
      <c r="R58" t="s">
        <v>1073</v>
      </c>
      <c r="S58" t="str">
        <f>IF(ISNUMBER(SEARCH(F58,$AF$12)),"","NI&gt;10")</f>
        <v>NI&gt;10</v>
      </c>
      <c r="V58" s="31"/>
      <c r="W58" s="31"/>
      <c r="X58" s="31"/>
      <c r="Z58" s="31"/>
      <c r="AA58" s="31"/>
      <c r="AB58" s="31"/>
      <c r="AF58" s="4"/>
      <c r="AJ58" s="4"/>
      <c r="AN58" s="4"/>
      <c r="AR58" s="4"/>
    </row>
    <row r="59" spans="1:44" x14ac:dyDescent="0.15">
      <c r="A59">
        <v>58</v>
      </c>
      <c r="B59">
        <v>2020</v>
      </c>
      <c r="C59" t="s">
        <v>160</v>
      </c>
      <c r="D59" t="s">
        <v>161</v>
      </c>
      <c r="E59" t="s">
        <v>162</v>
      </c>
      <c r="F59" s="3" t="s">
        <v>23</v>
      </c>
      <c r="G59" s="3" t="s">
        <v>23</v>
      </c>
      <c r="H59" t="s">
        <v>16</v>
      </c>
      <c r="I59" s="3" t="s">
        <v>17</v>
      </c>
      <c r="J59" s="14"/>
      <c r="L59" t="s">
        <v>18</v>
      </c>
      <c r="M59" t="s">
        <v>19</v>
      </c>
      <c r="N59" t="s">
        <v>20</v>
      </c>
      <c r="O59">
        <v>1</v>
      </c>
      <c r="P59" t="s">
        <v>1084</v>
      </c>
      <c r="Q59" t="s">
        <v>1073</v>
      </c>
      <c r="R59" t="s">
        <v>1073</v>
      </c>
      <c r="S59" t="str">
        <f>IF(ISNUMBER(SEARCH(F59,$AF$12)),"","NI&gt;10")</f>
        <v/>
      </c>
      <c r="V59" s="1"/>
      <c r="Z59" s="1"/>
      <c r="AF59" s="4"/>
      <c r="AJ59" s="4"/>
      <c r="AN59" s="4"/>
      <c r="AR59" s="4"/>
    </row>
    <row r="60" spans="1:44" x14ac:dyDescent="0.15">
      <c r="A60">
        <v>59</v>
      </c>
      <c r="B60">
        <v>2020</v>
      </c>
      <c r="C60" t="s">
        <v>163</v>
      </c>
      <c r="D60" t="s">
        <v>164</v>
      </c>
      <c r="E60" t="s">
        <v>159</v>
      </c>
      <c r="F60" s="3" t="s">
        <v>23</v>
      </c>
      <c r="G60" s="3" t="s">
        <v>23</v>
      </c>
      <c r="H60" t="s">
        <v>24</v>
      </c>
      <c r="I60" s="3" t="s">
        <v>25</v>
      </c>
      <c r="J60" s="14"/>
      <c r="L60" t="s">
        <v>18</v>
      </c>
      <c r="M60" t="s">
        <v>19</v>
      </c>
      <c r="N60" t="s">
        <v>20</v>
      </c>
      <c r="O60">
        <v>1</v>
      </c>
      <c r="P60" t="s">
        <v>1081</v>
      </c>
      <c r="Q60" t="s">
        <v>1073</v>
      </c>
      <c r="R60" t="s">
        <v>1073</v>
      </c>
      <c r="S60" t="str">
        <f>IF(ISNUMBER(SEARCH(F60,$AF$12)),"","NI&gt;10")</f>
        <v/>
      </c>
      <c r="X60" s="4"/>
      <c r="AB60" s="4"/>
    </row>
    <row r="61" spans="1:44" x14ac:dyDescent="0.15">
      <c r="A61">
        <v>60</v>
      </c>
      <c r="B61">
        <v>2020</v>
      </c>
      <c r="C61" t="s">
        <v>165</v>
      </c>
      <c r="D61" t="s">
        <v>166</v>
      </c>
      <c r="F61" s="3" t="s">
        <v>83</v>
      </c>
      <c r="G61" s="3" t="s">
        <v>35</v>
      </c>
      <c r="H61" s="7" t="s">
        <v>54</v>
      </c>
      <c r="J61" s="14"/>
      <c r="L61" t="s">
        <v>18</v>
      </c>
      <c r="M61" t="s">
        <v>19</v>
      </c>
      <c r="N61" t="s">
        <v>36</v>
      </c>
      <c r="O61">
        <v>1</v>
      </c>
      <c r="P61" t="s">
        <v>1073</v>
      </c>
      <c r="Q61" t="s">
        <v>1073</v>
      </c>
      <c r="R61" t="s">
        <v>1073</v>
      </c>
      <c r="S61" t="str">
        <f>IF(ISNUMBER(SEARCH(F61,$AF$12)),"","NI&gt;10")</f>
        <v/>
      </c>
      <c r="X61" s="4"/>
      <c r="AB61" s="4"/>
      <c r="AD61" s="1"/>
      <c r="AH61" s="1"/>
      <c r="AL61" s="1"/>
      <c r="AP61" s="1"/>
    </row>
    <row r="62" spans="1:44" x14ac:dyDescent="0.15">
      <c r="A62">
        <v>61</v>
      </c>
      <c r="B62">
        <v>2020</v>
      </c>
      <c r="C62" t="s">
        <v>167</v>
      </c>
      <c r="D62" t="s">
        <v>168</v>
      </c>
      <c r="E62" t="s">
        <v>169</v>
      </c>
      <c r="F62" s="3" t="s">
        <v>23</v>
      </c>
      <c r="G62" s="3" t="s">
        <v>23</v>
      </c>
      <c r="H62" t="s">
        <v>24</v>
      </c>
      <c r="I62" s="3" t="s">
        <v>25</v>
      </c>
      <c r="J62" s="14"/>
      <c r="L62" t="s">
        <v>44</v>
      </c>
      <c r="M62" t="s">
        <v>19</v>
      </c>
      <c r="N62" t="s">
        <v>36</v>
      </c>
      <c r="O62">
        <v>1</v>
      </c>
      <c r="P62" t="s">
        <v>1081</v>
      </c>
      <c r="Q62" t="s">
        <v>1073</v>
      </c>
      <c r="R62" t="s">
        <v>1073</v>
      </c>
      <c r="S62" t="str">
        <f>IF(ISNUMBER(SEARCH(F62,$AF$12)),"","NI&gt;10")</f>
        <v/>
      </c>
      <c r="X62" s="4"/>
      <c r="AB62" s="4"/>
      <c r="AF62" s="4"/>
      <c r="AJ62" s="4"/>
      <c r="AN62" s="4"/>
      <c r="AR62" s="4"/>
    </row>
    <row r="63" spans="1:44" x14ac:dyDescent="0.15">
      <c r="A63">
        <v>62</v>
      </c>
      <c r="B63">
        <v>2020</v>
      </c>
      <c r="C63" t="s">
        <v>170</v>
      </c>
      <c r="D63" t="s">
        <v>171</v>
      </c>
      <c r="E63" t="s">
        <v>172</v>
      </c>
      <c r="F63" s="3" t="s">
        <v>23</v>
      </c>
      <c r="G63" s="3" t="s">
        <v>23</v>
      </c>
      <c r="H63" t="s">
        <v>16</v>
      </c>
      <c r="I63" s="3" t="s">
        <v>17</v>
      </c>
      <c r="J63" s="14"/>
      <c r="L63" t="s">
        <v>18</v>
      </c>
      <c r="M63" t="s">
        <v>19</v>
      </c>
      <c r="N63" t="s">
        <v>36</v>
      </c>
      <c r="O63">
        <v>1</v>
      </c>
      <c r="P63" t="s">
        <v>1081</v>
      </c>
      <c r="Q63" t="s">
        <v>1073</v>
      </c>
      <c r="R63" t="s">
        <v>1073</v>
      </c>
      <c r="S63" t="str">
        <f>IF(ISNUMBER(SEARCH(F63,$AF$12)),"","NI&gt;10")</f>
        <v/>
      </c>
      <c r="X63" s="4"/>
      <c r="AB63" s="4"/>
      <c r="AF63" s="4"/>
      <c r="AJ63" s="4"/>
      <c r="AN63" s="4"/>
      <c r="AR63" s="4"/>
    </row>
    <row r="64" spans="1:44" x14ac:dyDescent="0.15">
      <c r="A64">
        <v>63</v>
      </c>
      <c r="B64">
        <v>2020</v>
      </c>
      <c r="C64" t="s">
        <v>173</v>
      </c>
      <c r="D64" t="s">
        <v>174</v>
      </c>
      <c r="F64" s="3" t="s">
        <v>83</v>
      </c>
      <c r="G64" s="3" t="s">
        <v>35</v>
      </c>
      <c r="H64" s="7" t="s">
        <v>54</v>
      </c>
      <c r="J64" s="14"/>
      <c r="L64" t="s">
        <v>18</v>
      </c>
      <c r="M64" t="s">
        <v>19</v>
      </c>
      <c r="N64" t="s">
        <v>36</v>
      </c>
      <c r="O64">
        <v>1</v>
      </c>
      <c r="P64" t="s">
        <v>1073</v>
      </c>
      <c r="Q64" t="s">
        <v>1073</v>
      </c>
      <c r="R64" t="s">
        <v>1073</v>
      </c>
      <c r="S64" t="str">
        <f>IF(ISNUMBER(SEARCH(F64,$AF$12)),"","NI&gt;10")</f>
        <v/>
      </c>
      <c r="AF64" s="4"/>
      <c r="AJ64" s="4"/>
      <c r="AN64" s="4"/>
      <c r="AR64" s="4"/>
    </row>
    <row r="65" spans="1:44" x14ac:dyDescent="0.15">
      <c r="A65">
        <v>64</v>
      </c>
      <c r="B65">
        <v>2020</v>
      </c>
      <c r="C65" t="s">
        <v>167</v>
      </c>
      <c r="D65" t="s">
        <v>168</v>
      </c>
      <c r="E65" t="s">
        <v>169</v>
      </c>
      <c r="F65" s="3" t="s">
        <v>23</v>
      </c>
      <c r="G65" s="3" t="s">
        <v>23</v>
      </c>
      <c r="H65" t="s">
        <v>24</v>
      </c>
      <c r="I65" s="3" t="s">
        <v>25</v>
      </c>
      <c r="J65" s="14"/>
      <c r="L65" t="s">
        <v>44</v>
      </c>
      <c r="M65" t="s">
        <v>19</v>
      </c>
      <c r="N65" t="s">
        <v>36</v>
      </c>
      <c r="O65">
        <v>1</v>
      </c>
      <c r="P65" t="s">
        <v>1081</v>
      </c>
      <c r="Q65" t="s">
        <v>1073</v>
      </c>
      <c r="R65" t="s">
        <v>1073</v>
      </c>
      <c r="S65" t="str">
        <f>IF(ISNUMBER(SEARCH(F65,$AF$12)),"","NI&gt;10")</f>
        <v/>
      </c>
      <c r="V65" s="1"/>
      <c r="Z65" s="1"/>
      <c r="AF65" s="4"/>
      <c r="AJ65" s="4"/>
      <c r="AN65" s="4"/>
      <c r="AR65" s="4"/>
    </row>
    <row r="66" spans="1:44" x14ac:dyDescent="0.15">
      <c r="A66">
        <v>65</v>
      </c>
      <c r="B66">
        <v>2020</v>
      </c>
      <c r="C66" t="s">
        <v>175</v>
      </c>
      <c r="D66" t="s">
        <v>176</v>
      </c>
      <c r="E66" t="s">
        <v>177</v>
      </c>
      <c r="F66" s="3" t="s">
        <v>23</v>
      </c>
      <c r="G66" s="3" t="s">
        <v>23</v>
      </c>
      <c r="H66" t="s">
        <v>71</v>
      </c>
      <c r="I66" s="3" t="s">
        <v>17</v>
      </c>
      <c r="J66" s="14"/>
      <c r="L66" t="s">
        <v>18</v>
      </c>
      <c r="M66" t="s">
        <v>19</v>
      </c>
      <c r="N66" t="s">
        <v>36</v>
      </c>
      <c r="O66">
        <v>1</v>
      </c>
      <c r="P66" t="s">
        <v>1073</v>
      </c>
      <c r="Q66" t="s">
        <v>1073</v>
      </c>
      <c r="R66" t="s">
        <v>1073</v>
      </c>
      <c r="S66" t="str">
        <f t="shared" ref="S66:S129" si="17">IF(ISNUMBER(SEARCH(F66,$AF$12)),"","NI&gt;10")</f>
        <v/>
      </c>
      <c r="X66" s="4"/>
      <c r="AB66" s="4"/>
      <c r="AF66" s="4"/>
      <c r="AJ66" s="4"/>
      <c r="AN66" s="4"/>
      <c r="AR66" s="4"/>
    </row>
    <row r="67" spans="1:44" x14ac:dyDescent="0.15">
      <c r="A67">
        <v>66</v>
      </c>
      <c r="B67">
        <v>2020</v>
      </c>
      <c r="C67" t="s">
        <v>178</v>
      </c>
      <c r="D67" t="s">
        <v>179</v>
      </c>
      <c r="F67" s="3" t="s">
        <v>83</v>
      </c>
      <c r="G67" s="3" t="s">
        <v>35</v>
      </c>
      <c r="H67" t="s">
        <v>24</v>
      </c>
      <c r="I67" s="3" t="s">
        <v>25</v>
      </c>
      <c r="J67" s="14"/>
      <c r="L67" t="s">
        <v>18</v>
      </c>
      <c r="M67" t="s">
        <v>19</v>
      </c>
      <c r="N67" t="s">
        <v>36</v>
      </c>
      <c r="O67">
        <v>1</v>
      </c>
      <c r="P67">
        <v>0</v>
      </c>
      <c r="Q67" t="s">
        <v>1073</v>
      </c>
      <c r="R67" t="s">
        <v>1073</v>
      </c>
      <c r="S67" t="str">
        <f t="shared" si="17"/>
        <v/>
      </c>
      <c r="X67" s="4"/>
      <c r="AB67" s="4"/>
      <c r="AF67" s="4"/>
      <c r="AJ67" s="4"/>
      <c r="AN67" s="4"/>
      <c r="AR67" s="4"/>
    </row>
    <row r="68" spans="1:44" x14ac:dyDescent="0.15">
      <c r="A68">
        <v>67</v>
      </c>
      <c r="B68">
        <v>2020</v>
      </c>
      <c r="C68" t="s">
        <v>180</v>
      </c>
      <c r="D68" t="s">
        <v>181</v>
      </c>
      <c r="E68" t="s">
        <v>182</v>
      </c>
      <c r="F68" s="3" t="s">
        <v>23</v>
      </c>
      <c r="G68" s="3" t="s">
        <v>23</v>
      </c>
      <c r="H68" t="s">
        <v>16</v>
      </c>
      <c r="I68" s="3" t="s">
        <v>17</v>
      </c>
      <c r="J68" s="14"/>
      <c r="L68" t="s">
        <v>18</v>
      </c>
      <c r="M68" t="s">
        <v>19</v>
      </c>
      <c r="N68" t="s">
        <v>36</v>
      </c>
      <c r="O68">
        <v>1</v>
      </c>
      <c r="P68" t="s">
        <v>1081</v>
      </c>
      <c r="Q68" t="s">
        <v>1073</v>
      </c>
      <c r="R68" t="s">
        <v>1073</v>
      </c>
      <c r="S68" t="str">
        <f t="shared" si="17"/>
        <v/>
      </c>
      <c r="X68" s="4"/>
      <c r="AB68" s="4"/>
      <c r="AF68" s="4"/>
      <c r="AJ68" s="4"/>
      <c r="AN68" s="4"/>
      <c r="AR68" s="4"/>
    </row>
    <row r="69" spans="1:44" x14ac:dyDescent="0.15">
      <c r="A69">
        <v>68</v>
      </c>
      <c r="B69">
        <v>2020</v>
      </c>
      <c r="C69" t="s">
        <v>41</v>
      </c>
      <c r="D69" t="s">
        <v>42</v>
      </c>
      <c r="F69" s="3" t="s">
        <v>301</v>
      </c>
      <c r="G69" s="3" t="s">
        <v>43</v>
      </c>
      <c r="H69" t="s">
        <v>24</v>
      </c>
      <c r="I69" s="3" t="s">
        <v>25</v>
      </c>
      <c r="J69" s="14"/>
      <c r="L69" t="s">
        <v>44</v>
      </c>
      <c r="M69" t="s">
        <v>19</v>
      </c>
      <c r="N69" t="s">
        <v>36</v>
      </c>
      <c r="O69">
        <v>1</v>
      </c>
      <c r="P69" t="s">
        <v>1073</v>
      </c>
      <c r="Q69" t="s">
        <v>1073</v>
      </c>
      <c r="R69" t="s">
        <v>1073</v>
      </c>
      <c r="S69" t="str">
        <f t="shared" si="17"/>
        <v/>
      </c>
      <c r="X69" s="4"/>
      <c r="AB69" s="4"/>
      <c r="AF69" s="4"/>
      <c r="AJ69" s="4"/>
      <c r="AN69" s="4"/>
      <c r="AR69" s="4"/>
    </row>
    <row r="70" spans="1:44" x14ac:dyDescent="0.15">
      <c r="A70">
        <v>69</v>
      </c>
      <c r="B70">
        <v>2020</v>
      </c>
      <c r="C70" t="s">
        <v>113</v>
      </c>
      <c r="D70" t="s">
        <v>114</v>
      </c>
      <c r="E70" t="s">
        <v>115</v>
      </c>
      <c r="F70" s="3" t="s">
        <v>23</v>
      </c>
      <c r="G70" s="3" t="s">
        <v>23</v>
      </c>
      <c r="H70" t="s">
        <v>24</v>
      </c>
      <c r="I70" s="3" t="s">
        <v>25</v>
      </c>
      <c r="J70" s="14"/>
      <c r="L70" t="s">
        <v>44</v>
      </c>
      <c r="M70" t="s">
        <v>19</v>
      </c>
      <c r="N70" t="s">
        <v>36</v>
      </c>
      <c r="O70">
        <v>1</v>
      </c>
      <c r="P70" t="s">
        <v>1081</v>
      </c>
      <c r="Q70" t="s">
        <v>1073</v>
      </c>
      <c r="R70" t="s">
        <v>1073</v>
      </c>
      <c r="S70" t="str">
        <f t="shared" si="17"/>
        <v/>
      </c>
      <c r="X70" s="4"/>
      <c r="AB70" s="4"/>
      <c r="AF70" s="4"/>
      <c r="AJ70" s="4"/>
      <c r="AN70" s="4"/>
      <c r="AR70" s="4"/>
    </row>
    <row r="71" spans="1:44" x14ac:dyDescent="0.15">
      <c r="A71">
        <v>70</v>
      </c>
      <c r="B71">
        <v>2020</v>
      </c>
      <c r="C71" t="s">
        <v>183</v>
      </c>
      <c r="D71" t="s">
        <v>78</v>
      </c>
      <c r="F71" s="3" t="s">
        <v>78</v>
      </c>
      <c r="G71" s="3" t="s">
        <v>35</v>
      </c>
      <c r="H71" t="s">
        <v>71</v>
      </c>
      <c r="I71" s="3" t="s">
        <v>17</v>
      </c>
      <c r="J71" s="14"/>
      <c r="L71" t="s">
        <v>18</v>
      </c>
      <c r="M71" t="s">
        <v>19</v>
      </c>
      <c r="N71" t="s">
        <v>36</v>
      </c>
      <c r="O71">
        <v>1</v>
      </c>
      <c r="P71" t="s">
        <v>1073</v>
      </c>
      <c r="Q71" t="s">
        <v>1073</v>
      </c>
      <c r="R71" t="s">
        <v>1073</v>
      </c>
      <c r="S71" t="str">
        <f t="shared" si="17"/>
        <v>NI&gt;10</v>
      </c>
      <c r="X71" s="4"/>
      <c r="AB71" s="4"/>
    </row>
    <row r="72" spans="1:44" x14ac:dyDescent="0.15">
      <c r="A72">
        <v>71</v>
      </c>
      <c r="B72">
        <v>2020</v>
      </c>
      <c r="C72" t="s">
        <v>184</v>
      </c>
      <c r="D72" t="s">
        <v>185</v>
      </c>
      <c r="E72" t="s">
        <v>144</v>
      </c>
      <c r="F72" s="3" t="s">
        <v>23</v>
      </c>
      <c r="G72" s="3" t="s">
        <v>23</v>
      </c>
      <c r="H72" t="s">
        <v>71</v>
      </c>
      <c r="I72" s="3" t="s">
        <v>17</v>
      </c>
      <c r="J72" s="14"/>
      <c r="L72" t="s">
        <v>18</v>
      </c>
      <c r="M72" t="s">
        <v>19</v>
      </c>
      <c r="N72" t="s">
        <v>36</v>
      </c>
      <c r="O72">
        <v>1</v>
      </c>
      <c r="P72" t="s">
        <v>1073</v>
      </c>
      <c r="Q72" t="s">
        <v>1073</v>
      </c>
      <c r="R72" t="s">
        <v>1073</v>
      </c>
      <c r="S72" t="str">
        <f t="shared" si="17"/>
        <v/>
      </c>
      <c r="X72" s="4"/>
      <c r="AB72" s="4"/>
    </row>
    <row r="73" spans="1:44" x14ac:dyDescent="0.15">
      <c r="A73">
        <v>72</v>
      </c>
      <c r="B73">
        <v>2020</v>
      </c>
      <c r="C73" t="s">
        <v>186</v>
      </c>
      <c r="D73" t="s">
        <v>187</v>
      </c>
      <c r="F73" s="3" t="s">
        <v>188</v>
      </c>
      <c r="G73" s="3" t="s">
        <v>109</v>
      </c>
      <c r="H73" t="s">
        <v>49</v>
      </c>
      <c r="I73" s="3" t="s">
        <v>17</v>
      </c>
      <c r="J73" s="14"/>
      <c r="L73" t="s">
        <v>18</v>
      </c>
      <c r="M73" t="s">
        <v>19</v>
      </c>
      <c r="N73" t="s">
        <v>36</v>
      </c>
      <c r="O73">
        <v>1</v>
      </c>
      <c r="P73" t="s">
        <v>1073</v>
      </c>
      <c r="Q73" t="s">
        <v>1073</v>
      </c>
      <c r="R73" t="s">
        <v>1073</v>
      </c>
      <c r="S73" t="str">
        <f t="shared" si="17"/>
        <v>NI&gt;10</v>
      </c>
      <c r="X73" s="4"/>
      <c r="AB73" s="4"/>
    </row>
    <row r="74" spans="1:44" x14ac:dyDescent="0.15">
      <c r="A74">
        <v>73</v>
      </c>
      <c r="B74">
        <v>2020</v>
      </c>
      <c r="C74" t="s">
        <v>113</v>
      </c>
      <c r="D74" t="s">
        <v>114</v>
      </c>
      <c r="E74" t="s">
        <v>115</v>
      </c>
      <c r="F74" s="3" t="s">
        <v>23</v>
      </c>
      <c r="G74" s="3" t="s">
        <v>23</v>
      </c>
      <c r="H74" t="s">
        <v>16</v>
      </c>
      <c r="I74" s="3" t="s">
        <v>17</v>
      </c>
      <c r="J74" s="14"/>
      <c r="L74" t="s">
        <v>18</v>
      </c>
      <c r="M74" t="s">
        <v>19</v>
      </c>
      <c r="N74" t="s">
        <v>36</v>
      </c>
      <c r="O74">
        <v>1</v>
      </c>
      <c r="P74" t="s">
        <v>1081</v>
      </c>
      <c r="Q74" t="s">
        <v>1073</v>
      </c>
      <c r="R74" t="s">
        <v>1073</v>
      </c>
      <c r="S74" t="str">
        <f t="shared" si="17"/>
        <v/>
      </c>
      <c r="X74" s="4"/>
      <c r="AB74" s="4"/>
    </row>
    <row r="75" spans="1:44" x14ac:dyDescent="0.15">
      <c r="A75">
        <v>74</v>
      </c>
      <c r="B75">
        <v>2020</v>
      </c>
      <c r="C75" t="s">
        <v>189</v>
      </c>
      <c r="D75" t="s">
        <v>190</v>
      </c>
      <c r="E75" t="s">
        <v>169</v>
      </c>
      <c r="F75" s="3" t="s">
        <v>23</v>
      </c>
      <c r="G75" s="3" t="s">
        <v>23</v>
      </c>
      <c r="H75" s="7" t="s">
        <v>54</v>
      </c>
      <c r="J75" s="14"/>
      <c r="L75" t="s">
        <v>18</v>
      </c>
      <c r="M75" t="s">
        <v>19</v>
      </c>
      <c r="N75" t="s">
        <v>36</v>
      </c>
      <c r="O75">
        <v>1</v>
      </c>
      <c r="P75" t="s">
        <v>1084</v>
      </c>
      <c r="Q75" t="s">
        <v>1082</v>
      </c>
      <c r="R75" t="s">
        <v>1073</v>
      </c>
      <c r="S75" t="str">
        <f t="shared" si="17"/>
        <v/>
      </c>
    </row>
    <row r="76" spans="1:44" x14ac:dyDescent="0.15">
      <c r="A76">
        <v>75</v>
      </c>
      <c r="B76">
        <v>2020</v>
      </c>
      <c r="C76" t="s">
        <v>100</v>
      </c>
      <c r="D76" t="s">
        <v>101</v>
      </c>
      <c r="E76" t="s">
        <v>102</v>
      </c>
      <c r="F76" s="3" t="s">
        <v>23</v>
      </c>
      <c r="G76" s="3" t="s">
        <v>23</v>
      </c>
      <c r="H76" s="7" t="s">
        <v>54</v>
      </c>
      <c r="J76" s="14"/>
      <c r="L76" t="s">
        <v>18</v>
      </c>
      <c r="M76" t="s">
        <v>19</v>
      </c>
      <c r="N76" t="s">
        <v>36</v>
      </c>
      <c r="O76">
        <v>1</v>
      </c>
      <c r="P76" t="s">
        <v>1073</v>
      </c>
      <c r="Q76" t="s">
        <v>1073</v>
      </c>
      <c r="R76" t="s">
        <v>1073</v>
      </c>
      <c r="S76" t="str">
        <f t="shared" si="17"/>
        <v/>
      </c>
      <c r="AD76" s="1"/>
      <c r="AH76" s="1"/>
      <c r="AL76" s="1"/>
      <c r="AP76" s="1"/>
    </row>
    <row r="77" spans="1:44" x14ac:dyDescent="0.15">
      <c r="A77">
        <v>76</v>
      </c>
      <c r="B77">
        <v>2020</v>
      </c>
      <c r="C77" t="s">
        <v>75</v>
      </c>
      <c r="D77" t="s">
        <v>76</v>
      </c>
      <c r="E77" t="s">
        <v>129</v>
      </c>
      <c r="F77" s="3" t="s">
        <v>23</v>
      </c>
      <c r="G77" s="3" t="s">
        <v>23</v>
      </c>
      <c r="H77" t="s">
        <v>67</v>
      </c>
      <c r="I77" s="3" t="s">
        <v>17</v>
      </c>
      <c r="J77" s="14"/>
      <c r="L77" t="s">
        <v>18</v>
      </c>
      <c r="M77" t="s">
        <v>19</v>
      </c>
      <c r="N77" t="s">
        <v>36</v>
      </c>
      <c r="O77">
        <v>2</v>
      </c>
      <c r="P77" t="s">
        <v>1081</v>
      </c>
      <c r="Q77" t="s">
        <v>1073</v>
      </c>
      <c r="R77" t="s">
        <v>1073</v>
      </c>
      <c r="S77" t="str">
        <f t="shared" si="17"/>
        <v/>
      </c>
      <c r="AF77" s="4"/>
      <c r="AJ77" s="4"/>
      <c r="AN77" s="4"/>
      <c r="AR77" s="4"/>
    </row>
    <row r="78" spans="1:44" x14ac:dyDescent="0.15">
      <c r="A78">
        <v>77</v>
      </c>
      <c r="B78">
        <v>2020</v>
      </c>
      <c r="C78" t="s">
        <v>84</v>
      </c>
      <c r="D78" t="s">
        <v>85</v>
      </c>
      <c r="E78" t="s">
        <v>86</v>
      </c>
      <c r="F78" s="3" t="s">
        <v>23</v>
      </c>
      <c r="G78" s="3" t="s">
        <v>23</v>
      </c>
      <c r="H78" t="s">
        <v>60</v>
      </c>
      <c r="I78" s="3" t="s">
        <v>25</v>
      </c>
      <c r="J78" s="14"/>
      <c r="L78" t="s">
        <v>44</v>
      </c>
      <c r="M78" t="s">
        <v>19</v>
      </c>
      <c r="N78" t="s">
        <v>36</v>
      </c>
      <c r="O78">
        <v>1</v>
      </c>
      <c r="P78" t="s">
        <v>1081</v>
      </c>
      <c r="Q78" t="s">
        <v>1073</v>
      </c>
      <c r="R78" t="s">
        <v>1073</v>
      </c>
      <c r="S78" t="str">
        <f t="shared" si="17"/>
        <v/>
      </c>
      <c r="AF78" s="4"/>
      <c r="AJ78" s="4"/>
      <c r="AN78" s="4"/>
      <c r="AR78" s="4"/>
    </row>
    <row r="79" spans="1:44" x14ac:dyDescent="0.15">
      <c r="A79">
        <v>78</v>
      </c>
      <c r="B79">
        <v>2020</v>
      </c>
      <c r="C79" t="s">
        <v>126</v>
      </c>
      <c r="D79" t="s">
        <v>127</v>
      </c>
      <c r="F79" s="3" t="s">
        <v>96</v>
      </c>
      <c r="G79" s="3" t="s">
        <v>48</v>
      </c>
      <c r="H79" s="7" t="s">
        <v>54</v>
      </c>
      <c r="J79" s="14"/>
      <c r="L79" t="s">
        <v>18</v>
      </c>
      <c r="M79" t="s">
        <v>19</v>
      </c>
      <c r="N79" t="s">
        <v>50</v>
      </c>
      <c r="O79">
        <v>1</v>
      </c>
      <c r="P79">
        <v>0</v>
      </c>
      <c r="Q79" t="s">
        <v>1073</v>
      </c>
      <c r="R79" t="s">
        <v>1073</v>
      </c>
      <c r="S79" t="str">
        <f t="shared" si="17"/>
        <v>NI&gt;10</v>
      </c>
      <c r="AF79" s="4"/>
      <c r="AJ79" s="4"/>
      <c r="AN79" s="4"/>
      <c r="AR79" s="4"/>
    </row>
    <row r="80" spans="1:44" x14ac:dyDescent="0.15">
      <c r="A80">
        <v>79</v>
      </c>
      <c r="B80">
        <v>2020</v>
      </c>
      <c r="C80" t="s">
        <v>191</v>
      </c>
      <c r="D80" t="s">
        <v>192</v>
      </c>
      <c r="E80" t="s">
        <v>147</v>
      </c>
      <c r="F80" s="3" t="s">
        <v>23</v>
      </c>
      <c r="G80" s="3" t="s">
        <v>23</v>
      </c>
      <c r="H80" t="s">
        <v>71</v>
      </c>
      <c r="I80" s="3" t="s">
        <v>17</v>
      </c>
      <c r="J80" s="14"/>
      <c r="L80" t="s">
        <v>18</v>
      </c>
      <c r="M80" t="s">
        <v>19</v>
      </c>
      <c r="N80" t="s">
        <v>36</v>
      </c>
      <c r="O80">
        <v>1</v>
      </c>
      <c r="P80" t="s">
        <v>1073</v>
      </c>
      <c r="Q80" t="s">
        <v>1073</v>
      </c>
      <c r="R80" t="s">
        <v>1073</v>
      </c>
      <c r="S80" t="str">
        <f t="shared" si="17"/>
        <v/>
      </c>
      <c r="V80" s="1"/>
      <c r="Z80" s="1"/>
      <c r="AF80" s="4"/>
      <c r="AJ80" s="4"/>
      <c r="AN80" s="4"/>
      <c r="AR80" s="4"/>
    </row>
    <row r="81" spans="1:44" x14ac:dyDescent="0.15">
      <c r="A81">
        <v>80</v>
      </c>
      <c r="B81">
        <v>2020</v>
      </c>
      <c r="C81" t="s">
        <v>110</v>
      </c>
      <c r="D81" t="s">
        <v>111</v>
      </c>
      <c r="E81" t="s">
        <v>105</v>
      </c>
      <c r="F81" s="3" t="s">
        <v>23</v>
      </c>
      <c r="G81" s="3" t="s">
        <v>23</v>
      </c>
      <c r="H81" t="s">
        <v>16</v>
      </c>
      <c r="I81" s="3" t="s">
        <v>17</v>
      </c>
      <c r="J81" s="14"/>
      <c r="L81" t="s">
        <v>18</v>
      </c>
      <c r="M81" t="s">
        <v>19</v>
      </c>
      <c r="N81" t="s">
        <v>36</v>
      </c>
      <c r="O81">
        <v>1</v>
      </c>
      <c r="P81" t="s">
        <v>1081</v>
      </c>
      <c r="Q81" t="s">
        <v>1073</v>
      </c>
      <c r="R81" t="s">
        <v>1073</v>
      </c>
      <c r="S81" t="str">
        <f t="shared" si="17"/>
        <v/>
      </c>
      <c r="X81" s="4"/>
      <c r="AB81" s="4"/>
      <c r="AF81" s="4"/>
      <c r="AJ81" s="4"/>
      <c r="AN81" s="4"/>
      <c r="AR81" s="4"/>
    </row>
    <row r="82" spans="1:44" x14ac:dyDescent="0.15">
      <c r="A82">
        <v>81</v>
      </c>
      <c r="B82">
        <v>2020</v>
      </c>
      <c r="C82" t="s">
        <v>193</v>
      </c>
      <c r="D82" t="s">
        <v>194</v>
      </c>
      <c r="F82" s="3" t="s">
        <v>301</v>
      </c>
      <c r="G82" s="3" t="s">
        <v>43</v>
      </c>
      <c r="H82" t="s">
        <v>71</v>
      </c>
      <c r="I82" s="3" t="s">
        <v>17</v>
      </c>
      <c r="J82" s="14"/>
      <c r="L82" t="s">
        <v>44</v>
      </c>
      <c r="M82" t="s">
        <v>19</v>
      </c>
      <c r="N82" t="s">
        <v>36</v>
      </c>
      <c r="O82">
        <v>1</v>
      </c>
      <c r="P82" t="s">
        <v>1073</v>
      </c>
      <c r="Q82" t="s">
        <v>1073</v>
      </c>
      <c r="R82" t="s">
        <v>1073</v>
      </c>
      <c r="S82" t="str">
        <f t="shared" si="17"/>
        <v/>
      </c>
      <c r="X82" s="4"/>
      <c r="AB82" s="4"/>
      <c r="AF82" s="4"/>
      <c r="AJ82" s="4"/>
      <c r="AN82" s="4"/>
      <c r="AR82" s="4"/>
    </row>
    <row r="83" spans="1:44" x14ac:dyDescent="0.15">
      <c r="A83">
        <v>82</v>
      </c>
      <c r="B83">
        <v>2020</v>
      </c>
      <c r="C83" t="s">
        <v>56</v>
      </c>
      <c r="D83" t="s">
        <v>57</v>
      </c>
      <c r="E83" t="s">
        <v>195</v>
      </c>
      <c r="F83" s="3" t="s">
        <v>23</v>
      </c>
      <c r="G83" s="3" t="s">
        <v>23</v>
      </c>
      <c r="H83" t="s">
        <v>24</v>
      </c>
      <c r="I83" s="3" t="s">
        <v>25</v>
      </c>
      <c r="J83" s="14"/>
      <c r="L83" t="s">
        <v>18</v>
      </c>
      <c r="M83" t="s">
        <v>19</v>
      </c>
      <c r="N83" t="s">
        <v>20</v>
      </c>
      <c r="O83">
        <v>1</v>
      </c>
      <c r="P83" t="s">
        <v>1081</v>
      </c>
      <c r="Q83" t="s">
        <v>1073</v>
      </c>
      <c r="R83" t="s">
        <v>1073</v>
      </c>
      <c r="S83" t="str">
        <f t="shared" si="17"/>
        <v/>
      </c>
      <c r="X83" s="4"/>
      <c r="AB83" s="4"/>
      <c r="AF83" s="4"/>
      <c r="AJ83" s="4"/>
      <c r="AN83" s="4"/>
      <c r="AR83" s="4"/>
    </row>
    <row r="84" spans="1:44" x14ac:dyDescent="0.15">
      <c r="A84">
        <v>83</v>
      </c>
      <c r="B84">
        <v>2020</v>
      </c>
      <c r="C84" t="s">
        <v>196</v>
      </c>
      <c r="D84" t="s">
        <v>197</v>
      </c>
      <c r="F84" s="3" t="s">
        <v>301</v>
      </c>
      <c r="G84" s="3" t="s">
        <v>43</v>
      </c>
      <c r="H84" t="s">
        <v>24</v>
      </c>
      <c r="I84" s="3" t="s">
        <v>25</v>
      </c>
      <c r="J84" s="14"/>
      <c r="L84" t="s">
        <v>18</v>
      </c>
      <c r="M84" t="s">
        <v>19</v>
      </c>
      <c r="N84" t="s">
        <v>36</v>
      </c>
      <c r="O84">
        <v>1</v>
      </c>
      <c r="P84" t="s">
        <v>1073</v>
      </c>
      <c r="Q84" t="s">
        <v>1073</v>
      </c>
      <c r="R84" t="s">
        <v>1073</v>
      </c>
      <c r="S84" t="str">
        <f t="shared" si="17"/>
        <v/>
      </c>
      <c r="X84" s="4"/>
      <c r="AB84" s="4"/>
      <c r="AF84" s="4"/>
      <c r="AJ84" s="4"/>
      <c r="AN84" s="4"/>
      <c r="AR84" s="4"/>
    </row>
    <row r="85" spans="1:44" x14ac:dyDescent="0.15">
      <c r="A85">
        <v>84</v>
      </c>
      <c r="B85">
        <v>2020</v>
      </c>
      <c r="C85" t="s">
        <v>157</v>
      </c>
      <c r="D85" t="s">
        <v>158</v>
      </c>
      <c r="E85" t="s">
        <v>159</v>
      </c>
      <c r="F85" s="3" t="s">
        <v>23</v>
      </c>
      <c r="G85" s="3" t="s">
        <v>23</v>
      </c>
      <c r="H85" t="s">
        <v>24</v>
      </c>
      <c r="I85" s="3" t="s">
        <v>25</v>
      </c>
      <c r="J85" s="14"/>
      <c r="L85" t="s">
        <v>18</v>
      </c>
      <c r="M85" t="s">
        <v>19</v>
      </c>
      <c r="N85" t="s">
        <v>36</v>
      </c>
      <c r="O85">
        <v>1</v>
      </c>
      <c r="P85" t="s">
        <v>1081</v>
      </c>
      <c r="Q85" t="s">
        <v>1073</v>
      </c>
      <c r="R85" t="s">
        <v>1073</v>
      </c>
      <c r="S85" t="str">
        <f t="shared" si="17"/>
        <v/>
      </c>
      <c r="X85" s="4"/>
      <c r="AB85" s="4"/>
      <c r="AF85" s="4"/>
      <c r="AJ85" s="4"/>
      <c r="AN85" s="4"/>
      <c r="AR85" s="4"/>
    </row>
    <row r="86" spans="1:44" x14ac:dyDescent="0.15">
      <c r="A86">
        <v>85</v>
      </c>
      <c r="B86">
        <v>2020</v>
      </c>
      <c r="C86" t="s">
        <v>198</v>
      </c>
      <c r="D86" t="s">
        <v>185</v>
      </c>
      <c r="E86" t="s">
        <v>144</v>
      </c>
      <c r="F86" s="3" t="s">
        <v>23</v>
      </c>
      <c r="G86" s="3" t="s">
        <v>23</v>
      </c>
      <c r="H86" t="s">
        <v>67</v>
      </c>
      <c r="I86" s="3" t="s">
        <v>17</v>
      </c>
      <c r="J86" s="14"/>
      <c r="L86" t="s">
        <v>18</v>
      </c>
      <c r="M86" t="s">
        <v>19</v>
      </c>
      <c r="N86" t="s">
        <v>36</v>
      </c>
      <c r="O86">
        <v>1</v>
      </c>
      <c r="P86" t="s">
        <v>1081</v>
      </c>
      <c r="Q86" t="s">
        <v>1073</v>
      </c>
      <c r="R86" t="s">
        <v>1073</v>
      </c>
      <c r="S86" t="str">
        <f t="shared" si="17"/>
        <v/>
      </c>
      <c r="X86" s="4"/>
      <c r="AB86" s="4"/>
      <c r="AF86" s="4"/>
      <c r="AJ86" s="4"/>
      <c r="AN86" s="4"/>
      <c r="AR86" s="4"/>
    </row>
    <row r="87" spans="1:44" x14ac:dyDescent="0.15">
      <c r="A87">
        <v>86</v>
      </c>
      <c r="B87">
        <v>2020</v>
      </c>
      <c r="C87" t="s">
        <v>137</v>
      </c>
      <c r="D87" t="s">
        <v>114</v>
      </c>
      <c r="E87" t="s">
        <v>115</v>
      </c>
      <c r="F87" s="3" t="s">
        <v>23</v>
      </c>
      <c r="G87" s="3" t="s">
        <v>23</v>
      </c>
      <c r="H87" t="s">
        <v>67</v>
      </c>
      <c r="I87" s="3" t="s">
        <v>17</v>
      </c>
      <c r="J87" s="14"/>
      <c r="L87" t="s">
        <v>18</v>
      </c>
      <c r="M87" t="s">
        <v>19</v>
      </c>
      <c r="N87" t="s">
        <v>20</v>
      </c>
      <c r="O87">
        <v>1</v>
      </c>
      <c r="P87" t="s">
        <v>1081</v>
      </c>
      <c r="Q87" t="s">
        <v>1073</v>
      </c>
      <c r="R87" t="s">
        <v>1073</v>
      </c>
      <c r="S87" t="str">
        <f t="shared" si="17"/>
        <v/>
      </c>
      <c r="X87" s="4"/>
      <c r="AB87" s="4"/>
      <c r="AF87" s="4"/>
      <c r="AJ87" s="4"/>
      <c r="AN87" s="4"/>
      <c r="AR87" s="4"/>
    </row>
    <row r="88" spans="1:44" x14ac:dyDescent="0.15">
      <c r="A88">
        <v>87</v>
      </c>
      <c r="B88">
        <v>2020</v>
      </c>
      <c r="C88" t="s">
        <v>199</v>
      </c>
      <c r="D88" t="s">
        <v>82</v>
      </c>
      <c r="F88" s="3" t="s">
        <v>83</v>
      </c>
      <c r="G88" s="3" t="s">
        <v>35</v>
      </c>
      <c r="H88" s="7" t="s">
        <v>54</v>
      </c>
      <c r="J88" s="14"/>
      <c r="L88" t="s">
        <v>18</v>
      </c>
      <c r="M88" t="s">
        <v>19</v>
      </c>
      <c r="N88" t="s">
        <v>36</v>
      </c>
      <c r="O88">
        <v>1</v>
      </c>
      <c r="P88" t="s">
        <v>1073</v>
      </c>
      <c r="Q88" t="s">
        <v>1073</v>
      </c>
      <c r="R88" t="s">
        <v>1073</v>
      </c>
      <c r="S88" t="str">
        <f t="shared" si="17"/>
        <v/>
      </c>
      <c r="X88" s="4"/>
      <c r="AB88" s="4"/>
    </row>
    <row r="89" spans="1:44" x14ac:dyDescent="0.15">
      <c r="A89">
        <v>88</v>
      </c>
      <c r="B89">
        <v>2020</v>
      </c>
      <c r="C89" t="s">
        <v>126</v>
      </c>
      <c r="D89" t="s">
        <v>127</v>
      </c>
      <c r="F89" s="3" t="s">
        <v>96</v>
      </c>
      <c r="G89" s="3" t="s">
        <v>48</v>
      </c>
      <c r="H89" t="s">
        <v>67</v>
      </c>
      <c r="I89" s="3" t="s">
        <v>17</v>
      </c>
      <c r="J89" s="14"/>
      <c r="L89" t="s">
        <v>18</v>
      </c>
      <c r="M89" t="s">
        <v>19</v>
      </c>
      <c r="N89" t="s">
        <v>20</v>
      </c>
      <c r="O89">
        <v>1</v>
      </c>
      <c r="P89">
        <v>0</v>
      </c>
      <c r="Q89" t="s">
        <v>1073</v>
      </c>
      <c r="R89" t="s">
        <v>1073</v>
      </c>
      <c r="S89" t="str">
        <f t="shared" si="17"/>
        <v>NI&gt;10</v>
      </c>
      <c r="X89" s="4"/>
      <c r="AB89" s="4"/>
    </row>
    <row r="90" spans="1:44" x14ac:dyDescent="0.15">
      <c r="A90">
        <v>89</v>
      </c>
      <c r="B90">
        <v>2020</v>
      </c>
      <c r="C90" t="s">
        <v>201</v>
      </c>
      <c r="D90" t="s">
        <v>202</v>
      </c>
      <c r="F90" s="3" t="s">
        <v>203</v>
      </c>
      <c r="G90" s="3" t="s">
        <v>43</v>
      </c>
      <c r="H90" t="s">
        <v>24</v>
      </c>
      <c r="I90" s="3" t="s">
        <v>25</v>
      </c>
      <c r="J90" s="14"/>
      <c r="L90" t="s">
        <v>18</v>
      </c>
      <c r="M90" t="s">
        <v>19</v>
      </c>
      <c r="N90" t="s">
        <v>20</v>
      </c>
      <c r="O90">
        <v>1</v>
      </c>
      <c r="P90" t="s">
        <v>1073</v>
      </c>
      <c r="Q90" t="s">
        <v>1073</v>
      </c>
      <c r="R90" t="s">
        <v>1073</v>
      </c>
      <c r="S90" t="str">
        <f t="shared" si="17"/>
        <v>NI&gt;10</v>
      </c>
      <c r="X90" s="4"/>
      <c r="AB90" s="4"/>
      <c r="AE90" s="5"/>
      <c r="AI90" s="5"/>
      <c r="AM90" s="5"/>
      <c r="AQ90" s="5"/>
    </row>
    <row r="91" spans="1:44" x14ac:dyDescent="0.15">
      <c r="A91">
        <v>90</v>
      </c>
      <c r="B91">
        <v>2020</v>
      </c>
      <c r="C91" t="s">
        <v>134</v>
      </c>
      <c r="D91" t="s">
        <v>135</v>
      </c>
      <c r="F91" s="3" t="s">
        <v>136</v>
      </c>
      <c r="G91" s="3" t="s">
        <v>43</v>
      </c>
      <c r="H91" t="s">
        <v>24</v>
      </c>
      <c r="I91" s="3" t="s">
        <v>25</v>
      </c>
      <c r="J91" s="14"/>
      <c r="L91" t="s">
        <v>18</v>
      </c>
      <c r="M91" t="s">
        <v>19</v>
      </c>
      <c r="N91" t="s">
        <v>36</v>
      </c>
      <c r="O91">
        <v>1</v>
      </c>
      <c r="P91" t="s">
        <v>1073</v>
      </c>
      <c r="Q91" t="s">
        <v>1073</v>
      </c>
      <c r="R91" t="s">
        <v>1073</v>
      </c>
      <c r="S91" t="str">
        <f t="shared" si="17"/>
        <v>NI&gt;10</v>
      </c>
      <c r="X91" s="4"/>
      <c r="AB91" s="4"/>
    </row>
    <row r="92" spans="1:44" x14ac:dyDescent="0.15">
      <c r="A92">
        <v>91</v>
      </c>
      <c r="B92">
        <v>2020</v>
      </c>
      <c r="C92" t="s">
        <v>201</v>
      </c>
      <c r="D92" t="s">
        <v>202</v>
      </c>
      <c r="F92" s="3" t="s">
        <v>203</v>
      </c>
      <c r="G92" s="3" t="s">
        <v>43</v>
      </c>
      <c r="H92" t="s">
        <v>24</v>
      </c>
      <c r="I92" s="3" t="s">
        <v>25</v>
      </c>
      <c r="J92" s="14"/>
      <c r="L92" t="s">
        <v>18</v>
      </c>
      <c r="M92" t="s">
        <v>19</v>
      </c>
      <c r="N92" t="s">
        <v>20</v>
      </c>
      <c r="O92">
        <v>1</v>
      </c>
      <c r="P92" t="s">
        <v>1073</v>
      </c>
      <c r="Q92" t="s">
        <v>1073</v>
      </c>
      <c r="R92" t="s">
        <v>1073</v>
      </c>
      <c r="S92" t="str">
        <f t="shared" si="17"/>
        <v>NI&gt;10</v>
      </c>
      <c r="X92" s="4"/>
    </row>
    <row r="93" spans="1:44" x14ac:dyDescent="0.15">
      <c r="A93">
        <v>92</v>
      </c>
      <c r="B93">
        <v>2020</v>
      </c>
      <c r="C93" t="s">
        <v>178</v>
      </c>
      <c r="D93" t="s">
        <v>179</v>
      </c>
      <c r="F93" s="3" t="s">
        <v>83</v>
      </c>
      <c r="G93" s="3" t="s">
        <v>35</v>
      </c>
      <c r="H93" t="s">
        <v>16</v>
      </c>
      <c r="I93" s="3" t="s">
        <v>17</v>
      </c>
      <c r="J93" s="14"/>
      <c r="L93" t="s">
        <v>18</v>
      </c>
      <c r="M93" t="s">
        <v>19</v>
      </c>
      <c r="N93" t="s">
        <v>36</v>
      </c>
      <c r="O93">
        <v>1</v>
      </c>
      <c r="P93">
        <v>0</v>
      </c>
      <c r="Q93" t="s">
        <v>1073</v>
      </c>
      <c r="R93" t="s">
        <v>1073</v>
      </c>
      <c r="S93" t="str">
        <f t="shared" si="17"/>
        <v/>
      </c>
      <c r="X93" s="4"/>
      <c r="AE93" s="5"/>
      <c r="AI93" s="5"/>
      <c r="AM93" s="5"/>
      <c r="AQ93" s="5"/>
    </row>
    <row r="94" spans="1:44" x14ac:dyDescent="0.15">
      <c r="A94">
        <v>93</v>
      </c>
      <c r="B94">
        <v>2020</v>
      </c>
      <c r="C94" t="s">
        <v>178</v>
      </c>
      <c r="D94" t="s">
        <v>179</v>
      </c>
      <c r="F94" s="3" t="s">
        <v>83</v>
      </c>
      <c r="G94" s="3" t="s">
        <v>35</v>
      </c>
      <c r="H94" t="s">
        <v>16</v>
      </c>
      <c r="I94" s="3" t="s">
        <v>17</v>
      </c>
      <c r="J94" s="14"/>
      <c r="L94" t="s">
        <v>18</v>
      </c>
      <c r="M94" t="s">
        <v>19</v>
      </c>
      <c r="N94" t="s">
        <v>36</v>
      </c>
      <c r="O94">
        <v>1</v>
      </c>
      <c r="P94">
        <v>0</v>
      </c>
      <c r="Q94" t="s">
        <v>1073</v>
      </c>
      <c r="R94" t="s">
        <v>1073</v>
      </c>
      <c r="S94" t="str">
        <f t="shared" si="17"/>
        <v/>
      </c>
      <c r="X94" s="4"/>
      <c r="AA94" s="5"/>
    </row>
    <row r="95" spans="1:44" x14ac:dyDescent="0.15">
      <c r="A95">
        <v>94</v>
      </c>
      <c r="B95" s="3">
        <v>2020</v>
      </c>
      <c r="C95" s="3" t="s">
        <v>204</v>
      </c>
      <c r="D95" s="3" t="s">
        <v>205</v>
      </c>
      <c r="E95" s="3" t="s">
        <v>147</v>
      </c>
      <c r="F95" s="3" t="s">
        <v>23</v>
      </c>
      <c r="G95" s="3" t="s">
        <v>23</v>
      </c>
      <c r="H95" s="3" t="s">
        <v>16</v>
      </c>
      <c r="I95" s="3" t="s">
        <v>17</v>
      </c>
      <c r="J95" s="14"/>
      <c r="L95" s="3" t="s">
        <v>18</v>
      </c>
      <c r="M95" s="3" t="s">
        <v>19</v>
      </c>
      <c r="N95" t="s">
        <v>36</v>
      </c>
      <c r="O95" s="3">
        <v>1</v>
      </c>
      <c r="P95" t="s">
        <v>1081</v>
      </c>
      <c r="Q95" t="s">
        <v>1073</v>
      </c>
      <c r="R95" t="s">
        <v>1073</v>
      </c>
      <c r="S95" t="str">
        <f t="shared" si="17"/>
        <v/>
      </c>
      <c r="X95" s="4"/>
    </row>
    <row r="96" spans="1:44" s="3" customFormat="1" x14ac:dyDescent="0.15">
      <c r="A96">
        <v>95</v>
      </c>
      <c r="B96">
        <v>2020</v>
      </c>
      <c r="C96" t="s">
        <v>206</v>
      </c>
      <c r="D96" t="s">
        <v>158</v>
      </c>
      <c r="E96" t="s">
        <v>159</v>
      </c>
      <c r="F96" s="3" t="s">
        <v>23</v>
      </c>
      <c r="G96" s="3" t="s">
        <v>23</v>
      </c>
      <c r="H96" t="s">
        <v>24</v>
      </c>
      <c r="I96" s="3" t="s">
        <v>25</v>
      </c>
      <c r="J96" s="14"/>
      <c r="L96" t="s">
        <v>18</v>
      </c>
      <c r="M96" t="s">
        <v>19</v>
      </c>
      <c r="N96" t="s">
        <v>36</v>
      </c>
      <c r="O96">
        <v>1</v>
      </c>
      <c r="P96" t="s">
        <v>1081</v>
      </c>
      <c r="Q96" t="s">
        <v>1073</v>
      </c>
      <c r="R96" t="s">
        <v>1073</v>
      </c>
      <c r="S96" t="str">
        <f t="shared" si="17"/>
        <v/>
      </c>
      <c r="T96"/>
      <c r="U96"/>
      <c r="V96"/>
      <c r="W96"/>
      <c r="X96" s="4"/>
      <c r="Y96"/>
      <c r="Z96"/>
      <c r="AA96"/>
      <c r="AB96"/>
      <c r="AC96"/>
      <c r="AD96"/>
      <c r="AE96"/>
      <c r="AF96"/>
      <c r="AH96"/>
      <c r="AI96"/>
      <c r="AJ96"/>
      <c r="AL96"/>
      <c r="AM96"/>
      <c r="AN96"/>
      <c r="AP96"/>
      <c r="AQ96"/>
      <c r="AR96"/>
    </row>
    <row r="97" spans="1:44" x14ac:dyDescent="0.15">
      <c r="A97">
        <v>96</v>
      </c>
      <c r="B97">
        <v>2020</v>
      </c>
      <c r="C97" t="s">
        <v>167</v>
      </c>
      <c r="D97" t="s">
        <v>168</v>
      </c>
      <c r="E97" t="s">
        <v>169</v>
      </c>
      <c r="F97" s="3" t="s">
        <v>23</v>
      </c>
      <c r="G97" s="3" t="s">
        <v>23</v>
      </c>
      <c r="H97" t="s">
        <v>24</v>
      </c>
      <c r="I97" s="3" t="s">
        <v>25</v>
      </c>
      <c r="J97" s="14"/>
      <c r="L97" t="s">
        <v>44</v>
      </c>
      <c r="M97" t="s">
        <v>19</v>
      </c>
      <c r="N97" t="s">
        <v>20</v>
      </c>
      <c r="O97">
        <v>1</v>
      </c>
      <c r="P97" t="s">
        <v>1081</v>
      </c>
      <c r="Q97" t="s">
        <v>1073</v>
      </c>
      <c r="R97" t="s">
        <v>1073</v>
      </c>
      <c r="S97" t="str">
        <f t="shared" si="17"/>
        <v/>
      </c>
      <c r="X97" s="4"/>
      <c r="AA97" s="5"/>
      <c r="AC97" s="3"/>
      <c r="AD97" s="31"/>
      <c r="AE97" s="31"/>
      <c r="AF97" s="31"/>
      <c r="AH97" s="31"/>
      <c r="AI97" s="31"/>
      <c r="AJ97" s="31"/>
      <c r="AL97" s="31"/>
      <c r="AM97" s="31"/>
      <c r="AN97" s="31"/>
      <c r="AP97" s="31"/>
      <c r="AQ97" s="31"/>
      <c r="AR97" s="31"/>
    </row>
    <row r="98" spans="1:44" x14ac:dyDescent="0.15">
      <c r="A98">
        <v>97</v>
      </c>
      <c r="B98">
        <v>2020</v>
      </c>
      <c r="C98" t="s">
        <v>130</v>
      </c>
      <c r="D98" t="s">
        <v>185</v>
      </c>
      <c r="E98" t="s">
        <v>144</v>
      </c>
      <c r="F98" s="3" t="s">
        <v>23</v>
      </c>
      <c r="G98" s="3" t="s">
        <v>23</v>
      </c>
      <c r="H98" t="s">
        <v>71</v>
      </c>
      <c r="I98" s="3" t="s">
        <v>17</v>
      </c>
      <c r="J98" s="14"/>
      <c r="L98" t="s">
        <v>18</v>
      </c>
      <c r="M98" t="s">
        <v>19</v>
      </c>
      <c r="N98" t="s">
        <v>36</v>
      </c>
      <c r="O98">
        <v>1</v>
      </c>
      <c r="P98" t="s">
        <v>1073</v>
      </c>
      <c r="Q98" t="s">
        <v>1073</v>
      </c>
      <c r="R98" t="s">
        <v>1073</v>
      </c>
      <c r="S98" t="str">
        <f t="shared" si="17"/>
        <v/>
      </c>
      <c r="X98" s="4"/>
      <c r="AD98" s="1"/>
      <c r="AH98" s="1"/>
      <c r="AL98" s="1"/>
      <c r="AP98" s="1"/>
    </row>
    <row r="99" spans="1:44" x14ac:dyDescent="0.15">
      <c r="A99">
        <v>98</v>
      </c>
      <c r="B99">
        <v>2020</v>
      </c>
      <c r="C99" t="s">
        <v>84</v>
      </c>
      <c r="D99" t="s">
        <v>85</v>
      </c>
      <c r="E99" t="s">
        <v>86</v>
      </c>
      <c r="F99" s="3" t="s">
        <v>23</v>
      </c>
      <c r="G99" s="3" t="s">
        <v>23</v>
      </c>
      <c r="H99" t="s">
        <v>24</v>
      </c>
      <c r="I99" s="3" t="s">
        <v>25</v>
      </c>
      <c r="J99" s="14"/>
      <c r="L99" t="s">
        <v>18</v>
      </c>
      <c r="M99" t="s">
        <v>19</v>
      </c>
      <c r="N99" t="s">
        <v>36</v>
      </c>
      <c r="O99">
        <v>1</v>
      </c>
      <c r="P99" t="s">
        <v>1081</v>
      </c>
      <c r="Q99" t="s">
        <v>1073</v>
      </c>
      <c r="R99" t="s">
        <v>1073</v>
      </c>
      <c r="S99" t="str">
        <f t="shared" si="17"/>
        <v/>
      </c>
      <c r="X99" s="4"/>
      <c r="AF99" s="4"/>
      <c r="AJ99" s="4"/>
      <c r="AN99" s="4"/>
      <c r="AR99" s="4"/>
    </row>
    <row r="100" spans="1:44" x14ac:dyDescent="0.15">
      <c r="A100">
        <v>99</v>
      </c>
      <c r="B100">
        <v>2020</v>
      </c>
      <c r="C100" t="s">
        <v>94</v>
      </c>
      <c r="D100" t="s">
        <v>95</v>
      </c>
      <c r="F100" s="3" t="s">
        <v>96</v>
      </c>
      <c r="G100" s="3" t="s">
        <v>48</v>
      </c>
      <c r="H100" t="s">
        <v>24</v>
      </c>
      <c r="I100" s="3" t="s">
        <v>25</v>
      </c>
      <c r="J100" s="14"/>
      <c r="L100" t="s">
        <v>44</v>
      </c>
      <c r="M100" t="s">
        <v>19</v>
      </c>
      <c r="N100" t="s">
        <v>36</v>
      </c>
      <c r="O100">
        <v>1</v>
      </c>
      <c r="P100" t="s">
        <v>1073</v>
      </c>
      <c r="Q100" t="s">
        <v>1073</v>
      </c>
      <c r="R100" t="s">
        <v>1073</v>
      </c>
      <c r="S100" t="str">
        <f t="shared" si="17"/>
        <v>NI&gt;10</v>
      </c>
      <c r="Y100" s="3"/>
      <c r="AF100" s="4"/>
      <c r="AJ100" s="4"/>
      <c r="AN100" s="4"/>
      <c r="AR100" s="4"/>
    </row>
    <row r="101" spans="1:44" x14ac:dyDescent="0.15">
      <c r="A101">
        <v>100</v>
      </c>
      <c r="B101">
        <v>2020</v>
      </c>
      <c r="C101" t="s">
        <v>178</v>
      </c>
      <c r="D101" t="s">
        <v>179</v>
      </c>
      <c r="F101" s="3" t="s">
        <v>83</v>
      </c>
      <c r="G101" s="3" t="s">
        <v>35</v>
      </c>
      <c r="H101" s="7" t="s">
        <v>54</v>
      </c>
      <c r="J101" s="14"/>
      <c r="L101" t="s">
        <v>18</v>
      </c>
      <c r="M101" t="s">
        <v>19</v>
      </c>
      <c r="N101" t="s">
        <v>36</v>
      </c>
      <c r="O101">
        <v>1</v>
      </c>
      <c r="P101">
        <v>0</v>
      </c>
      <c r="Q101" t="s">
        <v>1073</v>
      </c>
      <c r="R101" t="s">
        <v>1073</v>
      </c>
      <c r="S101" t="str">
        <f t="shared" si="17"/>
        <v/>
      </c>
      <c r="Z101" s="31"/>
      <c r="AA101" s="31"/>
      <c r="AB101" s="31"/>
      <c r="AF101" s="4"/>
      <c r="AJ101" s="4"/>
      <c r="AN101" s="4"/>
      <c r="AR101" s="4"/>
    </row>
    <row r="102" spans="1:44" x14ac:dyDescent="0.15">
      <c r="A102">
        <v>101</v>
      </c>
      <c r="B102">
        <v>2020</v>
      </c>
      <c r="C102" t="s">
        <v>119</v>
      </c>
      <c r="D102" t="s">
        <v>120</v>
      </c>
      <c r="F102" s="3" t="s">
        <v>121</v>
      </c>
      <c r="G102" s="3" t="s">
        <v>43</v>
      </c>
      <c r="H102" s="7" t="s">
        <v>54</v>
      </c>
      <c r="J102" s="14"/>
      <c r="L102" t="s">
        <v>18</v>
      </c>
      <c r="M102" t="s">
        <v>19</v>
      </c>
      <c r="N102" t="s">
        <v>20</v>
      </c>
      <c r="O102">
        <v>1</v>
      </c>
      <c r="P102" t="s">
        <v>1073</v>
      </c>
      <c r="Q102" t="s">
        <v>1073</v>
      </c>
      <c r="R102" t="s">
        <v>1073</v>
      </c>
      <c r="S102" t="str">
        <f t="shared" si="17"/>
        <v/>
      </c>
      <c r="W102" s="5"/>
      <c r="Z102" s="1"/>
    </row>
    <row r="103" spans="1:44" x14ac:dyDescent="0.15">
      <c r="A103">
        <v>102</v>
      </c>
      <c r="B103">
        <v>2020</v>
      </c>
      <c r="C103" t="s">
        <v>75</v>
      </c>
      <c r="D103" t="s">
        <v>76</v>
      </c>
      <c r="E103" t="s">
        <v>129</v>
      </c>
      <c r="F103" s="3" t="s">
        <v>23</v>
      </c>
      <c r="G103" s="3" t="s">
        <v>23</v>
      </c>
      <c r="H103" s="7" t="s">
        <v>54</v>
      </c>
      <c r="J103" s="14"/>
      <c r="L103" t="s">
        <v>18</v>
      </c>
      <c r="M103" t="s">
        <v>19</v>
      </c>
      <c r="N103" t="s">
        <v>36</v>
      </c>
      <c r="O103">
        <v>1</v>
      </c>
      <c r="P103" t="s">
        <v>1081</v>
      </c>
      <c r="Q103" t="s">
        <v>1073</v>
      </c>
      <c r="R103" t="s">
        <v>1073</v>
      </c>
      <c r="S103" t="str">
        <f t="shared" si="17"/>
        <v/>
      </c>
      <c r="AB103" s="4"/>
      <c r="AD103" s="1"/>
      <c r="AH103" s="1"/>
      <c r="AL103" s="1"/>
      <c r="AP103" s="1"/>
    </row>
    <row r="104" spans="1:44" x14ac:dyDescent="0.15">
      <c r="A104">
        <v>103</v>
      </c>
      <c r="B104">
        <v>2020</v>
      </c>
      <c r="C104" t="s">
        <v>64</v>
      </c>
      <c r="D104" t="s">
        <v>65</v>
      </c>
      <c r="E104" t="s">
        <v>156</v>
      </c>
      <c r="F104" s="3" t="s">
        <v>23</v>
      </c>
      <c r="G104" s="3" t="s">
        <v>23</v>
      </c>
      <c r="H104" t="s">
        <v>24</v>
      </c>
      <c r="I104" s="3" t="s">
        <v>25</v>
      </c>
      <c r="J104" s="14"/>
      <c r="L104" t="s">
        <v>18</v>
      </c>
      <c r="M104" t="s">
        <v>19</v>
      </c>
      <c r="N104" t="s">
        <v>36</v>
      </c>
      <c r="O104">
        <v>1</v>
      </c>
      <c r="P104" t="s">
        <v>1084</v>
      </c>
      <c r="Q104" t="s">
        <v>1073</v>
      </c>
      <c r="R104" t="s">
        <v>1073</v>
      </c>
      <c r="S104" t="str">
        <f t="shared" si="17"/>
        <v/>
      </c>
      <c r="AB104" s="4"/>
      <c r="AF104" s="4"/>
      <c r="AJ104" s="4"/>
      <c r="AN104" s="4"/>
      <c r="AR104" s="4"/>
    </row>
    <row r="105" spans="1:44" ht="14.5" customHeight="1" x14ac:dyDescent="0.15">
      <c r="A105">
        <v>104</v>
      </c>
      <c r="B105">
        <v>2020</v>
      </c>
      <c r="C105" t="s">
        <v>207</v>
      </c>
      <c r="D105" t="s">
        <v>208</v>
      </c>
      <c r="F105" s="3" t="s">
        <v>23</v>
      </c>
      <c r="G105" s="3" t="s">
        <v>23</v>
      </c>
      <c r="H105" t="s">
        <v>24</v>
      </c>
      <c r="I105" s="3" t="s">
        <v>25</v>
      </c>
      <c r="J105" s="14"/>
      <c r="K105" s="3">
        <v>0</v>
      </c>
      <c r="L105" t="s">
        <v>18</v>
      </c>
      <c r="M105" t="s">
        <v>209</v>
      </c>
      <c r="N105" t="s">
        <v>36</v>
      </c>
      <c r="O105">
        <v>2</v>
      </c>
      <c r="P105" t="s">
        <v>1081</v>
      </c>
      <c r="Q105" t="s">
        <v>1073</v>
      </c>
      <c r="R105" t="s">
        <v>1073</v>
      </c>
      <c r="S105" t="str">
        <f t="shared" si="17"/>
        <v/>
      </c>
      <c r="W105" s="5"/>
      <c r="AB105" s="4"/>
      <c r="AF105" s="4"/>
      <c r="AJ105" s="4"/>
      <c r="AN105" s="4"/>
      <c r="AR105" s="4"/>
    </row>
    <row r="106" spans="1:44" x14ac:dyDescent="0.15">
      <c r="A106">
        <v>105</v>
      </c>
      <c r="B106">
        <v>2020</v>
      </c>
      <c r="C106" t="s">
        <v>210</v>
      </c>
      <c r="D106" t="s">
        <v>211</v>
      </c>
      <c r="F106" s="3" t="s">
        <v>23</v>
      </c>
      <c r="G106" s="3" t="s">
        <v>23</v>
      </c>
      <c r="H106" t="s">
        <v>49</v>
      </c>
      <c r="I106" s="3" t="s">
        <v>25</v>
      </c>
      <c r="J106" s="14"/>
      <c r="K106" s="3">
        <v>0</v>
      </c>
      <c r="L106" t="s">
        <v>18</v>
      </c>
      <c r="M106" t="s">
        <v>209</v>
      </c>
      <c r="N106" t="s">
        <v>20</v>
      </c>
      <c r="O106">
        <v>1</v>
      </c>
      <c r="P106" t="s">
        <v>1081</v>
      </c>
      <c r="Q106" t="s">
        <v>1073</v>
      </c>
      <c r="R106" t="s">
        <v>1073</v>
      </c>
      <c r="S106" t="str">
        <f t="shared" si="17"/>
        <v/>
      </c>
      <c r="AF106" s="4"/>
      <c r="AJ106" s="4"/>
      <c r="AN106" s="4"/>
      <c r="AR106" s="4"/>
    </row>
    <row r="107" spans="1:44" x14ac:dyDescent="0.15">
      <c r="A107">
        <v>106</v>
      </c>
      <c r="B107">
        <v>2020</v>
      </c>
      <c r="C107" t="s">
        <v>64</v>
      </c>
      <c r="D107" t="s">
        <v>65</v>
      </c>
      <c r="F107" s="3" t="s">
        <v>23</v>
      </c>
      <c r="G107" s="3" t="s">
        <v>23</v>
      </c>
      <c r="H107" t="s">
        <v>49</v>
      </c>
      <c r="I107" s="3" t="s">
        <v>25</v>
      </c>
      <c r="J107" s="14"/>
      <c r="K107" s="3">
        <v>0</v>
      </c>
      <c r="L107" t="s">
        <v>212</v>
      </c>
      <c r="M107" t="s">
        <v>209</v>
      </c>
      <c r="N107" t="s">
        <v>20</v>
      </c>
      <c r="O107">
        <v>0</v>
      </c>
      <c r="P107" t="s">
        <v>1084</v>
      </c>
      <c r="Q107" t="s">
        <v>1073</v>
      </c>
      <c r="R107" t="s">
        <v>1073</v>
      </c>
      <c r="S107" t="str">
        <f t="shared" si="17"/>
        <v/>
      </c>
      <c r="Z107" s="1"/>
      <c r="AF107" s="4"/>
      <c r="AJ107" s="4"/>
      <c r="AN107" s="4"/>
      <c r="AR107" s="4"/>
    </row>
    <row r="108" spans="1:44" x14ac:dyDescent="0.15">
      <c r="A108">
        <v>107</v>
      </c>
      <c r="B108">
        <v>2020</v>
      </c>
      <c r="C108" t="s">
        <v>137</v>
      </c>
      <c r="D108" t="s">
        <v>213</v>
      </c>
      <c r="F108" s="3" t="s">
        <v>23</v>
      </c>
      <c r="G108" s="3" t="s">
        <v>23</v>
      </c>
      <c r="H108" t="s">
        <v>16</v>
      </c>
      <c r="I108" s="3" t="s">
        <v>17</v>
      </c>
      <c r="J108" s="14"/>
      <c r="K108" s="3">
        <v>100</v>
      </c>
      <c r="L108" t="s">
        <v>212</v>
      </c>
      <c r="M108" t="s">
        <v>209</v>
      </c>
      <c r="N108" t="s">
        <v>36</v>
      </c>
      <c r="O108">
        <v>0</v>
      </c>
      <c r="P108" t="s">
        <v>1081</v>
      </c>
      <c r="Q108" t="s">
        <v>1073</v>
      </c>
      <c r="R108" t="s">
        <v>1073</v>
      </c>
      <c r="S108" t="str">
        <f t="shared" si="17"/>
        <v/>
      </c>
      <c r="AB108" s="4"/>
      <c r="AF108" s="4"/>
      <c r="AJ108" s="4"/>
      <c r="AN108" s="4"/>
      <c r="AR108" s="4"/>
    </row>
    <row r="109" spans="1:44" x14ac:dyDescent="0.15">
      <c r="A109">
        <v>108</v>
      </c>
      <c r="B109">
        <v>2020</v>
      </c>
      <c r="C109" t="s">
        <v>214</v>
      </c>
      <c r="D109" t="s">
        <v>215</v>
      </c>
      <c r="F109" s="3" t="s">
        <v>23</v>
      </c>
      <c r="G109" s="3" t="s">
        <v>23</v>
      </c>
      <c r="H109" t="s">
        <v>67</v>
      </c>
      <c r="I109" s="3" t="s">
        <v>17</v>
      </c>
      <c r="J109" s="14"/>
      <c r="K109" s="3">
        <v>100</v>
      </c>
      <c r="L109" t="s">
        <v>212</v>
      </c>
      <c r="M109" t="s">
        <v>209</v>
      </c>
      <c r="N109" t="s">
        <v>20</v>
      </c>
      <c r="O109">
        <v>0</v>
      </c>
      <c r="P109" t="s">
        <v>1081</v>
      </c>
      <c r="Q109" t="s">
        <v>1073</v>
      </c>
      <c r="R109" t="s">
        <v>1073</v>
      </c>
      <c r="S109" t="str">
        <f t="shared" si="17"/>
        <v/>
      </c>
      <c r="V109" s="31"/>
      <c r="W109" s="31"/>
      <c r="X109" s="31"/>
      <c r="AB109" s="4"/>
      <c r="AF109" s="4"/>
      <c r="AJ109" s="4"/>
      <c r="AN109" s="4"/>
      <c r="AR109" s="4"/>
    </row>
    <row r="110" spans="1:44" ht="15.5" customHeight="1" x14ac:dyDescent="0.15">
      <c r="A110">
        <v>109</v>
      </c>
      <c r="B110">
        <v>2020</v>
      </c>
      <c r="C110" t="s">
        <v>216</v>
      </c>
      <c r="D110" t="s">
        <v>217</v>
      </c>
      <c r="F110" s="3" t="s">
        <v>23</v>
      </c>
      <c r="G110" s="3" t="s">
        <v>23</v>
      </c>
      <c r="H110" t="s">
        <v>71</v>
      </c>
      <c r="I110" s="3" t="s">
        <v>17</v>
      </c>
      <c r="J110" s="14"/>
      <c r="K110" s="3">
        <v>100</v>
      </c>
      <c r="L110" t="s">
        <v>212</v>
      </c>
      <c r="M110" t="s">
        <v>209</v>
      </c>
      <c r="N110" t="s">
        <v>36</v>
      </c>
      <c r="O110">
        <v>0</v>
      </c>
      <c r="P110" t="s">
        <v>1073</v>
      </c>
      <c r="Q110" t="s">
        <v>1073</v>
      </c>
      <c r="R110" t="s">
        <v>1073</v>
      </c>
      <c r="S110" t="str">
        <f t="shared" si="17"/>
        <v/>
      </c>
      <c r="V110" s="1"/>
      <c r="AB110" s="4"/>
      <c r="AF110" s="4"/>
      <c r="AJ110" s="4"/>
      <c r="AN110" s="4"/>
      <c r="AR110" s="4"/>
    </row>
    <row r="111" spans="1:44" x14ac:dyDescent="0.15">
      <c r="A111">
        <v>110</v>
      </c>
      <c r="B111">
        <v>2020</v>
      </c>
      <c r="C111" t="s">
        <v>218</v>
      </c>
      <c r="D111" t="s">
        <v>219</v>
      </c>
      <c r="F111" s="3" t="s">
        <v>23</v>
      </c>
      <c r="G111" s="3" t="s">
        <v>23</v>
      </c>
      <c r="H111" t="s">
        <v>67</v>
      </c>
      <c r="I111" s="3" t="s">
        <v>25</v>
      </c>
      <c r="J111" s="14"/>
      <c r="K111" s="3">
        <v>0</v>
      </c>
      <c r="L111" t="s">
        <v>212</v>
      </c>
      <c r="M111" t="s">
        <v>209</v>
      </c>
      <c r="N111" t="s">
        <v>36</v>
      </c>
      <c r="O111">
        <v>0</v>
      </c>
      <c r="P111" t="s">
        <v>1081</v>
      </c>
      <c r="Q111" t="s">
        <v>1073</v>
      </c>
      <c r="R111" t="s">
        <v>1073</v>
      </c>
      <c r="S111" t="str">
        <f t="shared" si="17"/>
        <v/>
      </c>
      <c r="X111" s="4"/>
      <c r="AB111" s="4"/>
      <c r="AF111" s="4"/>
      <c r="AJ111" s="4"/>
      <c r="AN111" s="4"/>
      <c r="AR111" s="4"/>
    </row>
    <row r="112" spans="1:44" x14ac:dyDescent="0.15">
      <c r="A112">
        <v>111</v>
      </c>
      <c r="B112">
        <v>2020</v>
      </c>
      <c r="C112" t="s">
        <v>87</v>
      </c>
      <c r="D112" t="s">
        <v>220</v>
      </c>
      <c r="F112" s="3" t="s">
        <v>89</v>
      </c>
      <c r="G112" s="3" t="s">
        <v>43</v>
      </c>
      <c r="H112" t="s">
        <v>16</v>
      </c>
      <c r="I112" s="3" t="s">
        <v>17</v>
      </c>
      <c r="J112" s="14"/>
      <c r="K112" s="3">
        <v>100</v>
      </c>
      <c r="L112" t="s">
        <v>18</v>
      </c>
      <c r="M112" t="s">
        <v>209</v>
      </c>
      <c r="N112" t="s">
        <v>36</v>
      </c>
      <c r="O112">
        <v>3</v>
      </c>
      <c r="P112" t="s">
        <v>1073</v>
      </c>
      <c r="Q112" t="s">
        <v>1073</v>
      </c>
      <c r="R112" t="s">
        <v>1073</v>
      </c>
      <c r="S112" t="str">
        <f t="shared" si="17"/>
        <v/>
      </c>
      <c r="X112" s="4"/>
      <c r="AB112" s="4"/>
      <c r="AF112" s="4"/>
      <c r="AJ112" s="4"/>
      <c r="AN112" s="4"/>
      <c r="AR112" s="4"/>
    </row>
    <row r="113" spans="1:44" x14ac:dyDescent="0.15">
      <c r="A113">
        <v>112</v>
      </c>
      <c r="B113">
        <v>2020</v>
      </c>
      <c r="C113" t="s">
        <v>45</v>
      </c>
      <c r="D113" t="s">
        <v>46</v>
      </c>
      <c r="F113" s="3" t="s">
        <v>47</v>
      </c>
      <c r="G113" s="3" t="s">
        <v>48</v>
      </c>
      <c r="H113" t="s">
        <v>67</v>
      </c>
      <c r="I113" s="3" t="s">
        <v>17</v>
      </c>
      <c r="J113" s="14"/>
      <c r="K113" s="3">
        <v>100</v>
      </c>
      <c r="L113" t="s">
        <v>44</v>
      </c>
      <c r="M113" t="s">
        <v>209</v>
      </c>
      <c r="N113" t="s">
        <v>36</v>
      </c>
      <c r="O113">
        <v>0</v>
      </c>
      <c r="P113">
        <v>0</v>
      </c>
      <c r="Q113" t="s">
        <v>1073</v>
      </c>
      <c r="R113" t="s">
        <v>1073</v>
      </c>
      <c r="S113" t="str">
        <f t="shared" si="17"/>
        <v>NI&gt;10</v>
      </c>
      <c r="X113" s="4"/>
      <c r="AB113" s="4"/>
    </row>
    <row r="114" spans="1:44" x14ac:dyDescent="0.15">
      <c r="A114">
        <v>113</v>
      </c>
      <c r="B114">
        <v>2020</v>
      </c>
      <c r="C114" t="s">
        <v>45</v>
      </c>
      <c r="D114" t="s">
        <v>46</v>
      </c>
      <c r="F114" s="3" t="s">
        <v>47</v>
      </c>
      <c r="G114" s="3" t="s">
        <v>48</v>
      </c>
      <c r="H114" t="s">
        <v>24</v>
      </c>
      <c r="I114" s="3" t="s">
        <v>25</v>
      </c>
      <c r="J114" s="14"/>
      <c r="K114" s="3">
        <v>50</v>
      </c>
      <c r="L114" t="s">
        <v>212</v>
      </c>
      <c r="M114" t="s">
        <v>209</v>
      </c>
      <c r="N114" t="s">
        <v>20</v>
      </c>
      <c r="O114">
        <v>0</v>
      </c>
      <c r="P114">
        <v>0</v>
      </c>
      <c r="Q114" t="s">
        <v>1073</v>
      </c>
      <c r="R114" t="s">
        <v>1073</v>
      </c>
      <c r="S114" t="str">
        <f t="shared" si="17"/>
        <v>NI&gt;10</v>
      </c>
      <c r="X114" s="4"/>
      <c r="AB114" s="4"/>
    </row>
    <row r="115" spans="1:44" x14ac:dyDescent="0.15">
      <c r="A115">
        <v>114</v>
      </c>
      <c r="B115">
        <v>2020</v>
      </c>
      <c r="C115" t="s">
        <v>221</v>
      </c>
      <c r="D115" t="s">
        <v>222</v>
      </c>
      <c r="F115" s="3" t="s">
        <v>14</v>
      </c>
      <c r="G115" s="3" t="s">
        <v>15</v>
      </c>
      <c r="H115" t="s">
        <v>24</v>
      </c>
      <c r="I115" s="3" t="s">
        <v>25</v>
      </c>
      <c r="J115" s="14"/>
      <c r="K115" s="3">
        <v>0</v>
      </c>
      <c r="L115" t="s">
        <v>18</v>
      </c>
      <c r="M115" t="s">
        <v>209</v>
      </c>
      <c r="N115" t="s">
        <v>20</v>
      </c>
      <c r="O115">
        <v>1</v>
      </c>
      <c r="P115" t="s">
        <v>1073</v>
      </c>
      <c r="Q115" t="s">
        <v>1073</v>
      </c>
      <c r="R115" t="s">
        <v>1073</v>
      </c>
      <c r="S115" t="str">
        <f t="shared" si="17"/>
        <v/>
      </c>
      <c r="AB115" s="4"/>
    </row>
    <row r="116" spans="1:44" x14ac:dyDescent="0.15">
      <c r="A116">
        <v>115</v>
      </c>
      <c r="B116">
        <v>2020</v>
      </c>
      <c r="C116" t="s">
        <v>206</v>
      </c>
      <c r="D116" t="s">
        <v>223</v>
      </c>
      <c r="F116" s="3" t="s">
        <v>23</v>
      </c>
      <c r="G116" s="3" t="s">
        <v>23</v>
      </c>
      <c r="H116" t="s">
        <v>24</v>
      </c>
      <c r="I116" s="3" t="s">
        <v>25</v>
      </c>
      <c r="J116" s="14"/>
      <c r="K116" s="3">
        <v>0</v>
      </c>
      <c r="L116" t="s">
        <v>18</v>
      </c>
      <c r="M116" t="s">
        <v>209</v>
      </c>
      <c r="N116" t="s">
        <v>20</v>
      </c>
      <c r="O116">
        <v>2</v>
      </c>
      <c r="P116" t="s">
        <v>1081</v>
      </c>
      <c r="Q116" t="s">
        <v>1073</v>
      </c>
      <c r="R116" t="s">
        <v>1073</v>
      </c>
      <c r="S116" t="str">
        <f t="shared" si="17"/>
        <v/>
      </c>
      <c r="V116" s="1"/>
      <c r="AB116" s="4"/>
    </row>
    <row r="117" spans="1:44" x14ac:dyDescent="0.15">
      <c r="A117">
        <v>116</v>
      </c>
      <c r="B117">
        <v>2020</v>
      </c>
      <c r="C117" t="s">
        <v>45</v>
      </c>
      <c r="D117" t="s">
        <v>46</v>
      </c>
      <c r="F117" s="3" t="s">
        <v>47</v>
      </c>
      <c r="G117" s="3" t="s">
        <v>48</v>
      </c>
      <c r="H117" t="s">
        <v>24</v>
      </c>
      <c r="I117" s="3" t="s">
        <v>25</v>
      </c>
      <c r="J117" s="14"/>
      <c r="K117" s="3">
        <v>50</v>
      </c>
      <c r="L117" t="s">
        <v>212</v>
      </c>
      <c r="M117" t="s">
        <v>209</v>
      </c>
      <c r="N117" t="s">
        <v>20</v>
      </c>
      <c r="O117">
        <v>0</v>
      </c>
      <c r="P117">
        <v>0</v>
      </c>
      <c r="Q117" t="s">
        <v>1073</v>
      </c>
      <c r="R117" t="s">
        <v>1073</v>
      </c>
      <c r="S117" t="str">
        <f t="shared" si="17"/>
        <v>NI&gt;10</v>
      </c>
      <c r="X117" s="4"/>
    </row>
    <row r="118" spans="1:44" x14ac:dyDescent="0.15">
      <c r="A118">
        <v>117</v>
      </c>
      <c r="B118">
        <v>2020</v>
      </c>
      <c r="C118" t="s">
        <v>45</v>
      </c>
      <c r="D118" t="s">
        <v>46</v>
      </c>
      <c r="F118" s="3" t="s">
        <v>47</v>
      </c>
      <c r="G118" s="3" t="s">
        <v>48</v>
      </c>
      <c r="H118" t="s">
        <v>67</v>
      </c>
      <c r="I118" s="3" t="s">
        <v>17</v>
      </c>
      <c r="J118" s="14"/>
      <c r="K118" s="3">
        <v>100</v>
      </c>
      <c r="L118" t="s">
        <v>212</v>
      </c>
      <c r="M118" t="s">
        <v>209</v>
      </c>
      <c r="N118" t="s">
        <v>36</v>
      </c>
      <c r="O118">
        <v>0</v>
      </c>
      <c r="P118">
        <v>0</v>
      </c>
      <c r="Q118" t="s">
        <v>1073</v>
      </c>
      <c r="R118" t="s">
        <v>1073</v>
      </c>
      <c r="S118" t="str">
        <f t="shared" si="17"/>
        <v>NI&gt;10</v>
      </c>
      <c r="X118" s="4"/>
      <c r="AD118" s="1"/>
      <c r="AH118" s="1"/>
      <c r="AL118" s="1"/>
      <c r="AP118" s="1"/>
    </row>
    <row r="119" spans="1:44" x14ac:dyDescent="0.15">
      <c r="A119">
        <v>118</v>
      </c>
      <c r="B119">
        <v>2020</v>
      </c>
      <c r="C119" t="s">
        <v>84</v>
      </c>
      <c r="D119" t="s">
        <v>85</v>
      </c>
      <c r="F119" s="3" t="s">
        <v>23</v>
      </c>
      <c r="G119" s="3" t="s">
        <v>23</v>
      </c>
      <c r="H119" t="s">
        <v>24</v>
      </c>
      <c r="I119" s="3" t="s">
        <v>25</v>
      </c>
      <c r="J119" s="14"/>
      <c r="K119" s="3">
        <v>0</v>
      </c>
      <c r="L119" t="s">
        <v>212</v>
      </c>
      <c r="M119" t="s">
        <v>209</v>
      </c>
      <c r="N119" t="s">
        <v>20</v>
      </c>
      <c r="O119">
        <v>0</v>
      </c>
      <c r="P119" t="s">
        <v>1081</v>
      </c>
      <c r="Q119" t="s">
        <v>1073</v>
      </c>
      <c r="R119" t="s">
        <v>1073</v>
      </c>
      <c r="S119" t="str">
        <f t="shared" si="17"/>
        <v/>
      </c>
      <c r="X119" s="4"/>
      <c r="AF119" s="4"/>
      <c r="AJ119" s="4"/>
      <c r="AN119" s="4"/>
      <c r="AR119" s="4"/>
    </row>
    <row r="120" spans="1:44" x14ac:dyDescent="0.15">
      <c r="A120">
        <v>119</v>
      </c>
      <c r="B120">
        <v>2020</v>
      </c>
      <c r="C120" t="s">
        <v>224</v>
      </c>
      <c r="D120" t="s">
        <v>225</v>
      </c>
      <c r="F120" s="3" t="s">
        <v>23</v>
      </c>
      <c r="G120" s="3" t="s">
        <v>23</v>
      </c>
      <c r="H120" t="s">
        <v>71</v>
      </c>
      <c r="I120" s="3" t="s">
        <v>17</v>
      </c>
      <c r="J120" s="14"/>
      <c r="K120" s="3">
        <v>100</v>
      </c>
      <c r="L120" t="s">
        <v>212</v>
      </c>
      <c r="M120" t="s">
        <v>209</v>
      </c>
      <c r="N120" t="s">
        <v>36</v>
      </c>
      <c r="O120">
        <v>0</v>
      </c>
      <c r="P120" t="s">
        <v>1073</v>
      </c>
      <c r="Q120" t="s">
        <v>1073</v>
      </c>
      <c r="R120" t="s">
        <v>1073</v>
      </c>
      <c r="S120" t="str">
        <f t="shared" si="17"/>
        <v/>
      </c>
      <c r="X120" s="4"/>
      <c r="AF120" s="4"/>
      <c r="AJ120" s="4"/>
      <c r="AN120" s="4"/>
      <c r="AR120" s="4"/>
    </row>
    <row r="121" spans="1:44" x14ac:dyDescent="0.15">
      <c r="A121">
        <v>120</v>
      </c>
      <c r="B121">
        <v>2020</v>
      </c>
      <c r="C121" t="s">
        <v>145</v>
      </c>
      <c r="D121" t="s">
        <v>146</v>
      </c>
      <c r="F121" s="3" t="s">
        <v>23</v>
      </c>
      <c r="G121" s="3" t="s">
        <v>23</v>
      </c>
      <c r="H121" t="s">
        <v>24</v>
      </c>
      <c r="I121" s="3" t="s">
        <v>25</v>
      </c>
      <c r="J121" s="14"/>
      <c r="K121" s="3">
        <v>0</v>
      </c>
      <c r="L121" t="s">
        <v>18</v>
      </c>
      <c r="M121" t="s">
        <v>209</v>
      </c>
      <c r="N121" t="s">
        <v>20</v>
      </c>
      <c r="O121">
        <v>1</v>
      </c>
      <c r="P121" t="s">
        <v>1081</v>
      </c>
      <c r="Q121" t="s">
        <v>1073</v>
      </c>
      <c r="R121" t="s">
        <v>1073</v>
      </c>
      <c r="S121" t="str">
        <f t="shared" si="17"/>
        <v/>
      </c>
      <c r="X121" s="4"/>
      <c r="AF121" s="4"/>
      <c r="AJ121" s="4"/>
      <c r="AN121" s="4"/>
      <c r="AR121" s="4"/>
    </row>
    <row r="122" spans="1:44" x14ac:dyDescent="0.15">
      <c r="A122">
        <v>121</v>
      </c>
      <c r="B122">
        <v>2020</v>
      </c>
      <c r="C122" t="s">
        <v>227</v>
      </c>
      <c r="D122" t="s">
        <v>228</v>
      </c>
      <c r="F122" s="3" t="s">
        <v>23</v>
      </c>
      <c r="G122" s="3" t="s">
        <v>23</v>
      </c>
      <c r="H122" t="s">
        <v>24</v>
      </c>
      <c r="I122" s="3" t="s">
        <v>25</v>
      </c>
      <c r="J122" s="14"/>
      <c r="K122" s="3">
        <v>0</v>
      </c>
      <c r="L122" t="s">
        <v>18</v>
      </c>
      <c r="M122" t="s">
        <v>209</v>
      </c>
      <c r="N122" t="s">
        <v>20</v>
      </c>
      <c r="O122">
        <v>2</v>
      </c>
      <c r="P122" t="s">
        <v>1081</v>
      </c>
      <c r="Q122" t="s">
        <v>1073</v>
      </c>
      <c r="R122" t="s">
        <v>1073</v>
      </c>
      <c r="S122" t="str">
        <f t="shared" si="17"/>
        <v/>
      </c>
      <c r="X122" s="4"/>
      <c r="Z122" s="1"/>
      <c r="AF122" s="4"/>
      <c r="AJ122" s="4"/>
      <c r="AN122" s="4"/>
      <c r="AR122" s="4"/>
    </row>
    <row r="123" spans="1:44" x14ac:dyDescent="0.15">
      <c r="A123">
        <v>122</v>
      </c>
      <c r="B123">
        <v>2020</v>
      </c>
      <c r="C123" t="s">
        <v>229</v>
      </c>
      <c r="D123" t="s">
        <v>230</v>
      </c>
      <c r="F123" s="3" t="s">
        <v>23</v>
      </c>
      <c r="G123" s="3" t="s">
        <v>23</v>
      </c>
      <c r="H123" t="s">
        <v>16</v>
      </c>
      <c r="I123" s="3" t="s">
        <v>17</v>
      </c>
      <c r="J123" s="14"/>
      <c r="K123" s="3">
        <v>100</v>
      </c>
      <c r="L123" t="s">
        <v>212</v>
      </c>
      <c r="M123" t="s">
        <v>209</v>
      </c>
      <c r="N123" t="s">
        <v>36</v>
      </c>
      <c r="O123">
        <v>0</v>
      </c>
      <c r="P123" t="s">
        <v>1081</v>
      </c>
      <c r="Q123" t="s">
        <v>1073</v>
      </c>
      <c r="R123" t="s">
        <v>1073</v>
      </c>
      <c r="S123" t="str">
        <f t="shared" si="17"/>
        <v/>
      </c>
      <c r="X123" s="4"/>
      <c r="AB123" s="4"/>
      <c r="AF123" s="4"/>
      <c r="AJ123" s="4"/>
      <c r="AN123" s="4"/>
      <c r="AR123" s="4"/>
    </row>
    <row r="124" spans="1:44" x14ac:dyDescent="0.15">
      <c r="A124">
        <v>123</v>
      </c>
      <c r="B124">
        <v>2020</v>
      </c>
      <c r="C124" t="s">
        <v>45</v>
      </c>
      <c r="D124" t="s">
        <v>46</v>
      </c>
      <c r="F124" s="3" t="s">
        <v>47</v>
      </c>
      <c r="G124" s="3" t="s">
        <v>48</v>
      </c>
      <c r="H124" t="s">
        <v>24</v>
      </c>
      <c r="I124" s="3" t="s">
        <v>25</v>
      </c>
      <c r="J124" s="14"/>
      <c r="K124" s="3">
        <v>50</v>
      </c>
      <c r="L124" t="s">
        <v>18</v>
      </c>
      <c r="M124" t="s">
        <v>209</v>
      </c>
      <c r="N124" t="s">
        <v>36</v>
      </c>
      <c r="O124">
        <v>0</v>
      </c>
      <c r="P124">
        <v>0</v>
      </c>
      <c r="Q124" t="s">
        <v>1073</v>
      </c>
      <c r="R124" t="s">
        <v>1073</v>
      </c>
      <c r="S124" t="str">
        <f t="shared" si="17"/>
        <v>NI&gt;10</v>
      </c>
      <c r="X124" s="4"/>
      <c r="AB124" s="4"/>
      <c r="AF124" s="4"/>
      <c r="AJ124" s="4"/>
      <c r="AN124" s="4"/>
      <c r="AR124" s="4"/>
    </row>
    <row r="125" spans="1:44" x14ac:dyDescent="0.15">
      <c r="A125">
        <v>124</v>
      </c>
      <c r="B125">
        <v>2020</v>
      </c>
      <c r="C125" t="s">
        <v>231</v>
      </c>
      <c r="D125" t="s">
        <v>232</v>
      </c>
      <c r="F125" s="3" t="s">
        <v>23</v>
      </c>
      <c r="G125" s="3" t="s">
        <v>23</v>
      </c>
      <c r="H125" t="s">
        <v>24</v>
      </c>
      <c r="I125" s="3" t="s">
        <v>25</v>
      </c>
      <c r="J125" s="14"/>
      <c r="K125" s="3">
        <v>0</v>
      </c>
      <c r="L125" t="s">
        <v>18</v>
      </c>
      <c r="M125" t="s">
        <v>209</v>
      </c>
      <c r="N125" t="s">
        <v>20</v>
      </c>
      <c r="O125">
        <v>0</v>
      </c>
      <c r="P125" t="s">
        <v>1081</v>
      </c>
      <c r="Q125" t="s">
        <v>1073</v>
      </c>
      <c r="R125" t="s">
        <v>1073</v>
      </c>
      <c r="S125" t="str">
        <f t="shared" si="17"/>
        <v/>
      </c>
      <c r="X125" s="4"/>
      <c r="AB125" s="4"/>
      <c r="AF125" s="4"/>
      <c r="AJ125" s="4"/>
      <c r="AN125" s="4"/>
      <c r="AR125" s="4"/>
    </row>
    <row r="126" spans="1:44" x14ac:dyDescent="0.15">
      <c r="A126">
        <v>125</v>
      </c>
      <c r="B126">
        <v>2020</v>
      </c>
      <c r="C126" t="s">
        <v>126</v>
      </c>
      <c r="D126" t="s">
        <v>233</v>
      </c>
      <c r="F126" s="3" t="s">
        <v>96</v>
      </c>
      <c r="G126" s="3" t="s">
        <v>48</v>
      </c>
      <c r="H126" t="s">
        <v>16</v>
      </c>
      <c r="I126" s="3" t="s">
        <v>17</v>
      </c>
      <c r="J126" s="14"/>
      <c r="K126" s="3">
        <v>100</v>
      </c>
      <c r="L126" t="s">
        <v>18</v>
      </c>
      <c r="M126" t="s">
        <v>209</v>
      </c>
      <c r="N126" t="s">
        <v>36</v>
      </c>
      <c r="O126">
        <v>0</v>
      </c>
      <c r="P126">
        <v>0</v>
      </c>
      <c r="Q126" t="s">
        <v>1073</v>
      </c>
      <c r="R126" t="s">
        <v>1073</v>
      </c>
      <c r="S126" t="str">
        <f t="shared" si="17"/>
        <v>NI&gt;10</v>
      </c>
      <c r="AB126" s="4"/>
      <c r="AF126" s="4"/>
      <c r="AJ126" s="4"/>
      <c r="AN126" s="4"/>
      <c r="AR126" s="4"/>
    </row>
    <row r="127" spans="1:44" x14ac:dyDescent="0.15">
      <c r="A127">
        <v>126</v>
      </c>
      <c r="B127">
        <v>2020</v>
      </c>
      <c r="C127" t="s">
        <v>234</v>
      </c>
      <c r="D127" t="s">
        <v>235</v>
      </c>
      <c r="F127" s="3" t="s">
        <v>23</v>
      </c>
      <c r="G127" s="3" t="s">
        <v>23</v>
      </c>
      <c r="H127" t="s">
        <v>16</v>
      </c>
      <c r="I127" s="3" t="s">
        <v>17</v>
      </c>
      <c r="J127" s="14"/>
      <c r="K127" s="3">
        <v>100</v>
      </c>
      <c r="L127" t="s">
        <v>212</v>
      </c>
      <c r="M127" t="s">
        <v>209</v>
      </c>
      <c r="N127" t="s">
        <v>20</v>
      </c>
      <c r="O127">
        <v>0</v>
      </c>
      <c r="P127" t="s">
        <v>1081</v>
      </c>
      <c r="Q127" t="s">
        <v>1073</v>
      </c>
      <c r="R127" t="s">
        <v>1073</v>
      </c>
      <c r="S127" t="str">
        <f t="shared" si="17"/>
        <v/>
      </c>
      <c r="AB127" s="4"/>
      <c r="AF127" s="4"/>
      <c r="AJ127" s="4"/>
      <c r="AN127" s="4"/>
      <c r="AR127" s="4"/>
    </row>
    <row r="128" spans="1:44" x14ac:dyDescent="0.15">
      <c r="A128">
        <v>127</v>
      </c>
      <c r="B128">
        <v>2020</v>
      </c>
      <c r="C128" t="s">
        <v>236</v>
      </c>
      <c r="D128" t="s">
        <v>237</v>
      </c>
      <c r="F128" s="3" t="s">
        <v>23</v>
      </c>
      <c r="G128" s="3" t="s">
        <v>23</v>
      </c>
      <c r="H128" t="s">
        <v>24</v>
      </c>
      <c r="I128" s="3" t="s">
        <v>25</v>
      </c>
      <c r="J128" s="14"/>
      <c r="K128" s="3">
        <v>0</v>
      </c>
      <c r="L128" t="s">
        <v>212</v>
      </c>
      <c r="M128" t="s">
        <v>209</v>
      </c>
      <c r="N128" t="s">
        <v>36</v>
      </c>
      <c r="O128">
        <v>0</v>
      </c>
      <c r="P128" t="s">
        <v>1081</v>
      </c>
      <c r="Q128" t="s">
        <v>1073</v>
      </c>
      <c r="R128" t="s">
        <v>1073</v>
      </c>
      <c r="S128" t="str">
        <f t="shared" si="17"/>
        <v/>
      </c>
      <c r="AB128" s="4"/>
      <c r="AF128" s="4"/>
      <c r="AJ128" s="4"/>
      <c r="AN128" s="4"/>
      <c r="AR128" s="4"/>
    </row>
    <row r="129" spans="1:44" x14ac:dyDescent="0.15">
      <c r="A129">
        <v>128</v>
      </c>
      <c r="B129">
        <v>2020</v>
      </c>
      <c r="C129" t="s">
        <v>218</v>
      </c>
      <c r="D129" t="s">
        <v>219</v>
      </c>
      <c r="F129" s="3" t="s">
        <v>23</v>
      </c>
      <c r="G129" s="3" t="s">
        <v>23</v>
      </c>
      <c r="H129" s="7" t="s">
        <v>54</v>
      </c>
      <c r="I129" s="3" t="s">
        <v>25</v>
      </c>
      <c r="J129" s="14"/>
      <c r="K129" s="3">
        <v>0</v>
      </c>
      <c r="L129" t="s">
        <v>212</v>
      </c>
      <c r="M129" t="s">
        <v>209</v>
      </c>
      <c r="N129" t="s">
        <v>36</v>
      </c>
      <c r="O129">
        <v>0</v>
      </c>
      <c r="P129" t="s">
        <v>1081</v>
      </c>
      <c r="Q129" t="s">
        <v>1073</v>
      </c>
      <c r="R129" t="s">
        <v>1073</v>
      </c>
      <c r="S129" t="str">
        <f t="shared" si="17"/>
        <v/>
      </c>
      <c r="AB129" s="4"/>
      <c r="AF129" s="4"/>
      <c r="AJ129" s="4"/>
      <c r="AN129" s="4"/>
      <c r="AR129" s="4"/>
    </row>
    <row r="130" spans="1:44" x14ac:dyDescent="0.15">
      <c r="A130">
        <v>129</v>
      </c>
      <c r="B130">
        <v>2020</v>
      </c>
      <c r="C130" t="s">
        <v>87</v>
      </c>
      <c r="D130" t="s">
        <v>220</v>
      </c>
      <c r="F130" s="3" t="s">
        <v>89</v>
      </c>
      <c r="G130" s="3" t="s">
        <v>43</v>
      </c>
      <c r="H130" t="s">
        <v>49</v>
      </c>
      <c r="I130" s="3" t="s">
        <v>17</v>
      </c>
      <c r="J130" s="14"/>
      <c r="K130" s="3">
        <v>100</v>
      </c>
      <c r="L130" t="s">
        <v>44</v>
      </c>
      <c r="M130" t="s">
        <v>209</v>
      </c>
      <c r="N130" t="s">
        <v>36</v>
      </c>
      <c r="O130">
        <v>0</v>
      </c>
      <c r="P130" t="s">
        <v>1073</v>
      </c>
      <c r="Q130" t="s">
        <v>1073</v>
      </c>
      <c r="R130" t="s">
        <v>1073</v>
      </c>
      <c r="S130" t="str">
        <f t="shared" ref="S130:S193" si="18">IF(ISNUMBER(SEARCH(F130,$AF$12)),"","NI&gt;10")</f>
        <v/>
      </c>
      <c r="AB130" s="4"/>
    </row>
    <row r="131" spans="1:44" x14ac:dyDescent="0.15">
      <c r="A131">
        <v>130</v>
      </c>
      <c r="B131">
        <v>2020</v>
      </c>
      <c r="C131" t="s">
        <v>238</v>
      </c>
      <c r="D131" t="s">
        <v>192</v>
      </c>
      <c r="F131" s="3" t="s">
        <v>23</v>
      </c>
      <c r="G131" s="3" t="s">
        <v>23</v>
      </c>
      <c r="H131" t="s">
        <v>71</v>
      </c>
      <c r="I131" s="3" t="s">
        <v>17</v>
      </c>
      <c r="J131" s="14"/>
      <c r="K131" s="3">
        <v>100</v>
      </c>
      <c r="L131" t="s">
        <v>212</v>
      </c>
      <c r="M131" t="s">
        <v>209</v>
      </c>
      <c r="N131" t="s">
        <v>36</v>
      </c>
      <c r="O131">
        <v>0</v>
      </c>
      <c r="P131" t="s">
        <v>1073</v>
      </c>
      <c r="Q131" t="s">
        <v>1073</v>
      </c>
      <c r="R131" t="s">
        <v>1073</v>
      </c>
      <c r="S131" t="str">
        <f t="shared" si="18"/>
        <v/>
      </c>
      <c r="V131" s="1"/>
      <c r="AB131" s="4"/>
    </row>
    <row r="132" spans="1:44" x14ac:dyDescent="0.15">
      <c r="A132">
        <v>131</v>
      </c>
      <c r="B132">
        <v>2020</v>
      </c>
      <c r="C132" t="s">
        <v>239</v>
      </c>
      <c r="D132" t="s">
        <v>240</v>
      </c>
      <c r="F132" s="3" t="s">
        <v>23</v>
      </c>
      <c r="G132" s="3" t="s">
        <v>23</v>
      </c>
      <c r="H132" t="s">
        <v>16</v>
      </c>
      <c r="I132" s="3" t="s">
        <v>17</v>
      </c>
      <c r="J132" s="14"/>
      <c r="K132" s="3">
        <v>100</v>
      </c>
      <c r="L132" t="s">
        <v>212</v>
      </c>
      <c r="M132" t="s">
        <v>209</v>
      </c>
      <c r="N132" t="s">
        <v>36</v>
      </c>
      <c r="O132">
        <v>0</v>
      </c>
      <c r="P132" t="s">
        <v>1081</v>
      </c>
      <c r="Q132" t="s">
        <v>1073</v>
      </c>
      <c r="R132" t="s">
        <v>1073</v>
      </c>
      <c r="S132" t="str">
        <f t="shared" si="18"/>
        <v/>
      </c>
      <c r="X132" s="4"/>
      <c r="AB132" s="4"/>
      <c r="AE132" s="5"/>
      <c r="AI132" s="5"/>
      <c r="AM132" s="5"/>
      <c r="AQ132" s="5"/>
    </row>
    <row r="133" spans="1:44" x14ac:dyDescent="0.15">
      <c r="A133">
        <v>132</v>
      </c>
      <c r="B133">
        <v>2020</v>
      </c>
      <c r="C133" t="s">
        <v>241</v>
      </c>
      <c r="D133" t="s">
        <v>242</v>
      </c>
      <c r="F133" s="3" t="s">
        <v>74</v>
      </c>
      <c r="G133" s="3" t="s">
        <v>35</v>
      </c>
      <c r="H133" t="s">
        <v>16</v>
      </c>
      <c r="I133" s="3" t="s">
        <v>17</v>
      </c>
      <c r="J133" s="14"/>
      <c r="K133" s="3">
        <v>100</v>
      </c>
      <c r="L133" t="s">
        <v>212</v>
      </c>
      <c r="M133" t="s">
        <v>209</v>
      </c>
      <c r="N133" t="s">
        <v>36</v>
      </c>
      <c r="O133">
        <v>0</v>
      </c>
      <c r="P133" t="s">
        <v>1073</v>
      </c>
      <c r="Q133" t="s">
        <v>1073</v>
      </c>
      <c r="R133" t="s">
        <v>1073</v>
      </c>
      <c r="S133" t="str">
        <f t="shared" si="18"/>
        <v/>
      </c>
      <c r="X133" s="4"/>
      <c r="AB133" s="4"/>
    </row>
    <row r="134" spans="1:44" x14ac:dyDescent="0.15">
      <c r="A134">
        <v>133</v>
      </c>
      <c r="B134">
        <v>2020</v>
      </c>
      <c r="C134" t="s">
        <v>142</v>
      </c>
      <c r="D134" t="s">
        <v>143</v>
      </c>
      <c r="F134" s="3" t="s">
        <v>23</v>
      </c>
      <c r="G134" s="3" t="s">
        <v>23</v>
      </c>
      <c r="H134" t="s">
        <v>24</v>
      </c>
      <c r="I134" s="3" t="s">
        <v>25</v>
      </c>
      <c r="J134" s="14"/>
      <c r="K134" s="3">
        <v>0</v>
      </c>
      <c r="L134" t="s">
        <v>18</v>
      </c>
      <c r="M134" t="s">
        <v>209</v>
      </c>
      <c r="N134" t="s">
        <v>36</v>
      </c>
      <c r="O134">
        <v>1</v>
      </c>
      <c r="P134" t="s">
        <v>1081</v>
      </c>
      <c r="Q134" t="s">
        <v>1073</v>
      </c>
      <c r="R134" t="s">
        <v>1073</v>
      </c>
      <c r="S134" t="str">
        <f t="shared" si="18"/>
        <v/>
      </c>
      <c r="X134" s="4"/>
    </row>
    <row r="135" spans="1:44" x14ac:dyDescent="0.15">
      <c r="A135">
        <v>134</v>
      </c>
      <c r="B135">
        <v>2020</v>
      </c>
      <c r="C135" t="s">
        <v>243</v>
      </c>
      <c r="D135" t="s">
        <v>244</v>
      </c>
      <c r="F135" s="3" t="s">
        <v>136</v>
      </c>
      <c r="G135" s="3" t="s">
        <v>43</v>
      </c>
      <c r="H135" t="s">
        <v>24</v>
      </c>
      <c r="I135" s="3" t="s">
        <v>25</v>
      </c>
      <c r="J135" s="14"/>
      <c r="K135" s="3">
        <v>50</v>
      </c>
      <c r="L135" t="s">
        <v>18</v>
      </c>
      <c r="M135" t="s">
        <v>209</v>
      </c>
      <c r="N135" t="s">
        <v>36</v>
      </c>
      <c r="O135">
        <v>0</v>
      </c>
      <c r="P135">
        <v>0</v>
      </c>
      <c r="Q135" t="s">
        <v>1073</v>
      </c>
      <c r="R135" t="s">
        <v>1073</v>
      </c>
      <c r="S135" t="str">
        <f t="shared" si="18"/>
        <v>NI&gt;10</v>
      </c>
      <c r="X135" s="4"/>
      <c r="AE135" s="5"/>
      <c r="AI135" s="5"/>
      <c r="AM135" s="5"/>
      <c r="AQ135" s="5"/>
    </row>
    <row r="136" spans="1:44" x14ac:dyDescent="0.15">
      <c r="A136">
        <v>135</v>
      </c>
      <c r="B136">
        <v>2020</v>
      </c>
      <c r="C136" t="s">
        <v>103</v>
      </c>
      <c r="D136" t="s">
        <v>103</v>
      </c>
      <c r="F136" s="3" t="s">
        <v>23</v>
      </c>
      <c r="G136" s="3" t="s">
        <v>23</v>
      </c>
      <c r="H136" t="s">
        <v>60</v>
      </c>
      <c r="I136" s="3" t="s">
        <v>25</v>
      </c>
      <c r="J136" s="14"/>
      <c r="K136" s="3">
        <v>0</v>
      </c>
      <c r="L136" t="s">
        <v>212</v>
      </c>
      <c r="M136" t="s">
        <v>209</v>
      </c>
      <c r="N136" t="s">
        <v>20</v>
      </c>
      <c r="O136">
        <v>0</v>
      </c>
      <c r="P136" t="s">
        <v>1081</v>
      </c>
      <c r="Q136" t="s">
        <v>1073</v>
      </c>
      <c r="R136" t="s">
        <v>1073</v>
      </c>
      <c r="S136" t="str">
        <f t="shared" si="18"/>
        <v/>
      </c>
      <c r="X136" s="4"/>
      <c r="AA136" s="5"/>
    </row>
    <row r="137" spans="1:44" x14ac:dyDescent="0.15">
      <c r="A137">
        <v>136</v>
      </c>
      <c r="B137">
        <v>2020</v>
      </c>
      <c r="C137" t="s">
        <v>245</v>
      </c>
      <c r="D137" t="s">
        <v>246</v>
      </c>
      <c r="F137" s="3" t="s">
        <v>23</v>
      </c>
      <c r="G137" s="3" t="s">
        <v>23</v>
      </c>
      <c r="H137" t="s">
        <v>67</v>
      </c>
      <c r="I137" s="3" t="s">
        <v>17</v>
      </c>
      <c r="J137" s="14"/>
      <c r="K137" s="3">
        <v>100</v>
      </c>
      <c r="L137" t="s">
        <v>212</v>
      </c>
      <c r="M137" t="s">
        <v>209</v>
      </c>
      <c r="N137" t="s">
        <v>36</v>
      </c>
      <c r="O137">
        <v>0</v>
      </c>
      <c r="P137">
        <v>0</v>
      </c>
      <c r="Q137" t="s">
        <v>1073</v>
      </c>
      <c r="R137" t="s">
        <v>1073</v>
      </c>
      <c r="S137" t="str">
        <f t="shared" si="18"/>
        <v/>
      </c>
      <c r="X137" s="4"/>
    </row>
    <row r="138" spans="1:44" x14ac:dyDescent="0.15">
      <c r="A138">
        <v>137</v>
      </c>
      <c r="B138">
        <v>2020</v>
      </c>
      <c r="C138" t="s">
        <v>247</v>
      </c>
      <c r="D138" t="s">
        <v>248</v>
      </c>
      <c r="F138" s="3" t="s">
        <v>23</v>
      </c>
      <c r="G138" s="3" t="s">
        <v>23</v>
      </c>
      <c r="H138" t="s">
        <v>24</v>
      </c>
      <c r="I138" s="3" t="s">
        <v>25</v>
      </c>
      <c r="J138" s="14"/>
      <c r="K138" s="3">
        <v>0</v>
      </c>
      <c r="L138" t="s">
        <v>212</v>
      </c>
      <c r="M138" t="s">
        <v>209</v>
      </c>
      <c r="N138" t="s">
        <v>36</v>
      </c>
      <c r="O138">
        <v>0</v>
      </c>
      <c r="P138" t="s">
        <v>1081</v>
      </c>
      <c r="Q138" t="s">
        <v>1073</v>
      </c>
      <c r="R138" t="s">
        <v>1073</v>
      </c>
      <c r="S138" t="str">
        <f t="shared" si="18"/>
        <v/>
      </c>
      <c r="X138" s="4"/>
    </row>
    <row r="139" spans="1:44" x14ac:dyDescent="0.15">
      <c r="A139">
        <v>138</v>
      </c>
      <c r="B139">
        <v>2020</v>
      </c>
      <c r="C139" t="s">
        <v>113</v>
      </c>
      <c r="D139" t="s">
        <v>114</v>
      </c>
      <c r="F139" s="3" t="s">
        <v>23</v>
      </c>
      <c r="G139" s="3" t="s">
        <v>23</v>
      </c>
      <c r="H139" s="7" t="s">
        <v>54</v>
      </c>
      <c r="I139" s="3" t="s">
        <v>25</v>
      </c>
      <c r="J139" s="14"/>
      <c r="K139" s="3">
        <v>0</v>
      </c>
      <c r="L139" t="s">
        <v>212</v>
      </c>
      <c r="M139" t="s">
        <v>209</v>
      </c>
      <c r="N139" t="s">
        <v>20</v>
      </c>
      <c r="O139">
        <v>0</v>
      </c>
      <c r="P139" t="s">
        <v>1081</v>
      </c>
      <c r="Q139" t="s">
        <v>1073</v>
      </c>
      <c r="R139" t="s">
        <v>1073</v>
      </c>
      <c r="S139" t="str">
        <f t="shared" si="18"/>
        <v/>
      </c>
      <c r="X139" s="4"/>
      <c r="AA139" s="5"/>
    </row>
    <row r="140" spans="1:44" x14ac:dyDescent="0.15">
      <c r="A140">
        <v>139</v>
      </c>
      <c r="B140">
        <v>2020</v>
      </c>
      <c r="C140" t="s">
        <v>110</v>
      </c>
      <c r="D140" t="s">
        <v>111</v>
      </c>
      <c r="F140" s="3" t="s">
        <v>23</v>
      </c>
      <c r="G140" s="3" t="s">
        <v>23</v>
      </c>
      <c r="H140" t="s">
        <v>16</v>
      </c>
      <c r="I140" s="3" t="s">
        <v>17</v>
      </c>
      <c r="J140" s="14"/>
      <c r="K140" s="3">
        <v>100</v>
      </c>
      <c r="L140" t="s">
        <v>212</v>
      </c>
      <c r="M140" t="s">
        <v>209</v>
      </c>
      <c r="N140" t="s">
        <v>36</v>
      </c>
      <c r="O140">
        <v>0</v>
      </c>
      <c r="P140" t="s">
        <v>1081</v>
      </c>
      <c r="Q140" t="s">
        <v>1073</v>
      </c>
      <c r="R140" t="s">
        <v>1073</v>
      </c>
      <c r="S140" t="str">
        <f t="shared" si="18"/>
        <v/>
      </c>
      <c r="X140" s="4"/>
    </row>
    <row r="141" spans="1:44" x14ac:dyDescent="0.15">
      <c r="A141">
        <v>140</v>
      </c>
      <c r="B141">
        <v>2020</v>
      </c>
      <c r="C141" t="s">
        <v>249</v>
      </c>
      <c r="D141" t="s">
        <v>250</v>
      </c>
      <c r="F141" s="3" t="s">
        <v>70</v>
      </c>
      <c r="G141" s="3" t="s">
        <v>43</v>
      </c>
      <c r="H141" t="s">
        <v>49</v>
      </c>
      <c r="I141" s="3" t="s">
        <v>17</v>
      </c>
      <c r="J141" s="14"/>
      <c r="K141" s="3">
        <v>100</v>
      </c>
      <c r="L141" t="s">
        <v>18</v>
      </c>
      <c r="M141" t="s">
        <v>209</v>
      </c>
      <c r="N141" t="s">
        <v>36</v>
      </c>
      <c r="O141">
        <v>1</v>
      </c>
      <c r="P141" t="s">
        <v>1073</v>
      </c>
      <c r="Q141" t="s">
        <v>1073</v>
      </c>
      <c r="R141" t="s">
        <v>1073</v>
      </c>
      <c r="S141" t="str">
        <f t="shared" si="18"/>
        <v/>
      </c>
      <c r="X141" s="4"/>
    </row>
    <row r="142" spans="1:44" x14ac:dyDescent="0.15">
      <c r="A142">
        <v>141</v>
      </c>
      <c r="B142">
        <v>2020</v>
      </c>
      <c r="C142" t="s">
        <v>245</v>
      </c>
      <c r="D142" t="s">
        <v>246</v>
      </c>
      <c r="F142" s="3" t="s">
        <v>23</v>
      </c>
      <c r="G142" s="3" t="s">
        <v>23</v>
      </c>
      <c r="H142" t="s">
        <v>63</v>
      </c>
      <c r="I142" s="3" t="s">
        <v>17</v>
      </c>
      <c r="J142" s="14"/>
      <c r="K142" s="3">
        <v>100</v>
      </c>
      <c r="L142" t="s">
        <v>18</v>
      </c>
      <c r="M142" t="s">
        <v>209</v>
      </c>
      <c r="N142" t="s">
        <v>36</v>
      </c>
      <c r="O142">
        <v>0</v>
      </c>
      <c r="P142">
        <v>0</v>
      </c>
      <c r="Q142" t="s">
        <v>1073</v>
      </c>
      <c r="R142" t="s">
        <v>1073</v>
      </c>
      <c r="S142" t="str">
        <f t="shared" si="18"/>
        <v/>
      </c>
      <c r="X142" s="4"/>
    </row>
    <row r="143" spans="1:44" x14ac:dyDescent="0.15">
      <c r="A143">
        <v>142</v>
      </c>
      <c r="B143">
        <v>2020</v>
      </c>
      <c r="C143" t="s">
        <v>251</v>
      </c>
      <c r="D143" t="s">
        <v>252</v>
      </c>
      <c r="F143" s="3" t="s">
        <v>23</v>
      </c>
      <c r="G143" s="3" t="s">
        <v>23</v>
      </c>
      <c r="H143" t="s">
        <v>24</v>
      </c>
      <c r="I143" s="3" t="s">
        <v>25</v>
      </c>
      <c r="J143" s="14"/>
      <c r="K143" s="3">
        <v>0</v>
      </c>
      <c r="L143" t="s">
        <v>18</v>
      </c>
      <c r="M143" t="s">
        <v>209</v>
      </c>
      <c r="N143" t="s">
        <v>36</v>
      </c>
      <c r="O143">
        <v>0</v>
      </c>
      <c r="P143" t="s">
        <v>1085</v>
      </c>
      <c r="Q143" t="s">
        <v>1082</v>
      </c>
      <c r="R143" t="s">
        <v>1073</v>
      </c>
      <c r="S143" t="str">
        <f t="shared" si="18"/>
        <v/>
      </c>
      <c r="X143" s="4"/>
    </row>
    <row r="144" spans="1:44" x14ac:dyDescent="0.15">
      <c r="A144">
        <v>143</v>
      </c>
      <c r="B144">
        <v>2020</v>
      </c>
      <c r="C144" t="s">
        <v>103</v>
      </c>
      <c r="D144" t="s">
        <v>104</v>
      </c>
      <c r="F144" s="3" t="s">
        <v>23</v>
      </c>
      <c r="G144" s="3" t="s">
        <v>23</v>
      </c>
      <c r="H144" t="s">
        <v>16</v>
      </c>
      <c r="I144" s="3" t="s">
        <v>17</v>
      </c>
      <c r="J144" s="14"/>
      <c r="K144" s="3">
        <v>100</v>
      </c>
      <c r="L144" t="s">
        <v>212</v>
      </c>
      <c r="M144" t="s">
        <v>209</v>
      </c>
      <c r="N144" t="s">
        <v>36</v>
      </c>
      <c r="O144">
        <v>0</v>
      </c>
      <c r="P144" t="s">
        <v>1081</v>
      </c>
      <c r="Q144" t="s">
        <v>1073</v>
      </c>
      <c r="R144" t="s">
        <v>1073</v>
      </c>
      <c r="S144" t="str">
        <f t="shared" si="18"/>
        <v/>
      </c>
      <c r="X144" s="4"/>
    </row>
    <row r="145" spans="1:24" x14ac:dyDescent="0.15">
      <c r="A145">
        <v>144</v>
      </c>
      <c r="B145">
        <v>2020</v>
      </c>
      <c r="C145" t="s">
        <v>253</v>
      </c>
      <c r="D145" t="s">
        <v>254</v>
      </c>
      <c r="F145" s="3" t="s">
        <v>23</v>
      </c>
      <c r="G145" s="3" t="s">
        <v>23</v>
      </c>
      <c r="H145" t="s">
        <v>71</v>
      </c>
      <c r="I145" s="3" t="s">
        <v>17</v>
      </c>
      <c r="J145" s="14"/>
      <c r="K145" s="3">
        <v>100</v>
      </c>
      <c r="L145" t="s">
        <v>212</v>
      </c>
      <c r="M145" t="s">
        <v>209</v>
      </c>
      <c r="N145" t="s">
        <v>20</v>
      </c>
      <c r="O145">
        <v>0</v>
      </c>
      <c r="P145" t="s">
        <v>1073</v>
      </c>
      <c r="Q145" t="s">
        <v>1073</v>
      </c>
      <c r="R145" t="s">
        <v>1073</v>
      </c>
      <c r="S145" t="str">
        <f t="shared" si="18"/>
        <v/>
      </c>
      <c r="X145" s="4"/>
    </row>
    <row r="146" spans="1:24" x14ac:dyDescent="0.15">
      <c r="A146">
        <v>145</v>
      </c>
      <c r="B146">
        <v>2020</v>
      </c>
      <c r="C146" t="s">
        <v>255</v>
      </c>
      <c r="D146" t="s">
        <v>256</v>
      </c>
      <c r="F146" s="3" t="s">
        <v>23</v>
      </c>
      <c r="G146" s="3" t="s">
        <v>23</v>
      </c>
      <c r="H146" t="s">
        <v>60</v>
      </c>
      <c r="I146" s="3" t="s">
        <v>25</v>
      </c>
      <c r="J146" s="14"/>
      <c r="K146" s="3">
        <v>0</v>
      </c>
      <c r="L146" t="s">
        <v>212</v>
      </c>
      <c r="M146" t="s">
        <v>209</v>
      </c>
      <c r="N146" t="s">
        <v>36</v>
      </c>
      <c r="O146">
        <v>0</v>
      </c>
      <c r="P146" t="s">
        <v>1081</v>
      </c>
      <c r="Q146" t="s">
        <v>1073</v>
      </c>
      <c r="R146" t="s">
        <v>1073</v>
      </c>
      <c r="S146" t="str">
        <f t="shared" si="18"/>
        <v/>
      </c>
      <c r="X146" s="4"/>
    </row>
    <row r="147" spans="1:24" x14ac:dyDescent="0.15">
      <c r="A147">
        <v>146</v>
      </c>
      <c r="B147">
        <v>2020</v>
      </c>
      <c r="C147" t="s">
        <v>214</v>
      </c>
      <c r="D147" t="s">
        <v>215</v>
      </c>
      <c r="F147" s="3" t="s">
        <v>23</v>
      </c>
      <c r="G147" s="3" t="s">
        <v>23</v>
      </c>
      <c r="H147" t="s">
        <v>67</v>
      </c>
      <c r="I147" s="3" t="s">
        <v>17</v>
      </c>
      <c r="J147" s="14"/>
      <c r="K147" s="3">
        <v>100</v>
      </c>
      <c r="L147" t="s">
        <v>18</v>
      </c>
      <c r="M147" t="s">
        <v>209</v>
      </c>
      <c r="N147" t="s">
        <v>36</v>
      </c>
      <c r="O147">
        <v>2</v>
      </c>
      <c r="P147" t="s">
        <v>1081</v>
      </c>
      <c r="Q147" t="s">
        <v>1073</v>
      </c>
      <c r="R147" t="s">
        <v>1073</v>
      </c>
      <c r="S147" t="str">
        <f t="shared" si="18"/>
        <v/>
      </c>
      <c r="X147" s="4"/>
    </row>
    <row r="148" spans="1:24" x14ac:dyDescent="0.15">
      <c r="A148">
        <v>147</v>
      </c>
      <c r="B148">
        <v>2020</v>
      </c>
      <c r="C148" t="s">
        <v>214</v>
      </c>
      <c r="D148" t="s">
        <v>215</v>
      </c>
      <c r="F148" s="3" t="s">
        <v>23</v>
      </c>
      <c r="G148" s="3" t="s">
        <v>23</v>
      </c>
      <c r="H148" t="s">
        <v>67</v>
      </c>
      <c r="I148" s="3" t="s">
        <v>17</v>
      </c>
      <c r="J148" s="14"/>
      <c r="K148" s="3">
        <v>100</v>
      </c>
      <c r="L148" t="s">
        <v>44</v>
      </c>
      <c r="M148" t="s">
        <v>209</v>
      </c>
      <c r="N148" t="s">
        <v>36</v>
      </c>
      <c r="O148">
        <v>0</v>
      </c>
      <c r="P148" t="s">
        <v>1081</v>
      </c>
      <c r="Q148" t="s">
        <v>1073</v>
      </c>
      <c r="R148" t="s">
        <v>1073</v>
      </c>
      <c r="S148" t="str">
        <f t="shared" si="18"/>
        <v/>
      </c>
      <c r="X148" s="4"/>
    </row>
    <row r="149" spans="1:24" x14ac:dyDescent="0.15">
      <c r="A149">
        <v>148</v>
      </c>
      <c r="B149">
        <v>2020</v>
      </c>
      <c r="C149" t="s">
        <v>126</v>
      </c>
      <c r="D149" t="s">
        <v>257</v>
      </c>
      <c r="F149" s="3" t="s">
        <v>96</v>
      </c>
      <c r="G149" s="3" t="s">
        <v>48</v>
      </c>
      <c r="H149" t="s">
        <v>49</v>
      </c>
      <c r="I149" s="3" t="s">
        <v>17</v>
      </c>
      <c r="J149" s="14"/>
      <c r="K149" s="3">
        <v>100</v>
      </c>
      <c r="L149" t="s">
        <v>212</v>
      </c>
      <c r="M149" t="s">
        <v>209</v>
      </c>
      <c r="N149" t="s">
        <v>36</v>
      </c>
      <c r="O149">
        <v>0</v>
      </c>
      <c r="P149">
        <v>0</v>
      </c>
      <c r="Q149" t="s">
        <v>1073</v>
      </c>
      <c r="R149" t="s">
        <v>1073</v>
      </c>
      <c r="S149" t="str">
        <f t="shared" si="18"/>
        <v>NI&gt;10</v>
      </c>
      <c r="X149" s="4"/>
    </row>
    <row r="150" spans="1:24" x14ac:dyDescent="0.15">
      <c r="A150">
        <v>149</v>
      </c>
      <c r="B150">
        <v>2020</v>
      </c>
      <c r="C150" t="s">
        <v>216</v>
      </c>
      <c r="D150" t="s">
        <v>217</v>
      </c>
      <c r="F150" s="3" t="s">
        <v>23</v>
      </c>
      <c r="G150" s="3" t="s">
        <v>23</v>
      </c>
      <c r="H150" t="s">
        <v>71</v>
      </c>
      <c r="I150" s="3" t="s">
        <v>17</v>
      </c>
      <c r="J150" s="14"/>
      <c r="K150" s="3">
        <v>100</v>
      </c>
      <c r="L150" t="s">
        <v>18</v>
      </c>
      <c r="M150" t="s">
        <v>209</v>
      </c>
      <c r="N150" t="s">
        <v>36</v>
      </c>
      <c r="O150">
        <v>1</v>
      </c>
      <c r="P150" t="s">
        <v>1073</v>
      </c>
      <c r="Q150" t="s">
        <v>1073</v>
      </c>
      <c r="R150" t="s">
        <v>1073</v>
      </c>
      <c r="S150" t="str">
        <f t="shared" si="18"/>
        <v/>
      </c>
      <c r="X150" s="4"/>
    </row>
    <row r="151" spans="1:24" x14ac:dyDescent="0.15">
      <c r="A151">
        <v>150</v>
      </c>
      <c r="B151">
        <v>2020</v>
      </c>
      <c r="C151" t="s">
        <v>258</v>
      </c>
      <c r="D151" t="s">
        <v>259</v>
      </c>
      <c r="F151" s="3" t="s">
        <v>23</v>
      </c>
      <c r="G151" s="3" t="s">
        <v>23</v>
      </c>
      <c r="H151" t="s">
        <v>16</v>
      </c>
      <c r="I151" s="3" t="s">
        <v>17</v>
      </c>
      <c r="J151" s="14"/>
      <c r="K151" s="3">
        <v>100</v>
      </c>
      <c r="L151" t="s">
        <v>18</v>
      </c>
      <c r="M151" t="s">
        <v>209</v>
      </c>
      <c r="N151" t="s">
        <v>36</v>
      </c>
      <c r="O151">
        <v>1</v>
      </c>
      <c r="P151" t="s">
        <v>1081</v>
      </c>
      <c r="Q151" t="s">
        <v>1073</v>
      </c>
      <c r="R151" t="s">
        <v>1073</v>
      </c>
      <c r="S151" t="str">
        <f t="shared" si="18"/>
        <v/>
      </c>
    </row>
    <row r="152" spans="1:24" x14ac:dyDescent="0.15">
      <c r="A152">
        <v>151</v>
      </c>
      <c r="B152">
        <v>2020</v>
      </c>
      <c r="C152" t="s">
        <v>260</v>
      </c>
      <c r="D152" t="s">
        <v>261</v>
      </c>
      <c r="F152" s="3" t="s">
        <v>23</v>
      </c>
      <c r="G152" s="3" t="s">
        <v>23</v>
      </c>
      <c r="H152" t="s">
        <v>24</v>
      </c>
      <c r="I152" s="3" t="s">
        <v>25</v>
      </c>
      <c r="J152" s="14"/>
      <c r="K152" s="3">
        <v>0</v>
      </c>
      <c r="L152" t="s">
        <v>212</v>
      </c>
      <c r="M152" t="s">
        <v>209</v>
      </c>
      <c r="N152" t="s">
        <v>36</v>
      </c>
      <c r="O152">
        <v>0</v>
      </c>
      <c r="P152" t="s">
        <v>1084</v>
      </c>
      <c r="Q152" t="s">
        <v>1073</v>
      </c>
      <c r="R152" t="s">
        <v>1073</v>
      </c>
      <c r="S152" t="str">
        <f t="shared" si="18"/>
        <v/>
      </c>
    </row>
    <row r="153" spans="1:24" x14ac:dyDescent="0.15">
      <c r="A153">
        <v>152</v>
      </c>
      <c r="B153">
        <v>2020</v>
      </c>
      <c r="C153" t="s">
        <v>262</v>
      </c>
      <c r="D153" t="s">
        <v>263</v>
      </c>
      <c r="F153" s="3" t="s">
        <v>23</v>
      </c>
      <c r="G153" s="3" t="s">
        <v>23</v>
      </c>
      <c r="H153" t="s">
        <v>71</v>
      </c>
      <c r="I153" s="3" t="s">
        <v>17</v>
      </c>
      <c r="J153" s="14"/>
      <c r="K153" s="3">
        <v>100</v>
      </c>
      <c r="L153" t="s">
        <v>212</v>
      </c>
      <c r="M153" t="s">
        <v>209</v>
      </c>
      <c r="N153" t="s">
        <v>36</v>
      </c>
      <c r="O153">
        <v>0</v>
      </c>
      <c r="P153" t="s">
        <v>1073</v>
      </c>
      <c r="Q153" t="s">
        <v>1073</v>
      </c>
      <c r="R153" t="s">
        <v>1073</v>
      </c>
      <c r="S153" t="str">
        <f t="shared" si="18"/>
        <v/>
      </c>
      <c r="W153" s="5"/>
    </row>
    <row r="154" spans="1:24" x14ac:dyDescent="0.15">
      <c r="A154">
        <v>153</v>
      </c>
      <c r="B154">
        <v>2020</v>
      </c>
      <c r="C154" t="s">
        <v>264</v>
      </c>
      <c r="D154" t="s">
        <v>265</v>
      </c>
      <c r="F154" s="3" t="s">
        <v>23</v>
      </c>
      <c r="G154" s="3" t="s">
        <v>23</v>
      </c>
      <c r="H154" t="s">
        <v>71</v>
      </c>
      <c r="I154" s="3" t="s">
        <v>17</v>
      </c>
      <c r="J154" s="14"/>
      <c r="K154" s="3">
        <v>100</v>
      </c>
      <c r="L154" t="s">
        <v>212</v>
      </c>
      <c r="M154" t="s">
        <v>209</v>
      </c>
      <c r="N154" t="s">
        <v>36</v>
      </c>
      <c r="O154">
        <v>0</v>
      </c>
      <c r="P154" t="s">
        <v>1073</v>
      </c>
      <c r="Q154" t="s">
        <v>1073</v>
      </c>
      <c r="R154" t="s">
        <v>1073</v>
      </c>
      <c r="S154" t="str">
        <f t="shared" si="18"/>
        <v/>
      </c>
    </row>
    <row r="155" spans="1:24" x14ac:dyDescent="0.15">
      <c r="A155">
        <v>154</v>
      </c>
      <c r="B155">
        <v>2020</v>
      </c>
      <c r="C155" t="s">
        <v>236</v>
      </c>
      <c r="D155" t="s">
        <v>237</v>
      </c>
      <c r="F155" s="3" t="s">
        <v>23</v>
      </c>
      <c r="G155" s="3" t="s">
        <v>23</v>
      </c>
      <c r="H155" t="s">
        <v>24</v>
      </c>
      <c r="I155" s="3" t="s">
        <v>25</v>
      </c>
      <c r="J155" s="14"/>
      <c r="K155" s="3">
        <v>0</v>
      </c>
      <c r="L155" t="s">
        <v>212</v>
      </c>
      <c r="M155" t="s">
        <v>209</v>
      </c>
      <c r="N155" t="s">
        <v>36</v>
      </c>
      <c r="O155">
        <v>0</v>
      </c>
      <c r="P155" t="s">
        <v>1081</v>
      </c>
      <c r="Q155" t="s">
        <v>1073</v>
      </c>
      <c r="R155" t="s">
        <v>1073</v>
      </c>
      <c r="S155" t="str">
        <f t="shared" si="18"/>
        <v/>
      </c>
    </row>
    <row r="156" spans="1:24" x14ac:dyDescent="0.15">
      <c r="A156">
        <v>155</v>
      </c>
      <c r="B156">
        <v>2020</v>
      </c>
      <c r="C156" t="s">
        <v>266</v>
      </c>
      <c r="D156" t="s">
        <v>267</v>
      </c>
      <c r="F156" s="3" t="s">
        <v>23</v>
      </c>
      <c r="G156" s="3" t="s">
        <v>23</v>
      </c>
      <c r="H156" t="s">
        <v>24</v>
      </c>
      <c r="I156" s="3" t="s">
        <v>25</v>
      </c>
      <c r="J156" s="14"/>
      <c r="K156" s="3">
        <v>0</v>
      </c>
      <c r="L156" t="s">
        <v>212</v>
      </c>
      <c r="M156" t="s">
        <v>209</v>
      </c>
      <c r="N156" t="s">
        <v>36</v>
      </c>
      <c r="O156">
        <v>0</v>
      </c>
      <c r="P156" t="s">
        <v>1081</v>
      </c>
      <c r="Q156" t="s">
        <v>1073</v>
      </c>
      <c r="R156" t="s">
        <v>1073</v>
      </c>
      <c r="S156" t="str">
        <f t="shared" si="18"/>
        <v/>
      </c>
      <c r="W156" s="5"/>
    </row>
    <row r="157" spans="1:24" x14ac:dyDescent="0.15">
      <c r="A157">
        <v>156</v>
      </c>
      <c r="B157">
        <v>2020</v>
      </c>
      <c r="C157" t="s">
        <v>137</v>
      </c>
      <c r="D157" t="s">
        <v>213</v>
      </c>
      <c r="F157" s="3" t="s">
        <v>23</v>
      </c>
      <c r="G157" s="3" t="s">
        <v>23</v>
      </c>
      <c r="H157" t="s">
        <v>24</v>
      </c>
      <c r="I157" s="3" t="s">
        <v>25</v>
      </c>
      <c r="J157" s="14"/>
      <c r="K157" s="3">
        <v>0</v>
      </c>
      <c r="L157" t="s">
        <v>18</v>
      </c>
      <c r="M157" t="s">
        <v>209</v>
      </c>
      <c r="N157" t="s">
        <v>36</v>
      </c>
      <c r="O157">
        <v>2</v>
      </c>
      <c r="P157" t="s">
        <v>1081</v>
      </c>
      <c r="Q157" t="s">
        <v>1073</v>
      </c>
      <c r="R157" t="s">
        <v>1073</v>
      </c>
      <c r="S157" t="str">
        <f t="shared" si="18"/>
        <v/>
      </c>
    </row>
    <row r="158" spans="1:24" x14ac:dyDescent="0.15">
      <c r="A158">
        <v>157</v>
      </c>
      <c r="B158">
        <v>2020</v>
      </c>
      <c r="C158" t="s">
        <v>251</v>
      </c>
      <c r="D158" t="s">
        <v>252</v>
      </c>
      <c r="F158" s="3" t="s">
        <v>23</v>
      </c>
      <c r="G158" s="3" t="s">
        <v>23</v>
      </c>
      <c r="H158" t="s">
        <v>60</v>
      </c>
      <c r="I158" s="3" t="s">
        <v>25</v>
      </c>
      <c r="J158" s="14"/>
      <c r="K158" s="3">
        <v>0</v>
      </c>
      <c r="L158" t="s">
        <v>212</v>
      </c>
      <c r="M158" t="s">
        <v>209</v>
      </c>
      <c r="N158" t="s">
        <v>20</v>
      </c>
      <c r="O158">
        <v>0</v>
      </c>
      <c r="P158" t="s">
        <v>1085</v>
      </c>
      <c r="Q158" t="s">
        <v>1082</v>
      </c>
      <c r="R158" t="s">
        <v>1073</v>
      </c>
      <c r="S158" t="str">
        <f t="shared" si="18"/>
        <v/>
      </c>
    </row>
    <row r="159" spans="1:24" x14ac:dyDescent="0.15">
      <c r="A159">
        <v>158</v>
      </c>
      <c r="B159">
        <v>2020</v>
      </c>
      <c r="C159" t="s">
        <v>268</v>
      </c>
      <c r="D159" t="s">
        <v>269</v>
      </c>
      <c r="F159" s="3" t="s">
        <v>23</v>
      </c>
      <c r="G159" s="3" t="s">
        <v>23</v>
      </c>
      <c r="H159" t="s">
        <v>49</v>
      </c>
      <c r="I159" s="3" t="s">
        <v>17</v>
      </c>
      <c r="J159" s="14"/>
      <c r="K159" s="3">
        <v>100</v>
      </c>
      <c r="L159" t="s">
        <v>212</v>
      </c>
      <c r="M159" t="s">
        <v>209</v>
      </c>
      <c r="N159" t="s">
        <v>20</v>
      </c>
      <c r="O159">
        <v>0</v>
      </c>
      <c r="P159">
        <v>0</v>
      </c>
      <c r="Q159" t="s">
        <v>1073</v>
      </c>
      <c r="R159" t="s">
        <v>1073</v>
      </c>
      <c r="S159" t="str">
        <f t="shared" si="18"/>
        <v/>
      </c>
    </row>
    <row r="160" spans="1:24" x14ac:dyDescent="0.15">
      <c r="A160">
        <v>159</v>
      </c>
      <c r="B160">
        <v>2020</v>
      </c>
      <c r="C160" t="s">
        <v>106</v>
      </c>
      <c r="D160" t="s">
        <v>107</v>
      </c>
      <c r="F160" s="3" t="s">
        <v>23</v>
      </c>
      <c r="G160" s="3" t="s">
        <v>23</v>
      </c>
      <c r="H160" t="s">
        <v>16</v>
      </c>
      <c r="I160" s="3" t="s">
        <v>17</v>
      </c>
      <c r="J160" s="14"/>
      <c r="K160" s="3">
        <v>100</v>
      </c>
      <c r="L160" t="s">
        <v>212</v>
      </c>
      <c r="M160" t="s">
        <v>209</v>
      </c>
      <c r="N160" t="s">
        <v>36</v>
      </c>
      <c r="O160">
        <v>0</v>
      </c>
      <c r="P160" t="s">
        <v>1084</v>
      </c>
      <c r="Q160" t="s">
        <v>1073</v>
      </c>
      <c r="R160" t="s">
        <v>1073</v>
      </c>
      <c r="S160" t="str">
        <f t="shared" si="18"/>
        <v/>
      </c>
      <c r="V160" s="31"/>
      <c r="W160" s="31"/>
      <c r="X160" s="31"/>
    </row>
    <row r="161" spans="1:24" x14ac:dyDescent="0.15">
      <c r="A161">
        <v>160</v>
      </c>
      <c r="B161">
        <v>2020</v>
      </c>
      <c r="C161" t="s">
        <v>270</v>
      </c>
      <c r="D161" t="s">
        <v>271</v>
      </c>
      <c r="F161" s="3" t="s">
        <v>23</v>
      </c>
      <c r="G161" s="3" t="s">
        <v>23</v>
      </c>
      <c r="H161" t="s">
        <v>71</v>
      </c>
      <c r="I161" s="3" t="s">
        <v>17</v>
      </c>
      <c r="J161" s="14"/>
      <c r="K161" s="3">
        <v>100</v>
      </c>
      <c r="L161" t="s">
        <v>212</v>
      </c>
      <c r="M161" t="s">
        <v>209</v>
      </c>
      <c r="N161" t="s">
        <v>36</v>
      </c>
      <c r="O161">
        <v>0</v>
      </c>
      <c r="P161" t="s">
        <v>1073</v>
      </c>
      <c r="Q161" t="s">
        <v>1073</v>
      </c>
      <c r="R161" t="s">
        <v>1073</v>
      </c>
      <c r="S161" t="str">
        <f t="shared" si="18"/>
        <v/>
      </c>
      <c r="V161" s="1"/>
    </row>
    <row r="162" spans="1:24" x14ac:dyDescent="0.15">
      <c r="A162">
        <v>161</v>
      </c>
      <c r="B162">
        <v>2020</v>
      </c>
      <c r="C162" t="s">
        <v>272</v>
      </c>
      <c r="D162" t="s">
        <v>273</v>
      </c>
      <c r="F162" s="3" t="s">
        <v>23</v>
      </c>
      <c r="G162" s="3" t="s">
        <v>23</v>
      </c>
      <c r="H162" t="s">
        <v>24</v>
      </c>
      <c r="I162" s="3" t="s">
        <v>25</v>
      </c>
      <c r="J162" s="14"/>
      <c r="K162" s="3">
        <v>0</v>
      </c>
      <c r="L162" t="s">
        <v>18</v>
      </c>
      <c r="M162" t="s">
        <v>209</v>
      </c>
      <c r="N162" t="s">
        <v>20</v>
      </c>
      <c r="O162">
        <v>0</v>
      </c>
      <c r="P162" t="s">
        <v>1081</v>
      </c>
      <c r="Q162" t="s">
        <v>1073</v>
      </c>
      <c r="R162" t="s">
        <v>1073</v>
      </c>
      <c r="S162" t="str">
        <f t="shared" si="18"/>
        <v/>
      </c>
      <c r="V162" s="1"/>
      <c r="X162" s="4"/>
    </row>
    <row r="163" spans="1:24" x14ac:dyDescent="0.15">
      <c r="A163">
        <v>162</v>
      </c>
      <c r="B163">
        <v>2020</v>
      </c>
      <c r="C163" t="s">
        <v>142</v>
      </c>
      <c r="D163" t="s">
        <v>143</v>
      </c>
      <c r="F163" s="3" t="s">
        <v>23</v>
      </c>
      <c r="G163" s="3" t="s">
        <v>23</v>
      </c>
      <c r="H163" t="s">
        <v>24</v>
      </c>
      <c r="I163" s="3" t="s">
        <v>25</v>
      </c>
      <c r="J163" s="14"/>
      <c r="K163" s="3">
        <v>0</v>
      </c>
      <c r="L163" t="s">
        <v>18</v>
      </c>
      <c r="M163" t="s">
        <v>209</v>
      </c>
      <c r="N163" t="s">
        <v>36</v>
      </c>
      <c r="O163">
        <v>2</v>
      </c>
      <c r="P163" t="s">
        <v>1081</v>
      </c>
      <c r="Q163" t="s">
        <v>1073</v>
      </c>
      <c r="R163" t="s">
        <v>1073</v>
      </c>
      <c r="S163" t="str">
        <f t="shared" si="18"/>
        <v/>
      </c>
      <c r="X163" s="4"/>
    </row>
    <row r="164" spans="1:24" x14ac:dyDescent="0.15">
      <c r="A164">
        <v>163</v>
      </c>
      <c r="B164">
        <v>2020</v>
      </c>
      <c r="C164" t="s">
        <v>84</v>
      </c>
      <c r="D164" t="s">
        <v>274</v>
      </c>
      <c r="F164" s="3" t="s">
        <v>23</v>
      </c>
      <c r="G164" s="3" t="s">
        <v>23</v>
      </c>
      <c r="H164" t="s">
        <v>60</v>
      </c>
      <c r="I164" s="3" t="s">
        <v>275</v>
      </c>
      <c r="J164" s="14"/>
      <c r="K164" s="3">
        <v>0</v>
      </c>
      <c r="L164" t="s">
        <v>212</v>
      </c>
      <c r="M164" t="s">
        <v>209</v>
      </c>
      <c r="N164" t="s">
        <v>20</v>
      </c>
      <c r="O164">
        <v>0</v>
      </c>
      <c r="P164" t="s">
        <v>1081</v>
      </c>
      <c r="Q164" t="s">
        <v>1073</v>
      </c>
      <c r="R164" t="s">
        <v>1073</v>
      </c>
      <c r="S164" t="str">
        <f t="shared" si="18"/>
        <v/>
      </c>
      <c r="X164" s="4"/>
    </row>
    <row r="165" spans="1:24" x14ac:dyDescent="0.15">
      <c r="A165">
        <v>164</v>
      </c>
      <c r="B165">
        <v>2020</v>
      </c>
      <c r="C165" t="s">
        <v>218</v>
      </c>
      <c r="D165" t="s">
        <v>219</v>
      </c>
      <c r="F165" s="3" t="s">
        <v>23</v>
      </c>
      <c r="G165" s="3" t="s">
        <v>23</v>
      </c>
      <c r="H165" t="s">
        <v>24</v>
      </c>
      <c r="I165" s="3" t="s">
        <v>25</v>
      </c>
      <c r="J165" s="14"/>
      <c r="K165" s="3">
        <v>0</v>
      </c>
      <c r="L165" t="s">
        <v>212</v>
      </c>
      <c r="M165" t="s">
        <v>209</v>
      </c>
      <c r="N165" t="s">
        <v>36</v>
      </c>
      <c r="O165">
        <v>0</v>
      </c>
      <c r="P165" t="s">
        <v>1081</v>
      </c>
      <c r="Q165" t="s">
        <v>1073</v>
      </c>
      <c r="R165" t="s">
        <v>1073</v>
      </c>
      <c r="S165" t="str">
        <f t="shared" si="18"/>
        <v/>
      </c>
      <c r="X165" s="4"/>
    </row>
    <row r="166" spans="1:24" x14ac:dyDescent="0.15">
      <c r="A166">
        <v>165</v>
      </c>
      <c r="B166">
        <v>2020</v>
      </c>
      <c r="C166" t="s">
        <v>276</v>
      </c>
      <c r="D166" t="s">
        <v>277</v>
      </c>
      <c r="F166" s="3" t="s">
        <v>23</v>
      </c>
      <c r="G166" s="3" t="s">
        <v>23</v>
      </c>
      <c r="H166" t="s">
        <v>63</v>
      </c>
      <c r="I166" s="3" t="s">
        <v>17</v>
      </c>
      <c r="J166" s="14"/>
      <c r="K166" s="3">
        <v>100</v>
      </c>
      <c r="L166" t="s">
        <v>18</v>
      </c>
      <c r="M166" t="s">
        <v>209</v>
      </c>
      <c r="N166" t="s">
        <v>36</v>
      </c>
      <c r="O166">
        <v>0</v>
      </c>
      <c r="P166">
        <v>0</v>
      </c>
      <c r="Q166" t="s">
        <v>1073</v>
      </c>
      <c r="R166" t="s">
        <v>1073</v>
      </c>
      <c r="S166" t="str">
        <f t="shared" si="18"/>
        <v/>
      </c>
    </row>
    <row r="167" spans="1:24" x14ac:dyDescent="0.15">
      <c r="A167">
        <v>166</v>
      </c>
      <c r="B167">
        <v>2020</v>
      </c>
      <c r="C167" t="s">
        <v>251</v>
      </c>
      <c r="D167" t="s">
        <v>252</v>
      </c>
      <c r="F167" s="3" t="s">
        <v>23</v>
      </c>
      <c r="G167" s="3" t="s">
        <v>23</v>
      </c>
      <c r="H167" t="s">
        <v>60</v>
      </c>
      <c r="I167" s="3" t="s">
        <v>25</v>
      </c>
      <c r="J167" s="14"/>
      <c r="K167" s="3">
        <v>0</v>
      </c>
      <c r="L167" t="s">
        <v>212</v>
      </c>
      <c r="M167" t="s">
        <v>209</v>
      </c>
      <c r="N167" t="s">
        <v>36</v>
      </c>
      <c r="O167">
        <v>0</v>
      </c>
      <c r="P167" t="s">
        <v>1085</v>
      </c>
      <c r="Q167" t="s">
        <v>1082</v>
      </c>
      <c r="R167" t="s">
        <v>1073</v>
      </c>
      <c r="S167" t="str">
        <f t="shared" si="18"/>
        <v/>
      </c>
      <c r="V167" s="1"/>
    </row>
    <row r="168" spans="1:24" x14ac:dyDescent="0.15">
      <c r="A168">
        <v>167</v>
      </c>
      <c r="B168">
        <v>2020</v>
      </c>
      <c r="C168" t="s">
        <v>278</v>
      </c>
      <c r="D168" t="s">
        <v>279</v>
      </c>
      <c r="F168" s="3" t="s">
        <v>23</v>
      </c>
      <c r="G168" s="3" t="s">
        <v>23</v>
      </c>
      <c r="H168" t="s">
        <v>24</v>
      </c>
      <c r="I168" s="3" t="s">
        <v>275</v>
      </c>
      <c r="J168" s="14"/>
      <c r="K168" s="3">
        <v>0</v>
      </c>
      <c r="L168" t="s">
        <v>212</v>
      </c>
      <c r="M168" t="s">
        <v>209</v>
      </c>
      <c r="N168" t="s">
        <v>20</v>
      </c>
      <c r="O168">
        <v>0</v>
      </c>
      <c r="P168" t="s">
        <v>1081</v>
      </c>
      <c r="Q168" t="s">
        <v>1073</v>
      </c>
      <c r="R168" t="s">
        <v>1073</v>
      </c>
      <c r="S168" t="str">
        <f t="shared" si="18"/>
        <v/>
      </c>
      <c r="X168" s="4"/>
    </row>
    <row r="169" spans="1:24" x14ac:dyDescent="0.15">
      <c r="A169">
        <v>168</v>
      </c>
      <c r="B169">
        <v>2020</v>
      </c>
      <c r="C169" t="s">
        <v>21</v>
      </c>
      <c r="D169" t="s">
        <v>22</v>
      </c>
      <c r="F169" s="3" t="s">
        <v>23</v>
      </c>
      <c r="G169" s="3" t="s">
        <v>23</v>
      </c>
      <c r="H169" t="s">
        <v>24</v>
      </c>
      <c r="I169" s="3" t="s">
        <v>25</v>
      </c>
      <c r="J169" s="14"/>
      <c r="K169" s="3">
        <v>0</v>
      </c>
      <c r="L169" t="s">
        <v>212</v>
      </c>
      <c r="M169" t="s">
        <v>209</v>
      </c>
      <c r="N169" t="s">
        <v>36</v>
      </c>
      <c r="O169">
        <v>0</v>
      </c>
      <c r="P169" t="s">
        <v>1081</v>
      </c>
      <c r="Q169" t="s">
        <v>1073</v>
      </c>
      <c r="R169" t="s">
        <v>1073</v>
      </c>
      <c r="S169" t="str">
        <f t="shared" si="18"/>
        <v/>
      </c>
      <c r="X169" s="4"/>
    </row>
    <row r="170" spans="1:24" x14ac:dyDescent="0.15">
      <c r="A170">
        <v>169</v>
      </c>
      <c r="B170">
        <v>2020</v>
      </c>
      <c r="C170" t="s">
        <v>280</v>
      </c>
      <c r="D170" t="s">
        <v>281</v>
      </c>
      <c r="F170" s="3" t="s">
        <v>23</v>
      </c>
      <c r="G170" s="3" t="s">
        <v>23</v>
      </c>
      <c r="H170" t="s">
        <v>16</v>
      </c>
      <c r="I170" s="3" t="s">
        <v>17</v>
      </c>
      <c r="J170" s="14"/>
      <c r="K170" s="3">
        <v>100</v>
      </c>
      <c r="L170" t="s">
        <v>18</v>
      </c>
      <c r="M170" t="s">
        <v>209</v>
      </c>
      <c r="N170" t="s">
        <v>20</v>
      </c>
      <c r="O170">
        <v>0</v>
      </c>
      <c r="P170" t="s">
        <v>1084</v>
      </c>
      <c r="Q170" t="s">
        <v>1082</v>
      </c>
      <c r="R170" t="s">
        <v>1083</v>
      </c>
      <c r="S170" t="str">
        <f t="shared" si="18"/>
        <v/>
      </c>
      <c r="X170" s="4"/>
    </row>
    <row r="171" spans="1:24" x14ac:dyDescent="0.15">
      <c r="A171">
        <v>170</v>
      </c>
      <c r="B171">
        <v>2020</v>
      </c>
      <c r="C171" t="s">
        <v>282</v>
      </c>
      <c r="D171" t="s">
        <v>283</v>
      </c>
      <c r="F171" s="3" t="s">
        <v>23</v>
      </c>
      <c r="G171" s="3" t="s">
        <v>23</v>
      </c>
      <c r="H171" t="s">
        <v>24</v>
      </c>
      <c r="I171" s="3" t="s">
        <v>25</v>
      </c>
      <c r="J171" s="14"/>
      <c r="K171" s="3">
        <v>0</v>
      </c>
      <c r="L171" t="s">
        <v>212</v>
      </c>
      <c r="M171" t="s">
        <v>209</v>
      </c>
      <c r="N171" t="s">
        <v>36</v>
      </c>
      <c r="O171">
        <v>0</v>
      </c>
      <c r="P171" t="s">
        <v>1081</v>
      </c>
      <c r="Q171" t="s">
        <v>1073</v>
      </c>
      <c r="R171" t="s">
        <v>1073</v>
      </c>
      <c r="S171" t="str">
        <f t="shared" si="18"/>
        <v/>
      </c>
      <c r="X171" s="4"/>
    </row>
    <row r="172" spans="1:24" x14ac:dyDescent="0.15">
      <c r="A172">
        <v>171</v>
      </c>
      <c r="B172">
        <v>2020</v>
      </c>
      <c r="C172" t="s">
        <v>270</v>
      </c>
      <c r="D172" t="s">
        <v>284</v>
      </c>
      <c r="F172" s="3" t="s">
        <v>23</v>
      </c>
      <c r="G172" s="3" t="s">
        <v>23</v>
      </c>
      <c r="H172" t="s">
        <v>71</v>
      </c>
      <c r="I172" s="3" t="s">
        <v>17</v>
      </c>
      <c r="J172" s="14"/>
      <c r="K172" s="3">
        <v>100</v>
      </c>
      <c r="L172" t="s">
        <v>212</v>
      </c>
      <c r="M172" t="s">
        <v>209</v>
      </c>
      <c r="N172" t="s">
        <v>20</v>
      </c>
      <c r="O172">
        <v>0</v>
      </c>
      <c r="P172" t="s">
        <v>1073</v>
      </c>
      <c r="Q172" t="s">
        <v>1073</v>
      </c>
      <c r="R172" t="s">
        <v>1073</v>
      </c>
      <c r="S172" t="str">
        <f t="shared" si="18"/>
        <v/>
      </c>
      <c r="X172" s="4"/>
    </row>
    <row r="173" spans="1:24" x14ac:dyDescent="0.15">
      <c r="A173">
        <v>172</v>
      </c>
      <c r="B173">
        <v>2020</v>
      </c>
      <c r="C173" t="s">
        <v>270</v>
      </c>
      <c r="D173" t="s">
        <v>284</v>
      </c>
      <c r="F173" s="3" t="s">
        <v>23</v>
      </c>
      <c r="G173" s="3" t="s">
        <v>23</v>
      </c>
      <c r="H173" t="s">
        <v>71</v>
      </c>
      <c r="I173" s="3" t="s">
        <v>17</v>
      </c>
      <c r="J173" s="14"/>
      <c r="K173" s="3">
        <v>100</v>
      </c>
      <c r="L173" t="s">
        <v>212</v>
      </c>
      <c r="M173" t="s">
        <v>209</v>
      </c>
      <c r="N173" t="s">
        <v>36</v>
      </c>
      <c r="O173">
        <v>0</v>
      </c>
      <c r="P173" t="s">
        <v>1073</v>
      </c>
      <c r="Q173" t="s">
        <v>1073</v>
      </c>
      <c r="R173" t="s">
        <v>1073</v>
      </c>
      <c r="S173" t="str">
        <f t="shared" si="18"/>
        <v/>
      </c>
      <c r="X173" s="4"/>
    </row>
    <row r="174" spans="1:24" x14ac:dyDescent="0.15">
      <c r="A174">
        <v>173</v>
      </c>
      <c r="B174">
        <v>2020</v>
      </c>
      <c r="C174" t="s">
        <v>270</v>
      </c>
      <c r="D174" t="s">
        <v>284</v>
      </c>
      <c r="F174" s="3" t="s">
        <v>23</v>
      </c>
      <c r="G174" s="3" t="s">
        <v>23</v>
      </c>
      <c r="H174" t="s">
        <v>71</v>
      </c>
      <c r="I174" s="3" t="s">
        <v>17</v>
      </c>
      <c r="J174" s="14"/>
      <c r="K174" s="3">
        <v>100</v>
      </c>
      <c r="L174" t="s">
        <v>212</v>
      </c>
      <c r="M174" t="s">
        <v>209</v>
      </c>
      <c r="N174" t="s">
        <v>36</v>
      </c>
      <c r="O174">
        <v>0</v>
      </c>
      <c r="P174" t="s">
        <v>1073</v>
      </c>
      <c r="Q174" t="s">
        <v>1073</v>
      </c>
      <c r="R174" t="s">
        <v>1073</v>
      </c>
      <c r="S174" t="str">
        <f t="shared" si="18"/>
        <v/>
      </c>
      <c r="X174" s="4"/>
    </row>
    <row r="175" spans="1:24" x14ac:dyDescent="0.15">
      <c r="A175">
        <v>174</v>
      </c>
      <c r="B175">
        <v>2020</v>
      </c>
      <c r="C175" t="s">
        <v>285</v>
      </c>
      <c r="D175" t="s">
        <v>286</v>
      </c>
      <c r="F175" s="3" t="s">
        <v>23</v>
      </c>
      <c r="G175" s="3" t="s">
        <v>23</v>
      </c>
      <c r="H175" t="s">
        <v>16</v>
      </c>
      <c r="I175" s="3" t="s">
        <v>17</v>
      </c>
      <c r="J175" s="14"/>
      <c r="K175" s="3">
        <v>100</v>
      </c>
      <c r="L175" t="s">
        <v>212</v>
      </c>
      <c r="M175" t="s">
        <v>209</v>
      </c>
      <c r="N175" t="s">
        <v>36</v>
      </c>
      <c r="O175">
        <v>0</v>
      </c>
      <c r="P175" t="s">
        <v>1081</v>
      </c>
      <c r="Q175" t="s">
        <v>1073</v>
      </c>
      <c r="R175" t="s">
        <v>1073</v>
      </c>
      <c r="S175" t="str">
        <f t="shared" si="18"/>
        <v/>
      </c>
      <c r="X175" s="4"/>
    </row>
    <row r="176" spans="1:24" x14ac:dyDescent="0.15">
      <c r="A176">
        <v>175</v>
      </c>
      <c r="B176">
        <v>2020</v>
      </c>
      <c r="C176" t="s">
        <v>287</v>
      </c>
      <c r="D176" t="s">
        <v>288</v>
      </c>
      <c r="F176" s="3" t="s">
        <v>23</v>
      </c>
      <c r="G176" s="3" t="s">
        <v>23</v>
      </c>
      <c r="H176" t="s">
        <v>71</v>
      </c>
      <c r="I176" s="3" t="s">
        <v>17</v>
      </c>
      <c r="J176" s="14"/>
      <c r="K176" s="3">
        <v>100</v>
      </c>
      <c r="L176" t="s">
        <v>212</v>
      </c>
      <c r="M176" t="s">
        <v>209</v>
      </c>
      <c r="N176" t="s">
        <v>36</v>
      </c>
      <c r="O176">
        <v>0</v>
      </c>
      <c r="P176" t="s">
        <v>1073</v>
      </c>
      <c r="Q176" t="s">
        <v>1073</v>
      </c>
      <c r="R176" t="s">
        <v>1073</v>
      </c>
      <c r="S176" t="str">
        <f t="shared" si="18"/>
        <v/>
      </c>
      <c r="X176" s="4"/>
    </row>
    <row r="177" spans="1:24" x14ac:dyDescent="0.15">
      <c r="A177">
        <v>176</v>
      </c>
      <c r="B177">
        <v>2020</v>
      </c>
      <c r="C177" t="s">
        <v>270</v>
      </c>
      <c r="D177" t="s">
        <v>289</v>
      </c>
      <c r="F177" s="3" t="s">
        <v>23</v>
      </c>
      <c r="G177" s="3" t="s">
        <v>23</v>
      </c>
      <c r="H177" t="s">
        <v>71</v>
      </c>
      <c r="I177" s="3" t="s">
        <v>17</v>
      </c>
      <c r="J177" s="14"/>
      <c r="K177" s="3">
        <v>100</v>
      </c>
      <c r="L177" t="s">
        <v>212</v>
      </c>
      <c r="M177" t="s">
        <v>209</v>
      </c>
      <c r="N177" t="s">
        <v>36</v>
      </c>
      <c r="O177">
        <v>0</v>
      </c>
      <c r="P177" t="s">
        <v>1073</v>
      </c>
      <c r="Q177" t="s">
        <v>1073</v>
      </c>
      <c r="R177" t="s">
        <v>1073</v>
      </c>
      <c r="S177" t="str">
        <f t="shared" si="18"/>
        <v/>
      </c>
    </row>
    <row r="178" spans="1:24" x14ac:dyDescent="0.15">
      <c r="A178">
        <v>177</v>
      </c>
      <c r="B178">
        <v>2020</v>
      </c>
      <c r="C178" t="s">
        <v>137</v>
      </c>
      <c r="D178" t="s">
        <v>213</v>
      </c>
      <c r="F178" s="3" t="s">
        <v>23</v>
      </c>
      <c r="G178" s="3" t="s">
        <v>23</v>
      </c>
      <c r="H178" t="s">
        <v>67</v>
      </c>
      <c r="I178" s="3" t="s">
        <v>25</v>
      </c>
      <c r="J178" s="14"/>
      <c r="K178" s="3">
        <v>0</v>
      </c>
      <c r="L178" t="s">
        <v>212</v>
      </c>
      <c r="M178" t="s">
        <v>209</v>
      </c>
      <c r="N178" t="s">
        <v>20</v>
      </c>
      <c r="O178">
        <v>0</v>
      </c>
      <c r="P178" t="s">
        <v>1081</v>
      </c>
      <c r="Q178" t="s">
        <v>1073</v>
      </c>
      <c r="R178" t="s">
        <v>1073</v>
      </c>
      <c r="S178" t="str">
        <f t="shared" si="18"/>
        <v/>
      </c>
    </row>
    <row r="179" spans="1:24" x14ac:dyDescent="0.15">
      <c r="A179">
        <v>178</v>
      </c>
      <c r="B179">
        <v>2020</v>
      </c>
      <c r="C179" t="s">
        <v>262</v>
      </c>
      <c r="D179" t="s">
        <v>185</v>
      </c>
      <c r="F179" s="3" t="s">
        <v>23</v>
      </c>
      <c r="G179" s="3" t="s">
        <v>23</v>
      </c>
      <c r="H179" t="s">
        <v>71</v>
      </c>
      <c r="I179" s="3" t="s">
        <v>17</v>
      </c>
      <c r="J179" s="14"/>
      <c r="K179" s="3">
        <v>100</v>
      </c>
      <c r="L179" t="s">
        <v>18</v>
      </c>
      <c r="M179" t="s">
        <v>209</v>
      </c>
      <c r="N179" t="s">
        <v>36</v>
      </c>
      <c r="O179">
        <v>1</v>
      </c>
      <c r="P179" t="s">
        <v>1073</v>
      </c>
      <c r="Q179" t="s">
        <v>1073</v>
      </c>
      <c r="R179" t="s">
        <v>1073</v>
      </c>
      <c r="S179" t="str">
        <f t="shared" si="18"/>
        <v/>
      </c>
    </row>
    <row r="180" spans="1:24" x14ac:dyDescent="0.15">
      <c r="A180">
        <v>179</v>
      </c>
      <c r="B180">
        <v>2020</v>
      </c>
      <c r="C180" t="s">
        <v>236</v>
      </c>
      <c r="D180" t="s">
        <v>237</v>
      </c>
      <c r="F180" s="3" t="s">
        <v>23</v>
      </c>
      <c r="G180" s="3" t="s">
        <v>23</v>
      </c>
      <c r="H180" t="s">
        <v>24</v>
      </c>
      <c r="I180" s="3" t="s">
        <v>25</v>
      </c>
      <c r="J180" s="14"/>
      <c r="K180" s="3">
        <v>0</v>
      </c>
      <c r="L180" t="s">
        <v>18</v>
      </c>
      <c r="M180" t="s">
        <v>209</v>
      </c>
      <c r="N180" t="s">
        <v>36</v>
      </c>
      <c r="O180">
        <v>2</v>
      </c>
      <c r="P180" t="s">
        <v>1081</v>
      </c>
      <c r="Q180" t="s">
        <v>1073</v>
      </c>
      <c r="R180" t="s">
        <v>1073</v>
      </c>
      <c r="S180" t="str">
        <f t="shared" si="18"/>
        <v/>
      </c>
    </row>
    <row r="181" spans="1:24" x14ac:dyDescent="0.15">
      <c r="A181">
        <v>180</v>
      </c>
      <c r="B181">
        <v>2020</v>
      </c>
      <c r="C181" t="s">
        <v>206</v>
      </c>
      <c r="D181" t="s">
        <v>223</v>
      </c>
      <c r="F181" s="3" t="s">
        <v>23</v>
      </c>
      <c r="G181" s="3" t="s">
        <v>23</v>
      </c>
      <c r="H181" t="s">
        <v>24</v>
      </c>
      <c r="I181" s="3" t="s">
        <v>25</v>
      </c>
      <c r="J181" s="14"/>
      <c r="K181" s="3">
        <v>0</v>
      </c>
      <c r="L181" t="s">
        <v>18</v>
      </c>
      <c r="M181" t="s">
        <v>209</v>
      </c>
      <c r="N181" t="s">
        <v>20</v>
      </c>
      <c r="O181">
        <v>2</v>
      </c>
      <c r="P181" t="s">
        <v>1081</v>
      </c>
      <c r="Q181" t="s">
        <v>1073</v>
      </c>
      <c r="R181" t="s">
        <v>1073</v>
      </c>
      <c r="S181" t="str">
        <f t="shared" si="18"/>
        <v/>
      </c>
    </row>
    <row r="182" spans="1:24" x14ac:dyDescent="0.15">
      <c r="A182">
        <v>181</v>
      </c>
      <c r="B182">
        <v>2020</v>
      </c>
      <c r="C182" t="s">
        <v>145</v>
      </c>
      <c r="D182" t="s">
        <v>146</v>
      </c>
      <c r="F182" s="3" t="s">
        <v>23</v>
      </c>
      <c r="G182" s="3" t="s">
        <v>23</v>
      </c>
      <c r="H182" t="s">
        <v>24</v>
      </c>
      <c r="I182" s="3" t="s">
        <v>25</v>
      </c>
      <c r="J182" s="14"/>
      <c r="K182" s="3">
        <v>0</v>
      </c>
      <c r="L182" t="s">
        <v>18</v>
      </c>
      <c r="M182" t="s">
        <v>209</v>
      </c>
      <c r="N182" t="s">
        <v>20</v>
      </c>
      <c r="O182">
        <v>2</v>
      </c>
      <c r="P182" t="s">
        <v>1081</v>
      </c>
      <c r="Q182" t="s">
        <v>1073</v>
      </c>
      <c r="R182" t="s">
        <v>1073</v>
      </c>
      <c r="S182" t="str">
        <f t="shared" si="18"/>
        <v/>
      </c>
      <c r="V182" s="1"/>
    </row>
    <row r="183" spans="1:24" x14ac:dyDescent="0.15">
      <c r="A183">
        <v>182</v>
      </c>
      <c r="B183">
        <v>2020</v>
      </c>
      <c r="C183" t="s">
        <v>183</v>
      </c>
      <c r="D183" t="s">
        <v>291</v>
      </c>
      <c r="F183" s="3" t="s">
        <v>23</v>
      </c>
      <c r="G183" s="3" t="s">
        <v>23</v>
      </c>
      <c r="H183" t="s">
        <v>71</v>
      </c>
      <c r="I183" s="3" t="s">
        <v>17</v>
      </c>
      <c r="J183" s="14"/>
      <c r="K183" s="3">
        <v>100</v>
      </c>
      <c r="L183" t="s">
        <v>212</v>
      </c>
      <c r="M183" t="s">
        <v>209</v>
      </c>
      <c r="N183" t="s">
        <v>36</v>
      </c>
      <c r="O183">
        <v>0</v>
      </c>
      <c r="P183" t="s">
        <v>1073</v>
      </c>
      <c r="Q183" t="s">
        <v>1073</v>
      </c>
      <c r="R183" t="s">
        <v>1073</v>
      </c>
      <c r="S183" t="str">
        <f t="shared" si="18"/>
        <v/>
      </c>
      <c r="X183" s="4"/>
    </row>
    <row r="184" spans="1:24" x14ac:dyDescent="0.15">
      <c r="A184">
        <v>183</v>
      </c>
      <c r="B184">
        <v>2020</v>
      </c>
      <c r="C184" t="s">
        <v>142</v>
      </c>
      <c r="D184" t="s">
        <v>143</v>
      </c>
      <c r="F184" s="3" t="s">
        <v>23</v>
      </c>
      <c r="G184" s="3" t="s">
        <v>23</v>
      </c>
      <c r="H184" t="s">
        <v>24</v>
      </c>
      <c r="I184" s="3" t="s">
        <v>25</v>
      </c>
      <c r="J184" s="14"/>
      <c r="K184" s="3">
        <v>0</v>
      </c>
      <c r="L184" t="s">
        <v>212</v>
      </c>
      <c r="M184" t="s">
        <v>209</v>
      </c>
      <c r="N184" t="s">
        <v>36</v>
      </c>
      <c r="O184">
        <v>0</v>
      </c>
      <c r="P184" t="s">
        <v>1081</v>
      </c>
      <c r="Q184" t="s">
        <v>1073</v>
      </c>
      <c r="R184" t="s">
        <v>1073</v>
      </c>
      <c r="S184" t="str">
        <f t="shared" si="18"/>
        <v/>
      </c>
      <c r="X184" s="4"/>
    </row>
    <row r="185" spans="1:24" x14ac:dyDescent="0.15">
      <c r="A185">
        <v>184</v>
      </c>
      <c r="B185">
        <v>2020</v>
      </c>
      <c r="C185" t="s">
        <v>292</v>
      </c>
      <c r="D185" t="s">
        <v>293</v>
      </c>
      <c r="F185" s="3" t="s">
        <v>23</v>
      </c>
      <c r="G185" s="3" t="s">
        <v>23</v>
      </c>
      <c r="H185" t="s">
        <v>71</v>
      </c>
      <c r="I185" s="3" t="s">
        <v>17</v>
      </c>
      <c r="J185" s="14"/>
      <c r="K185" s="3">
        <v>100</v>
      </c>
      <c r="L185" t="s">
        <v>212</v>
      </c>
      <c r="M185" t="s">
        <v>209</v>
      </c>
      <c r="N185" t="s">
        <v>36</v>
      </c>
      <c r="O185">
        <v>0</v>
      </c>
      <c r="P185" t="s">
        <v>1073</v>
      </c>
      <c r="Q185" t="s">
        <v>1073</v>
      </c>
      <c r="R185" t="s">
        <v>1073</v>
      </c>
      <c r="S185" t="str">
        <f t="shared" si="18"/>
        <v/>
      </c>
      <c r="X185" s="4"/>
    </row>
    <row r="186" spans="1:24" x14ac:dyDescent="0.15">
      <c r="A186">
        <v>185</v>
      </c>
      <c r="B186">
        <v>2020</v>
      </c>
      <c r="C186" t="s">
        <v>260</v>
      </c>
      <c r="D186" t="s">
        <v>261</v>
      </c>
      <c r="F186" s="3" t="s">
        <v>23</v>
      </c>
      <c r="G186" s="3" t="s">
        <v>23</v>
      </c>
      <c r="H186" t="s">
        <v>24</v>
      </c>
      <c r="I186" s="3" t="s">
        <v>25</v>
      </c>
      <c r="J186" s="14"/>
      <c r="K186" s="3">
        <v>0</v>
      </c>
      <c r="L186" t="s">
        <v>212</v>
      </c>
      <c r="M186" t="s">
        <v>209</v>
      </c>
      <c r="N186" t="s">
        <v>20</v>
      </c>
      <c r="O186">
        <v>0</v>
      </c>
      <c r="P186" t="s">
        <v>1084</v>
      </c>
      <c r="Q186" t="s">
        <v>1073</v>
      </c>
      <c r="R186" t="s">
        <v>1073</v>
      </c>
      <c r="S186" t="str">
        <f t="shared" si="18"/>
        <v/>
      </c>
      <c r="X186" s="4"/>
    </row>
    <row r="187" spans="1:24" x14ac:dyDescent="0.15">
      <c r="A187">
        <v>186</v>
      </c>
      <c r="B187">
        <v>2020</v>
      </c>
      <c r="C187" t="s">
        <v>294</v>
      </c>
      <c r="D187" t="s">
        <v>295</v>
      </c>
      <c r="F187" s="3" t="s">
        <v>23</v>
      </c>
      <c r="G187" s="3" t="s">
        <v>23</v>
      </c>
      <c r="H187" t="s">
        <v>71</v>
      </c>
      <c r="I187" s="3" t="s">
        <v>17</v>
      </c>
      <c r="J187" s="14"/>
      <c r="K187" s="3">
        <v>100</v>
      </c>
      <c r="L187" t="s">
        <v>44</v>
      </c>
      <c r="M187" t="s">
        <v>209</v>
      </c>
      <c r="N187" t="s">
        <v>20</v>
      </c>
      <c r="O187">
        <v>1</v>
      </c>
      <c r="P187" t="s">
        <v>1073</v>
      </c>
      <c r="Q187" t="s">
        <v>1073</v>
      </c>
      <c r="R187" t="s">
        <v>1073</v>
      </c>
      <c r="S187" t="str">
        <f t="shared" si="18"/>
        <v/>
      </c>
      <c r="X187" s="4"/>
    </row>
    <row r="188" spans="1:24" x14ac:dyDescent="0.15">
      <c r="A188">
        <v>187</v>
      </c>
      <c r="B188">
        <v>2020</v>
      </c>
      <c r="C188" t="s">
        <v>45</v>
      </c>
      <c r="D188" t="s">
        <v>46</v>
      </c>
      <c r="F188" s="3" t="s">
        <v>47</v>
      </c>
      <c r="G188" s="3" t="s">
        <v>48</v>
      </c>
      <c r="H188" t="s">
        <v>49</v>
      </c>
      <c r="I188" s="3" t="s">
        <v>17</v>
      </c>
      <c r="J188" s="14"/>
      <c r="K188" s="3">
        <v>100</v>
      </c>
      <c r="L188" t="s">
        <v>44</v>
      </c>
      <c r="M188" t="s">
        <v>209</v>
      </c>
      <c r="N188" t="s">
        <v>36</v>
      </c>
      <c r="O188">
        <v>1</v>
      </c>
      <c r="P188">
        <v>0</v>
      </c>
      <c r="Q188" t="s">
        <v>1073</v>
      </c>
      <c r="R188" t="s">
        <v>1073</v>
      </c>
      <c r="S188" t="str">
        <f t="shared" si="18"/>
        <v>NI&gt;10</v>
      </c>
      <c r="X188" s="4"/>
    </row>
    <row r="189" spans="1:24" x14ac:dyDescent="0.15">
      <c r="A189">
        <v>188</v>
      </c>
      <c r="B189">
        <v>2020</v>
      </c>
      <c r="C189" t="s">
        <v>272</v>
      </c>
      <c r="D189" t="s">
        <v>296</v>
      </c>
      <c r="F189" s="3" t="s">
        <v>23</v>
      </c>
      <c r="G189" s="3" t="s">
        <v>23</v>
      </c>
      <c r="H189" t="s">
        <v>24</v>
      </c>
      <c r="I189" s="3" t="s">
        <v>25</v>
      </c>
      <c r="J189" s="14"/>
      <c r="K189" s="3">
        <v>0</v>
      </c>
      <c r="L189" t="s">
        <v>212</v>
      </c>
      <c r="M189" t="s">
        <v>209</v>
      </c>
      <c r="N189" t="s">
        <v>36</v>
      </c>
      <c r="O189">
        <v>0</v>
      </c>
      <c r="P189" t="s">
        <v>1081</v>
      </c>
      <c r="Q189" t="s">
        <v>1073</v>
      </c>
      <c r="R189" t="s">
        <v>1073</v>
      </c>
      <c r="S189" t="str">
        <f t="shared" si="18"/>
        <v/>
      </c>
      <c r="X189" s="4"/>
    </row>
    <row r="190" spans="1:24" x14ac:dyDescent="0.15">
      <c r="A190">
        <v>189</v>
      </c>
      <c r="B190">
        <v>2020</v>
      </c>
      <c r="C190" t="s">
        <v>142</v>
      </c>
      <c r="D190" t="s">
        <v>143</v>
      </c>
      <c r="F190" s="3" t="s">
        <v>23</v>
      </c>
      <c r="G190" s="3" t="s">
        <v>23</v>
      </c>
      <c r="H190" t="s">
        <v>60</v>
      </c>
      <c r="I190" s="3" t="s">
        <v>275</v>
      </c>
      <c r="J190" s="14"/>
      <c r="K190" s="3">
        <v>0</v>
      </c>
      <c r="L190" t="s">
        <v>212</v>
      </c>
      <c r="M190" t="s">
        <v>209</v>
      </c>
      <c r="N190" t="s">
        <v>20</v>
      </c>
      <c r="O190">
        <v>0</v>
      </c>
      <c r="P190" t="s">
        <v>1081</v>
      </c>
      <c r="Q190" t="s">
        <v>1073</v>
      </c>
      <c r="R190" t="s">
        <v>1073</v>
      </c>
      <c r="S190" t="str">
        <f t="shared" si="18"/>
        <v/>
      </c>
      <c r="X190" s="4"/>
    </row>
    <row r="191" spans="1:24" x14ac:dyDescent="0.15">
      <c r="A191">
        <v>190</v>
      </c>
      <c r="B191">
        <v>2020</v>
      </c>
      <c r="C191" t="s">
        <v>204</v>
      </c>
      <c r="D191" t="s">
        <v>297</v>
      </c>
      <c r="F191" s="3" t="s">
        <v>23</v>
      </c>
      <c r="G191" s="3" t="s">
        <v>23</v>
      </c>
      <c r="H191" t="s">
        <v>24</v>
      </c>
      <c r="I191" s="3" t="s">
        <v>25</v>
      </c>
      <c r="J191" s="14"/>
      <c r="K191" s="3">
        <v>0</v>
      </c>
      <c r="L191" t="s">
        <v>212</v>
      </c>
      <c r="M191" t="s">
        <v>209</v>
      </c>
      <c r="N191" t="s">
        <v>36</v>
      </c>
      <c r="O191">
        <v>0</v>
      </c>
      <c r="P191" t="s">
        <v>1081</v>
      </c>
      <c r="Q191" t="s">
        <v>1073</v>
      </c>
      <c r="R191" t="s">
        <v>1073</v>
      </c>
      <c r="S191" t="str">
        <f t="shared" si="18"/>
        <v/>
      </c>
      <c r="X191" s="4"/>
    </row>
    <row r="192" spans="1:24" x14ac:dyDescent="0.15">
      <c r="A192">
        <v>191</v>
      </c>
      <c r="B192">
        <v>2020</v>
      </c>
      <c r="C192" t="s">
        <v>145</v>
      </c>
      <c r="D192" t="s">
        <v>146</v>
      </c>
      <c r="F192" s="3" t="s">
        <v>23</v>
      </c>
      <c r="G192" s="3" t="s">
        <v>23</v>
      </c>
      <c r="H192" t="s">
        <v>16</v>
      </c>
      <c r="I192" s="3" t="s">
        <v>17</v>
      </c>
      <c r="J192" s="14"/>
      <c r="K192" s="3">
        <v>100</v>
      </c>
      <c r="L192" t="s">
        <v>212</v>
      </c>
      <c r="M192" t="s">
        <v>209</v>
      </c>
      <c r="N192" t="s">
        <v>36</v>
      </c>
      <c r="O192">
        <v>0</v>
      </c>
      <c r="P192" t="s">
        <v>1081</v>
      </c>
      <c r="Q192" t="s">
        <v>1073</v>
      </c>
      <c r="R192" t="s">
        <v>1073</v>
      </c>
      <c r="S192" t="str">
        <f t="shared" si="18"/>
        <v/>
      </c>
      <c r="X192" s="4"/>
    </row>
    <row r="193" spans="1:24" x14ac:dyDescent="0.15">
      <c r="A193">
        <v>192</v>
      </c>
      <c r="B193">
        <v>2020</v>
      </c>
      <c r="C193" t="s">
        <v>264</v>
      </c>
      <c r="D193" t="s">
        <v>168</v>
      </c>
      <c r="F193" s="3" t="s">
        <v>23</v>
      </c>
      <c r="G193" s="3" t="s">
        <v>23</v>
      </c>
      <c r="H193" t="s">
        <v>71</v>
      </c>
      <c r="I193" s="3" t="s">
        <v>17</v>
      </c>
      <c r="J193" s="14"/>
      <c r="K193" s="3">
        <v>100</v>
      </c>
      <c r="L193" t="s">
        <v>212</v>
      </c>
      <c r="M193" t="s">
        <v>209</v>
      </c>
      <c r="N193" t="s">
        <v>20</v>
      </c>
      <c r="O193">
        <v>0</v>
      </c>
      <c r="P193" t="s">
        <v>1073</v>
      </c>
      <c r="Q193" t="s">
        <v>1073</v>
      </c>
      <c r="R193" t="s">
        <v>1073</v>
      </c>
      <c r="S193" t="str">
        <f t="shared" si="18"/>
        <v/>
      </c>
      <c r="X193" s="4"/>
    </row>
    <row r="194" spans="1:24" x14ac:dyDescent="0.15">
      <c r="A194">
        <v>193</v>
      </c>
      <c r="B194">
        <v>2020</v>
      </c>
      <c r="C194" t="s">
        <v>140</v>
      </c>
      <c r="D194" t="s">
        <v>298</v>
      </c>
      <c r="F194" s="3" t="s">
        <v>23</v>
      </c>
      <c r="G194" s="3" t="s">
        <v>23</v>
      </c>
      <c r="H194" t="s">
        <v>24</v>
      </c>
      <c r="I194" s="3" t="s">
        <v>25</v>
      </c>
      <c r="J194" s="14"/>
      <c r="K194" s="3">
        <v>50</v>
      </c>
      <c r="L194" t="s">
        <v>212</v>
      </c>
      <c r="M194" t="s">
        <v>209</v>
      </c>
      <c r="N194" t="s">
        <v>20</v>
      </c>
      <c r="O194">
        <v>0</v>
      </c>
      <c r="P194" t="s">
        <v>1081</v>
      </c>
      <c r="Q194" t="s">
        <v>1073</v>
      </c>
      <c r="R194" t="s">
        <v>1073</v>
      </c>
      <c r="S194" t="str">
        <f t="shared" ref="S194:S257" si="19">IF(ISNUMBER(SEARCH(F194,$AF$12)),"","NI&gt;10")</f>
        <v/>
      </c>
      <c r="X194" s="4"/>
    </row>
    <row r="195" spans="1:24" x14ac:dyDescent="0.15">
      <c r="A195">
        <v>194</v>
      </c>
      <c r="B195">
        <v>2020</v>
      </c>
      <c r="C195" t="s">
        <v>231</v>
      </c>
      <c r="D195" t="s">
        <v>232</v>
      </c>
      <c r="F195" s="3" t="s">
        <v>23</v>
      </c>
      <c r="G195" s="3" t="s">
        <v>23</v>
      </c>
      <c r="H195" t="s">
        <v>16</v>
      </c>
      <c r="I195" s="3" t="s">
        <v>17</v>
      </c>
      <c r="J195" s="14"/>
      <c r="K195" s="3">
        <v>100</v>
      </c>
      <c r="L195" t="s">
        <v>212</v>
      </c>
      <c r="M195" t="s">
        <v>209</v>
      </c>
      <c r="N195" t="s">
        <v>36</v>
      </c>
      <c r="O195">
        <v>0</v>
      </c>
      <c r="P195" t="s">
        <v>1081</v>
      </c>
      <c r="Q195" t="s">
        <v>1073</v>
      </c>
      <c r="R195" t="s">
        <v>1073</v>
      </c>
      <c r="S195" t="str">
        <f t="shared" si="19"/>
        <v/>
      </c>
      <c r="X195" s="4"/>
    </row>
    <row r="196" spans="1:24" x14ac:dyDescent="0.15">
      <c r="A196">
        <v>195</v>
      </c>
      <c r="B196">
        <v>2020</v>
      </c>
      <c r="C196" t="s">
        <v>299</v>
      </c>
      <c r="D196" t="s">
        <v>300</v>
      </c>
      <c r="F196" s="3" t="s">
        <v>23</v>
      </c>
      <c r="G196" s="3" t="s">
        <v>23</v>
      </c>
      <c r="H196" t="s">
        <v>71</v>
      </c>
      <c r="I196" s="3" t="s">
        <v>17</v>
      </c>
      <c r="J196" s="14"/>
      <c r="K196" s="3">
        <v>100</v>
      </c>
      <c r="L196" t="s">
        <v>212</v>
      </c>
      <c r="M196" t="s">
        <v>209</v>
      </c>
      <c r="N196" t="s">
        <v>20</v>
      </c>
      <c r="O196">
        <v>0</v>
      </c>
      <c r="P196" t="s">
        <v>1073</v>
      </c>
      <c r="Q196" t="s">
        <v>1073</v>
      </c>
      <c r="R196" t="s">
        <v>1073</v>
      </c>
      <c r="S196" t="str">
        <f t="shared" si="19"/>
        <v/>
      </c>
      <c r="X196" s="4"/>
    </row>
    <row r="197" spans="1:24" x14ac:dyDescent="0.15">
      <c r="A197">
        <v>196</v>
      </c>
      <c r="B197">
        <v>2020</v>
      </c>
      <c r="C197" t="s">
        <v>41</v>
      </c>
      <c r="D197" t="s">
        <v>42</v>
      </c>
      <c r="F197" s="3" t="s">
        <v>301</v>
      </c>
      <c r="G197" s="3" t="s">
        <v>43</v>
      </c>
      <c r="H197" t="s">
        <v>24</v>
      </c>
      <c r="I197" s="3" t="s">
        <v>25</v>
      </c>
      <c r="J197" s="14"/>
      <c r="K197" s="3">
        <v>50</v>
      </c>
      <c r="L197" t="s">
        <v>44</v>
      </c>
      <c r="M197" t="s">
        <v>209</v>
      </c>
      <c r="N197" t="s">
        <v>36</v>
      </c>
      <c r="O197">
        <v>1</v>
      </c>
      <c r="P197" t="s">
        <v>1073</v>
      </c>
      <c r="Q197" t="s">
        <v>1073</v>
      </c>
      <c r="R197" t="s">
        <v>1073</v>
      </c>
      <c r="S197" t="str">
        <f t="shared" si="19"/>
        <v/>
      </c>
      <c r="X197" s="4"/>
    </row>
    <row r="198" spans="1:24" x14ac:dyDescent="0.15">
      <c r="A198">
        <v>197</v>
      </c>
      <c r="B198">
        <v>2020</v>
      </c>
      <c r="C198" t="s">
        <v>270</v>
      </c>
      <c r="D198" t="s">
        <v>284</v>
      </c>
      <c r="F198" s="3" t="s">
        <v>23</v>
      </c>
      <c r="G198" s="3" t="s">
        <v>23</v>
      </c>
      <c r="H198" t="s">
        <v>71</v>
      </c>
      <c r="I198" s="3" t="s">
        <v>17</v>
      </c>
      <c r="J198" s="14"/>
      <c r="K198" s="3">
        <v>100</v>
      </c>
      <c r="L198" t="s">
        <v>212</v>
      </c>
      <c r="M198" t="s">
        <v>209</v>
      </c>
      <c r="N198" t="s">
        <v>36</v>
      </c>
      <c r="O198">
        <v>0</v>
      </c>
      <c r="P198" t="s">
        <v>1073</v>
      </c>
      <c r="Q198" t="s">
        <v>1073</v>
      </c>
      <c r="R198" t="s">
        <v>1073</v>
      </c>
      <c r="S198" t="str">
        <f t="shared" si="19"/>
        <v/>
      </c>
      <c r="X198" s="4"/>
    </row>
    <row r="199" spans="1:24" x14ac:dyDescent="0.15">
      <c r="A199">
        <v>198</v>
      </c>
      <c r="B199">
        <v>2020</v>
      </c>
      <c r="C199" t="s">
        <v>302</v>
      </c>
      <c r="D199" t="s">
        <v>303</v>
      </c>
      <c r="F199" s="3" t="s">
        <v>136</v>
      </c>
      <c r="G199" s="3" t="s">
        <v>43</v>
      </c>
      <c r="H199" t="s">
        <v>71</v>
      </c>
      <c r="I199" s="3" t="s">
        <v>17</v>
      </c>
      <c r="J199" s="14"/>
      <c r="K199" s="3">
        <v>100</v>
      </c>
      <c r="L199" t="s">
        <v>18</v>
      </c>
      <c r="M199" t="s">
        <v>209</v>
      </c>
      <c r="N199" t="s">
        <v>36</v>
      </c>
      <c r="O199">
        <v>1</v>
      </c>
      <c r="P199" t="s">
        <v>1073</v>
      </c>
      <c r="Q199" t="s">
        <v>1073</v>
      </c>
      <c r="R199" t="s">
        <v>1073</v>
      </c>
      <c r="S199" t="str">
        <f t="shared" si="19"/>
        <v>NI&gt;10</v>
      </c>
      <c r="X199" s="4"/>
    </row>
    <row r="200" spans="1:24" x14ac:dyDescent="0.15">
      <c r="A200">
        <v>199</v>
      </c>
      <c r="B200">
        <v>2020</v>
      </c>
      <c r="C200" t="s">
        <v>304</v>
      </c>
      <c r="D200" t="s">
        <v>305</v>
      </c>
      <c r="F200" s="3" t="s">
        <v>23</v>
      </c>
      <c r="G200" s="3" t="s">
        <v>23</v>
      </c>
      <c r="H200" t="s">
        <v>24</v>
      </c>
      <c r="I200" s="3" t="s">
        <v>25</v>
      </c>
      <c r="J200" s="14"/>
      <c r="K200" s="3">
        <v>0</v>
      </c>
      <c r="L200" t="s">
        <v>212</v>
      </c>
      <c r="M200" t="s">
        <v>209</v>
      </c>
      <c r="N200" t="s">
        <v>36</v>
      </c>
      <c r="O200">
        <v>0</v>
      </c>
      <c r="P200" t="s">
        <v>1084</v>
      </c>
      <c r="Q200" t="s">
        <v>1073</v>
      </c>
      <c r="R200" t="s">
        <v>1073</v>
      </c>
      <c r="S200" t="str">
        <f t="shared" si="19"/>
        <v/>
      </c>
      <c r="X200" s="4"/>
    </row>
    <row r="201" spans="1:24" x14ac:dyDescent="0.15">
      <c r="A201">
        <v>200</v>
      </c>
      <c r="B201">
        <v>2020</v>
      </c>
      <c r="C201" t="s">
        <v>306</v>
      </c>
      <c r="D201" t="s">
        <v>307</v>
      </c>
      <c r="F201" s="3" t="s">
        <v>121</v>
      </c>
      <c r="G201" s="3" t="s">
        <v>43</v>
      </c>
      <c r="H201" t="s">
        <v>16</v>
      </c>
      <c r="I201" s="3" t="s">
        <v>25</v>
      </c>
      <c r="J201" s="14"/>
      <c r="K201" s="3">
        <v>50</v>
      </c>
      <c r="L201" t="s">
        <v>212</v>
      </c>
      <c r="M201" t="s">
        <v>209</v>
      </c>
      <c r="N201" t="s">
        <v>36</v>
      </c>
      <c r="O201">
        <v>0</v>
      </c>
      <c r="P201" t="s">
        <v>1073</v>
      </c>
      <c r="Q201" t="s">
        <v>1073</v>
      </c>
      <c r="R201" t="s">
        <v>1073</v>
      </c>
      <c r="S201" t="str">
        <f t="shared" si="19"/>
        <v/>
      </c>
      <c r="X201" s="4"/>
    </row>
    <row r="202" spans="1:24" x14ac:dyDescent="0.15">
      <c r="A202">
        <v>201</v>
      </c>
      <c r="B202">
        <v>2020</v>
      </c>
      <c r="C202" t="s">
        <v>56</v>
      </c>
      <c r="D202" t="s">
        <v>57</v>
      </c>
      <c r="F202" s="3" t="s">
        <v>23</v>
      </c>
      <c r="G202" s="3" t="s">
        <v>23</v>
      </c>
      <c r="H202" t="s">
        <v>24</v>
      </c>
      <c r="I202" s="3" t="s">
        <v>25</v>
      </c>
      <c r="J202" s="14"/>
      <c r="K202" s="3">
        <v>0</v>
      </c>
      <c r="L202" t="s">
        <v>44</v>
      </c>
      <c r="M202" t="s">
        <v>209</v>
      </c>
      <c r="N202" t="s">
        <v>20</v>
      </c>
      <c r="O202">
        <v>1</v>
      </c>
      <c r="P202" t="s">
        <v>1081</v>
      </c>
      <c r="Q202" t="s">
        <v>1073</v>
      </c>
      <c r="R202" t="s">
        <v>1073</v>
      </c>
      <c r="S202" t="str">
        <f t="shared" si="19"/>
        <v/>
      </c>
    </row>
    <row r="203" spans="1:24" x14ac:dyDescent="0.15">
      <c r="A203">
        <v>202</v>
      </c>
      <c r="B203">
        <v>2020</v>
      </c>
      <c r="C203" t="s">
        <v>266</v>
      </c>
      <c r="D203" t="s">
        <v>308</v>
      </c>
      <c r="F203" s="3" t="s">
        <v>23</v>
      </c>
      <c r="G203" s="3" t="s">
        <v>23</v>
      </c>
      <c r="H203" t="s">
        <v>24</v>
      </c>
      <c r="I203" s="3" t="s">
        <v>25</v>
      </c>
      <c r="J203" s="14"/>
      <c r="K203" s="3">
        <v>0</v>
      </c>
      <c r="L203" t="s">
        <v>18</v>
      </c>
      <c r="M203" t="s">
        <v>209</v>
      </c>
      <c r="N203" t="s">
        <v>36</v>
      </c>
      <c r="O203">
        <v>0</v>
      </c>
      <c r="P203" t="s">
        <v>1081</v>
      </c>
      <c r="Q203" t="s">
        <v>1073</v>
      </c>
      <c r="R203" t="s">
        <v>1073</v>
      </c>
      <c r="S203" t="str">
        <f t="shared" si="19"/>
        <v/>
      </c>
    </row>
    <row r="204" spans="1:24" x14ac:dyDescent="0.15">
      <c r="A204">
        <v>203</v>
      </c>
      <c r="B204">
        <v>2020</v>
      </c>
      <c r="C204" t="s">
        <v>84</v>
      </c>
      <c r="D204" t="s">
        <v>85</v>
      </c>
      <c r="F204" s="3" t="s">
        <v>23</v>
      </c>
      <c r="G204" s="3" t="s">
        <v>23</v>
      </c>
      <c r="H204" t="s">
        <v>24</v>
      </c>
      <c r="I204" s="3" t="s">
        <v>25</v>
      </c>
      <c r="J204" s="14"/>
      <c r="K204" s="3">
        <v>0</v>
      </c>
      <c r="L204" t="s">
        <v>18</v>
      </c>
      <c r="M204" t="s">
        <v>209</v>
      </c>
      <c r="N204" t="s">
        <v>36</v>
      </c>
      <c r="O204">
        <v>1</v>
      </c>
      <c r="P204" t="s">
        <v>1081</v>
      </c>
      <c r="Q204" t="s">
        <v>1073</v>
      </c>
      <c r="R204" t="s">
        <v>1073</v>
      </c>
      <c r="S204" t="str">
        <f t="shared" si="19"/>
        <v/>
      </c>
      <c r="W204" s="5"/>
    </row>
    <row r="205" spans="1:24" x14ac:dyDescent="0.15">
      <c r="A205">
        <v>204</v>
      </c>
      <c r="B205">
        <v>2020</v>
      </c>
      <c r="C205" t="s">
        <v>142</v>
      </c>
      <c r="D205" t="s">
        <v>143</v>
      </c>
      <c r="F205" s="3" t="s">
        <v>23</v>
      </c>
      <c r="G205" s="3" t="s">
        <v>23</v>
      </c>
      <c r="H205" t="s">
        <v>24</v>
      </c>
      <c r="I205" s="3" t="s">
        <v>25</v>
      </c>
      <c r="J205" s="14"/>
      <c r="K205" s="3">
        <v>0</v>
      </c>
      <c r="L205" t="s">
        <v>212</v>
      </c>
      <c r="M205" t="s">
        <v>209</v>
      </c>
      <c r="N205" t="s">
        <v>36</v>
      </c>
      <c r="O205">
        <v>0</v>
      </c>
      <c r="P205" t="s">
        <v>1081</v>
      </c>
      <c r="Q205" t="s">
        <v>1073</v>
      </c>
      <c r="R205" t="s">
        <v>1073</v>
      </c>
      <c r="S205" t="str">
        <f t="shared" si="19"/>
        <v/>
      </c>
    </row>
    <row r="206" spans="1:24" x14ac:dyDescent="0.15">
      <c r="A206">
        <v>205</v>
      </c>
      <c r="B206">
        <v>2020</v>
      </c>
      <c r="C206" t="s">
        <v>142</v>
      </c>
      <c r="D206" t="s">
        <v>143</v>
      </c>
      <c r="F206" s="3" t="s">
        <v>23</v>
      </c>
      <c r="G206" s="3" t="s">
        <v>23</v>
      </c>
      <c r="H206" t="s">
        <v>24</v>
      </c>
      <c r="I206" s="3" t="s">
        <v>25</v>
      </c>
      <c r="J206" s="14"/>
      <c r="K206" s="3">
        <v>0</v>
      </c>
      <c r="L206" t="s">
        <v>212</v>
      </c>
      <c r="M206" t="s">
        <v>209</v>
      </c>
      <c r="N206" t="s">
        <v>36</v>
      </c>
      <c r="O206">
        <v>0</v>
      </c>
      <c r="P206" t="s">
        <v>1081</v>
      </c>
      <c r="Q206" t="s">
        <v>1073</v>
      </c>
      <c r="R206" t="s">
        <v>1073</v>
      </c>
      <c r="S206" t="str">
        <f t="shared" si="19"/>
        <v/>
      </c>
    </row>
    <row r="207" spans="1:24" x14ac:dyDescent="0.15">
      <c r="A207">
        <v>206</v>
      </c>
      <c r="B207">
        <v>2020</v>
      </c>
      <c r="C207" t="s">
        <v>310</v>
      </c>
      <c r="D207" t="s">
        <v>78</v>
      </c>
      <c r="F207" s="3" t="s">
        <v>78</v>
      </c>
      <c r="G207" s="3" t="s">
        <v>35</v>
      </c>
      <c r="H207" t="s">
        <v>71</v>
      </c>
      <c r="I207" s="3" t="s">
        <v>17</v>
      </c>
      <c r="J207" s="14"/>
      <c r="K207" s="3">
        <v>100</v>
      </c>
      <c r="L207" t="s">
        <v>212</v>
      </c>
      <c r="M207" t="s">
        <v>209</v>
      </c>
      <c r="N207" t="s">
        <v>36</v>
      </c>
      <c r="O207">
        <v>0</v>
      </c>
      <c r="P207" t="s">
        <v>1073</v>
      </c>
      <c r="Q207" t="s">
        <v>1073</v>
      </c>
      <c r="R207" t="s">
        <v>1073</v>
      </c>
      <c r="S207" t="str">
        <f t="shared" si="19"/>
        <v>NI&gt;10</v>
      </c>
      <c r="W207" s="5"/>
    </row>
    <row r="208" spans="1:24" x14ac:dyDescent="0.15">
      <c r="A208">
        <v>207</v>
      </c>
      <c r="B208">
        <v>2020</v>
      </c>
      <c r="C208" t="s">
        <v>142</v>
      </c>
      <c r="D208" t="s">
        <v>143</v>
      </c>
      <c r="F208" s="3" t="s">
        <v>23</v>
      </c>
      <c r="G208" s="3" t="s">
        <v>23</v>
      </c>
      <c r="H208" t="s">
        <v>49</v>
      </c>
      <c r="I208" s="3" t="s">
        <v>17</v>
      </c>
      <c r="J208" s="14"/>
      <c r="K208" s="3">
        <v>100</v>
      </c>
      <c r="L208" t="s">
        <v>212</v>
      </c>
      <c r="M208" t="s">
        <v>209</v>
      </c>
      <c r="N208" t="s">
        <v>20</v>
      </c>
      <c r="O208">
        <v>0</v>
      </c>
      <c r="P208" t="s">
        <v>1081</v>
      </c>
      <c r="Q208" t="s">
        <v>1073</v>
      </c>
      <c r="R208" t="s">
        <v>1073</v>
      </c>
      <c r="S208" t="str">
        <f t="shared" si="19"/>
        <v/>
      </c>
    </row>
    <row r="209" spans="1:24" x14ac:dyDescent="0.15">
      <c r="A209">
        <v>208</v>
      </c>
      <c r="B209">
        <v>2020</v>
      </c>
      <c r="C209" t="s">
        <v>142</v>
      </c>
      <c r="D209" t="s">
        <v>143</v>
      </c>
      <c r="F209" s="3" t="s">
        <v>23</v>
      </c>
      <c r="G209" s="3" t="s">
        <v>23</v>
      </c>
      <c r="H209" t="s">
        <v>24</v>
      </c>
      <c r="I209" s="3" t="s">
        <v>25</v>
      </c>
      <c r="J209" s="14"/>
      <c r="K209" s="3">
        <v>0</v>
      </c>
      <c r="L209" t="s">
        <v>212</v>
      </c>
      <c r="M209" t="s">
        <v>209</v>
      </c>
      <c r="N209" t="s">
        <v>20</v>
      </c>
      <c r="O209">
        <v>0</v>
      </c>
      <c r="P209" t="s">
        <v>1081</v>
      </c>
      <c r="Q209" t="s">
        <v>1073</v>
      </c>
      <c r="R209" t="s">
        <v>1073</v>
      </c>
      <c r="S209" t="str">
        <f t="shared" si="19"/>
        <v/>
      </c>
    </row>
    <row r="210" spans="1:24" x14ac:dyDescent="0.15">
      <c r="A210">
        <v>209</v>
      </c>
      <c r="B210">
        <v>2020</v>
      </c>
      <c r="C210" t="s">
        <v>311</v>
      </c>
      <c r="D210" t="s">
        <v>309</v>
      </c>
      <c r="F210" s="3" t="s">
        <v>23</v>
      </c>
      <c r="G210" s="3" t="s">
        <v>23</v>
      </c>
      <c r="H210" t="s">
        <v>71</v>
      </c>
      <c r="I210" s="3" t="s">
        <v>17</v>
      </c>
      <c r="J210" s="14"/>
      <c r="K210" s="3">
        <v>100</v>
      </c>
      <c r="L210" t="s">
        <v>212</v>
      </c>
      <c r="M210" t="s">
        <v>209</v>
      </c>
      <c r="N210" t="s">
        <v>36</v>
      </c>
      <c r="O210">
        <v>0</v>
      </c>
      <c r="P210" t="s">
        <v>1073</v>
      </c>
      <c r="Q210" t="s">
        <v>1073</v>
      </c>
      <c r="R210" t="s">
        <v>1073</v>
      </c>
      <c r="S210" t="str">
        <f t="shared" si="19"/>
        <v/>
      </c>
    </row>
    <row r="211" spans="1:24" x14ac:dyDescent="0.15">
      <c r="A211">
        <v>210</v>
      </c>
      <c r="B211">
        <v>2020</v>
      </c>
      <c r="C211" t="s">
        <v>206</v>
      </c>
      <c r="D211" t="s">
        <v>223</v>
      </c>
      <c r="F211" s="3" t="s">
        <v>23</v>
      </c>
      <c r="G211" s="3" t="s">
        <v>23</v>
      </c>
      <c r="H211" t="s">
        <v>24</v>
      </c>
      <c r="I211" s="3" t="s">
        <v>25</v>
      </c>
      <c r="J211" s="14"/>
      <c r="K211" s="3">
        <v>0</v>
      </c>
      <c r="L211" t="s">
        <v>212</v>
      </c>
      <c r="M211" t="s">
        <v>209</v>
      </c>
      <c r="N211" t="s">
        <v>36</v>
      </c>
      <c r="O211">
        <v>0</v>
      </c>
      <c r="P211" t="s">
        <v>1081</v>
      </c>
      <c r="Q211" t="s">
        <v>1073</v>
      </c>
      <c r="R211" t="s">
        <v>1073</v>
      </c>
      <c r="S211" t="str">
        <f t="shared" si="19"/>
        <v/>
      </c>
      <c r="V211" s="31"/>
      <c r="W211" s="31"/>
      <c r="X211" s="31"/>
    </row>
    <row r="212" spans="1:24" x14ac:dyDescent="0.15">
      <c r="A212">
        <v>211</v>
      </c>
      <c r="B212">
        <v>2020</v>
      </c>
      <c r="C212" t="s">
        <v>312</v>
      </c>
      <c r="D212" t="s">
        <v>313</v>
      </c>
      <c r="F212" s="3" t="s">
        <v>314</v>
      </c>
      <c r="G212" s="3" t="s">
        <v>43</v>
      </c>
      <c r="H212" t="s">
        <v>16</v>
      </c>
      <c r="I212" s="3" t="s">
        <v>17</v>
      </c>
      <c r="J212" s="14"/>
      <c r="K212" s="3">
        <v>100</v>
      </c>
      <c r="L212" t="s">
        <v>212</v>
      </c>
      <c r="M212" t="s">
        <v>209</v>
      </c>
      <c r="N212" t="s">
        <v>20</v>
      </c>
      <c r="O212">
        <v>0</v>
      </c>
      <c r="P212" t="s">
        <v>1073</v>
      </c>
      <c r="Q212" t="s">
        <v>1073</v>
      </c>
      <c r="R212" t="s">
        <v>1073</v>
      </c>
      <c r="S212" t="str">
        <f t="shared" si="19"/>
        <v>NI&gt;10</v>
      </c>
      <c r="V212" s="1"/>
    </row>
    <row r="213" spans="1:24" x14ac:dyDescent="0.15">
      <c r="A213">
        <v>212</v>
      </c>
      <c r="B213">
        <v>2020</v>
      </c>
      <c r="C213" t="s">
        <v>110</v>
      </c>
      <c r="D213" t="s">
        <v>111</v>
      </c>
      <c r="F213" s="3" t="s">
        <v>23</v>
      </c>
      <c r="G213" s="3" t="s">
        <v>23</v>
      </c>
      <c r="H213" t="s">
        <v>24</v>
      </c>
      <c r="I213" s="3" t="s">
        <v>25</v>
      </c>
      <c r="J213" s="14"/>
      <c r="K213" s="3">
        <v>50</v>
      </c>
      <c r="L213" t="s">
        <v>44</v>
      </c>
      <c r="M213" t="s">
        <v>209</v>
      </c>
      <c r="N213" t="s">
        <v>36</v>
      </c>
      <c r="O213">
        <v>0</v>
      </c>
      <c r="P213" t="s">
        <v>1081</v>
      </c>
      <c r="Q213" t="s">
        <v>1073</v>
      </c>
      <c r="R213" t="s">
        <v>1073</v>
      </c>
      <c r="S213" t="str">
        <f t="shared" si="19"/>
        <v/>
      </c>
      <c r="V213" s="1"/>
      <c r="X213" s="4"/>
    </row>
    <row r="214" spans="1:24" x14ac:dyDescent="0.15">
      <c r="A214">
        <v>213</v>
      </c>
      <c r="B214">
        <v>2020</v>
      </c>
      <c r="C214" t="s">
        <v>258</v>
      </c>
      <c r="D214" t="s">
        <v>101</v>
      </c>
      <c r="F214" s="3" t="s">
        <v>23</v>
      </c>
      <c r="G214" s="3" t="s">
        <v>23</v>
      </c>
      <c r="H214" t="s">
        <v>24</v>
      </c>
      <c r="I214" s="3" t="s">
        <v>25</v>
      </c>
      <c r="J214" s="14"/>
      <c r="K214" s="3">
        <v>0</v>
      </c>
      <c r="L214" t="s">
        <v>212</v>
      </c>
      <c r="M214" t="s">
        <v>209</v>
      </c>
      <c r="N214" t="s">
        <v>36</v>
      </c>
      <c r="O214">
        <v>0</v>
      </c>
      <c r="P214" t="s">
        <v>1081</v>
      </c>
      <c r="Q214" t="s">
        <v>1073</v>
      </c>
      <c r="R214" t="s">
        <v>1073</v>
      </c>
      <c r="S214" t="str">
        <f t="shared" si="19"/>
        <v/>
      </c>
      <c r="X214" s="4"/>
    </row>
    <row r="215" spans="1:24" x14ac:dyDescent="0.15">
      <c r="A215">
        <v>214</v>
      </c>
      <c r="B215">
        <v>2020</v>
      </c>
      <c r="C215" t="s">
        <v>315</v>
      </c>
      <c r="D215" t="s">
        <v>316</v>
      </c>
      <c r="F215" s="3" t="s">
        <v>14</v>
      </c>
      <c r="G215" s="3" t="s">
        <v>15</v>
      </c>
      <c r="H215" t="s">
        <v>49</v>
      </c>
      <c r="I215" s="3" t="s">
        <v>25</v>
      </c>
      <c r="J215" s="14"/>
      <c r="K215" s="3">
        <v>0</v>
      </c>
      <c r="L215" t="s">
        <v>18</v>
      </c>
      <c r="M215" t="s">
        <v>209</v>
      </c>
      <c r="N215" t="s">
        <v>36</v>
      </c>
      <c r="O215">
        <v>1</v>
      </c>
      <c r="P215" t="s">
        <v>1073</v>
      </c>
      <c r="Q215" t="s">
        <v>1073</v>
      </c>
      <c r="R215" t="s">
        <v>1073</v>
      </c>
      <c r="S215" t="str">
        <f t="shared" si="19"/>
        <v/>
      </c>
      <c r="X215" s="4"/>
    </row>
    <row r="216" spans="1:24" x14ac:dyDescent="0.15">
      <c r="A216">
        <v>215</v>
      </c>
      <c r="B216">
        <v>2020</v>
      </c>
      <c r="C216" t="s">
        <v>218</v>
      </c>
      <c r="D216" t="s">
        <v>219</v>
      </c>
      <c r="F216" s="3" t="s">
        <v>23</v>
      </c>
      <c r="G216" s="3" t="s">
        <v>23</v>
      </c>
      <c r="H216" t="s">
        <v>16</v>
      </c>
      <c r="I216" s="3" t="s">
        <v>17</v>
      </c>
      <c r="J216" s="14"/>
      <c r="K216" s="3">
        <v>100</v>
      </c>
      <c r="L216" t="s">
        <v>18</v>
      </c>
      <c r="M216" t="s">
        <v>209</v>
      </c>
      <c r="N216" t="s">
        <v>36</v>
      </c>
      <c r="O216">
        <v>1</v>
      </c>
      <c r="P216" t="s">
        <v>1081</v>
      </c>
      <c r="Q216" t="s">
        <v>1073</v>
      </c>
      <c r="R216" t="s">
        <v>1073</v>
      </c>
      <c r="S216" t="str">
        <f t="shared" si="19"/>
        <v/>
      </c>
      <c r="X216" s="4"/>
    </row>
    <row r="217" spans="1:24" x14ac:dyDescent="0.15">
      <c r="A217">
        <v>216</v>
      </c>
      <c r="B217">
        <v>2020</v>
      </c>
      <c r="C217" t="s">
        <v>317</v>
      </c>
      <c r="D217" t="s">
        <v>298</v>
      </c>
      <c r="F217" s="3" t="s">
        <v>23</v>
      </c>
      <c r="G217" s="3" t="s">
        <v>23</v>
      </c>
      <c r="H217" t="s">
        <v>67</v>
      </c>
      <c r="I217" s="3" t="s">
        <v>17</v>
      </c>
      <c r="J217" s="14"/>
      <c r="K217" s="3">
        <v>100</v>
      </c>
      <c r="L217" t="s">
        <v>18</v>
      </c>
      <c r="M217" t="s">
        <v>209</v>
      </c>
      <c r="N217" t="s">
        <v>20</v>
      </c>
      <c r="O217">
        <v>0</v>
      </c>
      <c r="P217">
        <v>0</v>
      </c>
      <c r="Q217" t="s">
        <v>1073</v>
      </c>
      <c r="R217" t="s">
        <v>1073</v>
      </c>
      <c r="S217" t="str">
        <f t="shared" si="19"/>
        <v/>
      </c>
    </row>
    <row r="218" spans="1:24" x14ac:dyDescent="0.15">
      <c r="A218">
        <v>217</v>
      </c>
      <c r="B218">
        <v>2020</v>
      </c>
      <c r="C218" t="s">
        <v>318</v>
      </c>
      <c r="D218" t="s">
        <v>319</v>
      </c>
      <c r="E218" t="s">
        <v>320</v>
      </c>
      <c r="F218" s="3" t="s">
        <v>23</v>
      </c>
      <c r="G218" s="3" t="s">
        <v>23</v>
      </c>
      <c r="H218" t="s">
        <v>16</v>
      </c>
      <c r="I218" s="3" t="s">
        <v>17</v>
      </c>
      <c r="J218" s="14"/>
      <c r="K218" s="3">
        <v>100</v>
      </c>
      <c r="L218" t="s">
        <v>18</v>
      </c>
      <c r="M218" t="s">
        <v>209</v>
      </c>
      <c r="N218" t="s">
        <v>20</v>
      </c>
      <c r="O218">
        <v>0</v>
      </c>
      <c r="P218" t="s">
        <v>1081</v>
      </c>
      <c r="Q218" t="s">
        <v>1073</v>
      </c>
      <c r="R218" t="s">
        <v>1073</v>
      </c>
      <c r="S218" t="str">
        <f t="shared" si="19"/>
        <v/>
      </c>
      <c r="V218" s="1"/>
    </row>
    <row r="219" spans="1:24" x14ac:dyDescent="0.15">
      <c r="A219">
        <v>218</v>
      </c>
      <c r="B219">
        <v>2020</v>
      </c>
      <c r="C219" t="s">
        <v>258</v>
      </c>
      <c r="D219" t="s">
        <v>101</v>
      </c>
      <c r="E219" t="s">
        <v>102</v>
      </c>
      <c r="F219" s="3" t="s">
        <v>23</v>
      </c>
      <c r="G219" s="3" t="s">
        <v>23</v>
      </c>
      <c r="H219" t="s">
        <v>24</v>
      </c>
      <c r="I219" s="3" t="s">
        <v>25</v>
      </c>
      <c r="J219" s="14"/>
      <c r="K219" s="3">
        <v>0</v>
      </c>
      <c r="L219" t="s">
        <v>18</v>
      </c>
      <c r="M219" t="s">
        <v>209</v>
      </c>
      <c r="N219" t="s">
        <v>36</v>
      </c>
      <c r="O219">
        <v>2</v>
      </c>
      <c r="P219" t="s">
        <v>1081</v>
      </c>
      <c r="Q219" t="s">
        <v>1073</v>
      </c>
      <c r="R219" t="s">
        <v>1073</v>
      </c>
      <c r="S219" t="str">
        <f t="shared" si="19"/>
        <v/>
      </c>
      <c r="X219" s="4"/>
    </row>
    <row r="220" spans="1:24" x14ac:dyDescent="0.15">
      <c r="A220">
        <v>219</v>
      </c>
      <c r="B220">
        <v>2020</v>
      </c>
      <c r="C220" t="s">
        <v>282</v>
      </c>
      <c r="D220" t="s">
        <v>283</v>
      </c>
      <c r="E220" t="s">
        <v>118</v>
      </c>
      <c r="F220" s="3" t="s">
        <v>23</v>
      </c>
      <c r="G220" s="3" t="s">
        <v>23</v>
      </c>
      <c r="H220" t="s">
        <v>24</v>
      </c>
      <c r="I220" s="3" t="s">
        <v>25</v>
      </c>
      <c r="J220" s="14"/>
      <c r="K220" s="3">
        <v>0</v>
      </c>
      <c r="L220" t="s">
        <v>212</v>
      </c>
      <c r="M220" t="s">
        <v>209</v>
      </c>
      <c r="N220" t="s">
        <v>36</v>
      </c>
      <c r="O220">
        <v>0</v>
      </c>
      <c r="P220" t="s">
        <v>1081</v>
      </c>
      <c r="Q220" t="s">
        <v>1073</v>
      </c>
      <c r="R220" t="s">
        <v>1073</v>
      </c>
      <c r="S220" t="str">
        <f t="shared" si="19"/>
        <v/>
      </c>
      <c r="X220" s="4"/>
    </row>
    <row r="221" spans="1:24" x14ac:dyDescent="0.15">
      <c r="A221">
        <v>220</v>
      </c>
      <c r="B221">
        <v>2020</v>
      </c>
      <c r="C221" t="s">
        <v>282</v>
      </c>
      <c r="D221" t="s">
        <v>283</v>
      </c>
      <c r="E221" t="s">
        <v>118</v>
      </c>
      <c r="F221" s="3" t="s">
        <v>23</v>
      </c>
      <c r="G221" s="3" t="s">
        <v>23</v>
      </c>
      <c r="H221" t="s">
        <v>24</v>
      </c>
      <c r="I221" s="3" t="s">
        <v>25</v>
      </c>
      <c r="J221" s="14"/>
      <c r="K221" s="3">
        <v>0</v>
      </c>
      <c r="L221" t="s">
        <v>18</v>
      </c>
      <c r="M221" t="s">
        <v>209</v>
      </c>
      <c r="N221" t="s">
        <v>36</v>
      </c>
      <c r="O221">
        <v>1</v>
      </c>
      <c r="P221" t="s">
        <v>1081</v>
      </c>
      <c r="Q221" t="s">
        <v>1073</v>
      </c>
      <c r="R221" t="s">
        <v>1073</v>
      </c>
      <c r="S221" t="str">
        <f t="shared" si="19"/>
        <v/>
      </c>
      <c r="X221" s="4"/>
    </row>
    <row r="222" spans="1:24" x14ac:dyDescent="0.15">
      <c r="A222">
        <v>221</v>
      </c>
      <c r="B222">
        <v>2020</v>
      </c>
      <c r="C222" t="s">
        <v>268</v>
      </c>
      <c r="D222" t="s">
        <v>269</v>
      </c>
      <c r="E222" t="s">
        <v>147</v>
      </c>
      <c r="F222" s="3" t="s">
        <v>23</v>
      </c>
      <c r="G222" s="3" t="s">
        <v>23</v>
      </c>
      <c r="H222" t="s">
        <v>67</v>
      </c>
      <c r="I222" s="3" t="s">
        <v>17</v>
      </c>
      <c r="J222" s="14"/>
      <c r="K222" s="3">
        <v>100</v>
      </c>
      <c r="L222" t="s">
        <v>18</v>
      </c>
      <c r="M222" t="s">
        <v>209</v>
      </c>
      <c r="N222" t="s">
        <v>36</v>
      </c>
      <c r="O222">
        <v>0</v>
      </c>
      <c r="P222">
        <v>0</v>
      </c>
      <c r="Q222" t="s">
        <v>1073</v>
      </c>
      <c r="R222" t="s">
        <v>1073</v>
      </c>
      <c r="S222" t="str">
        <f t="shared" si="19"/>
        <v/>
      </c>
      <c r="X222" s="4"/>
    </row>
    <row r="223" spans="1:24" x14ac:dyDescent="0.15">
      <c r="A223">
        <v>222</v>
      </c>
      <c r="B223">
        <v>2020</v>
      </c>
      <c r="C223" t="s">
        <v>321</v>
      </c>
      <c r="D223" t="s">
        <v>277</v>
      </c>
      <c r="E223" t="s">
        <v>322</v>
      </c>
      <c r="F223" s="3" t="s">
        <v>23</v>
      </c>
      <c r="G223" s="3" t="s">
        <v>23</v>
      </c>
      <c r="H223" t="s">
        <v>24</v>
      </c>
      <c r="I223" s="3" t="s">
        <v>25</v>
      </c>
      <c r="J223" s="14"/>
      <c r="K223" s="3">
        <v>0</v>
      </c>
      <c r="L223" t="s">
        <v>18</v>
      </c>
      <c r="M223" t="s">
        <v>209</v>
      </c>
      <c r="N223" t="s">
        <v>36</v>
      </c>
      <c r="O223">
        <v>0</v>
      </c>
      <c r="P223" t="s">
        <v>1084</v>
      </c>
      <c r="Q223" t="s">
        <v>1073</v>
      </c>
      <c r="R223" t="s">
        <v>1073</v>
      </c>
      <c r="S223" t="str">
        <f t="shared" si="19"/>
        <v/>
      </c>
      <c r="X223" s="4"/>
    </row>
    <row r="224" spans="1:24" x14ac:dyDescent="0.15">
      <c r="A224">
        <v>223</v>
      </c>
      <c r="B224">
        <v>2020</v>
      </c>
      <c r="C224" t="s">
        <v>39</v>
      </c>
      <c r="D224" t="s">
        <v>40</v>
      </c>
      <c r="E224" t="s">
        <v>86</v>
      </c>
      <c r="F224" s="3" t="s">
        <v>23</v>
      </c>
      <c r="G224" s="3" t="s">
        <v>23</v>
      </c>
      <c r="H224" t="s">
        <v>24</v>
      </c>
      <c r="I224" s="3" t="s">
        <v>25</v>
      </c>
      <c r="J224" s="14"/>
      <c r="K224" s="3">
        <v>0</v>
      </c>
      <c r="L224" t="s">
        <v>18</v>
      </c>
      <c r="M224" t="s">
        <v>209</v>
      </c>
      <c r="N224" t="s">
        <v>36</v>
      </c>
      <c r="O224">
        <v>1</v>
      </c>
      <c r="P224" t="s">
        <v>1081</v>
      </c>
      <c r="Q224" t="s">
        <v>1073</v>
      </c>
      <c r="R224" t="s">
        <v>1073</v>
      </c>
      <c r="S224" t="str">
        <f t="shared" si="19"/>
        <v/>
      </c>
      <c r="X224" s="4"/>
    </row>
    <row r="225" spans="1:24" x14ac:dyDescent="0.15">
      <c r="A225">
        <v>224</v>
      </c>
      <c r="B225">
        <v>2020</v>
      </c>
      <c r="C225" t="s">
        <v>243</v>
      </c>
      <c r="D225" t="s">
        <v>244</v>
      </c>
      <c r="F225" s="3" t="s">
        <v>136</v>
      </c>
      <c r="G225" s="3" t="s">
        <v>43</v>
      </c>
      <c r="H225" t="s">
        <v>24</v>
      </c>
      <c r="I225" s="3" t="s">
        <v>25</v>
      </c>
      <c r="J225" s="14"/>
      <c r="K225" s="3">
        <v>50</v>
      </c>
      <c r="L225" t="s">
        <v>18</v>
      </c>
      <c r="M225" t="s">
        <v>209</v>
      </c>
      <c r="N225" t="s">
        <v>20</v>
      </c>
      <c r="O225">
        <v>1</v>
      </c>
      <c r="P225">
        <v>0</v>
      </c>
      <c r="Q225" t="s">
        <v>1073</v>
      </c>
      <c r="R225" t="s">
        <v>1073</v>
      </c>
      <c r="S225" t="str">
        <f t="shared" si="19"/>
        <v>NI&gt;10</v>
      </c>
      <c r="X225" s="4"/>
    </row>
    <row r="226" spans="1:24" x14ac:dyDescent="0.15">
      <c r="A226">
        <v>225</v>
      </c>
      <c r="B226">
        <v>2020</v>
      </c>
      <c r="C226" t="s">
        <v>323</v>
      </c>
      <c r="D226" t="s">
        <v>324</v>
      </c>
      <c r="F226" s="3" t="s">
        <v>325</v>
      </c>
      <c r="G226" s="3" t="s">
        <v>43</v>
      </c>
      <c r="H226" t="s">
        <v>71</v>
      </c>
      <c r="I226" s="3" t="s">
        <v>17</v>
      </c>
      <c r="J226" s="14"/>
      <c r="K226" s="3">
        <v>100</v>
      </c>
      <c r="L226" t="s">
        <v>212</v>
      </c>
      <c r="M226" t="s">
        <v>209</v>
      </c>
      <c r="N226" t="s">
        <v>20</v>
      </c>
      <c r="O226">
        <v>0</v>
      </c>
      <c r="P226" t="s">
        <v>1073</v>
      </c>
      <c r="Q226" t="s">
        <v>1073</v>
      </c>
      <c r="R226" t="s">
        <v>1073</v>
      </c>
      <c r="S226" t="str">
        <f t="shared" si="19"/>
        <v>NI&gt;10</v>
      </c>
      <c r="X226" s="4"/>
    </row>
    <row r="227" spans="1:24" x14ac:dyDescent="0.15">
      <c r="A227">
        <v>226</v>
      </c>
      <c r="B227">
        <v>2020</v>
      </c>
      <c r="C227" t="s">
        <v>326</v>
      </c>
      <c r="D227" t="s">
        <v>327</v>
      </c>
      <c r="F227" s="3" t="s">
        <v>14</v>
      </c>
      <c r="G227" s="3" t="s">
        <v>15</v>
      </c>
      <c r="H227" t="s">
        <v>24</v>
      </c>
      <c r="I227" s="3" t="s">
        <v>25</v>
      </c>
      <c r="J227" s="14"/>
      <c r="K227" s="3">
        <v>0</v>
      </c>
      <c r="L227" t="s">
        <v>18</v>
      </c>
      <c r="M227" t="s">
        <v>209</v>
      </c>
      <c r="N227" t="s">
        <v>36</v>
      </c>
      <c r="O227">
        <v>1</v>
      </c>
      <c r="P227" t="s">
        <v>1073</v>
      </c>
      <c r="Q227" t="s">
        <v>1073</v>
      </c>
      <c r="R227" t="s">
        <v>1073</v>
      </c>
      <c r="S227" t="str">
        <f t="shared" si="19"/>
        <v/>
      </c>
      <c r="X227" s="4"/>
    </row>
    <row r="228" spans="1:24" x14ac:dyDescent="0.15">
      <c r="A228">
        <v>227</v>
      </c>
      <c r="B228">
        <v>2020</v>
      </c>
      <c r="C228" t="s">
        <v>326</v>
      </c>
      <c r="D228" t="s">
        <v>327</v>
      </c>
      <c r="F228" s="3" t="s">
        <v>14</v>
      </c>
      <c r="G228" s="3" t="s">
        <v>15</v>
      </c>
      <c r="H228" t="s">
        <v>24</v>
      </c>
      <c r="I228" s="3" t="s">
        <v>25</v>
      </c>
      <c r="J228" s="14"/>
      <c r="K228" s="3">
        <v>0</v>
      </c>
      <c r="L228" t="s">
        <v>212</v>
      </c>
      <c r="M228" t="s">
        <v>209</v>
      </c>
      <c r="N228" t="s">
        <v>36</v>
      </c>
      <c r="O228">
        <v>0</v>
      </c>
      <c r="P228" t="s">
        <v>1073</v>
      </c>
      <c r="Q228" t="s">
        <v>1073</v>
      </c>
      <c r="R228" t="s">
        <v>1073</v>
      </c>
      <c r="S228" t="str">
        <f t="shared" si="19"/>
        <v/>
      </c>
    </row>
    <row r="229" spans="1:24" x14ac:dyDescent="0.15">
      <c r="A229">
        <v>228</v>
      </c>
      <c r="B229">
        <v>2020</v>
      </c>
      <c r="C229" t="s">
        <v>328</v>
      </c>
      <c r="D229" t="s">
        <v>329</v>
      </c>
      <c r="E229" t="s">
        <v>129</v>
      </c>
      <c r="F229" s="3" t="s">
        <v>23</v>
      </c>
      <c r="G229" s="3" t="s">
        <v>23</v>
      </c>
      <c r="H229" t="s">
        <v>16</v>
      </c>
      <c r="I229" s="3" t="s">
        <v>17</v>
      </c>
      <c r="J229" s="14"/>
      <c r="K229" s="3">
        <v>100</v>
      </c>
      <c r="L229" t="s">
        <v>18</v>
      </c>
      <c r="M229" t="s">
        <v>209</v>
      </c>
      <c r="N229" t="s">
        <v>20</v>
      </c>
      <c r="O229">
        <v>0</v>
      </c>
      <c r="P229" t="s">
        <v>1081</v>
      </c>
      <c r="Q229" t="s">
        <v>1073</v>
      </c>
      <c r="R229" t="s">
        <v>1073</v>
      </c>
      <c r="S229" t="str">
        <f t="shared" si="19"/>
        <v/>
      </c>
    </row>
    <row r="230" spans="1:24" x14ac:dyDescent="0.15">
      <c r="A230">
        <v>229</v>
      </c>
      <c r="B230">
        <v>2020</v>
      </c>
      <c r="C230" t="s">
        <v>39</v>
      </c>
      <c r="D230" t="s">
        <v>40</v>
      </c>
      <c r="E230" t="s">
        <v>86</v>
      </c>
      <c r="F230" s="3" t="s">
        <v>23</v>
      </c>
      <c r="G230" s="3" t="s">
        <v>23</v>
      </c>
      <c r="H230" t="s">
        <v>24</v>
      </c>
      <c r="I230" s="3" t="s">
        <v>25</v>
      </c>
      <c r="J230" s="14"/>
      <c r="K230" s="3">
        <v>0</v>
      </c>
      <c r="L230" t="s">
        <v>18</v>
      </c>
      <c r="M230" t="s">
        <v>209</v>
      </c>
      <c r="N230" t="s">
        <v>36</v>
      </c>
      <c r="O230">
        <v>1</v>
      </c>
      <c r="P230" t="s">
        <v>1081</v>
      </c>
      <c r="Q230" t="s">
        <v>1073</v>
      </c>
      <c r="R230" t="s">
        <v>1073</v>
      </c>
      <c r="S230" t="str">
        <f t="shared" si="19"/>
        <v/>
      </c>
    </row>
    <row r="231" spans="1:24" x14ac:dyDescent="0.15">
      <c r="A231">
        <v>230</v>
      </c>
      <c r="B231">
        <v>2020</v>
      </c>
      <c r="C231" t="s">
        <v>258</v>
      </c>
      <c r="D231" t="s">
        <v>101</v>
      </c>
      <c r="E231" t="s">
        <v>102</v>
      </c>
      <c r="F231" s="3" t="s">
        <v>23</v>
      </c>
      <c r="G231" s="3" t="s">
        <v>23</v>
      </c>
      <c r="H231" t="s">
        <v>24</v>
      </c>
      <c r="I231" s="3" t="s">
        <v>25</v>
      </c>
      <c r="J231" s="14"/>
      <c r="K231" s="3">
        <v>0</v>
      </c>
      <c r="L231" t="s">
        <v>18</v>
      </c>
      <c r="M231" t="s">
        <v>209</v>
      </c>
      <c r="N231" t="s">
        <v>20</v>
      </c>
      <c r="O231">
        <v>1</v>
      </c>
      <c r="P231" t="s">
        <v>1081</v>
      </c>
      <c r="Q231" t="s">
        <v>1073</v>
      </c>
      <c r="R231" t="s">
        <v>1073</v>
      </c>
      <c r="S231" t="str">
        <f t="shared" si="19"/>
        <v/>
      </c>
    </row>
    <row r="232" spans="1:24" x14ac:dyDescent="0.15">
      <c r="A232">
        <v>231</v>
      </c>
      <c r="B232">
        <v>2020</v>
      </c>
      <c r="C232" t="s">
        <v>270</v>
      </c>
      <c r="D232" t="s">
        <v>284</v>
      </c>
      <c r="E232" t="s">
        <v>162</v>
      </c>
      <c r="F232" s="3" t="s">
        <v>23</v>
      </c>
      <c r="G232" s="3" t="s">
        <v>23</v>
      </c>
      <c r="H232" t="s">
        <v>71</v>
      </c>
      <c r="I232" s="3" t="s">
        <v>17</v>
      </c>
      <c r="J232" s="14"/>
      <c r="K232" s="3">
        <v>100</v>
      </c>
      <c r="L232" t="s">
        <v>212</v>
      </c>
      <c r="M232" t="s">
        <v>209</v>
      </c>
      <c r="N232" t="s">
        <v>36</v>
      </c>
      <c r="O232">
        <v>0</v>
      </c>
      <c r="P232" t="s">
        <v>1073</v>
      </c>
      <c r="Q232" t="s">
        <v>1073</v>
      </c>
      <c r="R232" t="s">
        <v>1073</v>
      </c>
      <c r="S232" t="str">
        <f t="shared" si="19"/>
        <v/>
      </c>
    </row>
    <row r="233" spans="1:24" x14ac:dyDescent="0.15">
      <c r="A233">
        <v>232</v>
      </c>
      <c r="B233">
        <v>2020</v>
      </c>
      <c r="C233" t="s">
        <v>282</v>
      </c>
      <c r="D233" t="s">
        <v>283</v>
      </c>
      <c r="E233" t="s">
        <v>118</v>
      </c>
      <c r="F233" s="3" t="s">
        <v>23</v>
      </c>
      <c r="G233" s="3" t="s">
        <v>23</v>
      </c>
      <c r="H233" t="s">
        <v>16</v>
      </c>
      <c r="I233" s="3" t="s">
        <v>17</v>
      </c>
      <c r="J233" s="14"/>
      <c r="K233" s="3">
        <v>100</v>
      </c>
      <c r="L233" t="s">
        <v>212</v>
      </c>
      <c r="M233" t="s">
        <v>209</v>
      </c>
      <c r="N233" t="s">
        <v>36</v>
      </c>
      <c r="O233">
        <v>0</v>
      </c>
      <c r="P233" t="s">
        <v>1081</v>
      </c>
      <c r="Q233" t="s">
        <v>1073</v>
      </c>
      <c r="R233" t="s">
        <v>1073</v>
      </c>
      <c r="S233" t="str">
        <f t="shared" si="19"/>
        <v/>
      </c>
      <c r="V233" s="1"/>
    </row>
    <row r="234" spans="1:24" x14ac:dyDescent="0.15">
      <c r="A234">
        <v>233</v>
      </c>
      <c r="B234">
        <v>2020</v>
      </c>
      <c r="C234" t="s">
        <v>56</v>
      </c>
      <c r="D234" t="s">
        <v>57</v>
      </c>
      <c r="E234" t="s">
        <v>195</v>
      </c>
      <c r="F234" s="3" t="s">
        <v>23</v>
      </c>
      <c r="G234" s="3" t="s">
        <v>23</v>
      </c>
      <c r="H234" t="s">
        <v>24</v>
      </c>
      <c r="I234" s="3" t="s">
        <v>25</v>
      </c>
      <c r="J234" s="14"/>
      <c r="K234" s="3">
        <v>0</v>
      </c>
      <c r="L234" t="s">
        <v>212</v>
      </c>
      <c r="M234" t="s">
        <v>209</v>
      </c>
      <c r="N234" t="s">
        <v>36</v>
      </c>
      <c r="O234">
        <v>0</v>
      </c>
      <c r="P234" t="s">
        <v>1081</v>
      </c>
      <c r="Q234" t="s">
        <v>1073</v>
      </c>
      <c r="R234" t="s">
        <v>1073</v>
      </c>
      <c r="S234" t="str">
        <f t="shared" si="19"/>
        <v/>
      </c>
      <c r="X234" s="4"/>
    </row>
    <row r="235" spans="1:24" x14ac:dyDescent="0.15">
      <c r="A235">
        <v>234</v>
      </c>
      <c r="B235">
        <v>2020</v>
      </c>
      <c r="C235" t="s">
        <v>94</v>
      </c>
      <c r="D235" t="s">
        <v>95</v>
      </c>
      <c r="F235" s="3" t="s">
        <v>96</v>
      </c>
      <c r="G235" s="3" t="s">
        <v>48</v>
      </c>
      <c r="H235" t="s">
        <v>24</v>
      </c>
      <c r="I235" s="3" t="s">
        <v>25</v>
      </c>
      <c r="J235" s="14"/>
      <c r="K235" s="3">
        <v>50</v>
      </c>
      <c r="L235" t="s">
        <v>44</v>
      </c>
      <c r="M235" t="s">
        <v>209</v>
      </c>
      <c r="N235" t="s">
        <v>36</v>
      </c>
      <c r="O235">
        <v>1</v>
      </c>
      <c r="P235" t="s">
        <v>1073</v>
      </c>
      <c r="Q235" t="s">
        <v>1073</v>
      </c>
      <c r="R235" t="s">
        <v>1073</v>
      </c>
      <c r="S235" t="str">
        <f t="shared" si="19"/>
        <v>NI&gt;10</v>
      </c>
      <c r="X235" s="4"/>
    </row>
    <row r="236" spans="1:24" x14ac:dyDescent="0.15">
      <c r="A236">
        <v>235</v>
      </c>
      <c r="B236">
        <v>2020</v>
      </c>
      <c r="C236" t="s">
        <v>94</v>
      </c>
      <c r="D236" t="s">
        <v>95</v>
      </c>
      <c r="F236" s="3" t="s">
        <v>96</v>
      </c>
      <c r="G236" s="3" t="s">
        <v>48</v>
      </c>
      <c r="H236" t="s">
        <v>16</v>
      </c>
      <c r="I236" s="3" t="s">
        <v>17</v>
      </c>
      <c r="J236" s="14"/>
      <c r="K236" s="3">
        <v>100</v>
      </c>
      <c r="L236" t="s">
        <v>18</v>
      </c>
      <c r="M236" t="s">
        <v>209</v>
      </c>
      <c r="N236" t="s">
        <v>36</v>
      </c>
      <c r="O236">
        <v>1</v>
      </c>
      <c r="P236" t="s">
        <v>1073</v>
      </c>
      <c r="Q236" t="s">
        <v>1073</v>
      </c>
      <c r="R236" t="s">
        <v>1073</v>
      </c>
      <c r="S236" t="str">
        <f t="shared" si="19"/>
        <v>NI&gt;10</v>
      </c>
      <c r="X236" s="4"/>
    </row>
    <row r="237" spans="1:24" x14ac:dyDescent="0.15">
      <c r="A237">
        <v>236</v>
      </c>
      <c r="B237">
        <v>2020</v>
      </c>
      <c r="C237" t="s">
        <v>216</v>
      </c>
      <c r="D237" t="s">
        <v>217</v>
      </c>
      <c r="E237" t="s">
        <v>330</v>
      </c>
      <c r="F237" s="3" t="s">
        <v>23</v>
      </c>
      <c r="G237" s="3" t="s">
        <v>23</v>
      </c>
      <c r="H237" t="s">
        <v>71</v>
      </c>
      <c r="I237" s="3" t="s">
        <v>17</v>
      </c>
      <c r="J237" s="14"/>
      <c r="K237" s="3">
        <v>100</v>
      </c>
      <c r="L237" t="s">
        <v>212</v>
      </c>
      <c r="M237" t="s">
        <v>209</v>
      </c>
      <c r="N237" t="s">
        <v>36</v>
      </c>
      <c r="O237">
        <v>0</v>
      </c>
      <c r="P237" t="s">
        <v>1073</v>
      </c>
      <c r="Q237" t="s">
        <v>1073</v>
      </c>
      <c r="R237" t="s">
        <v>1073</v>
      </c>
      <c r="S237" t="str">
        <f t="shared" si="19"/>
        <v/>
      </c>
      <c r="X237" s="4"/>
    </row>
    <row r="238" spans="1:24" x14ac:dyDescent="0.15">
      <c r="A238">
        <v>237</v>
      </c>
      <c r="B238">
        <v>2020</v>
      </c>
      <c r="C238" t="s">
        <v>258</v>
      </c>
      <c r="D238" t="s">
        <v>101</v>
      </c>
      <c r="E238" t="s">
        <v>102</v>
      </c>
      <c r="F238" s="3" t="s">
        <v>23</v>
      </c>
      <c r="G238" s="3" t="s">
        <v>23</v>
      </c>
      <c r="H238" t="s">
        <v>16</v>
      </c>
      <c r="I238" s="3" t="s">
        <v>17</v>
      </c>
      <c r="J238" s="14"/>
      <c r="K238" s="3">
        <v>100</v>
      </c>
      <c r="L238" t="s">
        <v>212</v>
      </c>
      <c r="M238" t="s">
        <v>209</v>
      </c>
      <c r="N238" t="s">
        <v>20</v>
      </c>
      <c r="O238">
        <v>0</v>
      </c>
      <c r="P238" t="s">
        <v>1081</v>
      </c>
      <c r="Q238" t="s">
        <v>1073</v>
      </c>
      <c r="R238" t="s">
        <v>1073</v>
      </c>
      <c r="S238" t="str">
        <f t="shared" si="19"/>
        <v/>
      </c>
      <c r="X238" s="4"/>
    </row>
    <row r="239" spans="1:24" x14ac:dyDescent="0.15">
      <c r="A239">
        <v>238</v>
      </c>
      <c r="B239">
        <v>2020</v>
      </c>
      <c r="C239" t="s">
        <v>110</v>
      </c>
      <c r="D239" t="s">
        <v>111</v>
      </c>
      <c r="E239" t="s">
        <v>105</v>
      </c>
      <c r="F239" s="3" t="s">
        <v>23</v>
      </c>
      <c r="G239" s="3" t="s">
        <v>23</v>
      </c>
      <c r="H239" t="s">
        <v>16</v>
      </c>
      <c r="I239" s="3" t="s">
        <v>17</v>
      </c>
      <c r="J239" s="14"/>
      <c r="K239" s="3">
        <v>100</v>
      </c>
      <c r="L239" t="s">
        <v>212</v>
      </c>
      <c r="M239" t="s">
        <v>209</v>
      </c>
      <c r="N239" t="s">
        <v>36</v>
      </c>
      <c r="O239">
        <v>0</v>
      </c>
      <c r="P239" t="s">
        <v>1081</v>
      </c>
      <c r="Q239" t="s">
        <v>1073</v>
      </c>
      <c r="R239" t="s">
        <v>1073</v>
      </c>
      <c r="S239" t="str">
        <f t="shared" si="19"/>
        <v/>
      </c>
      <c r="X239" s="4"/>
    </row>
    <row r="240" spans="1:24" x14ac:dyDescent="0.15">
      <c r="A240">
        <v>239</v>
      </c>
      <c r="B240">
        <v>2020</v>
      </c>
      <c r="C240" t="s">
        <v>331</v>
      </c>
      <c r="D240" t="s">
        <v>246</v>
      </c>
      <c r="E240" t="s">
        <v>332</v>
      </c>
      <c r="F240" s="3" t="s">
        <v>23</v>
      </c>
      <c r="G240" s="3" t="s">
        <v>23</v>
      </c>
      <c r="H240" t="s">
        <v>24</v>
      </c>
      <c r="I240" s="3" t="s">
        <v>25</v>
      </c>
      <c r="J240" s="14"/>
      <c r="K240" s="3">
        <v>0</v>
      </c>
      <c r="L240" t="s">
        <v>212</v>
      </c>
      <c r="M240" t="s">
        <v>209</v>
      </c>
      <c r="N240" t="s">
        <v>36</v>
      </c>
      <c r="O240">
        <v>0</v>
      </c>
      <c r="P240" t="s">
        <v>1081</v>
      </c>
      <c r="Q240" t="s">
        <v>1073</v>
      </c>
      <c r="R240" t="s">
        <v>1073</v>
      </c>
      <c r="S240" t="str">
        <f t="shared" si="19"/>
        <v/>
      </c>
      <c r="X240" s="4"/>
    </row>
    <row r="241" spans="1:24" x14ac:dyDescent="0.15">
      <c r="A241">
        <v>240</v>
      </c>
      <c r="B241">
        <v>2020</v>
      </c>
      <c r="C241" t="s">
        <v>304</v>
      </c>
      <c r="D241" t="s">
        <v>305</v>
      </c>
      <c r="E241" t="s">
        <v>129</v>
      </c>
      <c r="F241" s="3" t="s">
        <v>23</v>
      </c>
      <c r="G241" s="3" t="s">
        <v>23</v>
      </c>
      <c r="H241" t="s">
        <v>60</v>
      </c>
      <c r="I241" s="3" t="s">
        <v>25</v>
      </c>
      <c r="J241" s="14"/>
      <c r="K241" s="3">
        <v>0</v>
      </c>
      <c r="L241" t="s">
        <v>212</v>
      </c>
      <c r="M241" t="s">
        <v>209</v>
      </c>
      <c r="N241" t="s">
        <v>36</v>
      </c>
      <c r="O241">
        <v>0</v>
      </c>
      <c r="P241" t="s">
        <v>1084</v>
      </c>
      <c r="Q241" t="s">
        <v>1073</v>
      </c>
      <c r="R241" t="s">
        <v>1073</v>
      </c>
      <c r="S241" t="str">
        <f t="shared" si="19"/>
        <v/>
      </c>
      <c r="X241" s="4"/>
    </row>
    <row r="242" spans="1:24" x14ac:dyDescent="0.15">
      <c r="A242">
        <v>241</v>
      </c>
      <c r="B242">
        <v>2020</v>
      </c>
      <c r="C242" t="s">
        <v>45</v>
      </c>
      <c r="D242" t="s">
        <v>46</v>
      </c>
      <c r="F242" s="3" t="s">
        <v>47</v>
      </c>
      <c r="G242" s="3" t="s">
        <v>48</v>
      </c>
      <c r="H242" t="s">
        <v>24</v>
      </c>
      <c r="I242" s="3" t="s">
        <v>25</v>
      </c>
      <c r="J242" s="14"/>
      <c r="K242" s="3">
        <v>50</v>
      </c>
      <c r="L242" t="s">
        <v>44</v>
      </c>
      <c r="M242" t="s">
        <v>209</v>
      </c>
      <c r="N242" t="s">
        <v>36</v>
      </c>
      <c r="O242">
        <v>1</v>
      </c>
      <c r="P242">
        <v>0</v>
      </c>
      <c r="Q242" t="s">
        <v>1073</v>
      </c>
      <c r="R242" t="s">
        <v>1073</v>
      </c>
      <c r="S242" t="str">
        <f t="shared" si="19"/>
        <v>NI&gt;10</v>
      </c>
      <c r="X242" s="4"/>
    </row>
    <row r="243" spans="1:24" x14ac:dyDescent="0.15">
      <c r="A243">
        <v>242</v>
      </c>
      <c r="B243">
        <v>2020</v>
      </c>
      <c r="C243" t="s">
        <v>236</v>
      </c>
      <c r="D243" t="s">
        <v>333</v>
      </c>
      <c r="E243" t="s">
        <v>237</v>
      </c>
      <c r="F243" s="3" t="s">
        <v>23</v>
      </c>
      <c r="G243" s="3" t="s">
        <v>23</v>
      </c>
      <c r="H243" t="s">
        <v>24</v>
      </c>
      <c r="I243" s="3" t="s">
        <v>25</v>
      </c>
      <c r="J243" s="14"/>
      <c r="K243" s="3">
        <v>0</v>
      </c>
      <c r="L243" t="s">
        <v>18</v>
      </c>
      <c r="M243" t="s">
        <v>209</v>
      </c>
      <c r="N243" t="s">
        <v>36</v>
      </c>
      <c r="O243">
        <v>1</v>
      </c>
      <c r="P243" t="s">
        <v>1081</v>
      </c>
      <c r="Q243" t="s">
        <v>1073</v>
      </c>
      <c r="R243" t="s">
        <v>1073</v>
      </c>
      <c r="S243" t="str">
        <f t="shared" si="19"/>
        <v/>
      </c>
      <c r="X243" s="4"/>
    </row>
    <row r="244" spans="1:24" x14ac:dyDescent="0.15">
      <c r="A244">
        <v>243</v>
      </c>
      <c r="B244">
        <v>2020</v>
      </c>
      <c r="C244" t="s">
        <v>218</v>
      </c>
      <c r="D244" t="s">
        <v>219</v>
      </c>
      <c r="E244" t="s">
        <v>322</v>
      </c>
      <c r="F244" s="3" t="s">
        <v>23</v>
      </c>
      <c r="G244" s="3" t="s">
        <v>23</v>
      </c>
      <c r="H244" t="s">
        <v>24</v>
      </c>
      <c r="I244" s="3" t="s">
        <v>25</v>
      </c>
      <c r="J244" s="14"/>
      <c r="K244" s="3">
        <v>0</v>
      </c>
      <c r="L244" t="s">
        <v>18</v>
      </c>
      <c r="M244" t="s">
        <v>209</v>
      </c>
      <c r="N244" t="s">
        <v>36</v>
      </c>
      <c r="O244">
        <v>1</v>
      </c>
      <c r="P244" t="s">
        <v>1081</v>
      </c>
      <c r="Q244" t="s">
        <v>1073</v>
      </c>
      <c r="R244" t="s">
        <v>1073</v>
      </c>
      <c r="S244" t="str">
        <f t="shared" si="19"/>
        <v/>
      </c>
      <c r="X244" s="4"/>
    </row>
    <row r="245" spans="1:24" x14ac:dyDescent="0.15">
      <c r="A245">
        <v>244</v>
      </c>
      <c r="B245">
        <v>2020</v>
      </c>
      <c r="C245" t="s">
        <v>183</v>
      </c>
      <c r="D245" t="s">
        <v>334</v>
      </c>
      <c r="F245" s="3" t="s">
        <v>335</v>
      </c>
      <c r="G245" s="3" t="s">
        <v>43</v>
      </c>
      <c r="H245" t="s">
        <v>71</v>
      </c>
      <c r="I245" s="3" t="s">
        <v>17</v>
      </c>
      <c r="J245" s="14"/>
      <c r="K245" s="3">
        <v>100</v>
      </c>
      <c r="L245" t="s">
        <v>212</v>
      </c>
      <c r="M245" t="s">
        <v>209</v>
      </c>
      <c r="N245" t="s">
        <v>36</v>
      </c>
      <c r="O245">
        <v>0</v>
      </c>
      <c r="P245" t="s">
        <v>1073</v>
      </c>
      <c r="Q245" t="s">
        <v>1073</v>
      </c>
      <c r="R245" t="s">
        <v>1073</v>
      </c>
      <c r="S245" t="str">
        <f t="shared" si="19"/>
        <v>NI&gt;10</v>
      </c>
      <c r="X245" s="4"/>
    </row>
    <row r="246" spans="1:24" x14ac:dyDescent="0.15">
      <c r="A246">
        <v>245</v>
      </c>
      <c r="B246">
        <v>2020</v>
      </c>
      <c r="C246" t="s">
        <v>21</v>
      </c>
      <c r="D246" t="s">
        <v>22</v>
      </c>
      <c r="E246" t="s">
        <v>336</v>
      </c>
      <c r="F246" s="3" t="s">
        <v>23</v>
      </c>
      <c r="G246" s="3" t="s">
        <v>23</v>
      </c>
      <c r="H246" t="s">
        <v>24</v>
      </c>
      <c r="I246" s="3" t="s">
        <v>25</v>
      </c>
      <c r="J246" s="14"/>
      <c r="K246" s="3">
        <v>0</v>
      </c>
      <c r="L246" t="s">
        <v>212</v>
      </c>
      <c r="M246" t="s">
        <v>209</v>
      </c>
      <c r="N246" t="s">
        <v>36</v>
      </c>
      <c r="O246">
        <v>0</v>
      </c>
      <c r="P246" t="s">
        <v>1081</v>
      </c>
      <c r="Q246" t="s">
        <v>1073</v>
      </c>
      <c r="R246" t="s">
        <v>1073</v>
      </c>
      <c r="S246" t="str">
        <f t="shared" si="19"/>
        <v/>
      </c>
      <c r="X246" s="4"/>
    </row>
    <row r="247" spans="1:24" x14ac:dyDescent="0.15">
      <c r="A247">
        <v>246</v>
      </c>
      <c r="B247">
        <v>2020</v>
      </c>
      <c r="C247" t="s">
        <v>337</v>
      </c>
      <c r="D247" t="s">
        <v>338</v>
      </c>
      <c r="F247" s="3" t="s">
        <v>301</v>
      </c>
      <c r="G247" s="3" t="s">
        <v>43</v>
      </c>
      <c r="H247" t="s">
        <v>49</v>
      </c>
      <c r="I247" s="3" t="s">
        <v>17</v>
      </c>
      <c r="J247" s="14"/>
      <c r="K247" s="3">
        <v>100</v>
      </c>
      <c r="L247" t="s">
        <v>212</v>
      </c>
      <c r="M247" t="s">
        <v>209</v>
      </c>
      <c r="N247" t="s">
        <v>20</v>
      </c>
      <c r="O247">
        <v>0</v>
      </c>
      <c r="P247" t="s">
        <v>1073</v>
      </c>
      <c r="Q247" t="s">
        <v>1073</v>
      </c>
      <c r="R247" t="s">
        <v>1073</v>
      </c>
      <c r="S247" t="str">
        <f t="shared" si="19"/>
        <v/>
      </c>
      <c r="X247" s="4"/>
    </row>
    <row r="248" spans="1:24" x14ac:dyDescent="0.15">
      <c r="A248">
        <v>247</v>
      </c>
      <c r="B248">
        <v>2020</v>
      </c>
      <c r="C248" t="s">
        <v>317</v>
      </c>
      <c r="D248" t="s">
        <v>298</v>
      </c>
      <c r="E248" t="s">
        <v>147</v>
      </c>
      <c r="F248" s="3" t="s">
        <v>23</v>
      </c>
      <c r="G248" s="3" t="s">
        <v>23</v>
      </c>
      <c r="H248" t="s">
        <v>63</v>
      </c>
      <c r="I248" s="3" t="s">
        <v>17</v>
      </c>
      <c r="J248" s="14"/>
      <c r="K248" s="3">
        <v>100</v>
      </c>
      <c r="L248" t="s">
        <v>212</v>
      </c>
      <c r="M248" t="s">
        <v>209</v>
      </c>
      <c r="N248" t="s">
        <v>36</v>
      </c>
      <c r="O248">
        <v>0</v>
      </c>
      <c r="P248">
        <v>0</v>
      </c>
      <c r="Q248" t="s">
        <v>1073</v>
      </c>
      <c r="R248" t="s">
        <v>1073</v>
      </c>
      <c r="S248" t="str">
        <f t="shared" si="19"/>
        <v/>
      </c>
      <c r="X248" s="4"/>
    </row>
    <row r="249" spans="1:24" x14ac:dyDescent="0.15">
      <c r="A249">
        <v>248</v>
      </c>
      <c r="B249">
        <v>2020</v>
      </c>
      <c r="C249" t="s">
        <v>299</v>
      </c>
      <c r="D249" t="s">
        <v>300</v>
      </c>
      <c r="F249" s="3" t="s">
        <v>23</v>
      </c>
      <c r="G249" s="3" t="s">
        <v>23</v>
      </c>
      <c r="H249" t="s">
        <v>71</v>
      </c>
      <c r="I249" s="3" t="s">
        <v>17</v>
      </c>
      <c r="J249" s="14"/>
      <c r="K249" s="3">
        <v>100</v>
      </c>
      <c r="L249" t="s">
        <v>212</v>
      </c>
      <c r="M249" t="s">
        <v>209</v>
      </c>
      <c r="N249" t="s">
        <v>36</v>
      </c>
      <c r="O249">
        <v>0</v>
      </c>
      <c r="P249" t="s">
        <v>1073</v>
      </c>
      <c r="Q249" t="s">
        <v>1073</v>
      </c>
      <c r="R249" t="s">
        <v>1073</v>
      </c>
      <c r="S249" t="str">
        <f t="shared" si="19"/>
        <v/>
      </c>
      <c r="X249" s="4"/>
    </row>
    <row r="250" spans="1:24" x14ac:dyDescent="0.15">
      <c r="A250">
        <v>249</v>
      </c>
      <c r="B250">
        <v>2020</v>
      </c>
      <c r="C250" t="s">
        <v>84</v>
      </c>
      <c r="D250" t="s">
        <v>339</v>
      </c>
      <c r="E250" t="s">
        <v>340</v>
      </c>
      <c r="F250" s="3" t="s">
        <v>23</v>
      </c>
      <c r="G250" s="3" t="s">
        <v>23</v>
      </c>
      <c r="H250" t="s">
        <v>24</v>
      </c>
      <c r="I250" s="3" t="s">
        <v>25</v>
      </c>
      <c r="J250" s="14"/>
      <c r="K250" s="3">
        <v>0</v>
      </c>
      <c r="L250" t="s">
        <v>212</v>
      </c>
      <c r="M250" t="s">
        <v>209</v>
      </c>
      <c r="N250" t="s">
        <v>36</v>
      </c>
      <c r="O250">
        <v>0</v>
      </c>
      <c r="P250" t="s">
        <v>1081</v>
      </c>
      <c r="Q250" t="s">
        <v>1073</v>
      </c>
      <c r="R250" t="s">
        <v>1073</v>
      </c>
      <c r="S250" t="str">
        <f t="shared" si="19"/>
        <v/>
      </c>
      <c r="X250" s="4"/>
    </row>
    <row r="251" spans="1:24" x14ac:dyDescent="0.15">
      <c r="A251">
        <v>250</v>
      </c>
      <c r="B251">
        <v>2020</v>
      </c>
      <c r="C251" t="s">
        <v>341</v>
      </c>
      <c r="D251" t="s">
        <v>342</v>
      </c>
      <c r="F251" s="3" t="s">
        <v>343</v>
      </c>
      <c r="G251" s="3" t="s">
        <v>43</v>
      </c>
      <c r="H251" t="s">
        <v>71</v>
      </c>
      <c r="I251" s="3" t="s">
        <v>17</v>
      </c>
      <c r="J251" s="14"/>
      <c r="K251" s="3">
        <v>100</v>
      </c>
      <c r="L251" t="s">
        <v>212</v>
      </c>
      <c r="M251" t="s">
        <v>209</v>
      </c>
      <c r="N251" t="s">
        <v>36</v>
      </c>
      <c r="O251">
        <v>0</v>
      </c>
      <c r="P251" t="s">
        <v>1073</v>
      </c>
      <c r="Q251" t="s">
        <v>1073</v>
      </c>
      <c r="R251" t="s">
        <v>1073</v>
      </c>
      <c r="S251" t="str">
        <f t="shared" si="19"/>
        <v>NI&gt;10</v>
      </c>
      <c r="X251" s="4"/>
    </row>
    <row r="252" spans="1:24" x14ac:dyDescent="0.15">
      <c r="A252">
        <v>251</v>
      </c>
      <c r="B252">
        <v>2020</v>
      </c>
      <c r="C252" t="s">
        <v>84</v>
      </c>
      <c r="D252" t="s">
        <v>85</v>
      </c>
      <c r="E252" t="s">
        <v>86</v>
      </c>
      <c r="F252" s="3" t="s">
        <v>23</v>
      </c>
      <c r="G252" s="3" t="s">
        <v>23</v>
      </c>
      <c r="H252" t="s">
        <v>24</v>
      </c>
      <c r="I252" s="3" t="s">
        <v>25</v>
      </c>
      <c r="J252" s="14"/>
      <c r="K252" s="3">
        <v>0</v>
      </c>
      <c r="L252" t="s">
        <v>212</v>
      </c>
      <c r="M252" t="s">
        <v>209</v>
      </c>
      <c r="N252" t="s">
        <v>36</v>
      </c>
      <c r="O252">
        <v>0</v>
      </c>
      <c r="P252" t="s">
        <v>1081</v>
      </c>
      <c r="Q252" t="s">
        <v>1073</v>
      </c>
      <c r="R252" t="s">
        <v>1073</v>
      </c>
      <c r="S252" t="str">
        <f t="shared" si="19"/>
        <v/>
      </c>
      <c r="X252" s="4"/>
    </row>
    <row r="253" spans="1:24" x14ac:dyDescent="0.15">
      <c r="A253">
        <v>252</v>
      </c>
      <c r="B253">
        <v>2020</v>
      </c>
      <c r="C253" t="s">
        <v>224</v>
      </c>
      <c r="D253" t="s">
        <v>225</v>
      </c>
      <c r="E253" t="s">
        <v>129</v>
      </c>
      <c r="F253" s="3" t="s">
        <v>23</v>
      </c>
      <c r="G253" s="3" t="s">
        <v>23</v>
      </c>
      <c r="H253" t="s">
        <v>71</v>
      </c>
      <c r="I253" s="3" t="s">
        <v>17</v>
      </c>
      <c r="J253" s="14"/>
      <c r="K253" s="3">
        <v>100</v>
      </c>
      <c r="L253" t="s">
        <v>212</v>
      </c>
      <c r="M253" t="s">
        <v>209</v>
      </c>
      <c r="N253" t="s">
        <v>36</v>
      </c>
      <c r="O253">
        <v>0</v>
      </c>
      <c r="P253" t="s">
        <v>1073</v>
      </c>
      <c r="Q253" t="s">
        <v>1073</v>
      </c>
      <c r="R253" t="s">
        <v>1073</v>
      </c>
      <c r="S253" t="str">
        <f t="shared" si="19"/>
        <v/>
      </c>
    </row>
    <row r="254" spans="1:24" x14ac:dyDescent="0.15">
      <c r="A254">
        <v>253</v>
      </c>
      <c r="B254">
        <v>2020</v>
      </c>
      <c r="C254" t="s">
        <v>266</v>
      </c>
      <c r="D254" t="s">
        <v>344</v>
      </c>
      <c r="F254" s="3" t="s">
        <v>23</v>
      </c>
      <c r="G254" s="3" t="s">
        <v>23</v>
      </c>
      <c r="H254" t="s">
        <v>24</v>
      </c>
      <c r="I254" s="3" t="s">
        <v>25</v>
      </c>
      <c r="J254" s="14"/>
      <c r="K254" s="3">
        <v>0</v>
      </c>
      <c r="L254" t="s">
        <v>18</v>
      </c>
      <c r="M254" t="s">
        <v>209</v>
      </c>
      <c r="N254" t="s">
        <v>36</v>
      </c>
      <c r="O254">
        <v>0</v>
      </c>
      <c r="P254" t="s">
        <v>1081</v>
      </c>
      <c r="Q254" t="s">
        <v>1073</v>
      </c>
      <c r="R254" t="s">
        <v>1073</v>
      </c>
      <c r="S254" t="str">
        <f t="shared" si="19"/>
        <v/>
      </c>
    </row>
    <row r="255" spans="1:24" x14ac:dyDescent="0.15">
      <c r="A255">
        <v>254</v>
      </c>
      <c r="B255">
        <v>2020</v>
      </c>
      <c r="C255" t="s">
        <v>345</v>
      </c>
      <c r="D255" t="s">
        <v>298</v>
      </c>
      <c r="E255" t="s">
        <v>147</v>
      </c>
      <c r="F255" s="3" t="s">
        <v>23</v>
      </c>
      <c r="G255" s="3" t="s">
        <v>23</v>
      </c>
      <c r="H255" t="s">
        <v>63</v>
      </c>
      <c r="I255" s="3" t="s">
        <v>17</v>
      </c>
      <c r="J255" s="14"/>
      <c r="K255" s="3">
        <v>100</v>
      </c>
      <c r="L255" t="s">
        <v>212</v>
      </c>
      <c r="M255" t="s">
        <v>209</v>
      </c>
      <c r="N255" t="s">
        <v>36</v>
      </c>
      <c r="O255">
        <v>0</v>
      </c>
      <c r="P255" t="s">
        <v>1073</v>
      </c>
      <c r="Q255" t="s">
        <v>1073</v>
      </c>
      <c r="R255" t="s">
        <v>1073</v>
      </c>
      <c r="S255" t="str">
        <f t="shared" si="19"/>
        <v/>
      </c>
      <c r="W255" s="5"/>
    </row>
    <row r="256" spans="1:24" x14ac:dyDescent="0.15">
      <c r="A256">
        <v>255</v>
      </c>
      <c r="B256">
        <v>2020</v>
      </c>
      <c r="C256" t="s">
        <v>64</v>
      </c>
      <c r="D256" t="s">
        <v>65</v>
      </c>
      <c r="E256" t="s">
        <v>156</v>
      </c>
      <c r="F256" s="3" t="s">
        <v>23</v>
      </c>
      <c r="G256" s="3" t="s">
        <v>23</v>
      </c>
      <c r="H256" t="s">
        <v>16</v>
      </c>
      <c r="I256" s="3" t="s">
        <v>17</v>
      </c>
      <c r="J256" s="14"/>
      <c r="K256" s="3">
        <v>100</v>
      </c>
      <c r="L256" t="s">
        <v>18</v>
      </c>
      <c r="M256" t="s">
        <v>209</v>
      </c>
      <c r="N256" t="s">
        <v>36</v>
      </c>
      <c r="O256">
        <v>2</v>
      </c>
      <c r="P256" t="s">
        <v>1084</v>
      </c>
      <c r="Q256" t="s">
        <v>1073</v>
      </c>
      <c r="R256" t="s">
        <v>1073</v>
      </c>
      <c r="S256" t="str">
        <f t="shared" si="19"/>
        <v/>
      </c>
    </row>
    <row r="257" spans="1:24" x14ac:dyDescent="0.15">
      <c r="A257">
        <v>256</v>
      </c>
      <c r="B257">
        <v>2020</v>
      </c>
      <c r="C257" t="s">
        <v>231</v>
      </c>
      <c r="D257" t="s">
        <v>232</v>
      </c>
      <c r="E257" t="s">
        <v>346</v>
      </c>
      <c r="F257" s="3" t="s">
        <v>23</v>
      </c>
      <c r="G257" s="3" t="s">
        <v>23</v>
      </c>
      <c r="H257" t="s">
        <v>24</v>
      </c>
      <c r="I257" s="3" t="s">
        <v>25</v>
      </c>
      <c r="J257" s="14"/>
      <c r="K257" s="3">
        <v>0</v>
      </c>
      <c r="L257" t="s">
        <v>212</v>
      </c>
      <c r="M257" t="s">
        <v>209</v>
      </c>
      <c r="N257" t="s">
        <v>20</v>
      </c>
      <c r="O257">
        <v>0</v>
      </c>
      <c r="P257" t="s">
        <v>1081</v>
      </c>
      <c r="Q257" t="s">
        <v>1073</v>
      </c>
      <c r="R257" t="s">
        <v>1073</v>
      </c>
      <c r="S257" t="str">
        <f t="shared" si="19"/>
        <v/>
      </c>
    </row>
    <row r="258" spans="1:24" x14ac:dyDescent="0.15">
      <c r="A258">
        <v>257</v>
      </c>
      <c r="B258">
        <v>2020</v>
      </c>
      <c r="C258" t="s">
        <v>94</v>
      </c>
      <c r="D258" t="s">
        <v>95</v>
      </c>
      <c r="F258" s="3" t="s">
        <v>96</v>
      </c>
      <c r="G258" s="3" t="s">
        <v>48</v>
      </c>
      <c r="H258" t="s">
        <v>16</v>
      </c>
      <c r="I258" s="3" t="s">
        <v>17</v>
      </c>
      <c r="J258" s="14"/>
      <c r="K258" s="3">
        <v>100</v>
      </c>
      <c r="L258" t="s">
        <v>44</v>
      </c>
      <c r="M258" t="s">
        <v>209</v>
      </c>
      <c r="N258" t="s">
        <v>36</v>
      </c>
      <c r="O258">
        <v>1</v>
      </c>
      <c r="P258" t="s">
        <v>1073</v>
      </c>
      <c r="Q258" t="s">
        <v>1073</v>
      </c>
      <c r="R258" t="s">
        <v>1073</v>
      </c>
      <c r="S258" t="str">
        <f t="shared" ref="S258:S321" si="20">IF(ISNUMBER(SEARCH(F258,$AF$12)),"","NI&gt;10")</f>
        <v>NI&gt;10</v>
      </c>
      <c r="W258" s="5"/>
    </row>
    <row r="259" spans="1:24" x14ac:dyDescent="0.15">
      <c r="A259">
        <v>258</v>
      </c>
      <c r="B259">
        <v>2020</v>
      </c>
      <c r="C259" t="s">
        <v>347</v>
      </c>
      <c r="D259" t="s">
        <v>166</v>
      </c>
      <c r="F259" s="3" t="s">
        <v>83</v>
      </c>
      <c r="G259" s="3" t="s">
        <v>35</v>
      </c>
      <c r="H259" t="s">
        <v>67</v>
      </c>
      <c r="I259" s="3" t="s">
        <v>17</v>
      </c>
      <c r="J259" s="14"/>
      <c r="K259" s="3">
        <v>100</v>
      </c>
      <c r="L259" t="s">
        <v>44</v>
      </c>
      <c r="M259" t="s">
        <v>209</v>
      </c>
      <c r="N259" t="s">
        <v>20</v>
      </c>
      <c r="O259">
        <v>1</v>
      </c>
      <c r="P259" t="s">
        <v>1073</v>
      </c>
      <c r="Q259" t="s">
        <v>1073</v>
      </c>
      <c r="R259" t="s">
        <v>1073</v>
      </c>
      <c r="S259" t="str">
        <f t="shared" si="20"/>
        <v/>
      </c>
    </row>
    <row r="260" spans="1:24" x14ac:dyDescent="0.15">
      <c r="A260">
        <v>259</v>
      </c>
      <c r="B260">
        <v>2020</v>
      </c>
      <c r="C260" t="s">
        <v>326</v>
      </c>
      <c r="D260" t="s">
        <v>327</v>
      </c>
      <c r="F260" s="3" t="s">
        <v>14</v>
      </c>
      <c r="G260" s="3" t="s">
        <v>15</v>
      </c>
      <c r="H260" t="s">
        <v>24</v>
      </c>
      <c r="I260" s="3" t="s">
        <v>25</v>
      </c>
      <c r="J260" s="14"/>
      <c r="K260" s="3">
        <v>0</v>
      </c>
      <c r="L260" t="s">
        <v>212</v>
      </c>
      <c r="M260" t="s">
        <v>209</v>
      </c>
      <c r="N260" t="s">
        <v>36</v>
      </c>
      <c r="O260">
        <v>0</v>
      </c>
      <c r="P260" t="s">
        <v>1073</v>
      </c>
      <c r="Q260" t="s">
        <v>1073</v>
      </c>
      <c r="R260" t="s">
        <v>1073</v>
      </c>
      <c r="S260" t="str">
        <f t="shared" si="20"/>
        <v/>
      </c>
    </row>
    <row r="261" spans="1:24" x14ac:dyDescent="0.15">
      <c r="A261">
        <v>260</v>
      </c>
      <c r="B261">
        <v>2020</v>
      </c>
      <c r="C261" t="s">
        <v>287</v>
      </c>
      <c r="D261" t="s">
        <v>348</v>
      </c>
      <c r="E261" t="s">
        <v>349</v>
      </c>
      <c r="F261" s="3" t="s">
        <v>23</v>
      </c>
      <c r="G261" s="3" t="s">
        <v>23</v>
      </c>
      <c r="H261" t="s">
        <v>71</v>
      </c>
      <c r="I261" s="3" t="s">
        <v>17</v>
      </c>
      <c r="J261" s="14"/>
      <c r="K261" s="3">
        <v>100</v>
      </c>
      <c r="L261" t="s">
        <v>212</v>
      </c>
      <c r="M261" t="s">
        <v>209</v>
      </c>
      <c r="N261" t="s">
        <v>36</v>
      </c>
      <c r="O261">
        <v>0</v>
      </c>
      <c r="P261" t="s">
        <v>1073</v>
      </c>
      <c r="Q261" t="s">
        <v>1073</v>
      </c>
      <c r="R261" t="s">
        <v>1073</v>
      </c>
      <c r="S261" t="str">
        <f t="shared" si="20"/>
        <v/>
      </c>
    </row>
    <row r="262" spans="1:24" x14ac:dyDescent="0.15">
      <c r="A262">
        <v>261</v>
      </c>
      <c r="B262">
        <v>2020</v>
      </c>
      <c r="C262" t="s">
        <v>350</v>
      </c>
      <c r="D262" t="s">
        <v>261</v>
      </c>
      <c r="E262" t="s">
        <v>237</v>
      </c>
      <c r="F262" s="3" t="s">
        <v>23</v>
      </c>
      <c r="G262" s="3" t="s">
        <v>23</v>
      </c>
      <c r="H262" t="s">
        <v>16</v>
      </c>
      <c r="I262" s="3" t="s">
        <v>17</v>
      </c>
      <c r="J262" s="14"/>
      <c r="K262" s="3">
        <v>100</v>
      </c>
      <c r="L262" t="s">
        <v>18</v>
      </c>
      <c r="M262" t="s">
        <v>209</v>
      </c>
      <c r="N262" t="s">
        <v>36</v>
      </c>
      <c r="O262">
        <v>1</v>
      </c>
      <c r="P262" t="s">
        <v>1084</v>
      </c>
      <c r="Q262" t="s">
        <v>1073</v>
      </c>
      <c r="R262" t="s">
        <v>1073</v>
      </c>
      <c r="S262" t="str">
        <f t="shared" si="20"/>
        <v/>
      </c>
      <c r="V262" s="31"/>
      <c r="W262" s="31"/>
      <c r="X262" s="31"/>
    </row>
    <row r="263" spans="1:24" x14ac:dyDescent="0.15">
      <c r="A263">
        <v>262</v>
      </c>
      <c r="B263">
        <v>2020</v>
      </c>
      <c r="C263" t="s">
        <v>278</v>
      </c>
      <c r="D263" t="s">
        <v>351</v>
      </c>
      <c r="E263" t="s">
        <v>92</v>
      </c>
      <c r="F263" s="3" t="s">
        <v>23</v>
      </c>
      <c r="G263" s="3" t="s">
        <v>23</v>
      </c>
      <c r="H263" t="s">
        <v>16</v>
      </c>
      <c r="I263" s="3" t="s">
        <v>17</v>
      </c>
      <c r="J263" s="14"/>
      <c r="K263" s="3">
        <v>100</v>
      </c>
      <c r="L263" t="s">
        <v>18</v>
      </c>
      <c r="M263" t="s">
        <v>209</v>
      </c>
      <c r="N263" t="s">
        <v>36</v>
      </c>
      <c r="O263">
        <v>2</v>
      </c>
      <c r="P263" t="s">
        <v>1081</v>
      </c>
      <c r="Q263" t="s">
        <v>1073</v>
      </c>
      <c r="R263" t="s">
        <v>1073</v>
      </c>
      <c r="S263" t="str">
        <f t="shared" si="20"/>
        <v/>
      </c>
      <c r="V263" s="1"/>
    </row>
    <row r="264" spans="1:24" x14ac:dyDescent="0.15">
      <c r="A264">
        <v>263</v>
      </c>
      <c r="B264">
        <v>2020</v>
      </c>
      <c r="C264" t="s">
        <v>216</v>
      </c>
      <c r="D264" t="s">
        <v>217</v>
      </c>
      <c r="E264" t="s">
        <v>330</v>
      </c>
      <c r="F264" s="3" t="s">
        <v>23</v>
      </c>
      <c r="G264" s="3" t="s">
        <v>23</v>
      </c>
      <c r="H264" t="s">
        <v>71</v>
      </c>
      <c r="I264" s="3" t="s">
        <v>17</v>
      </c>
      <c r="J264" s="14"/>
      <c r="K264" s="3">
        <v>100</v>
      </c>
      <c r="L264" t="s">
        <v>212</v>
      </c>
      <c r="M264" t="s">
        <v>209</v>
      </c>
      <c r="N264" t="s">
        <v>20</v>
      </c>
      <c r="O264">
        <v>0</v>
      </c>
      <c r="P264" t="s">
        <v>1073</v>
      </c>
      <c r="Q264" t="s">
        <v>1073</v>
      </c>
      <c r="R264" t="s">
        <v>1073</v>
      </c>
      <c r="S264" t="str">
        <f t="shared" si="20"/>
        <v/>
      </c>
      <c r="X264" s="4"/>
    </row>
    <row r="265" spans="1:24" x14ac:dyDescent="0.15">
      <c r="A265">
        <v>264</v>
      </c>
      <c r="B265">
        <v>2020</v>
      </c>
      <c r="C265" t="s">
        <v>45</v>
      </c>
      <c r="D265" t="s">
        <v>46</v>
      </c>
      <c r="F265" s="3" t="s">
        <v>47</v>
      </c>
      <c r="G265" s="3" t="s">
        <v>48</v>
      </c>
      <c r="H265" t="s">
        <v>67</v>
      </c>
      <c r="I265" s="3" t="s">
        <v>17</v>
      </c>
      <c r="J265" s="14"/>
      <c r="K265" s="3">
        <v>100</v>
      </c>
      <c r="L265" t="s">
        <v>212</v>
      </c>
      <c r="M265" t="s">
        <v>209</v>
      </c>
      <c r="N265" t="s">
        <v>20</v>
      </c>
      <c r="O265">
        <v>0</v>
      </c>
      <c r="P265">
        <v>0</v>
      </c>
      <c r="Q265" t="s">
        <v>1073</v>
      </c>
      <c r="R265" t="s">
        <v>1073</v>
      </c>
      <c r="S265" t="str">
        <f t="shared" si="20"/>
        <v>NI&gt;10</v>
      </c>
      <c r="X265" s="4"/>
    </row>
    <row r="266" spans="1:24" x14ac:dyDescent="0.15">
      <c r="A266">
        <v>265</v>
      </c>
      <c r="B266">
        <v>2020</v>
      </c>
      <c r="C266" t="s">
        <v>352</v>
      </c>
      <c r="D266" t="s">
        <v>353</v>
      </c>
      <c r="E266" t="s">
        <v>182</v>
      </c>
      <c r="F266" s="3" t="s">
        <v>23</v>
      </c>
      <c r="G266" s="3" t="s">
        <v>23</v>
      </c>
      <c r="H266" t="s">
        <v>16</v>
      </c>
      <c r="I266" s="3" t="s">
        <v>17</v>
      </c>
      <c r="J266" s="14"/>
      <c r="K266" s="3">
        <v>100</v>
      </c>
      <c r="L266" t="s">
        <v>18</v>
      </c>
      <c r="M266" t="s">
        <v>209</v>
      </c>
      <c r="N266" t="s">
        <v>36</v>
      </c>
      <c r="O266">
        <v>0</v>
      </c>
      <c r="P266" t="s">
        <v>1081</v>
      </c>
      <c r="Q266" t="s">
        <v>1073</v>
      </c>
      <c r="R266" t="s">
        <v>1073</v>
      </c>
      <c r="S266" t="str">
        <f t="shared" si="20"/>
        <v/>
      </c>
      <c r="X266" s="4"/>
    </row>
    <row r="267" spans="1:24" x14ac:dyDescent="0.15">
      <c r="A267">
        <v>266</v>
      </c>
      <c r="B267">
        <v>2020</v>
      </c>
      <c r="C267" t="s">
        <v>272</v>
      </c>
      <c r="D267" t="s">
        <v>273</v>
      </c>
      <c r="E267" t="s">
        <v>332</v>
      </c>
      <c r="F267" s="3" t="s">
        <v>23</v>
      </c>
      <c r="G267" s="3" t="s">
        <v>23</v>
      </c>
      <c r="H267" t="s">
        <v>24</v>
      </c>
      <c r="I267" s="3" t="s">
        <v>25</v>
      </c>
      <c r="J267" s="14"/>
      <c r="K267" s="3">
        <v>0</v>
      </c>
      <c r="L267" t="s">
        <v>18</v>
      </c>
      <c r="M267" t="s">
        <v>209</v>
      </c>
      <c r="N267" t="s">
        <v>36</v>
      </c>
      <c r="O267">
        <v>1</v>
      </c>
      <c r="P267" t="s">
        <v>1081</v>
      </c>
      <c r="Q267" t="s">
        <v>1073</v>
      </c>
      <c r="R267" t="s">
        <v>1073</v>
      </c>
      <c r="S267" t="str">
        <f t="shared" si="20"/>
        <v/>
      </c>
      <c r="X267" s="4"/>
    </row>
    <row r="268" spans="1:24" x14ac:dyDescent="0.15">
      <c r="A268">
        <v>267</v>
      </c>
      <c r="B268">
        <v>2020</v>
      </c>
      <c r="C268" t="s">
        <v>97</v>
      </c>
      <c r="D268" t="s">
        <v>98</v>
      </c>
      <c r="F268" s="3" t="s">
        <v>14</v>
      </c>
      <c r="G268" s="3" t="s">
        <v>15</v>
      </c>
      <c r="H268" t="s">
        <v>60</v>
      </c>
      <c r="I268" s="3" t="s">
        <v>25</v>
      </c>
      <c r="J268" s="14"/>
      <c r="K268" s="3">
        <v>0</v>
      </c>
      <c r="L268" t="s">
        <v>212</v>
      </c>
      <c r="M268" t="s">
        <v>209</v>
      </c>
      <c r="N268" t="s">
        <v>20</v>
      </c>
      <c r="O268">
        <v>0</v>
      </c>
      <c r="P268" t="s">
        <v>1073</v>
      </c>
      <c r="Q268" t="s">
        <v>1073</v>
      </c>
      <c r="R268" t="s">
        <v>1073</v>
      </c>
      <c r="S268" t="str">
        <f t="shared" si="20"/>
        <v/>
      </c>
    </row>
    <row r="269" spans="1:24" x14ac:dyDescent="0.15">
      <c r="A269">
        <v>268</v>
      </c>
      <c r="B269">
        <v>2020</v>
      </c>
      <c r="C269" t="s">
        <v>45</v>
      </c>
      <c r="D269" t="s">
        <v>46</v>
      </c>
      <c r="F269" s="3" t="s">
        <v>47</v>
      </c>
      <c r="G269" s="3" t="s">
        <v>48</v>
      </c>
      <c r="H269" t="s">
        <v>49</v>
      </c>
      <c r="I269" s="3" t="s">
        <v>354</v>
      </c>
      <c r="J269" s="14"/>
      <c r="K269" s="3">
        <v>0</v>
      </c>
      <c r="L269" t="s">
        <v>18</v>
      </c>
      <c r="M269" t="s">
        <v>209</v>
      </c>
      <c r="N269" t="s">
        <v>36</v>
      </c>
      <c r="O269">
        <v>1</v>
      </c>
      <c r="P269">
        <v>0</v>
      </c>
      <c r="Q269" t="s">
        <v>1073</v>
      </c>
      <c r="R269" t="s">
        <v>1073</v>
      </c>
      <c r="S269" t="str">
        <f t="shared" si="20"/>
        <v>NI&gt;10</v>
      </c>
      <c r="V269" s="1"/>
    </row>
    <row r="270" spans="1:24" x14ac:dyDescent="0.15">
      <c r="A270">
        <v>269</v>
      </c>
      <c r="B270">
        <v>2020</v>
      </c>
      <c r="C270" t="s">
        <v>355</v>
      </c>
      <c r="D270" t="s">
        <v>356</v>
      </c>
      <c r="F270" s="3" t="s">
        <v>23</v>
      </c>
      <c r="G270" s="3" t="s">
        <v>23</v>
      </c>
      <c r="H270" t="s">
        <v>71</v>
      </c>
      <c r="I270" s="3" t="s">
        <v>17</v>
      </c>
      <c r="J270" s="14"/>
      <c r="K270" s="3">
        <v>100</v>
      </c>
      <c r="L270" t="s">
        <v>212</v>
      </c>
      <c r="M270" t="s">
        <v>209</v>
      </c>
      <c r="N270" t="s">
        <v>36</v>
      </c>
      <c r="O270">
        <v>0</v>
      </c>
      <c r="P270" t="s">
        <v>1073</v>
      </c>
      <c r="Q270" t="s">
        <v>1073</v>
      </c>
      <c r="R270" t="s">
        <v>1073</v>
      </c>
      <c r="S270" t="str">
        <f t="shared" si="20"/>
        <v/>
      </c>
      <c r="X270" s="4"/>
    </row>
    <row r="271" spans="1:24" x14ac:dyDescent="0.15">
      <c r="A271">
        <v>270</v>
      </c>
      <c r="B271">
        <v>2020</v>
      </c>
      <c r="C271" t="s">
        <v>214</v>
      </c>
      <c r="D271" t="s">
        <v>215</v>
      </c>
      <c r="E271" t="s">
        <v>162</v>
      </c>
      <c r="F271" s="3" t="s">
        <v>23</v>
      </c>
      <c r="G271" s="3" t="s">
        <v>23</v>
      </c>
      <c r="H271" t="s">
        <v>67</v>
      </c>
      <c r="I271" s="3" t="s">
        <v>17</v>
      </c>
      <c r="J271" s="14"/>
      <c r="K271" s="3">
        <v>100</v>
      </c>
      <c r="L271" t="s">
        <v>212</v>
      </c>
      <c r="M271" t="s">
        <v>209</v>
      </c>
      <c r="N271" t="s">
        <v>20</v>
      </c>
      <c r="O271">
        <v>0</v>
      </c>
      <c r="P271" t="s">
        <v>1081</v>
      </c>
      <c r="Q271" t="s">
        <v>1073</v>
      </c>
      <c r="R271" t="s">
        <v>1073</v>
      </c>
      <c r="S271" t="str">
        <f t="shared" si="20"/>
        <v/>
      </c>
      <c r="X271" s="4"/>
    </row>
    <row r="272" spans="1:24" x14ac:dyDescent="0.15">
      <c r="A272">
        <v>271</v>
      </c>
      <c r="B272">
        <v>2020</v>
      </c>
      <c r="C272" t="s">
        <v>126</v>
      </c>
      <c r="D272" t="s">
        <v>357</v>
      </c>
      <c r="F272" s="3" t="s">
        <v>96</v>
      </c>
      <c r="G272" s="3" t="s">
        <v>48</v>
      </c>
      <c r="H272" t="s">
        <v>16</v>
      </c>
      <c r="I272" s="3" t="s">
        <v>17</v>
      </c>
      <c r="J272" s="14"/>
      <c r="K272" s="3">
        <v>100</v>
      </c>
      <c r="L272" t="s">
        <v>18</v>
      </c>
      <c r="M272" t="s">
        <v>209</v>
      </c>
      <c r="N272" t="s">
        <v>36</v>
      </c>
      <c r="O272">
        <v>1</v>
      </c>
      <c r="P272">
        <v>0</v>
      </c>
      <c r="Q272" t="s">
        <v>1073</v>
      </c>
      <c r="R272" t="s">
        <v>1073</v>
      </c>
      <c r="S272" t="str">
        <f t="shared" si="20"/>
        <v>NI&gt;10</v>
      </c>
      <c r="X272" s="4"/>
    </row>
    <row r="273" spans="1:24" x14ac:dyDescent="0.15">
      <c r="A273">
        <v>272</v>
      </c>
      <c r="B273">
        <v>2020</v>
      </c>
      <c r="C273" t="s">
        <v>358</v>
      </c>
      <c r="D273" t="s">
        <v>359</v>
      </c>
      <c r="F273" s="3" t="s">
        <v>360</v>
      </c>
      <c r="G273" s="3" t="s">
        <v>43</v>
      </c>
      <c r="H273" t="s">
        <v>49</v>
      </c>
      <c r="I273" s="3" t="s">
        <v>17</v>
      </c>
      <c r="J273" s="14"/>
      <c r="K273" s="3">
        <v>100</v>
      </c>
      <c r="L273" t="s">
        <v>44</v>
      </c>
      <c r="M273" t="s">
        <v>209</v>
      </c>
      <c r="N273" t="s">
        <v>20</v>
      </c>
      <c r="O273">
        <v>1</v>
      </c>
      <c r="P273" t="s">
        <v>1073</v>
      </c>
      <c r="Q273" t="s">
        <v>1073</v>
      </c>
      <c r="R273" t="s">
        <v>1073</v>
      </c>
      <c r="S273" t="str">
        <f t="shared" si="20"/>
        <v>NI&gt;10</v>
      </c>
      <c r="X273" s="4"/>
    </row>
    <row r="274" spans="1:24" x14ac:dyDescent="0.15">
      <c r="A274">
        <v>273</v>
      </c>
      <c r="B274">
        <v>2020</v>
      </c>
      <c r="C274" t="s">
        <v>361</v>
      </c>
      <c r="D274" t="s">
        <v>143</v>
      </c>
      <c r="E274" t="s">
        <v>144</v>
      </c>
      <c r="F274" s="3" t="s">
        <v>23</v>
      </c>
      <c r="G274" s="3" t="s">
        <v>23</v>
      </c>
      <c r="H274" t="s">
        <v>71</v>
      </c>
      <c r="I274" s="3" t="s">
        <v>17</v>
      </c>
      <c r="J274" s="14"/>
      <c r="K274" s="3">
        <v>100</v>
      </c>
      <c r="L274" t="s">
        <v>212</v>
      </c>
      <c r="M274" t="s">
        <v>209</v>
      </c>
      <c r="N274" t="s">
        <v>36</v>
      </c>
      <c r="O274">
        <v>0</v>
      </c>
      <c r="P274" t="s">
        <v>1073</v>
      </c>
      <c r="Q274" t="s">
        <v>1073</v>
      </c>
      <c r="R274" t="s">
        <v>1073</v>
      </c>
      <c r="S274" t="str">
        <f t="shared" si="20"/>
        <v/>
      </c>
      <c r="X274" s="4"/>
    </row>
    <row r="275" spans="1:24" x14ac:dyDescent="0.15">
      <c r="A275">
        <v>274</v>
      </c>
      <c r="B275">
        <v>2020</v>
      </c>
      <c r="C275" t="s">
        <v>306</v>
      </c>
      <c r="D275" t="s">
        <v>307</v>
      </c>
      <c r="F275" s="3" t="s">
        <v>121</v>
      </c>
      <c r="G275" s="3" t="s">
        <v>43</v>
      </c>
      <c r="H275" t="s">
        <v>16</v>
      </c>
      <c r="I275" s="3" t="s">
        <v>17</v>
      </c>
      <c r="J275" s="14"/>
      <c r="K275" s="3">
        <v>100</v>
      </c>
      <c r="L275" t="s">
        <v>18</v>
      </c>
      <c r="M275" t="s">
        <v>209</v>
      </c>
      <c r="N275" t="s">
        <v>36</v>
      </c>
      <c r="O275">
        <v>1</v>
      </c>
      <c r="P275" t="s">
        <v>1073</v>
      </c>
      <c r="Q275" t="s">
        <v>1073</v>
      </c>
      <c r="R275" t="s">
        <v>1073</v>
      </c>
      <c r="S275" t="str">
        <f t="shared" si="20"/>
        <v/>
      </c>
      <c r="X275" s="4"/>
    </row>
    <row r="276" spans="1:24" x14ac:dyDescent="0.15">
      <c r="A276">
        <v>275</v>
      </c>
      <c r="B276">
        <v>2020</v>
      </c>
      <c r="C276" t="s">
        <v>362</v>
      </c>
      <c r="D276" t="s">
        <v>284</v>
      </c>
      <c r="E276" t="s">
        <v>162</v>
      </c>
      <c r="F276" s="3" t="s">
        <v>23</v>
      </c>
      <c r="G276" s="3" t="s">
        <v>23</v>
      </c>
      <c r="H276" t="s">
        <v>71</v>
      </c>
      <c r="I276" s="3" t="s">
        <v>17</v>
      </c>
      <c r="J276" s="14"/>
      <c r="K276" s="3">
        <v>100</v>
      </c>
      <c r="L276" t="s">
        <v>212</v>
      </c>
      <c r="M276" t="s">
        <v>209</v>
      </c>
      <c r="N276" t="s">
        <v>36</v>
      </c>
      <c r="O276">
        <v>0</v>
      </c>
      <c r="P276" t="s">
        <v>1073</v>
      </c>
      <c r="Q276" t="s">
        <v>1073</v>
      </c>
      <c r="R276" t="s">
        <v>1073</v>
      </c>
      <c r="S276" t="str">
        <f t="shared" si="20"/>
        <v/>
      </c>
      <c r="X276" s="4"/>
    </row>
    <row r="277" spans="1:24" x14ac:dyDescent="0.15">
      <c r="A277">
        <v>276</v>
      </c>
      <c r="B277">
        <v>2020</v>
      </c>
      <c r="C277" t="s">
        <v>113</v>
      </c>
      <c r="D277" t="s">
        <v>114</v>
      </c>
      <c r="E277" t="s">
        <v>115</v>
      </c>
      <c r="F277" s="3" t="s">
        <v>23</v>
      </c>
      <c r="G277" s="3" t="s">
        <v>23</v>
      </c>
      <c r="H277" t="s">
        <v>16</v>
      </c>
      <c r="I277" s="3" t="s">
        <v>17</v>
      </c>
      <c r="J277" s="14"/>
      <c r="K277" s="3">
        <v>100</v>
      </c>
      <c r="L277" t="s">
        <v>18</v>
      </c>
      <c r="M277" t="s">
        <v>209</v>
      </c>
      <c r="N277" t="s">
        <v>36</v>
      </c>
      <c r="O277">
        <v>1</v>
      </c>
      <c r="P277" t="s">
        <v>1081</v>
      </c>
      <c r="Q277" t="s">
        <v>1073</v>
      </c>
      <c r="R277" t="s">
        <v>1073</v>
      </c>
      <c r="S277" t="str">
        <f t="shared" si="20"/>
        <v/>
      </c>
      <c r="X277" s="4"/>
    </row>
    <row r="278" spans="1:24" x14ac:dyDescent="0.15">
      <c r="A278">
        <v>277</v>
      </c>
      <c r="B278">
        <v>2020</v>
      </c>
      <c r="C278" t="s">
        <v>56</v>
      </c>
      <c r="D278" t="s">
        <v>57</v>
      </c>
      <c r="E278" t="s">
        <v>195</v>
      </c>
      <c r="F278" s="3" t="s">
        <v>23</v>
      </c>
      <c r="G278" s="3" t="s">
        <v>23</v>
      </c>
      <c r="H278" t="s">
        <v>16</v>
      </c>
      <c r="I278" s="3" t="s">
        <v>17</v>
      </c>
      <c r="J278" s="14"/>
      <c r="K278" s="3">
        <v>100</v>
      </c>
      <c r="L278" t="s">
        <v>212</v>
      </c>
      <c r="M278" t="s">
        <v>209</v>
      </c>
      <c r="N278" t="s">
        <v>20</v>
      </c>
      <c r="O278">
        <v>0</v>
      </c>
      <c r="P278" t="s">
        <v>1081</v>
      </c>
      <c r="Q278" t="s">
        <v>1073</v>
      </c>
      <c r="R278" t="s">
        <v>1073</v>
      </c>
      <c r="S278" t="str">
        <f t="shared" si="20"/>
        <v/>
      </c>
      <c r="X278" s="4"/>
    </row>
    <row r="279" spans="1:24" x14ac:dyDescent="0.15">
      <c r="A279">
        <v>278</v>
      </c>
      <c r="B279">
        <v>2020</v>
      </c>
      <c r="C279" t="s">
        <v>214</v>
      </c>
      <c r="D279" t="s">
        <v>215</v>
      </c>
      <c r="E279" t="s">
        <v>162</v>
      </c>
      <c r="F279" s="3" t="s">
        <v>23</v>
      </c>
      <c r="G279" s="3" t="s">
        <v>23</v>
      </c>
      <c r="H279" t="s">
        <v>24</v>
      </c>
      <c r="I279" s="3" t="s">
        <v>25</v>
      </c>
      <c r="J279" s="14"/>
      <c r="K279" s="3">
        <v>0</v>
      </c>
      <c r="L279" t="s">
        <v>212</v>
      </c>
      <c r="M279" t="s">
        <v>209</v>
      </c>
      <c r="N279" t="s">
        <v>36</v>
      </c>
      <c r="O279">
        <v>0</v>
      </c>
      <c r="P279" t="s">
        <v>1081</v>
      </c>
      <c r="Q279" t="s">
        <v>1073</v>
      </c>
      <c r="R279" t="s">
        <v>1073</v>
      </c>
      <c r="S279" t="str">
        <f t="shared" si="20"/>
        <v/>
      </c>
    </row>
    <row r="280" spans="1:24" x14ac:dyDescent="0.15">
      <c r="A280">
        <v>279</v>
      </c>
      <c r="B280">
        <v>2020</v>
      </c>
      <c r="C280" t="s">
        <v>39</v>
      </c>
      <c r="D280" t="s">
        <v>40</v>
      </c>
      <c r="E280" t="s">
        <v>86</v>
      </c>
      <c r="F280" s="3" t="s">
        <v>23</v>
      </c>
      <c r="G280" s="3" t="s">
        <v>23</v>
      </c>
      <c r="H280" t="s">
        <v>16</v>
      </c>
      <c r="I280" s="3" t="s">
        <v>17</v>
      </c>
      <c r="J280" s="14"/>
      <c r="K280" s="3">
        <v>100</v>
      </c>
      <c r="L280" t="s">
        <v>212</v>
      </c>
      <c r="M280" t="s">
        <v>209</v>
      </c>
      <c r="N280" t="s">
        <v>20</v>
      </c>
      <c r="O280">
        <v>0</v>
      </c>
      <c r="P280" t="s">
        <v>1081</v>
      </c>
      <c r="Q280" t="s">
        <v>1073</v>
      </c>
      <c r="R280" t="s">
        <v>1073</v>
      </c>
      <c r="S280" t="str">
        <f t="shared" si="20"/>
        <v/>
      </c>
    </row>
    <row r="281" spans="1:24" x14ac:dyDescent="0.15">
      <c r="A281">
        <v>280</v>
      </c>
      <c r="B281">
        <v>2020</v>
      </c>
      <c r="C281" t="s">
        <v>126</v>
      </c>
      <c r="D281" t="s">
        <v>1089</v>
      </c>
      <c r="F281" s="3" t="s">
        <v>96</v>
      </c>
      <c r="G281" s="3" t="s">
        <v>48</v>
      </c>
      <c r="H281" t="s">
        <v>67</v>
      </c>
      <c r="I281" s="3" t="s">
        <v>25</v>
      </c>
      <c r="J281" s="14"/>
      <c r="K281" s="3">
        <v>50</v>
      </c>
      <c r="L281" t="s">
        <v>212</v>
      </c>
      <c r="M281" t="s">
        <v>209</v>
      </c>
      <c r="N281" t="s">
        <v>36</v>
      </c>
      <c r="O281">
        <v>0</v>
      </c>
      <c r="P281">
        <v>0</v>
      </c>
      <c r="Q281" t="s">
        <v>1073</v>
      </c>
      <c r="R281" t="s">
        <v>1073</v>
      </c>
      <c r="S281" t="str">
        <f t="shared" si="20"/>
        <v>NI&gt;10</v>
      </c>
    </row>
    <row r="282" spans="1:24" x14ac:dyDescent="0.15">
      <c r="A282">
        <v>281</v>
      </c>
      <c r="B282">
        <v>2020</v>
      </c>
      <c r="C282" t="s">
        <v>207</v>
      </c>
      <c r="D282" t="s">
        <v>208</v>
      </c>
      <c r="E282" t="s">
        <v>144</v>
      </c>
      <c r="F282" s="3" t="s">
        <v>23</v>
      </c>
      <c r="G282" s="3" t="s">
        <v>23</v>
      </c>
      <c r="H282" t="s">
        <v>24</v>
      </c>
      <c r="I282" s="3" t="s">
        <v>25</v>
      </c>
      <c r="J282" s="14"/>
      <c r="K282" s="3">
        <v>0</v>
      </c>
      <c r="L282" t="s">
        <v>18</v>
      </c>
      <c r="M282" t="s">
        <v>209</v>
      </c>
      <c r="N282" t="s">
        <v>36</v>
      </c>
      <c r="O282">
        <v>2</v>
      </c>
      <c r="P282" t="s">
        <v>1081</v>
      </c>
      <c r="Q282" t="s">
        <v>1073</v>
      </c>
      <c r="R282" t="s">
        <v>1073</v>
      </c>
      <c r="S282" t="str">
        <f t="shared" si="20"/>
        <v/>
      </c>
    </row>
    <row r="283" spans="1:24" x14ac:dyDescent="0.15">
      <c r="A283">
        <v>282</v>
      </c>
      <c r="B283">
        <v>2020</v>
      </c>
      <c r="C283" t="s">
        <v>312</v>
      </c>
      <c r="D283" t="s">
        <v>313</v>
      </c>
      <c r="F283" s="3" t="s">
        <v>314</v>
      </c>
      <c r="G283" s="3" t="s">
        <v>43</v>
      </c>
      <c r="H283" t="s">
        <v>49</v>
      </c>
      <c r="I283" s="3" t="s">
        <v>17</v>
      </c>
      <c r="J283" s="14"/>
      <c r="K283" s="3">
        <v>100</v>
      </c>
      <c r="L283" t="s">
        <v>212</v>
      </c>
      <c r="M283" t="s">
        <v>209</v>
      </c>
      <c r="N283" t="s">
        <v>20</v>
      </c>
      <c r="O283">
        <v>0</v>
      </c>
      <c r="P283" t="s">
        <v>1073</v>
      </c>
      <c r="Q283" t="s">
        <v>1073</v>
      </c>
      <c r="R283" t="s">
        <v>1073</v>
      </c>
      <c r="S283" t="str">
        <f t="shared" si="20"/>
        <v>NI&gt;10</v>
      </c>
    </row>
    <row r="284" spans="1:24" x14ac:dyDescent="0.15">
      <c r="A284">
        <v>283</v>
      </c>
      <c r="B284">
        <v>2020</v>
      </c>
      <c r="C284" t="s">
        <v>331</v>
      </c>
      <c r="D284" t="s">
        <v>246</v>
      </c>
      <c r="E284" t="s">
        <v>332</v>
      </c>
      <c r="F284" s="3" t="s">
        <v>23</v>
      </c>
      <c r="G284" s="3" t="s">
        <v>23</v>
      </c>
      <c r="H284" t="s">
        <v>24</v>
      </c>
      <c r="I284" s="3" t="s">
        <v>25</v>
      </c>
      <c r="J284" s="14"/>
      <c r="K284" s="3">
        <v>0</v>
      </c>
      <c r="L284" t="s">
        <v>212</v>
      </c>
      <c r="M284" t="s">
        <v>209</v>
      </c>
      <c r="N284" t="s">
        <v>20</v>
      </c>
      <c r="O284">
        <v>0</v>
      </c>
      <c r="P284" t="s">
        <v>1081</v>
      </c>
      <c r="Q284" t="s">
        <v>1073</v>
      </c>
      <c r="R284" t="s">
        <v>1073</v>
      </c>
      <c r="S284" t="str">
        <f t="shared" si="20"/>
        <v/>
      </c>
      <c r="V284" s="1"/>
    </row>
    <row r="285" spans="1:24" x14ac:dyDescent="0.15">
      <c r="A285">
        <v>284</v>
      </c>
      <c r="B285">
        <v>2020</v>
      </c>
      <c r="C285" t="s">
        <v>110</v>
      </c>
      <c r="D285" t="s">
        <v>111</v>
      </c>
      <c r="E285" t="s">
        <v>105</v>
      </c>
      <c r="F285" s="3" t="s">
        <v>23</v>
      </c>
      <c r="G285" s="3" t="s">
        <v>23</v>
      </c>
      <c r="H285" t="s">
        <v>24</v>
      </c>
      <c r="I285" s="3" t="s">
        <v>25</v>
      </c>
      <c r="J285" s="14"/>
      <c r="K285" s="3">
        <v>0</v>
      </c>
      <c r="L285" t="s">
        <v>18</v>
      </c>
      <c r="M285" t="s">
        <v>209</v>
      </c>
      <c r="N285" t="s">
        <v>36</v>
      </c>
      <c r="O285">
        <v>1</v>
      </c>
      <c r="P285" t="s">
        <v>1081</v>
      </c>
      <c r="Q285" t="s">
        <v>1073</v>
      </c>
      <c r="R285" t="s">
        <v>1073</v>
      </c>
      <c r="S285" t="str">
        <f t="shared" si="20"/>
        <v/>
      </c>
      <c r="X285" s="4"/>
    </row>
    <row r="286" spans="1:24" x14ac:dyDescent="0.15">
      <c r="A286">
        <v>285</v>
      </c>
      <c r="B286">
        <v>2020</v>
      </c>
      <c r="C286" t="s">
        <v>231</v>
      </c>
      <c r="D286" t="s">
        <v>232</v>
      </c>
      <c r="E286" t="s">
        <v>346</v>
      </c>
      <c r="F286" s="3" t="s">
        <v>23</v>
      </c>
      <c r="G286" s="3" t="s">
        <v>23</v>
      </c>
      <c r="H286" t="s">
        <v>24</v>
      </c>
      <c r="I286" s="3" t="s">
        <v>25</v>
      </c>
      <c r="J286" s="14"/>
      <c r="K286" s="3">
        <v>0</v>
      </c>
      <c r="L286" t="s">
        <v>212</v>
      </c>
      <c r="M286" t="s">
        <v>209</v>
      </c>
      <c r="N286" t="s">
        <v>20</v>
      </c>
      <c r="O286">
        <v>0</v>
      </c>
      <c r="P286" t="s">
        <v>1081</v>
      </c>
      <c r="Q286" t="s">
        <v>1073</v>
      </c>
      <c r="R286" t="s">
        <v>1073</v>
      </c>
      <c r="S286" t="str">
        <f t="shared" si="20"/>
        <v/>
      </c>
      <c r="X286" s="4"/>
    </row>
    <row r="287" spans="1:24" x14ac:dyDescent="0.15">
      <c r="A287">
        <v>286</v>
      </c>
      <c r="B287">
        <v>2020</v>
      </c>
      <c r="C287" t="s">
        <v>216</v>
      </c>
      <c r="D287" t="s">
        <v>217</v>
      </c>
      <c r="E287" t="s">
        <v>330</v>
      </c>
      <c r="F287" s="3" t="s">
        <v>23</v>
      </c>
      <c r="G287" s="3" t="s">
        <v>23</v>
      </c>
      <c r="H287" t="s">
        <v>71</v>
      </c>
      <c r="I287" s="3" t="s">
        <v>17</v>
      </c>
      <c r="J287" s="14"/>
      <c r="K287" s="3">
        <v>100</v>
      </c>
      <c r="L287" t="s">
        <v>212</v>
      </c>
      <c r="M287" t="s">
        <v>209</v>
      </c>
      <c r="N287" t="s">
        <v>20</v>
      </c>
      <c r="O287">
        <v>0</v>
      </c>
      <c r="P287" t="s">
        <v>1073</v>
      </c>
      <c r="Q287" t="s">
        <v>1073</v>
      </c>
      <c r="R287" t="s">
        <v>1073</v>
      </c>
      <c r="S287" t="str">
        <f t="shared" si="20"/>
        <v/>
      </c>
      <c r="X287" s="4"/>
    </row>
    <row r="288" spans="1:24" x14ac:dyDescent="0.15">
      <c r="A288">
        <v>287</v>
      </c>
      <c r="B288">
        <v>2020</v>
      </c>
      <c r="C288" t="s">
        <v>214</v>
      </c>
      <c r="D288" t="s">
        <v>215</v>
      </c>
      <c r="E288" t="s">
        <v>162</v>
      </c>
      <c r="F288" s="3" t="s">
        <v>23</v>
      </c>
      <c r="G288" s="3" t="s">
        <v>23</v>
      </c>
      <c r="H288" t="s">
        <v>67</v>
      </c>
      <c r="I288" s="3" t="s">
        <v>17</v>
      </c>
      <c r="J288" s="14"/>
      <c r="K288" s="3">
        <v>100</v>
      </c>
      <c r="L288" t="s">
        <v>212</v>
      </c>
      <c r="M288" t="s">
        <v>209</v>
      </c>
      <c r="N288" t="s">
        <v>36</v>
      </c>
      <c r="O288">
        <v>0</v>
      </c>
      <c r="P288" t="s">
        <v>1081</v>
      </c>
      <c r="Q288" t="s">
        <v>1073</v>
      </c>
      <c r="R288" t="s">
        <v>1073</v>
      </c>
      <c r="S288" t="str">
        <f t="shared" si="20"/>
        <v/>
      </c>
      <c r="X288" s="4"/>
    </row>
    <row r="289" spans="1:24" x14ac:dyDescent="0.15">
      <c r="A289">
        <v>288</v>
      </c>
      <c r="B289">
        <v>2020</v>
      </c>
      <c r="C289" t="s">
        <v>363</v>
      </c>
      <c r="D289" t="s">
        <v>168</v>
      </c>
      <c r="E289" t="s">
        <v>147</v>
      </c>
      <c r="F289" s="3" t="s">
        <v>23</v>
      </c>
      <c r="G289" s="3" t="s">
        <v>23</v>
      </c>
      <c r="H289" t="s">
        <v>71</v>
      </c>
      <c r="I289" s="3" t="s">
        <v>17</v>
      </c>
      <c r="J289" s="14"/>
      <c r="K289" s="3">
        <v>100</v>
      </c>
      <c r="L289" t="s">
        <v>212</v>
      </c>
      <c r="M289" t="s">
        <v>209</v>
      </c>
      <c r="N289" t="s">
        <v>20</v>
      </c>
      <c r="O289">
        <v>0</v>
      </c>
      <c r="P289" t="s">
        <v>1073</v>
      </c>
      <c r="Q289" t="s">
        <v>1073</v>
      </c>
      <c r="R289" t="s">
        <v>1073</v>
      </c>
      <c r="S289" t="str">
        <f t="shared" si="20"/>
        <v/>
      </c>
      <c r="X289" s="4"/>
    </row>
    <row r="290" spans="1:24" x14ac:dyDescent="0.15">
      <c r="A290">
        <v>289</v>
      </c>
      <c r="B290">
        <v>2020</v>
      </c>
      <c r="C290" t="s">
        <v>137</v>
      </c>
      <c r="D290" t="s">
        <v>213</v>
      </c>
      <c r="E290" t="s">
        <v>115</v>
      </c>
      <c r="F290" s="3" t="s">
        <v>23</v>
      </c>
      <c r="G290" s="3" t="s">
        <v>23</v>
      </c>
      <c r="H290" t="s">
        <v>24</v>
      </c>
      <c r="I290" s="3" t="s">
        <v>25</v>
      </c>
      <c r="J290" s="14"/>
      <c r="K290" s="3">
        <v>0</v>
      </c>
      <c r="L290" t="s">
        <v>18</v>
      </c>
      <c r="M290" t="s">
        <v>209</v>
      </c>
      <c r="N290" t="s">
        <v>20</v>
      </c>
      <c r="O290">
        <v>2</v>
      </c>
      <c r="P290" t="s">
        <v>1081</v>
      </c>
      <c r="Q290" t="s">
        <v>1073</v>
      </c>
      <c r="R290" t="s">
        <v>1073</v>
      </c>
      <c r="S290" t="str">
        <f t="shared" si="20"/>
        <v/>
      </c>
      <c r="X290" s="4"/>
    </row>
    <row r="291" spans="1:24" x14ac:dyDescent="0.15">
      <c r="A291">
        <v>290</v>
      </c>
      <c r="B291">
        <v>2020</v>
      </c>
      <c r="C291" t="s">
        <v>183</v>
      </c>
      <c r="D291" t="s">
        <v>291</v>
      </c>
      <c r="E291" t="s">
        <v>349</v>
      </c>
      <c r="F291" s="3" t="s">
        <v>23</v>
      </c>
      <c r="G291" s="3" t="s">
        <v>23</v>
      </c>
      <c r="H291" t="s">
        <v>71</v>
      </c>
      <c r="I291" s="3" t="s">
        <v>17</v>
      </c>
      <c r="J291" s="14"/>
      <c r="K291" s="3">
        <v>100</v>
      </c>
      <c r="L291" t="s">
        <v>212</v>
      </c>
      <c r="M291" t="s">
        <v>209</v>
      </c>
      <c r="N291" t="s">
        <v>36</v>
      </c>
      <c r="O291">
        <v>0</v>
      </c>
      <c r="P291" t="s">
        <v>1073</v>
      </c>
      <c r="Q291" t="s">
        <v>1073</v>
      </c>
      <c r="R291" t="s">
        <v>1073</v>
      </c>
      <c r="S291" t="str">
        <f t="shared" si="20"/>
        <v/>
      </c>
      <c r="X291" s="4"/>
    </row>
    <row r="292" spans="1:24" x14ac:dyDescent="0.15">
      <c r="A292">
        <v>291</v>
      </c>
      <c r="B292">
        <v>2020</v>
      </c>
      <c r="C292" t="s">
        <v>216</v>
      </c>
      <c r="D292" t="s">
        <v>217</v>
      </c>
      <c r="E292" t="s">
        <v>330</v>
      </c>
      <c r="F292" s="3" t="s">
        <v>23</v>
      </c>
      <c r="G292" s="3" t="s">
        <v>23</v>
      </c>
      <c r="H292" t="s">
        <v>71</v>
      </c>
      <c r="I292" s="3" t="s">
        <v>17</v>
      </c>
      <c r="J292" s="14"/>
      <c r="K292" s="3">
        <v>100</v>
      </c>
      <c r="L292" t="s">
        <v>212</v>
      </c>
      <c r="M292" t="s">
        <v>209</v>
      </c>
      <c r="N292" t="s">
        <v>36</v>
      </c>
      <c r="O292">
        <v>0</v>
      </c>
      <c r="P292" t="s">
        <v>1073</v>
      </c>
      <c r="Q292" t="s">
        <v>1073</v>
      </c>
      <c r="R292" t="s">
        <v>1073</v>
      </c>
      <c r="S292" t="str">
        <f t="shared" si="20"/>
        <v/>
      </c>
      <c r="X292" s="4"/>
    </row>
    <row r="293" spans="1:24" x14ac:dyDescent="0.15">
      <c r="A293">
        <v>292</v>
      </c>
      <c r="B293">
        <v>2020</v>
      </c>
      <c r="C293" t="s">
        <v>264</v>
      </c>
      <c r="D293" t="s">
        <v>168</v>
      </c>
      <c r="E293" t="s">
        <v>332</v>
      </c>
      <c r="F293" s="3" t="s">
        <v>23</v>
      </c>
      <c r="G293" s="3" t="s">
        <v>23</v>
      </c>
      <c r="H293" t="s">
        <v>71</v>
      </c>
      <c r="I293" s="3" t="s">
        <v>17</v>
      </c>
      <c r="J293" s="14"/>
      <c r="K293" s="3">
        <v>100</v>
      </c>
      <c r="L293" t="s">
        <v>18</v>
      </c>
      <c r="M293" t="s">
        <v>209</v>
      </c>
      <c r="N293" t="s">
        <v>36</v>
      </c>
      <c r="O293">
        <v>1</v>
      </c>
      <c r="P293" t="s">
        <v>1073</v>
      </c>
      <c r="Q293" t="s">
        <v>1073</v>
      </c>
      <c r="R293" t="s">
        <v>1073</v>
      </c>
      <c r="S293" t="str">
        <f t="shared" si="20"/>
        <v/>
      </c>
      <c r="X293" s="4"/>
    </row>
    <row r="294" spans="1:24" x14ac:dyDescent="0.15">
      <c r="A294">
        <v>293</v>
      </c>
      <c r="B294">
        <v>2020</v>
      </c>
      <c r="C294" t="s">
        <v>262</v>
      </c>
      <c r="D294" t="s">
        <v>263</v>
      </c>
      <c r="E294" t="s">
        <v>147</v>
      </c>
      <c r="F294" s="3" t="s">
        <v>23</v>
      </c>
      <c r="G294" s="3" t="s">
        <v>23</v>
      </c>
      <c r="H294" t="s">
        <v>71</v>
      </c>
      <c r="I294" s="3" t="s">
        <v>17</v>
      </c>
      <c r="J294" s="14"/>
      <c r="K294" s="3">
        <v>100</v>
      </c>
      <c r="L294" t="s">
        <v>212</v>
      </c>
      <c r="M294" t="s">
        <v>209</v>
      </c>
      <c r="N294" t="s">
        <v>36</v>
      </c>
      <c r="O294">
        <v>0</v>
      </c>
      <c r="P294" t="s">
        <v>1073</v>
      </c>
      <c r="Q294" t="s">
        <v>1073</v>
      </c>
      <c r="R294" t="s">
        <v>1073</v>
      </c>
      <c r="S294" t="str">
        <f t="shared" si="20"/>
        <v/>
      </c>
      <c r="X294" s="4"/>
    </row>
    <row r="295" spans="1:24" x14ac:dyDescent="0.15">
      <c r="A295">
        <v>294</v>
      </c>
      <c r="B295">
        <v>2020</v>
      </c>
      <c r="C295" t="s">
        <v>21</v>
      </c>
      <c r="D295" t="s">
        <v>22</v>
      </c>
      <c r="E295" t="s">
        <v>336</v>
      </c>
      <c r="F295" s="3" t="s">
        <v>23</v>
      </c>
      <c r="G295" s="3" t="s">
        <v>23</v>
      </c>
      <c r="H295" t="s">
        <v>16</v>
      </c>
      <c r="I295" s="3" t="s">
        <v>17</v>
      </c>
      <c r="J295" s="14"/>
      <c r="K295" s="3">
        <v>100</v>
      </c>
      <c r="L295" t="s">
        <v>212</v>
      </c>
      <c r="M295" t="s">
        <v>209</v>
      </c>
      <c r="N295" t="s">
        <v>20</v>
      </c>
      <c r="O295">
        <v>0</v>
      </c>
      <c r="P295" t="s">
        <v>1081</v>
      </c>
      <c r="Q295" t="s">
        <v>1073</v>
      </c>
      <c r="R295" t="s">
        <v>1073</v>
      </c>
      <c r="S295" t="str">
        <f t="shared" si="20"/>
        <v/>
      </c>
      <c r="X295" s="4"/>
    </row>
    <row r="296" spans="1:24" x14ac:dyDescent="0.15">
      <c r="A296">
        <v>295</v>
      </c>
      <c r="B296">
        <v>2020</v>
      </c>
      <c r="C296" t="s">
        <v>282</v>
      </c>
      <c r="D296" t="s">
        <v>283</v>
      </c>
      <c r="E296" t="s">
        <v>118</v>
      </c>
      <c r="F296" s="3" t="s">
        <v>23</v>
      </c>
      <c r="G296" s="3" t="s">
        <v>23</v>
      </c>
      <c r="H296" t="s">
        <v>24</v>
      </c>
      <c r="I296" s="3" t="s">
        <v>25</v>
      </c>
      <c r="J296" s="14"/>
      <c r="K296" s="3">
        <v>0</v>
      </c>
      <c r="L296" t="s">
        <v>212</v>
      </c>
      <c r="M296" t="s">
        <v>209</v>
      </c>
      <c r="N296" t="s">
        <v>20</v>
      </c>
      <c r="O296">
        <v>0</v>
      </c>
      <c r="P296" t="s">
        <v>1081</v>
      </c>
      <c r="Q296" t="s">
        <v>1073</v>
      </c>
      <c r="R296" t="s">
        <v>1073</v>
      </c>
      <c r="S296" t="str">
        <f t="shared" si="20"/>
        <v/>
      </c>
      <c r="X296" s="4"/>
    </row>
    <row r="297" spans="1:24" x14ac:dyDescent="0.15">
      <c r="A297">
        <v>296</v>
      </c>
      <c r="B297">
        <v>2020</v>
      </c>
      <c r="C297" t="s">
        <v>243</v>
      </c>
      <c r="D297" t="s">
        <v>364</v>
      </c>
      <c r="F297" s="3" t="s">
        <v>136</v>
      </c>
      <c r="G297" s="3" t="s">
        <v>43</v>
      </c>
      <c r="H297" t="s">
        <v>24</v>
      </c>
      <c r="I297" s="3" t="s">
        <v>25</v>
      </c>
      <c r="J297" s="14"/>
      <c r="K297" s="3">
        <v>50</v>
      </c>
      <c r="L297" t="s">
        <v>44</v>
      </c>
      <c r="M297" t="s">
        <v>209</v>
      </c>
      <c r="N297" t="s">
        <v>20</v>
      </c>
      <c r="O297">
        <v>0</v>
      </c>
      <c r="P297">
        <v>0</v>
      </c>
      <c r="Q297" t="s">
        <v>1073</v>
      </c>
      <c r="R297" t="s">
        <v>1073</v>
      </c>
      <c r="S297" t="str">
        <f t="shared" si="20"/>
        <v>NI&gt;10</v>
      </c>
      <c r="X297" s="4"/>
    </row>
    <row r="298" spans="1:24" x14ac:dyDescent="0.15">
      <c r="A298">
        <v>297</v>
      </c>
      <c r="B298">
        <v>2020</v>
      </c>
      <c r="C298" t="s">
        <v>365</v>
      </c>
      <c r="D298" t="s">
        <v>366</v>
      </c>
      <c r="F298" s="3" t="s">
        <v>367</v>
      </c>
      <c r="G298" s="3" t="s">
        <v>15</v>
      </c>
      <c r="H298" t="s">
        <v>71</v>
      </c>
      <c r="I298" s="3" t="s">
        <v>17</v>
      </c>
      <c r="J298" s="14"/>
      <c r="K298" s="3">
        <v>100</v>
      </c>
      <c r="L298" t="s">
        <v>212</v>
      </c>
      <c r="M298" t="s">
        <v>209</v>
      </c>
      <c r="N298" t="s">
        <v>36</v>
      </c>
      <c r="O298">
        <v>0</v>
      </c>
      <c r="P298" t="s">
        <v>1073</v>
      </c>
      <c r="Q298" t="s">
        <v>1073</v>
      </c>
      <c r="R298" t="s">
        <v>1073</v>
      </c>
      <c r="S298" t="str">
        <f t="shared" si="20"/>
        <v>NI&gt;10</v>
      </c>
      <c r="X298" s="4"/>
    </row>
    <row r="299" spans="1:24" x14ac:dyDescent="0.15">
      <c r="A299">
        <v>298</v>
      </c>
      <c r="B299">
        <v>2020</v>
      </c>
      <c r="C299" t="s">
        <v>270</v>
      </c>
      <c r="D299" t="s">
        <v>284</v>
      </c>
      <c r="E299" t="s">
        <v>162</v>
      </c>
      <c r="F299" s="3" t="s">
        <v>23</v>
      </c>
      <c r="G299" s="3" t="s">
        <v>23</v>
      </c>
      <c r="H299" t="s">
        <v>71</v>
      </c>
      <c r="I299" s="3" t="s">
        <v>17</v>
      </c>
      <c r="J299" s="14"/>
      <c r="K299" s="3">
        <v>100</v>
      </c>
      <c r="L299" t="s">
        <v>212</v>
      </c>
      <c r="M299" t="s">
        <v>209</v>
      </c>
      <c r="N299" t="s">
        <v>36</v>
      </c>
      <c r="O299">
        <v>0</v>
      </c>
      <c r="P299" t="s">
        <v>1073</v>
      </c>
      <c r="Q299" t="s">
        <v>1073</v>
      </c>
      <c r="R299" t="s">
        <v>1073</v>
      </c>
      <c r="S299" t="str">
        <f t="shared" si="20"/>
        <v/>
      </c>
      <c r="X299" s="4"/>
    </row>
    <row r="300" spans="1:24" x14ac:dyDescent="0.15">
      <c r="A300">
        <v>299</v>
      </c>
      <c r="B300">
        <v>2020</v>
      </c>
      <c r="C300" t="s">
        <v>56</v>
      </c>
      <c r="D300" t="s">
        <v>57</v>
      </c>
      <c r="E300" t="s">
        <v>195</v>
      </c>
      <c r="F300" s="3" t="s">
        <v>23</v>
      </c>
      <c r="G300" s="3" t="s">
        <v>23</v>
      </c>
      <c r="H300" t="s">
        <v>16</v>
      </c>
      <c r="I300" s="3" t="s">
        <v>17</v>
      </c>
      <c r="J300" s="14"/>
      <c r="K300" s="3">
        <v>100</v>
      </c>
      <c r="L300" t="s">
        <v>212</v>
      </c>
      <c r="M300" t="s">
        <v>209</v>
      </c>
      <c r="N300" t="s">
        <v>36</v>
      </c>
      <c r="O300">
        <v>0</v>
      </c>
      <c r="P300" t="s">
        <v>1081</v>
      </c>
      <c r="Q300" t="s">
        <v>1073</v>
      </c>
      <c r="R300" t="s">
        <v>1073</v>
      </c>
      <c r="S300" t="str">
        <f t="shared" si="20"/>
        <v/>
      </c>
      <c r="X300" s="4"/>
    </row>
    <row r="301" spans="1:24" x14ac:dyDescent="0.15">
      <c r="A301">
        <v>300</v>
      </c>
      <c r="B301">
        <v>2020</v>
      </c>
      <c r="C301" t="s">
        <v>137</v>
      </c>
      <c r="D301" t="s">
        <v>213</v>
      </c>
      <c r="E301" t="s">
        <v>115</v>
      </c>
      <c r="F301" s="3" t="s">
        <v>23</v>
      </c>
      <c r="G301" s="3" t="s">
        <v>23</v>
      </c>
      <c r="H301" t="s">
        <v>16</v>
      </c>
      <c r="I301" s="3" t="s">
        <v>17</v>
      </c>
      <c r="J301" s="14"/>
      <c r="K301" s="3">
        <v>100</v>
      </c>
      <c r="L301" t="s">
        <v>212</v>
      </c>
      <c r="M301" t="s">
        <v>209</v>
      </c>
      <c r="N301" t="s">
        <v>20</v>
      </c>
      <c r="O301">
        <v>0</v>
      </c>
      <c r="P301" t="s">
        <v>1081</v>
      </c>
      <c r="Q301" t="s">
        <v>1073</v>
      </c>
      <c r="R301" t="s">
        <v>1073</v>
      </c>
      <c r="S301" t="str">
        <f t="shared" si="20"/>
        <v/>
      </c>
      <c r="X301" s="4"/>
    </row>
    <row r="302" spans="1:24" x14ac:dyDescent="0.15">
      <c r="A302">
        <v>301</v>
      </c>
      <c r="B302">
        <v>2020</v>
      </c>
      <c r="C302" t="s">
        <v>363</v>
      </c>
      <c r="D302" t="s">
        <v>168</v>
      </c>
      <c r="E302" t="s">
        <v>147</v>
      </c>
      <c r="F302" s="3" t="s">
        <v>23</v>
      </c>
      <c r="G302" s="3" t="s">
        <v>23</v>
      </c>
      <c r="H302" t="s">
        <v>71</v>
      </c>
      <c r="I302" s="3" t="s">
        <v>17</v>
      </c>
      <c r="J302" s="14"/>
      <c r="K302" s="3">
        <v>100</v>
      </c>
      <c r="L302" t="s">
        <v>212</v>
      </c>
      <c r="M302" t="s">
        <v>209</v>
      </c>
      <c r="N302" t="s">
        <v>36</v>
      </c>
      <c r="O302">
        <v>0</v>
      </c>
      <c r="P302" t="s">
        <v>1073</v>
      </c>
      <c r="Q302" t="s">
        <v>1073</v>
      </c>
      <c r="R302" t="s">
        <v>1073</v>
      </c>
      <c r="S302" t="str">
        <f t="shared" si="20"/>
        <v/>
      </c>
      <c r="X302" s="4"/>
    </row>
    <row r="303" spans="1:24" x14ac:dyDescent="0.15">
      <c r="A303">
        <v>302</v>
      </c>
      <c r="B303">
        <v>2020</v>
      </c>
      <c r="C303" t="s">
        <v>247</v>
      </c>
      <c r="D303" t="s">
        <v>248</v>
      </c>
      <c r="E303" t="s">
        <v>368</v>
      </c>
      <c r="F303" s="3" t="s">
        <v>23</v>
      </c>
      <c r="G303" s="3" t="s">
        <v>23</v>
      </c>
      <c r="H303" t="s">
        <v>16</v>
      </c>
      <c r="I303" s="3" t="s">
        <v>17</v>
      </c>
      <c r="J303" s="14"/>
      <c r="K303" s="3">
        <v>100</v>
      </c>
      <c r="L303" t="s">
        <v>18</v>
      </c>
      <c r="M303" t="s">
        <v>209</v>
      </c>
      <c r="N303" t="s">
        <v>36</v>
      </c>
      <c r="O303">
        <v>2</v>
      </c>
      <c r="P303" t="s">
        <v>1081</v>
      </c>
      <c r="Q303" t="s">
        <v>1073</v>
      </c>
      <c r="R303" t="s">
        <v>1073</v>
      </c>
      <c r="S303" t="str">
        <f t="shared" si="20"/>
        <v/>
      </c>
      <c r="X303" s="4"/>
    </row>
    <row r="304" spans="1:24" x14ac:dyDescent="0.15">
      <c r="A304">
        <v>303</v>
      </c>
      <c r="B304">
        <v>2020</v>
      </c>
      <c r="C304" t="s">
        <v>331</v>
      </c>
      <c r="D304" t="s">
        <v>246</v>
      </c>
      <c r="E304" t="s">
        <v>332</v>
      </c>
      <c r="F304" s="3" t="s">
        <v>23</v>
      </c>
      <c r="G304" s="3" t="s">
        <v>23</v>
      </c>
      <c r="H304" t="s">
        <v>60</v>
      </c>
      <c r="I304" s="3" t="s">
        <v>25</v>
      </c>
      <c r="J304" s="14"/>
      <c r="K304" s="3">
        <v>0</v>
      </c>
      <c r="L304" t="s">
        <v>212</v>
      </c>
      <c r="M304" t="s">
        <v>209</v>
      </c>
      <c r="N304" t="s">
        <v>20</v>
      </c>
      <c r="O304">
        <v>0</v>
      </c>
      <c r="P304" t="s">
        <v>1081</v>
      </c>
      <c r="Q304" t="s">
        <v>1073</v>
      </c>
      <c r="R304" t="s">
        <v>1073</v>
      </c>
      <c r="S304" t="str">
        <f t="shared" si="20"/>
        <v/>
      </c>
    </row>
    <row r="305" spans="1:23" x14ac:dyDescent="0.15">
      <c r="A305">
        <v>304</v>
      </c>
      <c r="B305">
        <v>2020</v>
      </c>
      <c r="C305" t="s">
        <v>369</v>
      </c>
      <c r="D305" t="s">
        <v>370</v>
      </c>
      <c r="E305" t="s">
        <v>371</v>
      </c>
      <c r="F305" s="3" t="s">
        <v>23</v>
      </c>
      <c r="G305" s="3" t="s">
        <v>23</v>
      </c>
      <c r="H305" t="s">
        <v>24</v>
      </c>
      <c r="I305" s="3" t="s">
        <v>25</v>
      </c>
      <c r="J305" s="14"/>
      <c r="K305" s="3">
        <v>0</v>
      </c>
      <c r="L305" t="s">
        <v>212</v>
      </c>
      <c r="M305" t="s">
        <v>209</v>
      </c>
      <c r="N305" t="s">
        <v>36</v>
      </c>
      <c r="O305">
        <v>0</v>
      </c>
      <c r="P305" t="s">
        <v>1084</v>
      </c>
      <c r="Q305" t="s">
        <v>1073</v>
      </c>
      <c r="R305" t="s">
        <v>1073</v>
      </c>
      <c r="S305" t="str">
        <f t="shared" si="20"/>
        <v/>
      </c>
    </row>
    <row r="306" spans="1:23" x14ac:dyDescent="0.15">
      <c r="A306">
        <v>305</v>
      </c>
      <c r="B306">
        <v>2020</v>
      </c>
      <c r="C306" t="s">
        <v>255</v>
      </c>
      <c r="D306" t="s">
        <v>293</v>
      </c>
      <c r="E306" t="s">
        <v>372</v>
      </c>
      <c r="F306" s="3" t="s">
        <v>23</v>
      </c>
      <c r="G306" s="3" t="s">
        <v>23</v>
      </c>
      <c r="H306" t="s">
        <v>16</v>
      </c>
      <c r="I306" s="3" t="s">
        <v>17</v>
      </c>
      <c r="J306" s="14"/>
      <c r="K306" s="3">
        <v>100</v>
      </c>
      <c r="L306" t="s">
        <v>18</v>
      </c>
      <c r="M306" t="s">
        <v>209</v>
      </c>
      <c r="N306" t="s">
        <v>36</v>
      </c>
      <c r="O306">
        <v>2</v>
      </c>
      <c r="P306" t="s">
        <v>1081</v>
      </c>
      <c r="Q306" t="s">
        <v>1073</v>
      </c>
      <c r="R306" t="s">
        <v>1073</v>
      </c>
      <c r="S306" t="str">
        <f t="shared" si="20"/>
        <v/>
      </c>
      <c r="W306" s="5"/>
    </row>
    <row r="307" spans="1:23" x14ac:dyDescent="0.15">
      <c r="A307">
        <v>306</v>
      </c>
      <c r="B307">
        <v>2020</v>
      </c>
      <c r="C307" t="s">
        <v>75</v>
      </c>
      <c r="D307" t="s">
        <v>76</v>
      </c>
      <c r="E307" t="s">
        <v>129</v>
      </c>
      <c r="F307" s="3" t="s">
        <v>23</v>
      </c>
      <c r="G307" s="3" t="s">
        <v>23</v>
      </c>
      <c r="H307" t="s">
        <v>16</v>
      </c>
      <c r="I307" s="3" t="s">
        <v>17</v>
      </c>
      <c r="J307" s="14"/>
      <c r="K307" s="3">
        <v>0</v>
      </c>
      <c r="L307" t="s">
        <v>212</v>
      </c>
      <c r="M307" t="s">
        <v>209</v>
      </c>
      <c r="N307" t="s">
        <v>36</v>
      </c>
      <c r="O307">
        <v>0</v>
      </c>
      <c r="P307" t="s">
        <v>1081</v>
      </c>
      <c r="Q307" t="s">
        <v>1073</v>
      </c>
      <c r="R307" t="s">
        <v>1073</v>
      </c>
      <c r="S307" t="str">
        <f t="shared" si="20"/>
        <v/>
      </c>
    </row>
    <row r="308" spans="1:23" x14ac:dyDescent="0.15">
      <c r="A308">
        <v>307</v>
      </c>
      <c r="B308">
        <v>2020</v>
      </c>
      <c r="C308" t="s">
        <v>84</v>
      </c>
      <c r="D308" t="s">
        <v>373</v>
      </c>
      <c r="E308" t="s">
        <v>86</v>
      </c>
      <c r="F308" s="3" t="s">
        <v>23</v>
      </c>
      <c r="G308" s="3" t="s">
        <v>23</v>
      </c>
      <c r="H308" t="s">
        <v>24</v>
      </c>
      <c r="I308" s="3" t="s">
        <v>25</v>
      </c>
      <c r="J308" s="14"/>
      <c r="K308" s="3">
        <v>0</v>
      </c>
      <c r="L308" t="s">
        <v>212</v>
      </c>
      <c r="M308" t="s">
        <v>209</v>
      </c>
      <c r="N308" t="s">
        <v>36</v>
      </c>
      <c r="O308">
        <v>0</v>
      </c>
      <c r="P308" t="s">
        <v>1081</v>
      </c>
      <c r="Q308" t="s">
        <v>1073</v>
      </c>
      <c r="R308" t="s">
        <v>1073</v>
      </c>
      <c r="S308" t="str">
        <f t="shared" si="20"/>
        <v/>
      </c>
    </row>
    <row r="309" spans="1:23" x14ac:dyDescent="0.15">
      <c r="A309">
        <v>308</v>
      </c>
      <c r="B309">
        <v>2020</v>
      </c>
      <c r="C309" t="s">
        <v>21</v>
      </c>
      <c r="D309" t="s">
        <v>22</v>
      </c>
      <c r="E309" t="s">
        <v>336</v>
      </c>
      <c r="F309" s="3" t="s">
        <v>23</v>
      </c>
      <c r="G309" s="3" t="s">
        <v>23</v>
      </c>
      <c r="H309" t="s">
        <v>24</v>
      </c>
      <c r="I309" s="3" t="s">
        <v>25</v>
      </c>
      <c r="J309" s="14"/>
      <c r="K309" s="3">
        <v>0</v>
      </c>
      <c r="L309" t="s">
        <v>212</v>
      </c>
      <c r="M309" t="s">
        <v>209</v>
      </c>
      <c r="N309" t="s">
        <v>20</v>
      </c>
      <c r="O309">
        <v>0</v>
      </c>
      <c r="P309" t="s">
        <v>1081</v>
      </c>
      <c r="Q309" t="s">
        <v>1073</v>
      </c>
      <c r="R309" t="s">
        <v>1073</v>
      </c>
      <c r="S309" t="str">
        <f t="shared" si="20"/>
        <v/>
      </c>
      <c r="W309" s="5"/>
    </row>
    <row r="310" spans="1:23" x14ac:dyDescent="0.15">
      <c r="A310">
        <v>309</v>
      </c>
      <c r="B310">
        <v>2020</v>
      </c>
      <c r="C310" t="s">
        <v>245</v>
      </c>
      <c r="D310" t="s">
        <v>374</v>
      </c>
      <c r="E310" t="s">
        <v>375</v>
      </c>
      <c r="F310" s="3" t="s">
        <v>23</v>
      </c>
      <c r="G310" s="3" t="s">
        <v>23</v>
      </c>
      <c r="H310" t="s">
        <v>63</v>
      </c>
      <c r="I310" s="3" t="s">
        <v>17</v>
      </c>
      <c r="J310" s="14"/>
      <c r="K310" s="3">
        <v>100</v>
      </c>
      <c r="L310" t="s">
        <v>212</v>
      </c>
      <c r="M310" t="s">
        <v>209</v>
      </c>
      <c r="N310" t="s">
        <v>36</v>
      </c>
      <c r="O310">
        <v>0</v>
      </c>
      <c r="P310">
        <v>0</v>
      </c>
      <c r="Q310" t="s">
        <v>1073</v>
      </c>
      <c r="R310" t="s">
        <v>1073</v>
      </c>
      <c r="S310" t="str">
        <f t="shared" si="20"/>
        <v/>
      </c>
    </row>
    <row r="311" spans="1:23" x14ac:dyDescent="0.15">
      <c r="A311">
        <v>310</v>
      </c>
      <c r="B311">
        <v>2020</v>
      </c>
      <c r="C311" t="s">
        <v>331</v>
      </c>
      <c r="D311" t="s">
        <v>246</v>
      </c>
      <c r="E311" t="s">
        <v>332</v>
      </c>
      <c r="F311" s="3" t="s">
        <v>23</v>
      </c>
      <c r="G311" s="3" t="s">
        <v>23</v>
      </c>
      <c r="H311" t="s">
        <v>16</v>
      </c>
      <c r="I311" s="3" t="s">
        <v>17</v>
      </c>
      <c r="J311" s="14"/>
      <c r="K311" s="3">
        <v>100</v>
      </c>
      <c r="L311" t="s">
        <v>212</v>
      </c>
      <c r="M311" t="s">
        <v>209</v>
      </c>
      <c r="N311" t="s">
        <v>20</v>
      </c>
      <c r="O311">
        <v>0</v>
      </c>
      <c r="P311" t="s">
        <v>1081</v>
      </c>
      <c r="Q311" t="s">
        <v>1073</v>
      </c>
      <c r="R311" t="s">
        <v>1073</v>
      </c>
      <c r="S311" t="str">
        <f t="shared" si="20"/>
        <v/>
      </c>
    </row>
    <row r="312" spans="1:23" x14ac:dyDescent="0.15">
      <c r="A312">
        <v>311</v>
      </c>
      <c r="B312">
        <v>2020</v>
      </c>
      <c r="C312" t="s">
        <v>376</v>
      </c>
      <c r="D312" t="s">
        <v>377</v>
      </c>
      <c r="F312" s="3" t="s">
        <v>23</v>
      </c>
      <c r="G312" s="3" t="s">
        <v>23</v>
      </c>
      <c r="H312" t="s">
        <v>71</v>
      </c>
      <c r="I312" s="3" t="s">
        <v>17</v>
      </c>
      <c r="J312" s="14"/>
      <c r="K312" s="3">
        <v>100</v>
      </c>
      <c r="L312" t="s">
        <v>212</v>
      </c>
      <c r="M312" t="s">
        <v>209</v>
      </c>
      <c r="N312" t="s">
        <v>36</v>
      </c>
      <c r="O312">
        <v>0</v>
      </c>
      <c r="P312" t="s">
        <v>1073</v>
      </c>
      <c r="Q312" t="s">
        <v>1073</v>
      </c>
      <c r="R312" t="s">
        <v>1073</v>
      </c>
      <c r="S312" t="str">
        <f t="shared" si="20"/>
        <v/>
      </c>
    </row>
    <row r="313" spans="1:23" x14ac:dyDescent="0.15">
      <c r="A313">
        <v>312</v>
      </c>
      <c r="B313">
        <v>2020</v>
      </c>
      <c r="C313" t="s">
        <v>87</v>
      </c>
      <c r="D313" t="s">
        <v>220</v>
      </c>
      <c r="F313" s="3" t="s">
        <v>89</v>
      </c>
      <c r="G313" s="3" t="s">
        <v>43</v>
      </c>
      <c r="H313" t="s">
        <v>24</v>
      </c>
      <c r="I313" s="3" t="s">
        <v>25</v>
      </c>
      <c r="J313" s="14"/>
      <c r="K313" s="3">
        <v>50</v>
      </c>
      <c r="L313" t="s">
        <v>44</v>
      </c>
      <c r="M313" t="s">
        <v>209</v>
      </c>
      <c r="N313" t="s">
        <v>36</v>
      </c>
      <c r="O313">
        <v>1</v>
      </c>
      <c r="P313" t="s">
        <v>1073</v>
      </c>
      <c r="Q313" t="s">
        <v>1073</v>
      </c>
      <c r="R313" t="s">
        <v>1073</v>
      </c>
      <c r="S313" t="str">
        <f t="shared" si="20"/>
        <v/>
      </c>
    </row>
    <row r="314" spans="1:23" x14ac:dyDescent="0.15">
      <c r="A314">
        <v>313</v>
      </c>
      <c r="B314">
        <v>2020</v>
      </c>
      <c r="C314" t="s">
        <v>378</v>
      </c>
      <c r="D314" t="s">
        <v>82</v>
      </c>
      <c r="F314" s="3" t="s">
        <v>83</v>
      </c>
      <c r="G314" s="3" t="s">
        <v>35</v>
      </c>
      <c r="H314" t="s">
        <v>24</v>
      </c>
      <c r="I314" s="3" t="s">
        <v>25</v>
      </c>
      <c r="J314" s="14"/>
      <c r="K314" s="3">
        <v>50</v>
      </c>
      <c r="L314" t="s">
        <v>44</v>
      </c>
      <c r="M314" t="s">
        <v>209</v>
      </c>
      <c r="N314" t="s">
        <v>50</v>
      </c>
      <c r="O314">
        <v>1</v>
      </c>
      <c r="P314" t="s">
        <v>1073</v>
      </c>
      <c r="Q314" t="s">
        <v>1073</v>
      </c>
      <c r="R314" t="s">
        <v>1073</v>
      </c>
      <c r="S314" t="str">
        <f t="shared" si="20"/>
        <v/>
      </c>
    </row>
    <row r="315" spans="1:23" x14ac:dyDescent="0.15">
      <c r="A315">
        <v>314</v>
      </c>
      <c r="B315">
        <v>2020</v>
      </c>
      <c r="C315" t="s">
        <v>87</v>
      </c>
      <c r="D315" t="s">
        <v>220</v>
      </c>
      <c r="F315" s="3" t="s">
        <v>89</v>
      </c>
      <c r="G315" s="3" t="s">
        <v>43</v>
      </c>
      <c r="H315" t="s">
        <v>24</v>
      </c>
      <c r="I315" s="3" t="s">
        <v>25</v>
      </c>
      <c r="J315" s="14"/>
      <c r="K315" s="3">
        <v>50</v>
      </c>
      <c r="L315" t="s">
        <v>44</v>
      </c>
      <c r="M315" t="s">
        <v>209</v>
      </c>
      <c r="N315" t="s">
        <v>20</v>
      </c>
      <c r="O315">
        <v>1</v>
      </c>
      <c r="P315" t="s">
        <v>1073</v>
      </c>
      <c r="Q315" t="s">
        <v>1073</v>
      </c>
      <c r="R315" t="s">
        <v>1073</v>
      </c>
      <c r="S315" t="str">
        <f t="shared" si="20"/>
        <v/>
      </c>
    </row>
    <row r="316" spans="1:23" x14ac:dyDescent="0.15">
      <c r="A316">
        <v>315</v>
      </c>
      <c r="B316">
        <v>2020</v>
      </c>
      <c r="C316" t="s">
        <v>45</v>
      </c>
      <c r="D316" t="s">
        <v>46</v>
      </c>
      <c r="F316" s="3" t="s">
        <v>47</v>
      </c>
      <c r="G316" s="3" t="s">
        <v>48</v>
      </c>
      <c r="H316" t="s">
        <v>67</v>
      </c>
      <c r="I316" s="3" t="s">
        <v>17</v>
      </c>
      <c r="J316" s="14"/>
      <c r="K316" s="3">
        <v>100</v>
      </c>
      <c r="L316" t="s">
        <v>212</v>
      </c>
      <c r="M316" t="s">
        <v>209</v>
      </c>
      <c r="N316" t="s">
        <v>36</v>
      </c>
      <c r="O316">
        <v>0</v>
      </c>
      <c r="P316">
        <v>0</v>
      </c>
      <c r="Q316" t="s">
        <v>1073</v>
      </c>
      <c r="R316" t="s">
        <v>1073</v>
      </c>
      <c r="S316" t="str">
        <f t="shared" si="20"/>
        <v>NI&gt;10</v>
      </c>
    </row>
    <row r="317" spans="1:23" x14ac:dyDescent="0.15">
      <c r="A317">
        <v>316</v>
      </c>
      <c r="B317">
        <v>2020</v>
      </c>
      <c r="C317" t="s">
        <v>379</v>
      </c>
      <c r="D317" t="s">
        <v>380</v>
      </c>
      <c r="E317" t="s">
        <v>147</v>
      </c>
      <c r="F317" s="3" t="s">
        <v>23</v>
      </c>
      <c r="G317" s="3" t="s">
        <v>23</v>
      </c>
      <c r="H317" t="s">
        <v>71</v>
      </c>
      <c r="I317" s="3" t="s">
        <v>17</v>
      </c>
      <c r="J317" s="14"/>
      <c r="K317" s="3">
        <v>100</v>
      </c>
      <c r="L317" t="s">
        <v>212</v>
      </c>
      <c r="M317" t="s">
        <v>209</v>
      </c>
      <c r="N317" t="s">
        <v>20</v>
      </c>
      <c r="O317">
        <v>0</v>
      </c>
      <c r="P317" t="s">
        <v>1073</v>
      </c>
      <c r="Q317" t="s">
        <v>1073</v>
      </c>
      <c r="R317" t="s">
        <v>1073</v>
      </c>
      <c r="S317" t="str">
        <f t="shared" si="20"/>
        <v/>
      </c>
    </row>
    <row r="318" spans="1:23" x14ac:dyDescent="0.15">
      <c r="A318">
        <v>317</v>
      </c>
      <c r="B318">
        <v>2020</v>
      </c>
      <c r="C318" t="s">
        <v>236</v>
      </c>
      <c r="D318" t="s">
        <v>237</v>
      </c>
      <c r="E318" t="s">
        <v>237</v>
      </c>
      <c r="F318" s="3" t="s">
        <v>23</v>
      </c>
      <c r="G318" s="3" t="s">
        <v>23</v>
      </c>
      <c r="H318" t="s">
        <v>24</v>
      </c>
      <c r="I318" s="3" t="s">
        <v>25</v>
      </c>
      <c r="J318" s="14"/>
      <c r="K318" s="3">
        <v>0</v>
      </c>
      <c r="L318" t="s">
        <v>212</v>
      </c>
      <c r="M318" t="s">
        <v>209</v>
      </c>
      <c r="N318" t="s">
        <v>36</v>
      </c>
      <c r="O318">
        <v>0</v>
      </c>
      <c r="P318" t="s">
        <v>1081</v>
      </c>
      <c r="Q318" t="s">
        <v>1073</v>
      </c>
      <c r="R318" t="s">
        <v>1073</v>
      </c>
      <c r="S318" t="str">
        <f t="shared" si="20"/>
        <v/>
      </c>
    </row>
    <row r="319" spans="1:23" x14ac:dyDescent="0.15">
      <c r="A319">
        <v>318</v>
      </c>
      <c r="B319">
        <v>2020</v>
      </c>
      <c r="C319" t="s">
        <v>39</v>
      </c>
      <c r="D319" t="s">
        <v>40</v>
      </c>
      <c r="E319" t="s">
        <v>86</v>
      </c>
      <c r="F319" s="3" t="s">
        <v>23</v>
      </c>
      <c r="G319" s="3" t="s">
        <v>23</v>
      </c>
      <c r="H319" t="s">
        <v>24</v>
      </c>
      <c r="I319" s="3" t="s">
        <v>25</v>
      </c>
      <c r="J319" s="14"/>
      <c r="K319" s="3">
        <v>0</v>
      </c>
      <c r="L319" t="s">
        <v>18</v>
      </c>
      <c r="M319" t="s">
        <v>209</v>
      </c>
      <c r="N319" t="s">
        <v>20</v>
      </c>
      <c r="O319">
        <v>2</v>
      </c>
      <c r="P319" t="s">
        <v>1081</v>
      </c>
      <c r="Q319" t="s">
        <v>1073</v>
      </c>
      <c r="R319" t="s">
        <v>1073</v>
      </c>
      <c r="S319" t="str">
        <f t="shared" si="20"/>
        <v/>
      </c>
    </row>
    <row r="320" spans="1:23" x14ac:dyDescent="0.15">
      <c r="A320">
        <v>319</v>
      </c>
      <c r="B320">
        <v>2020</v>
      </c>
      <c r="C320" t="s">
        <v>266</v>
      </c>
      <c r="D320" t="s">
        <v>308</v>
      </c>
      <c r="E320" t="s">
        <v>381</v>
      </c>
      <c r="F320" s="3" t="s">
        <v>23</v>
      </c>
      <c r="G320" s="3" t="s">
        <v>23</v>
      </c>
      <c r="H320" t="s">
        <v>16</v>
      </c>
      <c r="I320" s="3" t="s">
        <v>17</v>
      </c>
      <c r="J320" s="14"/>
      <c r="K320" s="3">
        <v>100</v>
      </c>
      <c r="L320" t="s">
        <v>212</v>
      </c>
      <c r="M320" t="s">
        <v>209</v>
      </c>
      <c r="N320" t="s">
        <v>36</v>
      </c>
      <c r="O320">
        <v>0</v>
      </c>
      <c r="P320" t="s">
        <v>1081</v>
      </c>
      <c r="Q320" t="s">
        <v>1073</v>
      </c>
      <c r="R320" t="s">
        <v>1073</v>
      </c>
      <c r="S320" t="str">
        <f t="shared" si="20"/>
        <v/>
      </c>
    </row>
    <row r="321" spans="1:19" x14ac:dyDescent="0.15">
      <c r="A321">
        <v>320</v>
      </c>
      <c r="B321">
        <v>2020</v>
      </c>
      <c r="C321" t="s">
        <v>218</v>
      </c>
      <c r="D321" t="s">
        <v>219</v>
      </c>
      <c r="E321" t="s">
        <v>322</v>
      </c>
      <c r="F321" s="3" t="s">
        <v>23</v>
      </c>
      <c r="G321" s="3" t="s">
        <v>23</v>
      </c>
      <c r="H321" t="s">
        <v>24</v>
      </c>
      <c r="I321" s="3" t="s">
        <v>25</v>
      </c>
      <c r="J321" s="14"/>
      <c r="K321" s="3">
        <v>0</v>
      </c>
      <c r="L321" t="s">
        <v>212</v>
      </c>
      <c r="M321" t="s">
        <v>209</v>
      </c>
      <c r="N321" t="s">
        <v>36</v>
      </c>
      <c r="O321">
        <v>0</v>
      </c>
      <c r="P321" t="s">
        <v>1081</v>
      </c>
      <c r="Q321" t="s">
        <v>1073</v>
      </c>
      <c r="R321" t="s">
        <v>1073</v>
      </c>
      <c r="S321" t="str">
        <f t="shared" si="20"/>
        <v/>
      </c>
    </row>
    <row r="322" spans="1:19" x14ac:dyDescent="0.15">
      <c r="A322">
        <v>321</v>
      </c>
      <c r="B322">
        <v>2020</v>
      </c>
      <c r="C322" t="s">
        <v>266</v>
      </c>
      <c r="D322" t="s">
        <v>308</v>
      </c>
      <c r="E322" t="s">
        <v>381</v>
      </c>
      <c r="F322" s="3" t="s">
        <v>23</v>
      </c>
      <c r="G322" s="3" t="s">
        <v>23</v>
      </c>
      <c r="H322" t="s">
        <v>24</v>
      </c>
      <c r="I322" s="3" t="s">
        <v>275</v>
      </c>
      <c r="J322" s="14"/>
      <c r="K322" s="3">
        <v>0</v>
      </c>
      <c r="L322" t="s">
        <v>18</v>
      </c>
      <c r="M322" t="s">
        <v>209</v>
      </c>
      <c r="N322" t="s">
        <v>36</v>
      </c>
      <c r="O322">
        <v>0</v>
      </c>
      <c r="P322" t="s">
        <v>1081</v>
      </c>
      <c r="Q322" t="s">
        <v>1073</v>
      </c>
      <c r="R322" t="s">
        <v>1073</v>
      </c>
      <c r="S322" t="str">
        <f t="shared" ref="S322:S385" si="21">IF(ISNUMBER(SEARCH(F322,$AF$12)),"","NI&gt;10")</f>
        <v/>
      </c>
    </row>
    <row r="323" spans="1:19" x14ac:dyDescent="0.15">
      <c r="A323">
        <v>322</v>
      </c>
      <c r="B323">
        <v>2020</v>
      </c>
      <c r="C323" t="s">
        <v>45</v>
      </c>
      <c r="D323" t="s">
        <v>46</v>
      </c>
      <c r="F323" s="3" t="s">
        <v>47</v>
      </c>
      <c r="G323" s="3" t="s">
        <v>48</v>
      </c>
      <c r="H323" t="s">
        <v>24</v>
      </c>
      <c r="I323" s="3" t="s">
        <v>25</v>
      </c>
      <c r="J323" s="14"/>
      <c r="K323" s="3">
        <v>50</v>
      </c>
      <c r="L323" t="s">
        <v>44</v>
      </c>
      <c r="M323" t="s">
        <v>209</v>
      </c>
      <c r="N323" t="s">
        <v>36</v>
      </c>
      <c r="O323">
        <v>2</v>
      </c>
      <c r="P323">
        <v>0</v>
      </c>
      <c r="Q323" t="s">
        <v>1073</v>
      </c>
      <c r="R323" t="s">
        <v>1073</v>
      </c>
      <c r="S323" t="str">
        <f t="shared" si="21"/>
        <v>NI&gt;10</v>
      </c>
    </row>
    <row r="324" spans="1:19" x14ac:dyDescent="0.15">
      <c r="A324">
        <v>323</v>
      </c>
      <c r="B324">
        <v>2020</v>
      </c>
      <c r="C324" t="s">
        <v>56</v>
      </c>
      <c r="D324" t="s">
        <v>57</v>
      </c>
      <c r="F324" s="3" t="s">
        <v>23</v>
      </c>
      <c r="G324" s="3" t="s">
        <v>23</v>
      </c>
      <c r="H324" s="7" t="s">
        <v>54</v>
      </c>
      <c r="I324" s="3" t="s">
        <v>275</v>
      </c>
      <c r="J324" s="14"/>
      <c r="K324" s="3">
        <v>0</v>
      </c>
      <c r="L324" t="s">
        <v>212</v>
      </c>
      <c r="M324" t="s">
        <v>209</v>
      </c>
      <c r="N324" t="s">
        <v>20</v>
      </c>
      <c r="O324">
        <v>0</v>
      </c>
      <c r="P324" t="s">
        <v>1081</v>
      </c>
      <c r="Q324" t="s">
        <v>1073</v>
      </c>
      <c r="R324" t="s">
        <v>1073</v>
      </c>
      <c r="S324" t="str">
        <f t="shared" si="21"/>
        <v/>
      </c>
    </row>
    <row r="325" spans="1:19" x14ac:dyDescent="0.15">
      <c r="A325">
        <v>324</v>
      </c>
      <c r="B325">
        <v>2020</v>
      </c>
      <c r="C325" t="s">
        <v>382</v>
      </c>
      <c r="D325" t="s">
        <v>383</v>
      </c>
      <c r="F325" s="3" t="s">
        <v>23</v>
      </c>
      <c r="G325" s="3" t="s">
        <v>23</v>
      </c>
      <c r="H325" t="s">
        <v>67</v>
      </c>
      <c r="I325" s="3" t="s">
        <v>17</v>
      </c>
      <c r="J325" s="14"/>
      <c r="K325" s="3">
        <v>100</v>
      </c>
      <c r="L325" t="s">
        <v>212</v>
      </c>
      <c r="M325" t="s">
        <v>209</v>
      </c>
      <c r="N325" t="s">
        <v>36</v>
      </c>
      <c r="O325">
        <v>0</v>
      </c>
      <c r="P325">
        <v>0</v>
      </c>
      <c r="Q325" t="s">
        <v>1073</v>
      </c>
      <c r="R325" t="s">
        <v>1073</v>
      </c>
      <c r="S325" t="str">
        <f t="shared" si="21"/>
        <v/>
      </c>
    </row>
    <row r="326" spans="1:19" x14ac:dyDescent="0.15">
      <c r="A326">
        <v>325</v>
      </c>
      <c r="B326">
        <v>2020</v>
      </c>
      <c r="C326" t="s">
        <v>56</v>
      </c>
      <c r="D326" t="s">
        <v>57</v>
      </c>
      <c r="F326" s="3" t="s">
        <v>23</v>
      </c>
      <c r="G326" s="3" t="s">
        <v>23</v>
      </c>
      <c r="H326" t="s">
        <v>24</v>
      </c>
      <c r="I326" s="3" t="s">
        <v>25</v>
      </c>
      <c r="J326" s="14"/>
      <c r="K326" s="3">
        <v>0</v>
      </c>
      <c r="L326" t="s">
        <v>212</v>
      </c>
      <c r="M326" t="s">
        <v>209</v>
      </c>
      <c r="N326" t="s">
        <v>36</v>
      </c>
      <c r="O326">
        <v>0</v>
      </c>
      <c r="P326" t="s">
        <v>1081</v>
      </c>
      <c r="Q326" t="s">
        <v>1073</v>
      </c>
      <c r="R326" t="s">
        <v>1073</v>
      </c>
      <c r="S326" t="str">
        <f t="shared" si="21"/>
        <v/>
      </c>
    </row>
    <row r="327" spans="1:19" x14ac:dyDescent="0.15">
      <c r="A327">
        <v>326</v>
      </c>
      <c r="B327">
        <v>2020</v>
      </c>
      <c r="C327" t="s">
        <v>216</v>
      </c>
      <c r="D327" t="s">
        <v>217</v>
      </c>
      <c r="F327" s="3" t="s">
        <v>23</v>
      </c>
      <c r="G327" s="3" t="s">
        <v>23</v>
      </c>
      <c r="H327" t="s">
        <v>71</v>
      </c>
      <c r="I327" s="3" t="s">
        <v>17</v>
      </c>
      <c r="J327" s="14"/>
      <c r="K327" s="3">
        <v>100</v>
      </c>
      <c r="L327" t="s">
        <v>212</v>
      </c>
      <c r="M327" t="s">
        <v>209</v>
      </c>
      <c r="N327" t="s">
        <v>20</v>
      </c>
      <c r="O327">
        <v>0</v>
      </c>
      <c r="P327" t="s">
        <v>1073</v>
      </c>
      <c r="Q327" t="s">
        <v>1073</v>
      </c>
      <c r="R327" t="s">
        <v>1073</v>
      </c>
      <c r="S327" t="str">
        <f t="shared" si="21"/>
        <v/>
      </c>
    </row>
    <row r="328" spans="1:19" x14ac:dyDescent="0.15">
      <c r="A328">
        <v>327</v>
      </c>
      <c r="B328">
        <v>2020</v>
      </c>
      <c r="C328" t="s">
        <v>384</v>
      </c>
      <c r="D328" t="s">
        <v>385</v>
      </c>
      <c r="F328" s="3" t="s">
        <v>23</v>
      </c>
      <c r="G328" s="3" t="s">
        <v>23</v>
      </c>
      <c r="H328" t="s">
        <v>71</v>
      </c>
      <c r="I328" s="3" t="s">
        <v>17</v>
      </c>
      <c r="J328" s="14"/>
      <c r="K328" s="3">
        <v>100</v>
      </c>
      <c r="L328" t="s">
        <v>212</v>
      </c>
      <c r="M328" t="s">
        <v>209</v>
      </c>
      <c r="N328" t="s">
        <v>20</v>
      </c>
      <c r="O328">
        <v>0</v>
      </c>
      <c r="P328" t="s">
        <v>1073</v>
      </c>
      <c r="Q328" t="s">
        <v>1073</v>
      </c>
      <c r="R328" t="s">
        <v>1073</v>
      </c>
      <c r="S328" t="str">
        <f t="shared" si="21"/>
        <v/>
      </c>
    </row>
    <row r="329" spans="1:19" x14ac:dyDescent="0.15">
      <c r="A329">
        <v>328</v>
      </c>
      <c r="B329">
        <v>2020</v>
      </c>
      <c r="C329" t="s">
        <v>312</v>
      </c>
      <c r="D329" t="s">
        <v>386</v>
      </c>
      <c r="F329" s="3" t="s">
        <v>314</v>
      </c>
      <c r="G329" s="3" t="s">
        <v>43</v>
      </c>
      <c r="H329" t="s">
        <v>24</v>
      </c>
      <c r="I329" s="3" t="s">
        <v>25</v>
      </c>
      <c r="J329" s="14"/>
      <c r="K329" s="3">
        <v>50</v>
      </c>
      <c r="L329" t="s">
        <v>212</v>
      </c>
      <c r="M329" t="s">
        <v>209</v>
      </c>
      <c r="N329" t="s">
        <v>36</v>
      </c>
      <c r="O329">
        <v>0</v>
      </c>
      <c r="P329" t="s">
        <v>1073</v>
      </c>
      <c r="Q329" t="s">
        <v>1073</v>
      </c>
      <c r="R329" t="s">
        <v>1073</v>
      </c>
      <c r="S329" t="str">
        <f t="shared" si="21"/>
        <v>NI&gt;10</v>
      </c>
    </row>
    <row r="330" spans="1:19" x14ac:dyDescent="0.15">
      <c r="A330">
        <v>329</v>
      </c>
      <c r="B330">
        <v>2020</v>
      </c>
      <c r="C330" t="s">
        <v>21</v>
      </c>
      <c r="D330" t="s">
        <v>387</v>
      </c>
      <c r="F330" s="3" t="s">
        <v>23</v>
      </c>
      <c r="G330" s="3" t="s">
        <v>23</v>
      </c>
      <c r="H330" t="s">
        <v>24</v>
      </c>
      <c r="I330" s="3" t="s">
        <v>25</v>
      </c>
      <c r="J330" s="14"/>
      <c r="K330" s="3">
        <v>0</v>
      </c>
      <c r="L330" t="s">
        <v>18</v>
      </c>
      <c r="M330" t="s">
        <v>209</v>
      </c>
      <c r="N330" t="s">
        <v>20</v>
      </c>
      <c r="O330">
        <v>0</v>
      </c>
      <c r="P330" t="s">
        <v>1081</v>
      </c>
      <c r="Q330" t="s">
        <v>1073</v>
      </c>
      <c r="R330" t="s">
        <v>1073</v>
      </c>
      <c r="S330" t="str">
        <f t="shared" si="21"/>
        <v/>
      </c>
    </row>
    <row r="331" spans="1:19" x14ac:dyDescent="0.15">
      <c r="A331">
        <v>330</v>
      </c>
      <c r="B331">
        <v>2020</v>
      </c>
      <c r="C331" t="s">
        <v>145</v>
      </c>
      <c r="D331" t="s">
        <v>146</v>
      </c>
      <c r="F331" s="3" t="s">
        <v>23</v>
      </c>
      <c r="G331" s="3" t="s">
        <v>23</v>
      </c>
      <c r="H331" t="s">
        <v>16</v>
      </c>
      <c r="I331" s="3" t="s">
        <v>17</v>
      </c>
      <c r="J331" s="14"/>
      <c r="K331" s="3">
        <v>100</v>
      </c>
      <c r="L331" t="s">
        <v>18</v>
      </c>
      <c r="M331" t="s">
        <v>209</v>
      </c>
      <c r="N331" t="s">
        <v>36</v>
      </c>
      <c r="O331">
        <v>1</v>
      </c>
      <c r="P331" t="s">
        <v>1081</v>
      </c>
      <c r="Q331" t="s">
        <v>1073</v>
      </c>
      <c r="R331" t="s">
        <v>1073</v>
      </c>
      <c r="S331" t="str">
        <f t="shared" si="21"/>
        <v/>
      </c>
    </row>
    <row r="332" spans="1:19" x14ac:dyDescent="0.15">
      <c r="A332">
        <v>331</v>
      </c>
      <c r="B332">
        <v>2020</v>
      </c>
      <c r="C332" t="s">
        <v>56</v>
      </c>
      <c r="D332" t="s">
        <v>57</v>
      </c>
      <c r="F332" s="3" t="s">
        <v>23</v>
      </c>
      <c r="G332" s="3" t="s">
        <v>23</v>
      </c>
      <c r="H332" t="s">
        <v>24</v>
      </c>
      <c r="I332" s="3" t="s">
        <v>25</v>
      </c>
      <c r="J332" s="14"/>
      <c r="K332" s="3">
        <v>0</v>
      </c>
      <c r="L332" t="s">
        <v>18</v>
      </c>
      <c r="M332" t="s">
        <v>209</v>
      </c>
      <c r="N332" t="s">
        <v>36</v>
      </c>
      <c r="O332">
        <v>1</v>
      </c>
      <c r="P332" t="s">
        <v>1081</v>
      </c>
      <c r="Q332" t="s">
        <v>1073</v>
      </c>
      <c r="R332" t="s">
        <v>1073</v>
      </c>
      <c r="S332" t="str">
        <f t="shared" si="21"/>
        <v/>
      </c>
    </row>
    <row r="333" spans="1:19" x14ac:dyDescent="0.15">
      <c r="A333">
        <v>332</v>
      </c>
      <c r="B333">
        <v>2020</v>
      </c>
      <c r="C333" t="s">
        <v>326</v>
      </c>
      <c r="D333" t="s">
        <v>327</v>
      </c>
      <c r="F333" s="3" t="s">
        <v>14</v>
      </c>
      <c r="G333" s="3" t="s">
        <v>15</v>
      </c>
      <c r="H333" t="s">
        <v>24</v>
      </c>
      <c r="I333" s="3" t="s">
        <v>25</v>
      </c>
      <c r="J333" s="14"/>
      <c r="K333" s="3">
        <v>0</v>
      </c>
      <c r="L333" t="s">
        <v>212</v>
      </c>
      <c r="M333" t="s">
        <v>209</v>
      </c>
      <c r="N333" t="s">
        <v>36</v>
      </c>
      <c r="O333">
        <v>0</v>
      </c>
      <c r="P333" t="s">
        <v>1073</v>
      </c>
      <c r="Q333" t="s">
        <v>1073</v>
      </c>
      <c r="R333" t="s">
        <v>1073</v>
      </c>
      <c r="S333" t="str">
        <f t="shared" si="21"/>
        <v/>
      </c>
    </row>
    <row r="334" spans="1:19" x14ac:dyDescent="0.15">
      <c r="A334">
        <v>333</v>
      </c>
      <c r="B334">
        <v>2020</v>
      </c>
      <c r="C334" t="s">
        <v>137</v>
      </c>
      <c r="D334" t="s">
        <v>213</v>
      </c>
      <c r="F334" s="3" t="s">
        <v>23</v>
      </c>
      <c r="G334" s="3" t="s">
        <v>23</v>
      </c>
      <c r="H334" t="s">
        <v>24</v>
      </c>
      <c r="I334" s="3" t="s">
        <v>25</v>
      </c>
      <c r="J334" s="14"/>
      <c r="K334" s="3">
        <v>0</v>
      </c>
      <c r="L334" t="s">
        <v>212</v>
      </c>
      <c r="M334" t="s">
        <v>209</v>
      </c>
      <c r="N334" t="s">
        <v>36</v>
      </c>
      <c r="O334">
        <v>0</v>
      </c>
      <c r="P334" t="s">
        <v>1081</v>
      </c>
      <c r="Q334" t="s">
        <v>1073</v>
      </c>
      <c r="R334" t="s">
        <v>1073</v>
      </c>
      <c r="S334" t="str">
        <f t="shared" si="21"/>
        <v/>
      </c>
    </row>
    <row r="335" spans="1:19" x14ac:dyDescent="0.15">
      <c r="A335">
        <v>334</v>
      </c>
      <c r="B335">
        <v>2020</v>
      </c>
      <c r="C335" t="s">
        <v>388</v>
      </c>
      <c r="D335" t="s">
        <v>389</v>
      </c>
      <c r="F335" s="3" t="s">
        <v>112</v>
      </c>
      <c r="G335" s="3" t="s">
        <v>1093</v>
      </c>
      <c r="H335" t="s">
        <v>24</v>
      </c>
      <c r="I335" s="3" t="s">
        <v>25</v>
      </c>
      <c r="J335" s="14"/>
      <c r="K335" s="3">
        <v>50</v>
      </c>
      <c r="L335" t="s">
        <v>212</v>
      </c>
      <c r="M335" t="s">
        <v>209</v>
      </c>
      <c r="N335" t="s">
        <v>50</v>
      </c>
      <c r="O335">
        <v>0</v>
      </c>
      <c r="P335" t="s">
        <v>1073</v>
      </c>
      <c r="Q335" t="s">
        <v>1073</v>
      </c>
      <c r="R335" t="s">
        <v>1073</v>
      </c>
      <c r="S335" t="str">
        <f t="shared" si="21"/>
        <v/>
      </c>
    </row>
    <row r="336" spans="1:19" x14ac:dyDescent="0.15">
      <c r="A336">
        <v>335</v>
      </c>
      <c r="B336">
        <v>2020</v>
      </c>
      <c r="C336" t="s">
        <v>196</v>
      </c>
      <c r="D336" t="s">
        <v>197</v>
      </c>
      <c r="F336" s="3" t="s">
        <v>301</v>
      </c>
      <c r="G336" s="3" t="s">
        <v>43</v>
      </c>
      <c r="H336" t="s">
        <v>49</v>
      </c>
      <c r="I336" s="3" t="s">
        <v>17</v>
      </c>
      <c r="J336" s="14"/>
      <c r="K336" s="3">
        <v>100</v>
      </c>
      <c r="L336" t="s">
        <v>212</v>
      </c>
      <c r="M336" t="s">
        <v>209</v>
      </c>
      <c r="N336" t="s">
        <v>36</v>
      </c>
      <c r="O336">
        <v>0</v>
      </c>
      <c r="P336" t="s">
        <v>1073</v>
      </c>
      <c r="Q336" t="s">
        <v>1073</v>
      </c>
      <c r="R336" t="s">
        <v>1073</v>
      </c>
      <c r="S336" t="str">
        <f t="shared" si="21"/>
        <v/>
      </c>
    </row>
    <row r="337" spans="1:19" x14ac:dyDescent="0.15">
      <c r="A337">
        <v>336</v>
      </c>
      <c r="B337">
        <v>2020</v>
      </c>
      <c r="C337" t="s">
        <v>253</v>
      </c>
      <c r="D337" t="s">
        <v>390</v>
      </c>
      <c r="F337" s="3" t="s">
        <v>23</v>
      </c>
      <c r="G337" s="3" t="s">
        <v>23</v>
      </c>
      <c r="H337" t="s">
        <v>71</v>
      </c>
      <c r="I337" s="3" t="s">
        <v>354</v>
      </c>
      <c r="J337" s="14"/>
      <c r="K337" s="3">
        <v>0</v>
      </c>
      <c r="L337" t="s">
        <v>212</v>
      </c>
      <c r="M337" t="s">
        <v>209</v>
      </c>
      <c r="N337" t="s">
        <v>20</v>
      </c>
      <c r="O337">
        <v>0</v>
      </c>
      <c r="P337" t="s">
        <v>1073</v>
      </c>
      <c r="Q337" t="s">
        <v>1073</v>
      </c>
      <c r="R337" t="s">
        <v>1073</v>
      </c>
      <c r="S337" t="str">
        <f t="shared" si="21"/>
        <v/>
      </c>
    </row>
    <row r="338" spans="1:19" x14ac:dyDescent="0.15">
      <c r="A338">
        <v>337</v>
      </c>
      <c r="B338">
        <v>2020</v>
      </c>
      <c r="C338" t="s">
        <v>39</v>
      </c>
      <c r="D338" t="s">
        <v>391</v>
      </c>
      <c r="F338" s="3" t="s">
        <v>23</v>
      </c>
      <c r="G338" s="3" t="s">
        <v>23</v>
      </c>
      <c r="H338" t="s">
        <v>67</v>
      </c>
      <c r="I338" s="3" t="s">
        <v>17</v>
      </c>
      <c r="J338" s="14"/>
      <c r="K338" s="3">
        <v>100</v>
      </c>
      <c r="L338" t="s">
        <v>212</v>
      </c>
      <c r="M338" t="s">
        <v>209</v>
      </c>
      <c r="N338" t="s">
        <v>36</v>
      </c>
      <c r="O338">
        <v>0</v>
      </c>
      <c r="P338" t="s">
        <v>1081</v>
      </c>
      <c r="Q338" t="s">
        <v>1073</v>
      </c>
      <c r="R338" t="s">
        <v>1073</v>
      </c>
      <c r="S338" t="str">
        <f t="shared" si="21"/>
        <v/>
      </c>
    </row>
    <row r="339" spans="1:19" x14ac:dyDescent="0.15">
      <c r="A339">
        <v>338</v>
      </c>
      <c r="B339">
        <v>2020</v>
      </c>
      <c r="C339" t="s">
        <v>392</v>
      </c>
      <c r="D339" t="s">
        <v>393</v>
      </c>
      <c r="F339" s="3" t="s">
        <v>23</v>
      </c>
      <c r="G339" s="3" t="s">
        <v>23</v>
      </c>
      <c r="H339" t="s">
        <v>71</v>
      </c>
      <c r="I339" s="3" t="s">
        <v>354</v>
      </c>
      <c r="J339" s="14"/>
      <c r="K339" s="3">
        <v>0</v>
      </c>
      <c r="L339" t="s">
        <v>212</v>
      </c>
      <c r="M339" t="s">
        <v>209</v>
      </c>
      <c r="N339" t="s">
        <v>36</v>
      </c>
      <c r="O339">
        <v>0</v>
      </c>
      <c r="P339" t="s">
        <v>1073</v>
      </c>
      <c r="Q339" t="s">
        <v>1073</v>
      </c>
      <c r="R339" t="s">
        <v>1073</v>
      </c>
      <c r="S339" t="str">
        <f t="shared" si="21"/>
        <v/>
      </c>
    </row>
    <row r="340" spans="1:19" x14ac:dyDescent="0.15">
      <c r="A340">
        <v>339</v>
      </c>
      <c r="B340">
        <v>2020</v>
      </c>
      <c r="C340" t="s">
        <v>321</v>
      </c>
      <c r="D340" t="s">
        <v>277</v>
      </c>
      <c r="F340" s="3" t="s">
        <v>23</v>
      </c>
      <c r="G340" s="3" t="s">
        <v>23</v>
      </c>
      <c r="H340" t="s">
        <v>24</v>
      </c>
      <c r="I340" s="3" t="s">
        <v>25</v>
      </c>
      <c r="J340" s="14"/>
      <c r="K340" s="3">
        <v>0</v>
      </c>
      <c r="L340" t="s">
        <v>212</v>
      </c>
      <c r="M340" t="s">
        <v>209</v>
      </c>
      <c r="N340" t="s">
        <v>36</v>
      </c>
      <c r="O340">
        <v>0</v>
      </c>
      <c r="P340" t="s">
        <v>1084</v>
      </c>
      <c r="Q340" t="s">
        <v>1073</v>
      </c>
      <c r="R340" t="s">
        <v>1073</v>
      </c>
      <c r="S340" t="str">
        <f t="shared" si="21"/>
        <v/>
      </c>
    </row>
    <row r="341" spans="1:19" x14ac:dyDescent="0.15">
      <c r="A341">
        <v>340</v>
      </c>
      <c r="B341">
        <v>2020</v>
      </c>
      <c r="C341" t="s">
        <v>216</v>
      </c>
      <c r="D341" t="s">
        <v>394</v>
      </c>
      <c r="F341" s="3" t="s">
        <v>23</v>
      </c>
      <c r="G341" s="3" t="s">
        <v>23</v>
      </c>
      <c r="H341" t="s">
        <v>71</v>
      </c>
      <c r="I341" s="3" t="s">
        <v>17</v>
      </c>
      <c r="J341" s="14"/>
      <c r="K341" s="3">
        <v>100</v>
      </c>
      <c r="L341" t="s">
        <v>212</v>
      </c>
      <c r="M341" t="s">
        <v>209</v>
      </c>
      <c r="N341" t="s">
        <v>36</v>
      </c>
      <c r="O341">
        <v>0</v>
      </c>
      <c r="P341" t="s">
        <v>1073</v>
      </c>
      <c r="Q341" t="s">
        <v>1073</v>
      </c>
      <c r="R341" t="s">
        <v>1073</v>
      </c>
      <c r="S341" t="str">
        <f t="shared" si="21"/>
        <v/>
      </c>
    </row>
    <row r="342" spans="1:19" x14ac:dyDescent="0.15">
      <c r="A342">
        <v>341</v>
      </c>
      <c r="B342">
        <v>2020</v>
      </c>
      <c r="C342" t="s">
        <v>287</v>
      </c>
      <c r="D342" t="s">
        <v>395</v>
      </c>
      <c r="F342" s="3" t="s">
        <v>23</v>
      </c>
      <c r="G342" s="3" t="s">
        <v>23</v>
      </c>
      <c r="H342" t="s">
        <v>71</v>
      </c>
      <c r="I342" s="3" t="s">
        <v>17</v>
      </c>
      <c r="J342" s="14"/>
      <c r="K342" s="3">
        <v>100</v>
      </c>
      <c r="L342" t="s">
        <v>212</v>
      </c>
      <c r="M342" t="s">
        <v>209</v>
      </c>
      <c r="N342" t="s">
        <v>36</v>
      </c>
      <c r="O342">
        <v>0</v>
      </c>
      <c r="P342" t="s">
        <v>1073</v>
      </c>
      <c r="Q342" t="s">
        <v>1073</v>
      </c>
      <c r="R342" t="s">
        <v>1073</v>
      </c>
      <c r="S342" t="str">
        <f t="shared" si="21"/>
        <v/>
      </c>
    </row>
    <row r="343" spans="1:19" x14ac:dyDescent="0.15">
      <c r="A343">
        <v>342</v>
      </c>
      <c r="B343">
        <v>2020</v>
      </c>
      <c r="C343" t="s">
        <v>214</v>
      </c>
      <c r="D343" t="s">
        <v>215</v>
      </c>
      <c r="F343" s="3" t="s">
        <v>23</v>
      </c>
      <c r="G343" s="3" t="s">
        <v>23</v>
      </c>
      <c r="H343" t="s">
        <v>24</v>
      </c>
      <c r="I343" s="3" t="s">
        <v>25</v>
      </c>
      <c r="J343" s="14"/>
      <c r="K343" s="3">
        <v>0</v>
      </c>
      <c r="L343" t="s">
        <v>212</v>
      </c>
      <c r="M343" t="s">
        <v>209</v>
      </c>
      <c r="N343" t="s">
        <v>36</v>
      </c>
      <c r="O343">
        <v>0</v>
      </c>
      <c r="P343" t="s">
        <v>1081</v>
      </c>
      <c r="Q343" t="s">
        <v>1073</v>
      </c>
      <c r="R343" t="s">
        <v>1073</v>
      </c>
      <c r="S343" t="str">
        <f t="shared" si="21"/>
        <v/>
      </c>
    </row>
    <row r="344" spans="1:19" x14ac:dyDescent="0.15">
      <c r="A344">
        <v>343</v>
      </c>
      <c r="B344">
        <v>2020</v>
      </c>
      <c r="C344" t="s">
        <v>396</v>
      </c>
      <c r="D344" t="s">
        <v>397</v>
      </c>
      <c r="F344" s="3" t="s">
        <v>23</v>
      </c>
      <c r="G344" s="3" t="s">
        <v>23</v>
      </c>
      <c r="H344" t="s">
        <v>63</v>
      </c>
      <c r="I344" s="3" t="s">
        <v>17</v>
      </c>
      <c r="J344" s="14"/>
      <c r="K344" s="3">
        <v>100</v>
      </c>
      <c r="L344" t="s">
        <v>212</v>
      </c>
      <c r="M344" t="s">
        <v>209</v>
      </c>
      <c r="N344" t="s">
        <v>20</v>
      </c>
      <c r="O344">
        <v>0</v>
      </c>
      <c r="P344" t="s">
        <v>1073</v>
      </c>
      <c r="Q344" t="s">
        <v>1073</v>
      </c>
      <c r="R344" t="s">
        <v>1073</v>
      </c>
      <c r="S344" t="str">
        <f t="shared" si="21"/>
        <v/>
      </c>
    </row>
    <row r="345" spans="1:19" x14ac:dyDescent="0.15">
      <c r="A345">
        <v>344</v>
      </c>
      <c r="B345">
        <v>2020</v>
      </c>
      <c r="C345" t="s">
        <v>145</v>
      </c>
      <c r="D345" t="s">
        <v>146</v>
      </c>
      <c r="F345" s="3" t="s">
        <v>23</v>
      </c>
      <c r="G345" s="3" t="s">
        <v>23</v>
      </c>
      <c r="H345" t="s">
        <v>24</v>
      </c>
      <c r="I345" s="3" t="s">
        <v>25</v>
      </c>
      <c r="J345" s="14"/>
      <c r="K345" s="3">
        <v>0</v>
      </c>
      <c r="L345" t="s">
        <v>212</v>
      </c>
      <c r="M345" t="s">
        <v>209</v>
      </c>
      <c r="N345" t="s">
        <v>36</v>
      </c>
      <c r="O345">
        <v>0</v>
      </c>
      <c r="P345" t="s">
        <v>1081</v>
      </c>
      <c r="Q345" t="s">
        <v>1073</v>
      </c>
      <c r="R345" t="s">
        <v>1073</v>
      </c>
      <c r="S345" t="str">
        <f t="shared" si="21"/>
        <v/>
      </c>
    </row>
    <row r="346" spans="1:19" x14ac:dyDescent="0.15">
      <c r="A346">
        <v>345</v>
      </c>
      <c r="B346">
        <v>2020</v>
      </c>
      <c r="C346" t="s">
        <v>326</v>
      </c>
      <c r="D346" t="s">
        <v>327</v>
      </c>
      <c r="F346" s="3" t="s">
        <v>14</v>
      </c>
      <c r="G346" s="3" t="s">
        <v>15</v>
      </c>
      <c r="H346" t="s">
        <v>49</v>
      </c>
      <c r="I346" s="3" t="s">
        <v>25</v>
      </c>
      <c r="J346" s="14"/>
      <c r="K346" s="3">
        <v>0</v>
      </c>
      <c r="L346" t="s">
        <v>212</v>
      </c>
      <c r="M346" t="s">
        <v>209</v>
      </c>
      <c r="N346" t="s">
        <v>20</v>
      </c>
      <c r="O346">
        <v>0</v>
      </c>
      <c r="P346" t="s">
        <v>1073</v>
      </c>
      <c r="Q346" t="s">
        <v>1073</v>
      </c>
      <c r="R346" t="s">
        <v>1073</v>
      </c>
      <c r="S346" t="str">
        <f t="shared" si="21"/>
        <v/>
      </c>
    </row>
    <row r="347" spans="1:19" x14ac:dyDescent="0.15">
      <c r="A347">
        <v>346</v>
      </c>
      <c r="B347">
        <v>2020</v>
      </c>
      <c r="C347" t="s">
        <v>253</v>
      </c>
      <c r="D347" t="s">
        <v>398</v>
      </c>
      <c r="F347" s="3" t="s">
        <v>23</v>
      </c>
      <c r="G347" s="3" t="s">
        <v>23</v>
      </c>
      <c r="H347" t="s">
        <v>71</v>
      </c>
      <c r="I347" s="3" t="s">
        <v>354</v>
      </c>
      <c r="J347" s="14"/>
      <c r="K347" s="3">
        <v>0</v>
      </c>
      <c r="L347" t="s">
        <v>212</v>
      </c>
      <c r="M347" t="s">
        <v>209</v>
      </c>
      <c r="N347" t="s">
        <v>36</v>
      </c>
      <c r="O347">
        <v>0</v>
      </c>
      <c r="P347" t="s">
        <v>1073</v>
      </c>
      <c r="Q347" t="s">
        <v>1073</v>
      </c>
      <c r="R347" t="s">
        <v>1073</v>
      </c>
      <c r="S347" t="str">
        <f t="shared" si="21"/>
        <v/>
      </c>
    </row>
    <row r="348" spans="1:19" x14ac:dyDescent="0.15">
      <c r="A348">
        <v>347</v>
      </c>
      <c r="B348">
        <v>2020</v>
      </c>
      <c r="C348" t="s">
        <v>399</v>
      </c>
      <c r="D348" t="s">
        <v>400</v>
      </c>
      <c r="F348" s="3" t="s">
        <v>23</v>
      </c>
      <c r="G348" s="3" t="s">
        <v>23</v>
      </c>
      <c r="H348" t="s">
        <v>16</v>
      </c>
      <c r="I348" s="3" t="s">
        <v>17</v>
      </c>
      <c r="J348" s="14"/>
      <c r="K348" s="3">
        <v>100</v>
      </c>
      <c r="L348" t="s">
        <v>18</v>
      </c>
      <c r="M348" t="s">
        <v>209</v>
      </c>
      <c r="N348" t="s">
        <v>36</v>
      </c>
      <c r="O348">
        <v>1</v>
      </c>
      <c r="P348" t="s">
        <v>1081</v>
      </c>
      <c r="Q348" t="s">
        <v>1073</v>
      </c>
      <c r="R348" t="s">
        <v>1073</v>
      </c>
      <c r="S348" t="str">
        <f t="shared" si="21"/>
        <v/>
      </c>
    </row>
    <row r="349" spans="1:19" x14ac:dyDescent="0.15">
      <c r="A349">
        <v>348</v>
      </c>
      <c r="B349">
        <v>2020</v>
      </c>
      <c r="C349" t="s">
        <v>110</v>
      </c>
      <c r="D349" t="s">
        <v>111</v>
      </c>
      <c r="F349" s="3" t="s">
        <v>23</v>
      </c>
      <c r="G349" s="3" t="s">
        <v>23</v>
      </c>
      <c r="H349" t="s">
        <v>67</v>
      </c>
      <c r="I349" s="3" t="s">
        <v>17</v>
      </c>
      <c r="J349" s="14"/>
      <c r="K349" s="3">
        <v>100</v>
      </c>
      <c r="L349" t="s">
        <v>44</v>
      </c>
      <c r="M349" t="s">
        <v>209</v>
      </c>
      <c r="N349" t="s">
        <v>36</v>
      </c>
      <c r="O349">
        <v>1</v>
      </c>
      <c r="P349" t="s">
        <v>1081</v>
      </c>
      <c r="Q349" t="s">
        <v>1073</v>
      </c>
      <c r="R349" t="s">
        <v>1073</v>
      </c>
      <c r="S349" t="str">
        <f t="shared" si="21"/>
        <v/>
      </c>
    </row>
    <row r="350" spans="1:19" x14ac:dyDescent="0.15">
      <c r="A350">
        <v>349</v>
      </c>
      <c r="B350">
        <v>2020</v>
      </c>
      <c r="C350" t="s">
        <v>216</v>
      </c>
      <c r="D350" t="s">
        <v>168</v>
      </c>
      <c r="F350" s="3" t="s">
        <v>23</v>
      </c>
      <c r="G350" s="3" t="s">
        <v>23</v>
      </c>
      <c r="H350" t="s">
        <v>71</v>
      </c>
      <c r="I350" s="3" t="s">
        <v>17</v>
      </c>
      <c r="J350" s="14"/>
      <c r="K350" s="3">
        <v>100</v>
      </c>
      <c r="L350" t="s">
        <v>212</v>
      </c>
      <c r="M350" t="s">
        <v>209</v>
      </c>
      <c r="N350" t="s">
        <v>36</v>
      </c>
      <c r="O350">
        <v>0</v>
      </c>
      <c r="P350" t="s">
        <v>1073</v>
      </c>
      <c r="Q350" t="s">
        <v>1073</v>
      </c>
      <c r="R350" t="s">
        <v>1073</v>
      </c>
      <c r="S350" t="str">
        <f t="shared" si="21"/>
        <v/>
      </c>
    </row>
    <row r="351" spans="1:19" x14ac:dyDescent="0.15">
      <c r="A351">
        <v>350</v>
      </c>
      <c r="B351">
        <v>2020</v>
      </c>
      <c r="C351" t="s">
        <v>255</v>
      </c>
      <c r="D351" t="s">
        <v>293</v>
      </c>
      <c r="F351" s="3" t="s">
        <v>23</v>
      </c>
      <c r="G351" s="3" t="s">
        <v>23</v>
      </c>
      <c r="H351" t="s">
        <v>24</v>
      </c>
      <c r="I351" s="3" t="s">
        <v>25</v>
      </c>
      <c r="J351" s="14"/>
      <c r="K351" s="3">
        <v>0</v>
      </c>
      <c r="L351" t="s">
        <v>212</v>
      </c>
      <c r="M351" t="s">
        <v>209</v>
      </c>
      <c r="N351" t="s">
        <v>50</v>
      </c>
      <c r="O351">
        <v>0</v>
      </c>
      <c r="P351" t="s">
        <v>1081</v>
      </c>
      <c r="Q351" t="s">
        <v>1073</v>
      </c>
      <c r="R351" t="s">
        <v>1073</v>
      </c>
      <c r="S351" t="str">
        <f t="shared" si="21"/>
        <v/>
      </c>
    </row>
    <row r="352" spans="1:19" x14ac:dyDescent="0.15">
      <c r="A352">
        <v>351</v>
      </c>
      <c r="B352">
        <v>2020</v>
      </c>
      <c r="C352" t="s">
        <v>137</v>
      </c>
      <c r="D352" t="s">
        <v>213</v>
      </c>
      <c r="F352" s="3" t="s">
        <v>23</v>
      </c>
      <c r="G352" s="3" t="s">
        <v>23</v>
      </c>
      <c r="H352" t="s">
        <v>16</v>
      </c>
      <c r="I352" s="3" t="s">
        <v>17</v>
      </c>
      <c r="J352" s="14"/>
      <c r="K352" s="3">
        <v>100</v>
      </c>
      <c r="L352" t="s">
        <v>212</v>
      </c>
      <c r="M352" t="s">
        <v>209</v>
      </c>
      <c r="N352" t="s">
        <v>20</v>
      </c>
      <c r="O352">
        <v>0</v>
      </c>
      <c r="P352" t="s">
        <v>1081</v>
      </c>
      <c r="Q352" t="s">
        <v>1073</v>
      </c>
      <c r="R352" t="s">
        <v>1073</v>
      </c>
      <c r="S352" t="str">
        <f t="shared" si="21"/>
        <v/>
      </c>
    </row>
    <row r="353" spans="1:19" x14ac:dyDescent="0.15">
      <c r="A353">
        <v>352</v>
      </c>
      <c r="B353">
        <v>2020</v>
      </c>
      <c r="C353" t="s">
        <v>243</v>
      </c>
      <c r="D353" t="s">
        <v>244</v>
      </c>
      <c r="F353" s="3" t="s">
        <v>136</v>
      </c>
      <c r="G353" s="3" t="s">
        <v>43</v>
      </c>
      <c r="H353" t="s">
        <v>49</v>
      </c>
      <c r="I353" s="3" t="s">
        <v>17</v>
      </c>
      <c r="J353" s="14"/>
      <c r="K353" s="3">
        <v>100</v>
      </c>
      <c r="L353" t="s">
        <v>212</v>
      </c>
      <c r="M353" t="s">
        <v>209</v>
      </c>
      <c r="N353" t="s">
        <v>36</v>
      </c>
      <c r="O353">
        <v>0</v>
      </c>
      <c r="P353">
        <v>0</v>
      </c>
      <c r="Q353" t="s">
        <v>1073</v>
      </c>
      <c r="R353" t="s">
        <v>1073</v>
      </c>
      <c r="S353" t="str">
        <f t="shared" si="21"/>
        <v>NI&gt;10</v>
      </c>
    </row>
    <row r="354" spans="1:19" x14ac:dyDescent="0.15">
      <c r="A354">
        <v>353</v>
      </c>
      <c r="B354">
        <v>2020</v>
      </c>
      <c r="C354" t="s">
        <v>206</v>
      </c>
      <c r="D354" t="s">
        <v>284</v>
      </c>
      <c r="F354" s="3" t="s">
        <v>23</v>
      </c>
      <c r="G354" s="3" t="s">
        <v>23</v>
      </c>
      <c r="H354" t="s">
        <v>71</v>
      </c>
      <c r="I354" s="3" t="s">
        <v>17</v>
      </c>
      <c r="J354" s="14"/>
      <c r="K354" s="3">
        <v>100</v>
      </c>
      <c r="L354" t="s">
        <v>212</v>
      </c>
      <c r="M354" t="s">
        <v>209</v>
      </c>
      <c r="N354" t="s">
        <v>36</v>
      </c>
      <c r="O354">
        <v>0</v>
      </c>
      <c r="P354" t="s">
        <v>1081</v>
      </c>
      <c r="Q354" t="s">
        <v>1073</v>
      </c>
      <c r="R354" t="s">
        <v>1073</v>
      </c>
      <c r="S354" t="str">
        <f t="shared" si="21"/>
        <v/>
      </c>
    </row>
    <row r="355" spans="1:19" x14ac:dyDescent="0.15">
      <c r="A355">
        <v>354</v>
      </c>
      <c r="B355">
        <v>2020</v>
      </c>
      <c r="C355" t="s">
        <v>126</v>
      </c>
      <c r="D355" t="s">
        <v>257</v>
      </c>
      <c r="F355" s="3" t="s">
        <v>96</v>
      </c>
      <c r="G355" s="3" t="s">
        <v>48</v>
      </c>
      <c r="H355" t="s">
        <v>16</v>
      </c>
      <c r="I355" s="3" t="s">
        <v>17</v>
      </c>
      <c r="J355" s="14"/>
      <c r="K355" s="3">
        <v>100</v>
      </c>
      <c r="L355" t="s">
        <v>18</v>
      </c>
      <c r="M355" t="s">
        <v>209</v>
      </c>
      <c r="N355" t="s">
        <v>36</v>
      </c>
      <c r="O355">
        <v>0</v>
      </c>
      <c r="P355">
        <v>0</v>
      </c>
      <c r="Q355" t="s">
        <v>1073</v>
      </c>
      <c r="R355" t="s">
        <v>1073</v>
      </c>
      <c r="S355" t="str">
        <f t="shared" si="21"/>
        <v>NI&gt;10</v>
      </c>
    </row>
    <row r="356" spans="1:19" x14ac:dyDescent="0.15">
      <c r="A356">
        <v>355</v>
      </c>
      <c r="B356">
        <v>2020</v>
      </c>
      <c r="C356" t="s">
        <v>401</v>
      </c>
      <c r="D356" t="s">
        <v>402</v>
      </c>
      <c r="F356" s="3" t="s">
        <v>403</v>
      </c>
      <c r="G356" s="3" t="s">
        <v>35</v>
      </c>
      <c r="H356" t="s">
        <v>71</v>
      </c>
      <c r="I356" s="3" t="s">
        <v>17</v>
      </c>
      <c r="J356" s="14"/>
      <c r="K356" s="3">
        <v>100</v>
      </c>
      <c r="L356" t="s">
        <v>212</v>
      </c>
      <c r="M356" t="s">
        <v>209</v>
      </c>
      <c r="N356" t="s">
        <v>36</v>
      </c>
      <c r="O356">
        <v>0</v>
      </c>
      <c r="P356" t="s">
        <v>1073</v>
      </c>
      <c r="Q356" t="s">
        <v>1073</v>
      </c>
      <c r="R356" t="s">
        <v>1073</v>
      </c>
      <c r="S356" t="str">
        <f t="shared" si="21"/>
        <v/>
      </c>
    </row>
    <row r="357" spans="1:19" x14ac:dyDescent="0.15">
      <c r="A357">
        <v>356</v>
      </c>
      <c r="B357">
        <v>2020</v>
      </c>
      <c r="C357" t="s">
        <v>227</v>
      </c>
      <c r="D357" t="s">
        <v>228</v>
      </c>
      <c r="F357" s="3" t="s">
        <v>23</v>
      </c>
      <c r="G357" s="3" t="s">
        <v>23</v>
      </c>
      <c r="H357" t="s">
        <v>24</v>
      </c>
      <c r="I357" s="3" t="s">
        <v>25</v>
      </c>
      <c r="J357" s="14"/>
      <c r="K357" s="3">
        <v>0</v>
      </c>
      <c r="L357" t="s">
        <v>18</v>
      </c>
      <c r="M357" t="s">
        <v>209</v>
      </c>
      <c r="N357" t="s">
        <v>36</v>
      </c>
      <c r="O357">
        <v>0</v>
      </c>
      <c r="P357" t="s">
        <v>1081</v>
      </c>
      <c r="Q357" t="s">
        <v>1073</v>
      </c>
      <c r="R357" t="s">
        <v>1073</v>
      </c>
      <c r="S357" t="str">
        <f t="shared" si="21"/>
        <v/>
      </c>
    </row>
    <row r="358" spans="1:19" x14ac:dyDescent="0.15">
      <c r="A358">
        <v>357</v>
      </c>
      <c r="B358">
        <v>2020</v>
      </c>
      <c r="C358" t="s">
        <v>145</v>
      </c>
      <c r="D358" t="s">
        <v>146</v>
      </c>
      <c r="F358" s="3" t="s">
        <v>23</v>
      </c>
      <c r="G358" s="3" t="s">
        <v>23</v>
      </c>
      <c r="H358" t="s">
        <v>24</v>
      </c>
      <c r="I358" s="3" t="s">
        <v>25</v>
      </c>
      <c r="J358" s="14"/>
      <c r="K358" s="3">
        <v>0</v>
      </c>
      <c r="L358" t="s">
        <v>212</v>
      </c>
      <c r="M358" t="s">
        <v>209</v>
      </c>
      <c r="N358" t="s">
        <v>20</v>
      </c>
      <c r="O358">
        <v>0</v>
      </c>
      <c r="P358" t="s">
        <v>1081</v>
      </c>
      <c r="Q358" t="s">
        <v>1073</v>
      </c>
      <c r="R358" t="s">
        <v>1073</v>
      </c>
      <c r="S358" t="str">
        <f t="shared" si="21"/>
        <v/>
      </c>
    </row>
    <row r="359" spans="1:19" x14ac:dyDescent="0.15">
      <c r="A359">
        <v>358</v>
      </c>
      <c r="B359">
        <v>2020</v>
      </c>
      <c r="C359" t="s">
        <v>132</v>
      </c>
      <c r="D359" t="s">
        <v>133</v>
      </c>
      <c r="F359" s="3" t="s">
        <v>23</v>
      </c>
      <c r="G359" s="3" t="s">
        <v>23</v>
      </c>
      <c r="H359" t="s">
        <v>16</v>
      </c>
      <c r="I359" s="3" t="s">
        <v>17</v>
      </c>
      <c r="J359" s="14"/>
      <c r="K359" s="3">
        <v>100</v>
      </c>
      <c r="L359" t="s">
        <v>18</v>
      </c>
      <c r="M359" t="s">
        <v>209</v>
      </c>
      <c r="N359" t="s">
        <v>36</v>
      </c>
      <c r="O359">
        <v>1</v>
      </c>
      <c r="P359" t="s">
        <v>1081</v>
      </c>
      <c r="Q359" t="s">
        <v>1073</v>
      </c>
      <c r="R359" t="s">
        <v>1073</v>
      </c>
      <c r="S359" t="str">
        <f t="shared" si="21"/>
        <v/>
      </c>
    </row>
    <row r="360" spans="1:19" x14ac:dyDescent="0.15">
      <c r="A360">
        <v>359</v>
      </c>
      <c r="B360">
        <v>2020</v>
      </c>
      <c r="C360" t="s">
        <v>404</v>
      </c>
      <c r="D360" t="s">
        <v>405</v>
      </c>
      <c r="F360" s="3" t="s">
        <v>23</v>
      </c>
      <c r="G360" s="3" t="s">
        <v>23</v>
      </c>
      <c r="H360" t="s">
        <v>16</v>
      </c>
      <c r="I360" s="3" t="s">
        <v>354</v>
      </c>
      <c r="J360" s="14"/>
      <c r="K360" s="3">
        <v>0</v>
      </c>
      <c r="L360" t="s">
        <v>18</v>
      </c>
      <c r="M360" t="s">
        <v>209</v>
      </c>
      <c r="N360" t="s">
        <v>36</v>
      </c>
      <c r="O360">
        <v>1</v>
      </c>
      <c r="P360" t="s">
        <v>1081</v>
      </c>
      <c r="Q360" t="s">
        <v>1073</v>
      </c>
      <c r="R360" t="s">
        <v>1073</v>
      </c>
      <c r="S360" t="str">
        <f t="shared" si="21"/>
        <v/>
      </c>
    </row>
    <row r="361" spans="1:19" x14ac:dyDescent="0.15">
      <c r="A361">
        <v>360</v>
      </c>
      <c r="B361">
        <v>2020</v>
      </c>
      <c r="C361" t="s">
        <v>285</v>
      </c>
      <c r="D361" t="s">
        <v>286</v>
      </c>
      <c r="F361" s="3" t="s">
        <v>23</v>
      </c>
      <c r="G361" s="3" t="s">
        <v>23</v>
      </c>
      <c r="H361" t="s">
        <v>24</v>
      </c>
      <c r="I361" s="3" t="s">
        <v>25</v>
      </c>
      <c r="J361" s="14"/>
      <c r="K361" s="3">
        <v>0</v>
      </c>
      <c r="L361" t="s">
        <v>212</v>
      </c>
      <c r="M361" t="s">
        <v>209</v>
      </c>
      <c r="N361" t="s">
        <v>36</v>
      </c>
      <c r="O361">
        <v>0</v>
      </c>
      <c r="P361" t="s">
        <v>1081</v>
      </c>
      <c r="Q361" t="s">
        <v>1073</v>
      </c>
      <c r="R361" t="s">
        <v>1073</v>
      </c>
      <c r="S361" t="str">
        <f t="shared" si="21"/>
        <v/>
      </c>
    </row>
    <row r="362" spans="1:19" x14ac:dyDescent="0.15">
      <c r="A362">
        <v>361</v>
      </c>
      <c r="B362">
        <v>2020</v>
      </c>
      <c r="C362" t="s">
        <v>196</v>
      </c>
      <c r="D362" t="s">
        <v>197</v>
      </c>
      <c r="F362" s="3" t="s">
        <v>301</v>
      </c>
      <c r="G362" s="3" t="s">
        <v>43</v>
      </c>
      <c r="H362" t="s">
        <v>67</v>
      </c>
      <c r="I362" s="3" t="s">
        <v>17</v>
      </c>
      <c r="J362" s="14"/>
      <c r="K362" s="3">
        <v>100</v>
      </c>
      <c r="L362" t="s">
        <v>212</v>
      </c>
      <c r="M362" t="s">
        <v>209</v>
      </c>
      <c r="N362" t="s">
        <v>36</v>
      </c>
      <c r="O362">
        <v>0</v>
      </c>
      <c r="P362" t="s">
        <v>1073</v>
      </c>
      <c r="Q362" t="s">
        <v>1073</v>
      </c>
      <c r="R362" t="s">
        <v>1073</v>
      </c>
      <c r="S362" t="str">
        <f t="shared" si="21"/>
        <v/>
      </c>
    </row>
    <row r="363" spans="1:19" x14ac:dyDescent="0.15">
      <c r="A363">
        <v>362</v>
      </c>
      <c r="B363">
        <v>2020</v>
      </c>
      <c r="C363" t="s">
        <v>103</v>
      </c>
      <c r="D363" t="s">
        <v>104</v>
      </c>
      <c r="F363" s="3" t="s">
        <v>23</v>
      </c>
      <c r="G363" s="3" t="s">
        <v>23</v>
      </c>
      <c r="H363" t="s">
        <v>24</v>
      </c>
      <c r="I363" s="3" t="s">
        <v>25</v>
      </c>
      <c r="J363" s="14"/>
      <c r="K363" s="3">
        <v>0</v>
      </c>
      <c r="L363" t="s">
        <v>18</v>
      </c>
      <c r="M363" t="s">
        <v>209</v>
      </c>
      <c r="N363" t="s">
        <v>36</v>
      </c>
      <c r="O363">
        <v>2</v>
      </c>
      <c r="P363" t="s">
        <v>1081</v>
      </c>
      <c r="Q363" t="s">
        <v>1073</v>
      </c>
      <c r="R363" t="s">
        <v>1073</v>
      </c>
      <c r="S363" t="str">
        <f t="shared" si="21"/>
        <v/>
      </c>
    </row>
    <row r="364" spans="1:19" x14ac:dyDescent="0.15">
      <c r="A364">
        <v>363</v>
      </c>
      <c r="B364">
        <v>2020</v>
      </c>
      <c r="C364" t="s">
        <v>231</v>
      </c>
      <c r="D364" t="s">
        <v>298</v>
      </c>
      <c r="F364" s="3" t="s">
        <v>23</v>
      </c>
      <c r="G364" s="3" t="s">
        <v>23</v>
      </c>
      <c r="H364" t="s">
        <v>67</v>
      </c>
      <c r="I364" s="3" t="s">
        <v>17</v>
      </c>
      <c r="J364" s="14"/>
      <c r="K364" s="3">
        <v>100</v>
      </c>
      <c r="L364" t="s">
        <v>18</v>
      </c>
      <c r="M364" t="s">
        <v>209</v>
      </c>
      <c r="N364" t="s">
        <v>36</v>
      </c>
      <c r="O364">
        <v>0</v>
      </c>
      <c r="P364" t="s">
        <v>1081</v>
      </c>
      <c r="Q364" t="s">
        <v>1073</v>
      </c>
      <c r="R364" t="s">
        <v>1073</v>
      </c>
      <c r="S364" t="str">
        <f t="shared" si="21"/>
        <v/>
      </c>
    </row>
    <row r="365" spans="1:19" x14ac:dyDescent="0.15">
      <c r="A365">
        <v>364</v>
      </c>
      <c r="B365">
        <v>2020</v>
      </c>
      <c r="C365" t="s">
        <v>406</v>
      </c>
      <c r="D365" t="s">
        <v>407</v>
      </c>
      <c r="F365" s="3" t="s">
        <v>335</v>
      </c>
      <c r="G365" s="3" t="s">
        <v>43</v>
      </c>
      <c r="H365" t="s">
        <v>24</v>
      </c>
      <c r="I365" s="3" t="s">
        <v>25</v>
      </c>
      <c r="J365" s="14"/>
      <c r="K365" s="3">
        <v>50</v>
      </c>
      <c r="L365" t="s">
        <v>44</v>
      </c>
      <c r="M365" t="s">
        <v>209</v>
      </c>
      <c r="N365" t="s">
        <v>36</v>
      </c>
      <c r="O365">
        <v>1</v>
      </c>
      <c r="P365" t="s">
        <v>1073</v>
      </c>
      <c r="Q365" t="s">
        <v>1073</v>
      </c>
      <c r="R365" t="s">
        <v>1073</v>
      </c>
      <c r="S365" t="str">
        <f t="shared" si="21"/>
        <v>NI&gt;10</v>
      </c>
    </row>
    <row r="366" spans="1:19" x14ac:dyDescent="0.15">
      <c r="A366">
        <v>365</v>
      </c>
      <c r="B366">
        <v>2020</v>
      </c>
      <c r="C366" t="s">
        <v>408</v>
      </c>
      <c r="D366" t="s">
        <v>261</v>
      </c>
      <c r="F366" s="3" t="s">
        <v>23</v>
      </c>
      <c r="G366" s="3" t="s">
        <v>23</v>
      </c>
      <c r="H366" t="s">
        <v>24</v>
      </c>
      <c r="I366" s="3" t="s">
        <v>25</v>
      </c>
      <c r="J366" s="14"/>
      <c r="K366" s="3">
        <v>0</v>
      </c>
      <c r="L366" t="s">
        <v>18</v>
      </c>
      <c r="M366" t="s">
        <v>209</v>
      </c>
      <c r="N366" t="s">
        <v>36</v>
      </c>
      <c r="O366">
        <v>1</v>
      </c>
      <c r="P366" t="s">
        <v>1081</v>
      </c>
      <c r="Q366" t="s">
        <v>1073</v>
      </c>
      <c r="R366" t="s">
        <v>1073</v>
      </c>
      <c r="S366" t="str">
        <f t="shared" si="21"/>
        <v/>
      </c>
    </row>
    <row r="367" spans="1:19" x14ac:dyDescent="0.15">
      <c r="A367">
        <v>366</v>
      </c>
      <c r="B367">
        <v>2020</v>
      </c>
      <c r="C367" t="s">
        <v>126</v>
      </c>
      <c r="D367" t="s">
        <v>257</v>
      </c>
      <c r="F367" s="3" t="s">
        <v>96</v>
      </c>
      <c r="G367" s="3" t="s">
        <v>48</v>
      </c>
      <c r="H367" t="s">
        <v>24</v>
      </c>
      <c r="I367" s="3" t="s">
        <v>25</v>
      </c>
      <c r="J367" s="14"/>
      <c r="K367" s="3">
        <v>50</v>
      </c>
      <c r="L367" t="s">
        <v>212</v>
      </c>
      <c r="M367" t="s">
        <v>209</v>
      </c>
      <c r="N367" t="s">
        <v>36</v>
      </c>
      <c r="O367">
        <v>0</v>
      </c>
      <c r="P367">
        <v>0</v>
      </c>
      <c r="Q367" t="s">
        <v>1073</v>
      </c>
      <c r="R367" t="s">
        <v>1073</v>
      </c>
      <c r="S367" t="str">
        <f t="shared" si="21"/>
        <v>NI&gt;10</v>
      </c>
    </row>
    <row r="368" spans="1:19" x14ac:dyDescent="0.15">
      <c r="A368">
        <v>367</v>
      </c>
      <c r="B368">
        <v>2020</v>
      </c>
      <c r="C368" t="s">
        <v>142</v>
      </c>
      <c r="D368" t="s">
        <v>143</v>
      </c>
      <c r="F368" s="3" t="s">
        <v>23</v>
      </c>
      <c r="G368" s="3" t="s">
        <v>23</v>
      </c>
      <c r="H368" t="s">
        <v>24</v>
      </c>
      <c r="I368" s="3" t="s">
        <v>25</v>
      </c>
      <c r="J368" s="14"/>
      <c r="K368" s="3">
        <v>0</v>
      </c>
      <c r="L368" t="s">
        <v>212</v>
      </c>
      <c r="M368" t="s">
        <v>209</v>
      </c>
      <c r="N368" t="s">
        <v>36</v>
      </c>
      <c r="O368">
        <v>0</v>
      </c>
      <c r="P368" t="s">
        <v>1081</v>
      </c>
      <c r="Q368" t="s">
        <v>1073</v>
      </c>
      <c r="R368" t="s">
        <v>1073</v>
      </c>
      <c r="S368" t="str">
        <f t="shared" si="21"/>
        <v/>
      </c>
    </row>
    <row r="369" spans="1:19" x14ac:dyDescent="0.15">
      <c r="A369">
        <v>368</v>
      </c>
      <c r="B369">
        <v>2020</v>
      </c>
      <c r="C369" t="s">
        <v>409</v>
      </c>
      <c r="D369" t="s">
        <v>410</v>
      </c>
      <c r="F369" s="3" t="s">
        <v>23</v>
      </c>
      <c r="G369" s="3" t="s">
        <v>23</v>
      </c>
      <c r="H369" t="s">
        <v>71</v>
      </c>
      <c r="I369" s="3" t="s">
        <v>17</v>
      </c>
      <c r="J369" s="14"/>
      <c r="K369" s="3">
        <v>100</v>
      </c>
      <c r="L369" t="s">
        <v>212</v>
      </c>
      <c r="M369" t="s">
        <v>209</v>
      </c>
      <c r="N369" t="s">
        <v>36</v>
      </c>
      <c r="O369">
        <v>0</v>
      </c>
      <c r="P369" t="s">
        <v>1073</v>
      </c>
      <c r="Q369" t="s">
        <v>1073</v>
      </c>
      <c r="R369" t="s">
        <v>1073</v>
      </c>
      <c r="S369" t="str">
        <f t="shared" si="21"/>
        <v/>
      </c>
    </row>
    <row r="370" spans="1:19" x14ac:dyDescent="0.15">
      <c r="A370">
        <v>369</v>
      </c>
      <c r="B370">
        <v>2020</v>
      </c>
      <c r="C370" t="s">
        <v>229</v>
      </c>
      <c r="D370" t="s">
        <v>411</v>
      </c>
      <c r="F370" s="3" t="s">
        <v>23</v>
      </c>
      <c r="G370" s="3" t="s">
        <v>23</v>
      </c>
      <c r="H370" t="s">
        <v>24</v>
      </c>
      <c r="I370" s="3" t="s">
        <v>25</v>
      </c>
      <c r="J370" s="14"/>
      <c r="K370" s="3">
        <v>0</v>
      </c>
      <c r="L370" t="s">
        <v>18</v>
      </c>
      <c r="M370" t="s">
        <v>209</v>
      </c>
      <c r="N370" t="s">
        <v>20</v>
      </c>
      <c r="O370">
        <v>1</v>
      </c>
      <c r="P370" t="s">
        <v>1081</v>
      </c>
      <c r="Q370" t="s">
        <v>1073</v>
      </c>
      <c r="R370" t="s">
        <v>1073</v>
      </c>
      <c r="S370" t="str">
        <f t="shared" si="21"/>
        <v/>
      </c>
    </row>
    <row r="371" spans="1:19" x14ac:dyDescent="0.15">
      <c r="A371">
        <v>370</v>
      </c>
      <c r="B371">
        <v>2020</v>
      </c>
      <c r="C371" t="s">
        <v>412</v>
      </c>
      <c r="D371" t="s">
        <v>413</v>
      </c>
      <c r="F371" s="3" t="s">
        <v>23</v>
      </c>
      <c r="G371" s="3" t="s">
        <v>23</v>
      </c>
      <c r="H371" t="s">
        <v>71</v>
      </c>
      <c r="I371" s="3" t="s">
        <v>17</v>
      </c>
      <c r="J371" s="14"/>
      <c r="K371" s="3">
        <v>100</v>
      </c>
      <c r="L371" t="s">
        <v>212</v>
      </c>
      <c r="M371" t="s">
        <v>209</v>
      </c>
      <c r="N371" t="s">
        <v>50</v>
      </c>
      <c r="O371">
        <v>0</v>
      </c>
      <c r="P371" t="s">
        <v>1073</v>
      </c>
      <c r="Q371" t="s">
        <v>1073</v>
      </c>
      <c r="R371" t="s">
        <v>1073</v>
      </c>
      <c r="S371" t="str">
        <f t="shared" si="21"/>
        <v/>
      </c>
    </row>
    <row r="372" spans="1:19" x14ac:dyDescent="0.15">
      <c r="A372">
        <v>371</v>
      </c>
      <c r="B372">
        <v>2020</v>
      </c>
      <c r="C372" t="s">
        <v>306</v>
      </c>
      <c r="D372" t="s">
        <v>307</v>
      </c>
      <c r="F372" s="3" t="s">
        <v>121</v>
      </c>
      <c r="G372" s="3" t="s">
        <v>43</v>
      </c>
      <c r="H372" t="s">
        <v>24</v>
      </c>
      <c r="I372" s="3" t="s">
        <v>25</v>
      </c>
      <c r="J372" s="14"/>
      <c r="K372" s="3">
        <v>50</v>
      </c>
      <c r="L372" t="s">
        <v>44</v>
      </c>
      <c r="M372" t="s">
        <v>209</v>
      </c>
      <c r="N372" t="s">
        <v>36</v>
      </c>
      <c r="O372">
        <v>1</v>
      </c>
      <c r="P372" t="s">
        <v>1073</v>
      </c>
      <c r="Q372" t="s">
        <v>1073</v>
      </c>
      <c r="R372" t="s">
        <v>1073</v>
      </c>
      <c r="S372" t="str">
        <f t="shared" si="21"/>
        <v/>
      </c>
    </row>
    <row r="373" spans="1:19" x14ac:dyDescent="0.15">
      <c r="A373">
        <v>372</v>
      </c>
      <c r="B373">
        <v>2020</v>
      </c>
      <c r="C373" t="s">
        <v>299</v>
      </c>
      <c r="D373" t="s">
        <v>300</v>
      </c>
      <c r="F373" s="3" t="s">
        <v>23</v>
      </c>
      <c r="G373" s="3" t="s">
        <v>23</v>
      </c>
      <c r="H373" t="s">
        <v>71</v>
      </c>
      <c r="I373" s="3" t="s">
        <v>17</v>
      </c>
      <c r="J373" s="14"/>
      <c r="K373" s="3">
        <v>100</v>
      </c>
      <c r="L373" t="s">
        <v>44</v>
      </c>
      <c r="M373" t="s">
        <v>209</v>
      </c>
      <c r="N373" t="s">
        <v>36</v>
      </c>
      <c r="O373">
        <v>1</v>
      </c>
      <c r="P373" t="s">
        <v>1073</v>
      </c>
      <c r="Q373" t="s">
        <v>1073</v>
      </c>
      <c r="R373" t="s">
        <v>1073</v>
      </c>
      <c r="S373" t="str">
        <f t="shared" si="21"/>
        <v/>
      </c>
    </row>
    <row r="374" spans="1:19" x14ac:dyDescent="0.15">
      <c r="A374">
        <v>373</v>
      </c>
      <c r="B374">
        <v>2020</v>
      </c>
      <c r="C374" t="s">
        <v>253</v>
      </c>
      <c r="D374" t="s">
        <v>390</v>
      </c>
      <c r="F374" s="3" t="s">
        <v>23</v>
      </c>
      <c r="G374" s="3" t="s">
        <v>23</v>
      </c>
      <c r="H374" t="s">
        <v>71</v>
      </c>
      <c r="I374" s="3" t="s">
        <v>17</v>
      </c>
      <c r="J374" s="14"/>
      <c r="K374" s="3">
        <v>100</v>
      </c>
      <c r="L374" t="s">
        <v>212</v>
      </c>
      <c r="M374" t="s">
        <v>209</v>
      </c>
      <c r="N374" t="s">
        <v>36</v>
      </c>
      <c r="O374">
        <v>0</v>
      </c>
      <c r="P374" t="s">
        <v>1073</v>
      </c>
      <c r="Q374" t="s">
        <v>1073</v>
      </c>
      <c r="R374" t="s">
        <v>1073</v>
      </c>
      <c r="S374" t="str">
        <f t="shared" si="21"/>
        <v/>
      </c>
    </row>
    <row r="375" spans="1:19" x14ac:dyDescent="0.15">
      <c r="A375">
        <v>374</v>
      </c>
      <c r="B375">
        <v>2020</v>
      </c>
      <c r="C375" t="s">
        <v>414</v>
      </c>
      <c r="D375" t="s">
        <v>415</v>
      </c>
      <c r="F375" s="3" t="s">
        <v>23</v>
      </c>
      <c r="G375" s="3" t="s">
        <v>23</v>
      </c>
      <c r="H375" t="s">
        <v>71</v>
      </c>
      <c r="I375" s="3" t="s">
        <v>17</v>
      </c>
      <c r="J375" s="14"/>
      <c r="K375" s="3">
        <v>100</v>
      </c>
      <c r="L375" t="s">
        <v>212</v>
      </c>
      <c r="M375" t="s">
        <v>209</v>
      </c>
      <c r="N375" t="s">
        <v>36</v>
      </c>
      <c r="O375">
        <v>0</v>
      </c>
      <c r="P375" t="s">
        <v>1073</v>
      </c>
      <c r="Q375" t="s">
        <v>1073</v>
      </c>
      <c r="R375" t="s">
        <v>1073</v>
      </c>
      <c r="S375" t="str">
        <f t="shared" si="21"/>
        <v/>
      </c>
    </row>
    <row r="376" spans="1:19" x14ac:dyDescent="0.15">
      <c r="A376">
        <v>375</v>
      </c>
      <c r="B376">
        <v>2020</v>
      </c>
      <c r="C376" t="s">
        <v>369</v>
      </c>
      <c r="D376" t="s">
        <v>370</v>
      </c>
      <c r="F376" s="3" t="s">
        <v>23</v>
      </c>
      <c r="G376" s="3" t="s">
        <v>23</v>
      </c>
      <c r="H376" t="s">
        <v>24</v>
      </c>
      <c r="I376" s="3" t="s">
        <v>25</v>
      </c>
      <c r="J376" s="14"/>
      <c r="K376" s="3">
        <v>0</v>
      </c>
      <c r="L376" t="s">
        <v>212</v>
      </c>
      <c r="M376" t="s">
        <v>209</v>
      </c>
      <c r="N376" t="s">
        <v>20</v>
      </c>
      <c r="O376">
        <v>0</v>
      </c>
      <c r="P376" t="s">
        <v>1084</v>
      </c>
      <c r="Q376" t="s">
        <v>1073</v>
      </c>
      <c r="R376" t="s">
        <v>1073</v>
      </c>
      <c r="S376" t="str">
        <f t="shared" si="21"/>
        <v/>
      </c>
    </row>
    <row r="377" spans="1:19" x14ac:dyDescent="0.15">
      <c r="A377">
        <v>376</v>
      </c>
      <c r="B377">
        <v>2020</v>
      </c>
      <c r="C377" t="s">
        <v>184</v>
      </c>
      <c r="D377" t="s">
        <v>185</v>
      </c>
      <c r="F377" s="3" t="s">
        <v>23</v>
      </c>
      <c r="G377" s="3" t="s">
        <v>23</v>
      </c>
      <c r="H377" t="s">
        <v>71</v>
      </c>
      <c r="I377" s="3" t="s">
        <v>17</v>
      </c>
      <c r="J377" s="14"/>
      <c r="K377" s="3">
        <v>100</v>
      </c>
      <c r="L377" t="s">
        <v>212</v>
      </c>
      <c r="M377" t="s">
        <v>209</v>
      </c>
      <c r="N377" t="s">
        <v>36</v>
      </c>
      <c r="O377">
        <v>0</v>
      </c>
      <c r="P377" t="s">
        <v>1073</v>
      </c>
      <c r="Q377" t="s">
        <v>1073</v>
      </c>
      <c r="R377" t="s">
        <v>1073</v>
      </c>
      <c r="S377" t="str">
        <f t="shared" si="21"/>
        <v/>
      </c>
    </row>
    <row r="378" spans="1:19" x14ac:dyDescent="0.15">
      <c r="A378">
        <v>377</v>
      </c>
      <c r="B378">
        <v>2020</v>
      </c>
      <c r="C378" t="s">
        <v>142</v>
      </c>
      <c r="D378" t="s">
        <v>143</v>
      </c>
      <c r="F378" s="3" t="s">
        <v>23</v>
      </c>
      <c r="G378" s="3" t="s">
        <v>23</v>
      </c>
      <c r="H378" t="s">
        <v>16</v>
      </c>
      <c r="I378" s="3" t="s">
        <v>17</v>
      </c>
      <c r="J378" s="14"/>
      <c r="K378" s="3">
        <v>100</v>
      </c>
      <c r="L378" t="s">
        <v>212</v>
      </c>
      <c r="M378" t="s">
        <v>209</v>
      </c>
      <c r="N378" t="s">
        <v>36</v>
      </c>
      <c r="O378">
        <v>0</v>
      </c>
      <c r="P378" t="s">
        <v>1081</v>
      </c>
      <c r="Q378" t="s">
        <v>1073</v>
      </c>
      <c r="R378" t="s">
        <v>1073</v>
      </c>
      <c r="S378" t="str">
        <f t="shared" si="21"/>
        <v/>
      </c>
    </row>
    <row r="379" spans="1:19" x14ac:dyDescent="0.15">
      <c r="A379">
        <v>378</v>
      </c>
      <c r="B379">
        <v>2020</v>
      </c>
      <c r="C379" t="s">
        <v>416</v>
      </c>
      <c r="D379" t="s">
        <v>380</v>
      </c>
      <c r="F379" s="3" t="s">
        <v>23</v>
      </c>
      <c r="G379" s="3" t="s">
        <v>23</v>
      </c>
      <c r="H379" t="s">
        <v>71</v>
      </c>
      <c r="I379" s="3" t="s">
        <v>17</v>
      </c>
      <c r="J379" s="14"/>
      <c r="K379" s="3">
        <v>100</v>
      </c>
      <c r="L379" t="s">
        <v>212</v>
      </c>
      <c r="M379" t="s">
        <v>209</v>
      </c>
      <c r="N379" t="s">
        <v>36</v>
      </c>
      <c r="O379">
        <v>0</v>
      </c>
      <c r="P379" t="s">
        <v>1073</v>
      </c>
      <c r="Q379" t="s">
        <v>1073</v>
      </c>
      <c r="R379" t="s">
        <v>1073</v>
      </c>
      <c r="S379" t="str">
        <f t="shared" si="21"/>
        <v/>
      </c>
    </row>
    <row r="380" spans="1:19" x14ac:dyDescent="0.15">
      <c r="A380">
        <v>379</v>
      </c>
      <c r="B380">
        <v>2020</v>
      </c>
      <c r="C380" t="s">
        <v>245</v>
      </c>
      <c r="D380" t="s">
        <v>246</v>
      </c>
      <c r="F380" s="3" t="s">
        <v>23</v>
      </c>
      <c r="G380" s="3" t="s">
        <v>23</v>
      </c>
      <c r="H380" t="s">
        <v>63</v>
      </c>
      <c r="I380" s="3" t="s">
        <v>17</v>
      </c>
      <c r="J380" s="14"/>
      <c r="K380" s="3">
        <v>100</v>
      </c>
      <c r="L380" t="s">
        <v>18</v>
      </c>
      <c r="M380" t="s">
        <v>209</v>
      </c>
      <c r="N380" t="s">
        <v>36</v>
      </c>
      <c r="O380">
        <v>0</v>
      </c>
      <c r="P380">
        <v>0</v>
      </c>
      <c r="Q380" t="s">
        <v>1073</v>
      </c>
      <c r="R380" t="s">
        <v>1073</v>
      </c>
      <c r="S380" t="str">
        <f t="shared" si="21"/>
        <v/>
      </c>
    </row>
    <row r="381" spans="1:19" x14ac:dyDescent="0.15">
      <c r="A381">
        <v>380</v>
      </c>
      <c r="B381">
        <v>2020</v>
      </c>
      <c r="C381" t="s">
        <v>417</v>
      </c>
      <c r="F381" s="3" t="s">
        <v>121</v>
      </c>
      <c r="G381" s="3" t="s">
        <v>43</v>
      </c>
      <c r="H381" t="s">
        <v>49</v>
      </c>
      <c r="I381" s="3" t="s">
        <v>17</v>
      </c>
      <c r="J381" s="14"/>
      <c r="K381" s="3">
        <v>100</v>
      </c>
      <c r="L381" t="s">
        <v>44</v>
      </c>
      <c r="M381" t="s">
        <v>209</v>
      </c>
      <c r="N381" t="s">
        <v>36</v>
      </c>
      <c r="O381">
        <v>0</v>
      </c>
      <c r="P381" t="s">
        <v>1073</v>
      </c>
      <c r="Q381" t="s">
        <v>1073</v>
      </c>
      <c r="R381" t="s">
        <v>1073</v>
      </c>
      <c r="S381" t="str">
        <f t="shared" si="21"/>
        <v/>
      </c>
    </row>
    <row r="382" spans="1:19" x14ac:dyDescent="0.15">
      <c r="A382">
        <v>381</v>
      </c>
      <c r="B382">
        <v>2020</v>
      </c>
      <c r="C382" t="s">
        <v>266</v>
      </c>
      <c r="D382" t="s">
        <v>226</v>
      </c>
      <c r="F382" s="3" t="s">
        <v>23</v>
      </c>
      <c r="G382" s="3" t="s">
        <v>23</v>
      </c>
      <c r="H382" t="s">
        <v>16</v>
      </c>
      <c r="I382" s="3" t="s">
        <v>17</v>
      </c>
      <c r="J382" s="14"/>
      <c r="K382" s="3">
        <v>100</v>
      </c>
      <c r="L382" t="s">
        <v>212</v>
      </c>
      <c r="M382" t="s">
        <v>209</v>
      </c>
      <c r="N382" t="s">
        <v>36</v>
      </c>
      <c r="O382">
        <v>0</v>
      </c>
      <c r="P382" t="s">
        <v>1081</v>
      </c>
      <c r="Q382" t="s">
        <v>1073</v>
      </c>
      <c r="R382" t="s">
        <v>1073</v>
      </c>
      <c r="S382" t="str">
        <f t="shared" si="21"/>
        <v/>
      </c>
    </row>
    <row r="383" spans="1:19" x14ac:dyDescent="0.15">
      <c r="A383">
        <v>382</v>
      </c>
      <c r="B383">
        <v>2020</v>
      </c>
      <c r="C383" t="s">
        <v>204</v>
      </c>
      <c r="D383" t="s">
        <v>297</v>
      </c>
      <c r="F383" s="3" t="s">
        <v>23</v>
      </c>
      <c r="G383" s="3" t="s">
        <v>23</v>
      </c>
      <c r="H383" t="s">
        <v>24</v>
      </c>
      <c r="I383" s="3" t="s">
        <v>25</v>
      </c>
      <c r="J383" s="14"/>
      <c r="K383" s="3">
        <v>0</v>
      </c>
      <c r="L383" t="s">
        <v>212</v>
      </c>
      <c r="M383" t="s">
        <v>209</v>
      </c>
      <c r="N383" t="s">
        <v>36</v>
      </c>
      <c r="O383">
        <v>0</v>
      </c>
      <c r="P383" t="s">
        <v>1081</v>
      </c>
      <c r="Q383" t="s">
        <v>1073</v>
      </c>
      <c r="R383" t="s">
        <v>1073</v>
      </c>
      <c r="S383" t="str">
        <f t="shared" si="21"/>
        <v/>
      </c>
    </row>
    <row r="384" spans="1:19" x14ac:dyDescent="0.15">
      <c r="A384">
        <v>383</v>
      </c>
      <c r="B384">
        <v>2020</v>
      </c>
      <c r="C384" t="s">
        <v>418</v>
      </c>
      <c r="D384" t="s">
        <v>419</v>
      </c>
      <c r="F384" s="3" t="s">
        <v>23</v>
      </c>
      <c r="G384" s="3" t="s">
        <v>23</v>
      </c>
      <c r="H384" t="s">
        <v>71</v>
      </c>
      <c r="I384" s="3" t="s">
        <v>17</v>
      </c>
      <c r="J384" s="14"/>
      <c r="K384" s="3">
        <v>100</v>
      </c>
      <c r="L384" t="s">
        <v>212</v>
      </c>
      <c r="M384" t="s">
        <v>209</v>
      </c>
      <c r="N384" t="s">
        <v>20</v>
      </c>
      <c r="O384">
        <v>0</v>
      </c>
      <c r="P384" t="s">
        <v>1073</v>
      </c>
      <c r="Q384" t="s">
        <v>1073</v>
      </c>
      <c r="R384" t="s">
        <v>1073</v>
      </c>
      <c r="S384" t="str">
        <f t="shared" si="21"/>
        <v/>
      </c>
    </row>
    <row r="385" spans="1:19" x14ac:dyDescent="0.15">
      <c r="A385">
        <v>384</v>
      </c>
      <c r="B385">
        <v>2020</v>
      </c>
      <c r="C385" t="s">
        <v>331</v>
      </c>
      <c r="D385" t="s">
        <v>246</v>
      </c>
      <c r="F385" s="3" t="s">
        <v>23</v>
      </c>
      <c r="G385" s="3" t="s">
        <v>23</v>
      </c>
      <c r="H385" t="s">
        <v>24</v>
      </c>
      <c r="I385" s="3" t="s">
        <v>25</v>
      </c>
      <c r="J385" s="14"/>
      <c r="K385" s="3">
        <v>0</v>
      </c>
      <c r="L385" t="s">
        <v>212</v>
      </c>
      <c r="M385" t="s">
        <v>209</v>
      </c>
      <c r="N385" t="s">
        <v>20</v>
      </c>
      <c r="O385">
        <v>0</v>
      </c>
      <c r="P385" t="s">
        <v>1081</v>
      </c>
      <c r="Q385" t="s">
        <v>1073</v>
      </c>
      <c r="R385" t="s">
        <v>1073</v>
      </c>
      <c r="S385" t="str">
        <f t="shared" si="21"/>
        <v/>
      </c>
    </row>
    <row r="386" spans="1:19" x14ac:dyDescent="0.15">
      <c r="A386">
        <v>385</v>
      </c>
      <c r="B386">
        <v>2020</v>
      </c>
      <c r="C386" t="s">
        <v>97</v>
      </c>
      <c r="D386" t="s">
        <v>98</v>
      </c>
      <c r="F386" s="3" t="s">
        <v>14</v>
      </c>
      <c r="G386" s="3" t="s">
        <v>15</v>
      </c>
      <c r="H386" t="s">
        <v>24</v>
      </c>
      <c r="I386" s="3" t="s">
        <v>25</v>
      </c>
      <c r="J386" s="14"/>
      <c r="K386" s="3">
        <v>0</v>
      </c>
      <c r="L386" t="s">
        <v>18</v>
      </c>
      <c r="M386" t="s">
        <v>209</v>
      </c>
      <c r="N386" t="s">
        <v>20</v>
      </c>
      <c r="O386">
        <v>0</v>
      </c>
      <c r="P386" t="s">
        <v>1073</v>
      </c>
      <c r="Q386" t="s">
        <v>1073</v>
      </c>
      <c r="R386" t="s">
        <v>1073</v>
      </c>
      <c r="S386" t="str">
        <f t="shared" ref="S386:S449" si="22">IF(ISNUMBER(SEARCH(F386,$AF$12)),"","NI&gt;10")</f>
        <v/>
      </c>
    </row>
    <row r="387" spans="1:19" x14ac:dyDescent="0.15">
      <c r="A387">
        <v>386</v>
      </c>
      <c r="B387">
        <v>2020</v>
      </c>
      <c r="C387" t="s">
        <v>97</v>
      </c>
      <c r="D387" t="s">
        <v>98</v>
      </c>
      <c r="F387" s="3" t="s">
        <v>14</v>
      </c>
      <c r="G387" s="3" t="s">
        <v>15</v>
      </c>
      <c r="H387" t="s">
        <v>24</v>
      </c>
      <c r="I387" s="3" t="s">
        <v>25</v>
      </c>
      <c r="J387" s="14"/>
      <c r="K387" s="3">
        <v>0</v>
      </c>
      <c r="L387" t="s">
        <v>18</v>
      </c>
      <c r="M387" t="s">
        <v>209</v>
      </c>
      <c r="N387" t="s">
        <v>36</v>
      </c>
      <c r="O387">
        <v>1</v>
      </c>
      <c r="P387" t="s">
        <v>1073</v>
      </c>
      <c r="Q387" t="s">
        <v>1073</v>
      </c>
      <c r="R387" t="s">
        <v>1073</v>
      </c>
      <c r="S387" t="str">
        <f t="shared" si="22"/>
        <v/>
      </c>
    </row>
    <row r="388" spans="1:19" x14ac:dyDescent="0.15">
      <c r="A388">
        <v>387</v>
      </c>
      <c r="B388">
        <v>2020</v>
      </c>
      <c r="C388" t="s">
        <v>337</v>
      </c>
      <c r="D388" t="s">
        <v>338</v>
      </c>
      <c r="F388" s="3" t="s">
        <v>301</v>
      </c>
      <c r="G388" s="3" t="s">
        <v>43</v>
      </c>
      <c r="H388" t="s">
        <v>49</v>
      </c>
      <c r="I388" s="3" t="s">
        <v>17</v>
      </c>
      <c r="J388" s="14"/>
      <c r="K388" s="3">
        <v>100</v>
      </c>
      <c r="L388" t="s">
        <v>44</v>
      </c>
      <c r="M388" t="s">
        <v>209</v>
      </c>
      <c r="N388" t="s">
        <v>20</v>
      </c>
      <c r="O388">
        <v>1</v>
      </c>
      <c r="P388" t="s">
        <v>1073</v>
      </c>
      <c r="Q388" t="s">
        <v>1073</v>
      </c>
      <c r="R388" t="s">
        <v>1073</v>
      </c>
      <c r="S388" t="str">
        <f t="shared" si="22"/>
        <v/>
      </c>
    </row>
    <row r="389" spans="1:19" x14ac:dyDescent="0.15">
      <c r="A389">
        <v>388</v>
      </c>
      <c r="B389">
        <v>2020</v>
      </c>
      <c r="C389" t="s">
        <v>97</v>
      </c>
      <c r="D389" t="s">
        <v>98</v>
      </c>
      <c r="F389" s="3" t="s">
        <v>14</v>
      </c>
      <c r="G389" s="3" t="s">
        <v>15</v>
      </c>
      <c r="H389" t="s">
        <v>16</v>
      </c>
      <c r="I389" s="3" t="s">
        <v>17</v>
      </c>
      <c r="J389" s="14"/>
      <c r="K389" s="3">
        <v>100</v>
      </c>
      <c r="L389" t="s">
        <v>212</v>
      </c>
      <c r="M389" t="s">
        <v>209</v>
      </c>
      <c r="N389" t="s">
        <v>36</v>
      </c>
      <c r="O389">
        <v>0</v>
      </c>
      <c r="P389" t="s">
        <v>1073</v>
      </c>
      <c r="Q389" t="s">
        <v>1073</v>
      </c>
      <c r="R389" t="s">
        <v>1073</v>
      </c>
      <c r="S389" t="str">
        <f t="shared" si="22"/>
        <v/>
      </c>
    </row>
    <row r="390" spans="1:19" x14ac:dyDescent="0.15">
      <c r="A390">
        <v>389</v>
      </c>
      <c r="B390">
        <v>2020</v>
      </c>
      <c r="C390" t="s">
        <v>420</v>
      </c>
      <c r="D390" t="s">
        <v>421</v>
      </c>
      <c r="F390" s="3" t="s">
        <v>14</v>
      </c>
      <c r="G390" s="3" t="s">
        <v>15</v>
      </c>
      <c r="H390" t="s">
        <v>63</v>
      </c>
      <c r="I390" s="3" t="s">
        <v>17</v>
      </c>
      <c r="J390" s="14"/>
      <c r="K390" s="3">
        <v>100</v>
      </c>
      <c r="L390" t="s">
        <v>212</v>
      </c>
      <c r="M390" t="s">
        <v>209</v>
      </c>
      <c r="N390" t="s">
        <v>36</v>
      </c>
      <c r="O390">
        <v>0</v>
      </c>
      <c r="P390" t="s">
        <v>1073</v>
      </c>
      <c r="Q390" t="s">
        <v>1073</v>
      </c>
      <c r="R390" t="s">
        <v>1073</v>
      </c>
      <c r="S390" t="str">
        <f t="shared" si="22"/>
        <v/>
      </c>
    </row>
    <row r="391" spans="1:19" x14ac:dyDescent="0.15">
      <c r="A391">
        <v>390</v>
      </c>
      <c r="B391">
        <v>2020</v>
      </c>
      <c r="C391" t="s">
        <v>422</v>
      </c>
      <c r="D391" t="s">
        <v>307</v>
      </c>
      <c r="F391" s="3" t="s">
        <v>121</v>
      </c>
      <c r="G391" s="3" t="s">
        <v>43</v>
      </c>
      <c r="H391" t="s">
        <v>24</v>
      </c>
      <c r="I391" s="3" t="s">
        <v>25</v>
      </c>
      <c r="J391" s="14"/>
      <c r="K391" s="3">
        <v>50</v>
      </c>
      <c r="L391" t="s">
        <v>212</v>
      </c>
      <c r="M391" t="s">
        <v>209</v>
      </c>
      <c r="N391" t="s">
        <v>20</v>
      </c>
      <c r="O391">
        <v>0</v>
      </c>
      <c r="P391" t="s">
        <v>1073</v>
      </c>
      <c r="Q391" t="s">
        <v>1073</v>
      </c>
      <c r="R391" t="s">
        <v>1073</v>
      </c>
      <c r="S391" t="str">
        <f t="shared" si="22"/>
        <v/>
      </c>
    </row>
    <row r="392" spans="1:19" x14ac:dyDescent="0.15">
      <c r="A392">
        <v>391</v>
      </c>
      <c r="B392">
        <v>2020</v>
      </c>
      <c r="C392" t="s">
        <v>41</v>
      </c>
      <c r="D392" t="s">
        <v>42</v>
      </c>
      <c r="F392" s="3" t="s">
        <v>301</v>
      </c>
      <c r="G392" s="3" t="s">
        <v>43</v>
      </c>
      <c r="H392" t="s">
        <v>24</v>
      </c>
      <c r="I392" s="3" t="s">
        <v>25</v>
      </c>
      <c r="J392" s="14"/>
      <c r="K392" s="3">
        <v>50</v>
      </c>
      <c r="L392" t="s">
        <v>44</v>
      </c>
      <c r="M392" t="s">
        <v>209</v>
      </c>
      <c r="N392" t="s">
        <v>20</v>
      </c>
      <c r="O392">
        <v>1</v>
      </c>
      <c r="P392" t="s">
        <v>1073</v>
      </c>
      <c r="Q392" t="s">
        <v>1073</v>
      </c>
      <c r="R392" t="s">
        <v>1073</v>
      </c>
      <c r="S392" t="str">
        <f t="shared" si="22"/>
        <v/>
      </c>
    </row>
    <row r="393" spans="1:19" x14ac:dyDescent="0.15">
      <c r="A393">
        <v>392</v>
      </c>
      <c r="B393">
        <v>2020</v>
      </c>
      <c r="C393" t="s">
        <v>56</v>
      </c>
      <c r="D393" t="s">
        <v>57</v>
      </c>
      <c r="F393" s="3" t="s">
        <v>23</v>
      </c>
      <c r="G393" s="3" t="s">
        <v>23</v>
      </c>
      <c r="H393" t="s">
        <v>24</v>
      </c>
      <c r="I393" s="3" t="s">
        <v>25</v>
      </c>
      <c r="J393" s="14"/>
      <c r="K393" s="3">
        <v>0</v>
      </c>
      <c r="L393" t="s">
        <v>212</v>
      </c>
      <c r="M393" t="s">
        <v>209</v>
      </c>
      <c r="N393" t="s">
        <v>36</v>
      </c>
      <c r="O393">
        <v>0</v>
      </c>
      <c r="P393" t="s">
        <v>1081</v>
      </c>
      <c r="Q393" t="s">
        <v>1073</v>
      </c>
      <c r="R393" t="s">
        <v>1073</v>
      </c>
      <c r="S393" t="str">
        <f t="shared" si="22"/>
        <v/>
      </c>
    </row>
    <row r="394" spans="1:19" x14ac:dyDescent="0.15">
      <c r="A394">
        <v>393</v>
      </c>
      <c r="B394">
        <v>2020</v>
      </c>
      <c r="C394" t="s">
        <v>423</v>
      </c>
      <c r="D394" t="s">
        <v>424</v>
      </c>
      <c r="F394" s="3" t="s">
        <v>14</v>
      </c>
      <c r="G394" s="3" t="s">
        <v>15</v>
      </c>
      <c r="H394" t="s">
        <v>67</v>
      </c>
      <c r="I394" s="3" t="s">
        <v>17</v>
      </c>
      <c r="J394" s="14"/>
      <c r="K394" s="3">
        <v>100</v>
      </c>
      <c r="L394" t="s">
        <v>212</v>
      </c>
      <c r="M394" t="s">
        <v>209</v>
      </c>
      <c r="N394" t="s">
        <v>20</v>
      </c>
      <c r="O394">
        <v>0</v>
      </c>
      <c r="P394" t="s">
        <v>1073</v>
      </c>
      <c r="Q394" t="s">
        <v>1073</v>
      </c>
      <c r="R394" t="s">
        <v>1073</v>
      </c>
      <c r="S394" t="str">
        <f t="shared" si="22"/>
        <v/>
      </c>
    </row>
    <row r="395" spans="1:19" x14ac:dyDescent="0.15">
      <c r="A395">
        <v>394</v>
      </c>
      <c r="B395">
        <v>2020</v>
      </c>
      <c r="C395" t="s">
        <v>214</v>
      </c>
      <c r="D395" t="s">
        <v>215</v>
      </c>
      <c r="F395" s="3" t="s">
        <v>23</v>
      </c>
      <c r="G395" s="3" t="s">
        <v>23</v>
      </c>
      <c r="H395" t="s">
        <v>24</v>
      </c>
      <c r="I395" s="3" t="s">
        <v>25</v>
      </c>
      <c r="J395" s="14"/>
      <c r="K395" s="3">
        <v>0</v>
      </c>
      <c r="L395" t="s">
        <v>212</v>
      </c>
      <c r="M395" t="s">
        <v>209</v>
      </c>
      <c r="N395" t="s">
        <v>20</v>
      </c>
      <c r="O395">
        <v>0</v>
      </c>
      <c r="P395" t="s">
        <v>1081</v>
      </c>
      <c r="Q395" t="s">
        <v>1073</v>
      </c>
      <c r="R395" t="s">
        <v>1073</v>
      </c>
      <c r="S395" t="str">
        <f t="shared" si="22"/>
        <v/>
      </c>
    </row>
    <row r="396" spans="1:19" x14ac:dyDescent="0.15">
      <c r="A396">
        <v>395</v>
      </c>
      <c r="B396">
        <v>2020</v>
      </c>
      <c r="C396" t="s">
        <v>241</v>
      </c>
      <c r="D396" t="s">
        <v>242</v>
      </c>
      <c r="F396" s="3" t="s">
        <v>74</v>
      </c>
      <c r="G396" s="3" t="s">
        <v>35</v>
      </c>
      <c r="H396" s="7" t="s">
        <v>54</v>
      </c>
      <c r="I396" s="3" t="s">
        <v>25</v>
      </c>
      <c r="J396" s="14"/>
      <c r="K396" s="3">
        <v>50</v>
      </c>
      <c r="L396" t="s">
        <v>212</v>
      </c>
      <c r="M396" t="s">
        <v>209</v>
      </c>
      <c r="N396" t="s">
        <v>50</v>
      </c>
      <c r="O396">
        <v>0</v>
      </c>
      <c r="P396" t="s">
        <v>1073</v>
      </c>
      <c r="Q396" t="s">
        <v>1073</v>
      </c>
      <c r="R396" t="s">
        <v>1073</v>
      </c>
      <c r="S396" t="str">
        <f t="shared" si="22"/>
        <v/>
      </c>
    </row>
    <row r="397" spans="1:19" x14ac:dyDescent="0.15">
      <c r="A397">
        <v>396</v>
      </c>
      <c r="B397">
        <v>2020</v>
      </c>
      <c r="C397" t="s">
        <v>326</v>
      </c>
      <c r="D397" t="s">
        <v>327</v>
      </c>
      <c r="F397" s="3" t="s">
        <v>14</v>
      </c>
      <c r="G397" s="3" t="s">
        <v>15</v>
      </c>
      <c r="H397" t="s">
        <v>16</v>
      </c>
      <c r="I397" s="3" t="s">
        <v>17</v>
      </c>
      <c r="J397" s="14"/>
      <c r="K397" s="3">
        <v>100</v>
      </c>
      <c r="L397" t="s">
        <v>18</v>
      </c>
      <c r="M397" t="s">
        <v>209</v>
      </c>
      <c r="N397" t="s">
        <v>36</v>
      </c>
      <c r="O397">
        <v>1</v>
      </c>
      <c r="P397" t="s">
        <v>1073</v>
      </c>
      <c r="Q397" t="s">
        <v>1073</v>
      </c>
      <c r="R397" t="s">
        <v>1073</v>
      </c>
      <c r="S397" t="str">
        <f t="shared" si="22"/>
        <v/>
      </c>
    </row>
    <row r="398" spans="1:19" x14ac:dyDescent="0.15">
      <c r="A398">
        <v>397</v>
      </c>
      <c r="B398">
        <v>2020</v>
      </c>
      <c r="C398" t="s">
        <v>214</v>
      </c>
      <c r="D398" t="s">
        <v>215</v>
      </c>
      <c r="F398" s="3" t="s">
        <v>23</v>
      </c>
      <c r="G398" s="3" t="s">
        <v>23</v>
      </c>
      <c r="H398" t="s">
        <v>67</v>
      </c>
      <c r="I398" s="3" t="s">
        <v>17</v>
      </c>
      <c r="J398" s="14"/>
      <c r="K398" s="3">
        <v>100</v>
      </c>
      <c r="L398" t="s">
        <v>212</v>
      </c>
      <c r="M398" t="s">
        <v>209</v>
      </c>
      <c r="N398" t="s">
        <v>20</v>
      </c>
      <c r="O398">
        <v>0</v>
      </c>
      <c r="P398" t="s">
        <v>1081</v>
      </c>
      <c r="Q398" t="s">
        <v>1073</v>
      </c>
      <c r="R398" t="s">
        <v>1073</v>
      </c>
      <c r="S398" t="str">
        <f t="shared" si="22"/>
        <v/>
      </c>
    </row>
    <row r="399" spans="1:19" x14ac:dyDescent="0.15">
      <c r="A399">
        <v>398</v>
      </c>
      <c r="B399">
        <v>2020</v>
      </c>
      <c r="C399" t="s">
        <v>218</v>
      </c>
      <c r="D399" t="s">
        <v>219</v>
      </c>
      <c r="F399" s="3" t="s">
        <v>23</v>
      </c>
      <c r="G399" s="3" t="s">
        <v>23</v>
      </c>
      <c r="H399" t="s">
        <v>24</v>
      </c>
      <c r="I399" s="3" t="s">
        <v>25</v>
      </c>
      <c r="J399" s="14"/>
      <c r="K399" s="3">
        <v>0</v>
      </c>
      <c r="L399" t="s">
        <v>212</v>
      </c>
      <c r="M399" t="s">
        <v>209</v>
      </c>
      <c r="N399" t="s">
        <v>36</v>
      </c>
      <c r="O399">
        <v>0</v>
      </c>
      <c r="P399" t="s">
        <v>1081</v>
      </c>
      <c r="Q399" t="s">
        <v>1073</v>
      </c>
      <c r="R399" t="s">
        <v>1073</v>
      </c>
      <c r="S399" t="str">
        <f t="shared" si="22"/>
        <v/>
      </c>
    </row>
    <row r="400" spans="1:19" x14ac:dyDescent="0.15">
      <c r="A400">
        <v>399</v>
      </c>
      <c r="B400">
        <v>2020</v>
      </c>
      <c r="C400" t="s">
        <v>87</v>
      </c>
      <c r="D400" t="s">
        <v>220</v>
      </c>
      <c r="F400" s="3" t="s">
        <v>89</v>
      </c>
      <c r="G400" s="3" t="s">
        <v>43</v>
      </c>
      <c r="H400" t="s">
        <v>24</v>
      </c>
      <c r="I400" s="3" t="s">
        <v>25</v>
      </c>
      <c r="J400" s="14"/>
      <c r="K400" s="3">
        <v>50</v>
      </c>
      <c r="L400" t="s">
        <v>44</v>
      </c>
      <c r="M400" t="s">
        <v>209</v>
      </c>
      <c r="N400" t="s">
        <v>20</v>
      </c>
      <c r="O400">
        <v>1</v>
      </c>
      <c r="P400" t="s">
        <v>1073</v>
      </c>
      <c r="Q400" t="s">
        <v>1073</v>
      </c>
      <c r="R400" t="s">
        <v>1073</v>
      </c>
      <c r="S400" t="str">
        <f t="shared" si="22"/>
        <v/>
      </c>
    </row>
    <row r="401" spans="1:19" x14ac:dyDescent="0.15">
      <c r="A401">
        <v>400</v>
      </c>
      <c r="B401">
        <v>2020</v>
      </c>
      <c r="C401" t="s">
        <v>21</v>
      </c>
      <c r="D401" t="s">
        <v>22</v>
      </c>
      <c r="F401" s="3" t="s">
        <v>23</v>
      </c>
      <c r="G401" s="3" t="s">
        <v>23</v>
      </c>
      <c r="H401" t="s">
        <v>24</v>
      </c>
      <c r="I401" s="3" t="s">
        <v>25</v>
      </c>
      <c r="J401" s="14"/>
      <c r="K401" s="3">
        <v>0</v>
      </c>
      <c r="L401" t="s">
        <v>212</v>
      </c>
      <c r="M401" t="s">
        <v>209</v>
      </c>
      <c r="N401" t="s">
        <v>36</v>
      </c>
      <c r="O401">
        <v>0</v>
      </c>
      <c r="P401" t="s">
        <v>1081</v>
      </c>
      <c r="Q401" t="s">
        <v>1073</v>
      </c>
      <c r="R401" t="s">
        <v>1073</v>
      </c>
      <c r="S401" t="str">
        <f t="shared" si="22"/>
        <v/>
      </c>
    </row>
    <row r="402" spans="1:19" x14ac:dyDescent="0.15">
      <c r="A402">
        <v>401</v>
      </c>
      <c r="B402">
        <v>2020</v>
      </c>
      <c r="C402" t="s">
        <v>425</v>
      </c>
      <c r="D402" t="s">
        <v>426</v>
      </c>
      <c r="F402" s="3" t="s">
        <v>23</v>
      </c>
      <c r="G402" s="3" t="s">
        <v>23</v>
      </c>
      <c r="H402" t="s">
        <v>24</v>
      </c>
      <c r="I402" s="3" t="s">
        <v>25</v>
      </c>
      <c r="J402" s="14"/>
      <c r="K402" s="3">
        <v>0</v>
      </c>
      <c r="L402" t="s">
        <v>18</v>
      </c>
      <c r="M402" t="s">
        <v>209</v>
      </c>
      <c r="N402" t="s">
        <v>20</v>
      </c>
      <c r="O402">
        <v>1</v>
      </c>
      <c r="P402" t="s">
        <v>1081</v>
      </c>
      <c r="Q402" t="s">
        <v>1073</v>
      </c>
      <c r="R402" t="s">
        <v>1073</v>
      </c>
      <c r="S402" t="str">
        <f t="shared" si="22"/>
        <v/>
      </c>
    </row>
    <row r="403" spans="1:19" x14ac:dyDescent="0.15">
      <c r="A403">
        <v>402</v>
      </c>
      <c r="B403">
        <v>2020</v>
      </c>
      <c r="C403" t="s">
        <v>204</v>
      </c>
      <c r="D403" t="s">
        <v>297</v>
      </c>
      <c r="F403" s="3" t="s">
        <v>23</v>
      </c>
      <c r="G403" s="3" t="s">
        <v>23</v>
      </c>
      <c r="H403" t="s">
        <v>24</v>
      </c>
      <c r="I403" s="3" t="s">
        <v>25</v>
      </c>
      <c r="J403" s="14"/>
      <c r="K403" s="3">
        <v>0</v>
      </c>
      <c r="L403" t="s">
        <v>212</v>
      </c>
      <c r="M403" t="s">
        <v>209</v>
      </c>
      <c r="N403" t="s">
        <v>20</v>
      </c>
      <c r="O403">
        <v>0</v>
      </c>
      <c r="P403" t="s">
        <v>1081</v>
      </c>
      <c r="Q403" t="s">
        <v>1073</v>
      </c>
      <c r="R403" t="s">
        <v>1073</v>
      </c>
      <c r="S403" t="str">
        <f t="shared" si="22"/>
        <v/>
      </c>
    </row>
    <row r="404" spans="1:19" x14ac:dyDescent="0.15">
      <c r="A404">
        <v>403</v>
      </c>
      <c r="B404">
        <v>2020</v>
      </c>
      <c r="C404" t="s">
        <v>258</v>
      </c>
      <c r="D404" t="s">
        <v>427</v>
      </c>
      <c r="F404" s="3" t="s">
        <v>23</v>
      </c>
      <c r="G404" s="3" t="s">
        <v>23</v>
      </c>
      <c r="H404" t="s">
        <v>24</v>
      </c>
      <c r="I404" s="3" t="s">
        <v>25</v>
      </c>
      <c r="J404" s="14"/>
      <c r="K404" s="3">
        <v>0</v>
      </c>
      <c r="L404" t="s">
        <v>18</v>
      </c>
      <c r="M404" t="s">
        <v>209</v>
      </c>
      <c r="N404" t="s">
        <v>36</v>
      </c>
      <c r="O404">
        <v>2</v>
      </c>
      <c r="P404" t="s">
        <v>1081</v>
      </c>
      <c r="Q404" t="s">
        <v>1073</v>
      </c>
      <c r="R404" t="s">
        <v>1073</v>
      </c>
      <c r="S404" t="str">
        <f t="shared" si="22"/>
        <v/>
      </c>
    </row>
    <row r="405" spans="1:19" x14ac:dyDescent="0.15">
      <c r="A405">
        <v>404</v>
      </c>
      <c r="B405">
        <v>2020</v>
      </c>
      <c r="C405" t="s">
        <v>428</v>
      </c>
      <c r="D405" t="s">
        <v>293</v>
      </c>
      <c r="F405" s="3" t="s">
        <v>23</v>
      </c>
      <c r="G405" s="3" t="s">
        <v>23</v>
      </c>
      <c r="H405" t="s">
        <v>71</v>
      </c>
      <c r="I405" s="3" t="s">
        <v>17</v>
      </c>
      <c r="J405" s="14"/>
      <c r="K405" s="3">
        <v>100</v>
      </c>
      <c r="L405" t="s">
        <v>212</v>
      </c>
      <c r="M405" t="s">
        <v>209</v>
      </c>
      <c r="N405" t="s">
        <v>20</v>
      </c>
      <c r="O405">
        <v>0</v>
      </c>
      <c r="P405" t="s">
        <v>1073</v>
      </c>
      <c r="Q405" t="s">
        <v>1073</v>
      </c>
      <c r="R405" t="s">
        <v>1073</v>
      </c>
      <c r="S405" t="str">
        <f t="shared" si="22"/>
        <v/>
      </c>
    </row>
    <row r="406" spans="1:19" x14ac:dyDescent="0.15">
      <c r="A406">
        <v>405</v>
      </c>
      <c r="B406">
        <v>2020</v>
      </c>
      <c r="C406" t="s">
        <v>429</v>
      </c>
      <c r="D406" t="s">
        <v>430</v>
      </c>
      <c r="F406" s="3" t="s">
        <v>23</v>
      </c>
      <c r="G406" s="3" t="s">
        <v>23</v>
      </c>
      <c r="H406" t="s">
        <v>63</v>
      </c>
      <c r="I406" s="3" t="s">
        <v>25</v>
      </c>
      <c r="J406" s="14"/>
      <c r="K406" s="3">
        <v>0</v>
      </c>
      <c r="L406" t="s">
        <v>18</v>
      </c>
      <c r="M406" t="s">
        <v>209</v>
      </c>
      <c r="N406" t="s">
        <v>36</v>
      </c>
      <c r="O406">
        <v>1</v>
      </c>
      <c r="P406" t="s">
        <v>1073</v>
      </c>
      <c r="Q406" t="s">
        <v>1073</v>
      </c>
      <c r="R406" t="s">
        <v>1073</v>
      </c>
      <c r="S406" t="str">
        <f t="shared" si="22"/>
        <v/>
      </c>
    </row>
    <row r="407" spans="1:19" x14ac:dyDescent="0.15">
      <c r="A407">
        <v>406</v>
      </c>
      <c r="B407">
        <v>2020</v>
      </c>
      <c r="C407" t="s">
        <v>77</v>
      </c>
      <c r="D407" t="s">
        <v>78</v>
      </c>
      <c r="F407" s="3" t="s">
        <v>78</v>
      </c>
      <c r="G407" s="3" t="s">
        <v>35</v>
      </c>
      <c r="H407" t="s">
        <v>24</v>
      </c>
      <c r="I407" s="3" t="s">
        <v>25</v>
      </c>
      <c r="J407" s="14"/>
      <c r="K407" s="3">
        <v>50</v>
      </c>
      <c r="L407" t="s">
        <v>18</v>
      </c>
      <c r="M407" t="s">
        <v>209</v>
      </c>
      <c r="N407" t="s">
        <v>20</v>
      </c>
      <c r="O407">
        <v>2</v>
      </c>
      <c r="P407" t="s">
        <v>1073</v>
      </c>
      <c r="Q407" t="s">
        <v>1073</v>
      </c>
      <c r="R407" t="s">
        <v>1073</v>
      </c>
      <c r="S407" t="str">
        <f t="shared" si="22"/>
        <v>NI&gt;10</v>
      </c>
    </row>
    <row r="408" spans="1:19" x14ac:dyDescent="0.15">
      <c r="A408">
        <v>407</v>
      </c>
      <c r="B408">
        <v>2020</v>
      </c>
      <c r="C408" t="s">
        <v>21</v>
      </c>
      <c r="D408" t="s">
        <v>22</v>
      </c>
      <c r="F408" s="3" t="s">
        <v>23</v>
      </c>
      <c r="G408" s="3" t="s">
        <v>23</v>
      </c>
      <c r="H408" t="s">
        <v>24</v>
      </c>
      <c r="I408" s="3" t="s">
        <v>25</v>
      </c>
      <c r="J408" s="14"/>
      <c r="K408" s="3">
        <v>0</v>
      </c>
      <c r="L408" t="s">
        <v>212</v>
      </c>
      <c r="M408" t="s">
        <v>209</v>
      </c>
      <c r="N408" t="s">
        <v>20</v>
      </c>
      <c r="O408">
        <v>0</v>
      </c>
      <c r="P408" t="s">
        <v>1081</v>
      </c>
      <c r="Q408" t="s">
        <v>1073</v>
      </c>
      <c r="R408" t="s">
        <v>1073</v>
      </c>
      <c r="S408" t="str">
        <f t="shared" si="22"/>
        <v/>
      </c>
    </row>
    <row r="409" spans="1:19" x14ac:dyDescent="0.15">
      <c r="A409">
        <v>408</v>
      </c>
      <c r="B409">
        <v>2020</v>
      </c>
      <c r="C409" t="s">
        <v>431</v>
      </c>
      <c r="D409" t="s">
        <v>432</v>
      </c>
      <c r="F409" s="3" t="s">
        <v>23</v>
      </c>
      <c r="G409" s="3" t="s">
        <v>23</v>
      </c>
      <c r="H409" t="s">
        <v>71</v>
      </c>
      <c r="I409" s="3" t="s">
        <v>17</v>
      </c>
      <c r="J409" s="14"/>
      <c r="K409" s="3">
        <v>100</v>
      </c>
      <c r="L409" t="s">
        <v>212</v>
      </c>
      <c r="M409" t="s">
        <v>209</v>
      </c>
      <c r="N409" t="s">
        <v>50</v>
      </c>
      <c r="O409">
        <v>0</v>
      </c>
      <c r="P409" t="s">
        <v>1073</v>
      </c>
      <c r="Q409" t="s">
        <v>1073</v>
      </c>
      <c r="R409" t="s">
        <v>1073</v>
      </c>
      <c r="S409" t="str">
        <f t="shared" si="22"/>
        <v/>
      </c>
    </row>
    <row r="410" spans="1:19" x14ac:dyDescent="0.15">
      <c r="A410">
        <v>409</v>
      </c>
      <c r="B410">
        <v>2020</v>
      </c>
      <c r="C410" t="s">
        <v>39</v>
      </c>
      <c r="D410" t="s">
        <v>391</v>
      </c>
      <c r="F410" s="3" t="s">
        <v>23</v>
      </c>
      <c r="G410" s="3" t="s">
        <v>23</v>
      </c>
      <c r="H410" t="s">
        <v>24</v>
      </c>
      <c r="I410" s="3" t="s">
        <v>25</v>
      </c>
      <c r="J410" s="14"/>
      <c r="K410" s="3">
        <v>0</v>
      </c>
      <c r="L410" t="s">
        <v>18</v>
      </c>
      <c r="M410" t="s">
        <v>209</v>
      </c>
      <c r="N410" t="s">
        <v>20</v>
      </c>
      <c r="O410">
        <v>2</v>
      </c>
      <c r="P410" t="s">
        <v>1081</v>
      </c>
      <c r="Q410" t="s">
        <v>1073</v>
      </c>
      <c r="R410" t="s">
        <v>1073</v>
      </c>
      <c r="S410" t="str">
        <f t="shared" si="22"/>
        <v/>
      </c>
    </row>
    <row r="411" spans="1:19" x14ac:dyDescent="0.15">
      <c r="A411">
        <v>410</v>
      </c>
      <c r="B411">
        <v>2020</v>
      </c>
      <c r="C411" t="s">
        <v>196</v>
      </c>
      <c r="D411" t="s">
        <v>197</v>
      </c>
      <c r="F411" s="3" t="s">
        <v>301</v>
      </c>
      <c r="G411" s="3" t="s">
        <v>43</v>
      </c>
      <c r="H411" t="s">
        <v>24</v>
      </c>
      <c r="I411" s="3" t="s">
        <v>25</v>
      </c>
      <c r="J411" s="14"/>
      <c r="K411" s="3">
        <v>50</v>
      </c>
      <c r="L411" t="s">
        <v>212</v>
      </c>
      <c r="M411" t="s">
        <v>209</v>
      </c>
      <c r="N411" t="s">
        <v>20</v>
      </c>
      <c r="O411">
        <v>0</v>
      </c>
      <c r="P411" t="s">
        <v>1073</v>
      </c>
      <c r="Q411" t="s">
        <v>1073</v>
      </c>
      <c r="R411" t="s">
        <v>1073</v>
      </c>
      <c r="S411" t="str">
        <f t="shared" si="22"/>
        <v/>
      </c>
    </row>
    <row r="412" spans="1:19" x14ac:dyDescent="0.15">
      <c r="A412">
        <v>411</v>
      </c>
      <c r="B412">
        <v>2020</v>
      </c>
      <c r="C412" t="s">
        <v>165</v>
      </c>
      <c r="D412" t="s">
        <v>166</v>
      </c>
      <c r="F412" s="3" t="s">
        <v>83</v>
      </c>
      <c r="G412" s="3" t="s">
        <v>35</v>
      </c>
      <c r="H412" t="s">
        <v>16</v>
      </c>
      <c r="I412" s="3" t="s">
        <v>17</v>
      </c>
      <c r="J412" s="14"/>
      <c r="K412" s="3">
        <v>100</v>
      </c>
      <c r="L412" t="s">
        <v>18</v>
      </c>
      <c r="M412" t="s">
        <v>209</v>
      </c>
      <c r="N412" t="s">
        <v>36</v>
      </c>
      <c r="O412">
        <v>1</v>
      </c>
      <c r="P412" t="s">
        <v>1073</v>
      </c>
      <c r="Q412" t="s">
        <v>1073</v>
      </c>
      <c r="R412" t="s">
        <v>1073</v>
      </c>
      <c r="S412" t="str">
        <f t="shared" si="22"/>
        <v/>
      </c>
    </row>
    <row r="413" spans="1:19" x14ac:dyDescent="0.15">
      <c r="A413">
        <v>412</v>
      </c>
      <c r="B413">
        <v>2020</v>
      </c>
      <c r="C413" t="s">
        <v>433</v>
      </c>
      <c r="D413" t="s">
        <v>246</v>
      </c>
      <c r="F413" s="3" t="s">
        <v>23</v>
      </c>
      <c r="G413" s="3" t="s">
        <v>23</v>
      </c>
      <c r="H413" t="s">
        <v>24</v>
      </c>
      <c r="I413" s="3" t="s">
        <v>25</v>
      </c>
      <c r="J413" s="14"/>
      <c r="K413" s="3">
        <v>0</v>
      </c>
      <c r="L413" t="s">
        <v>212</v>
      </c>
      <c r="M413" t="s">
        <v>209</v>
      </c>
      <c r="N413" t="s">
        <v>36</v>
      </c>
      <c r="O413">
        <v>0</v>
      </c>
      <c r="P413" t="s">
        <v>1081</v>
      </c>
      <c r="Q413" t="s">
        <v>1073</v>
      </c>
      <c r="R413" t="s">
        <v>1073</v>
      </c>
      <c r="S413" t="str">
        <f t="shared" si="22"/>
        <v/>
      </c>
    </row>
    <row r="414" spans="1:19" x14ac:dyDescent="0.15">
      <c r="A414">
        <v>413</v>
      </c>
      <c r="B414">
        <v>2020</v>
      </c>
      <c r="C414" t="s">
        <v>132</v>
      </c>
      <c r="D414" t="s">
        <v>133</v>
      </c>
      <c r="F414" s="3" t="s">
        <v>23</v>
      </c>
      <c r="G414" s="3" t="s">
        <v>23</v>
      </c>
      <c r="H414" s="7" t="s">
        <v>54</v>
      </c>
      <c r="I414" s="3" t="s">
        <v>25</v>
      </c>
      <c r="J414" s="14"/>
      <c r="K414" s="3">
        <v>0</v>
      </c>
      <c r="L414" t="s">
        <v>212</v>
      </c>
      <c r="M414" t="s">
        <v>209</v>
      </c>
      <c r="N414" t="s">
        <v>50</v>
      </c>
      <c r="O414">
        <v>0</v>
      </c>
      <c r="P414" t="s">
        <v>1081</v>
      </c>
      <c r="Q414" t="s">
        <v>1073</v>
      </c>
      <c r="R414" t="s">
        <v>1073</v>
      </c>
      <c r="S414" t="str">
        <f t="shared" si="22"/>
        <v/>
      </c>
    </row>
    <row r="415" spans="1:19" x14ac:dyDescent="0.15">
      <c r="A415">
        <v>414</v>
      </c>
      <c r="B415">
        <v>2020</v>
      </c>
      <c r="C415" t="s">
        <v>113</v>
      </c>
      <c r="D415" t="s">
        <v>114</v>
      </c>
      <c r="F415" s="3" t="s">
        <v>23</v>
      </c>
      <c r="G415" s="3" t="s">
        <v>23</v>
      </c>
      <c r="H415" t="s">
        <v>24</v>
      </c>
      <c r="I415" s="3" t="s">
        <v>25</v>
      </c>
      <c r="J415" s="14"/>
      <c r="K415" s="3">
        <v>0</v>
      </c>
      <c r="L415" t="s">
        <v>18</v>
      </c>
      <c r="M415" t="s">
        <v>209</v>
      </c>
      <c r="N415" t="s">
        <v>20</v>
      </c>
      <c r="O415">
        <v>1</v>
      </c>
      <c r="P415" t="s">
        <v>1081</v>
      </c>
      <c r="Q415" t="s">
        <v>1073</v>
      </c>
      <c r="R415" t="s">
        <v>1073</v>
      </c>
      <c r="S415" t="str">
        <f t="shared" si="22"/>
        <v/>
      </c>
    </row>
    <row r="416" spans="1:19" x14ac:dyDescent="0.15">
      <c r="A416">
        <v>415</v>
      </c>
      <c r="B416">
        <v>2020</v>
      </c>
      <c r="C416" t="s">
        <v>326</v>
      </c>
      <c r="D416" t="s">
        <v>327</v>
      </c>
      <c r="F416" s="3" t="s">
        <v>14</v>
      </c>
      <c r="G416" s="3" t="s">
        <v>15</v>
      </c>
      <c r="H416" t="s">
        <v>60</v>
      </c>
      <c r="I416" s="3" t="s">
        <v>25</v>
      </c>
      <c r="J416" s="14"/>
      <c r="K416" s="3">
        <v>0</v>
      </c>
      <c r="L416" t="s">
        <v>212</v>
      </c>
      <c r="M416" t="s">
        <v>209</v>
      </c>
      <c r="N416" t="s">
        <v>36</v>
      </c>
      <c r="O416">
        <v>0</v>
      </c>
      <c r="P416" t="s">
        <v>1073</v>
      </c>
      <c r="Q416" t="s">
        <v>1073</v>
      </c>
      <c r="R416" t="s">
        <v>1073</v>
      </c>
      <c r="S416" t="str">
        <f t="shared" si="22"/>
        <v/>
      </c>
    </row>
    <row r="417" spans="1:19" x14ac:dyDescent="0.15">
      <c r="A417">
        <v>416</v>
      </c>
      <c r="B417">
        <v>2020</v>
      </c>
      <c r="C417" t="s">
        <v>132</v>
      </c>
      <c r="D417" t="s">
        <v>133</v>
      </c>
      <c r="F417" s="3" t="s">
        <v>23</v>
      </c>
      <c r="G417" s="3" t="s">
        <v>23</v>
      </c>
      <c r="H417" t="s">
        <v>24</v>
      </c>
      <c r="I417" s="3" t="s">
        <v>25</v>
      </c>
      <c r="J417" s="14"/>
      <c r="K417" s="3">
        <v>0</v>
      </c>
      <c r="L417" t="s">
        <v>18</v>
      </c>
      <c r="M417" t="s">
        <v>209</v>
      </c>
      <c r="N417" t="s">
        <v>36</v>
      </c>
      <c r="O417">
        <v>1</v>
      </c>
      <c r="P417" t="s">
        <v>1081</v>
      </c>
      <c r="Q417" t="s">
        <v>1073</v>
      </c>
      <c r="R417" t="s">
        <v>1073</v>
      </c>
      <c r="S417" t="str">
        <f t="shared" si="22"/>
        <v/>
      </c>
    </row>
    <row r="418" spans="1:19" x14ac:dyDescent="0.15">
      <c r="A418">
        <v>417</v>
      </c>
      <c r="B418">
        <v>2020</v>
      </c>
      <c r="C418" t="s">
        <v>331</v>
      </c>
      <c r="D418" t="s">
        <v>246</v>
      </c>
      <c r="F418" s="3" t="s">
        <v>23</v>
      </c>
      <c r="G418" s="3" t="s">
        <v>23</v>
      </c>
      <c r="H418" t="s">
        <v>24</v>
      </c>
      <c r="I418" s="3" t="s">
        <v>25</v>
      </c>
      <c r="J418" s="14"/>
      <c r="K418" s="3">
        <v>0</v>
      </c>
      <c r="L418" t="s">
        <v>212</v>
      </c>
      <c r="M418" t="s">
        <v>209</v>
      </c>
      <c r="N418" t="s">
        <v>36</v>
      </c>
      <c r="O418">
        <v>0</v>
      </c>
      <c r="P418" t="s">
        <v>1081</v>
      </c>
      <c r="Q418" t="s">
        <v>1073</v>
      </c>
      <c r="R418" t="s">
        <v>1073</v>
      </c>
      <c r="S418" t="str">
        <f t="shared" si="22"/>
        <v/>
      </c>
    </row>
    <row r="419" spans="1:19" x14ac:dyDescent="0.15">
      <c r="A419">
        <v>418</v>
      </c>
      <c r="B419">
        <v>2020</v>
      </c>
      <c r="C419" t="s">
        <v>206</v>
      </c>
      <c r="D419" t="s">
        <v>223</v>
      </c>
      <c r="F419" s="3" t="s">
        <v>23</v>
      </c>
      <c r="G419" s="3" t="s">
        <v>23</v>
      </c>
      <c r="H419" t="s">
        <v>16</v>
      </c>
      <c r="I419" s="3" t="s">
        <v>17</v>
      </c>
      <c r="J419" s="14"/>
      <c r="K419" s="3">
        <v>100</v>
      </c>
      <c r="L419" t="s">
        <v>18</v>
      </c>
      <c r="M419" t="s">
        <v>209</v>
      </c>
      <c r="N419" t="s">
        <v>36</v>
      </c>
      <c r="O419">
        <v>2</v>
      </c>
      <c r="P419" t="s">
        <v>1081</v>
      </c>
      <c r="Q419" t="s">
        <v>1073</v>
      </c>
      <c r="R419" t="s">
        <v>1073</v>
      </c>
      <c r="S419" t="str">
        <f t="shared" si="22"/>
        <v/>
      </c>
    </row>
    <row r="420" spans="1:19" x14ac:dyDescent="0.15">
      <c r="A420">
        <v>419</v>
      </c>
      <c r="B420">
        <v>2020</v>
      </c>
      <c r="C420" t="s">
        <v>113</v>
      </c>
      <c r="D420" t="s">
        <v>114</v>
      </c>
      <c r="F420" s="3" t="s">
        <v>23</v>
      </c>
      <c r="G420" s="3" t="s">
        <v>23</v>
      </c>
      <c r="H420" t="s">
        <v>16</v>
      </c>
      <c r="I420" s="3" t="s">
        <v>17</v>
      </c>
      <c r="J420" s="14"/>
      <c r="K420" s="3">
        <v>100</v>
      </c>
      <c r="L420" t="s">
        <v>18</v>
      </c>
      <c r="M420" t="s">
        <v>209</v>
      </c>
      <c r="N420" t="s">
        <v>36</v>
      </c>
      <c r="O420">
        <v>5</v>
      </c>
      <c r="P420" t="s">
        <v>1081</v>
      </c>
      <c r="Q420" t="s">
        <v>1073</v>
      </c>
      <c r="R420" t="s">
        <v>1073</v>
      </c>
      <c r="S420" t="str">
        <f t="shared" si="22"/>
        <v/>
      </c>
    </row>
    <row r="421" spans="1:19" x14ac:dyDescent="0.15">
      <c r="A421">
        <v>420</v>
      </c>
      <c r="B421">
        <v>2020</v>
      </c>
      <c r="C421" t="s">
        <v>214</v>
      </c>
      <c r="D421" t="s">
        <v>215</v>
      </c>
      <c r="F421" s="3" t="s">
        <v>23</v>
      </c>
      <c r="G421" s="3" t="s">
        <v>23</v>
      </c>
      <c r="H421" t="s">
        <v>24</v>
      </c>
      <c r="I421" s="3" t="s">
        <v>25</v>
      </c>
      <c r="J421" s="14"/>
      <c r="K421" s="3">
        <v>0</v>
      </c>
      <c r="L421" t="s">
        <v>44</v>
      </c>
      <c r="M421" t="s">
        <v>209</v>
      </c>
      <c r="N421" t="s">
        <v>20</v>
      </c>
      <c r="O421">
        <v>1</v>
      </c>
      <c r="P421" t="s">
        <v>1081</v>
      </c>
      <c r="Q421" t="s">
        <v>1073</v>
      </c>
      <c r="R421" t="s">
        <v>1073</v>
      </c>
      <c r="S421" t="str">
        <f t="shared" si="22"/>
        <v/>
      </c>
    </row>
    <row r="422" spans="1:19" x14ac:dyDescent="0.15">
      <c r="A422">
        <v>421</v>
      </c>
      <c r="B422">
        <v>2020</v>
      </c>
      <c r="C422" t="s">
        <v>132</v>
      </c>
      <c r="D422" t="s">
        <v>133</v>
      </c>
      <c r="F422" s="3" t="s">
        <v>23</v>
      </c>
      <c r="G422" s="3" t="s">
        <v>23</v>
      </c>
      <c r="H422" t="s">
        <v>16</v>
      </c>
      <c r="I422" s="3" t="s">
        <v>17</v>
      </c>
      <c r="J422" s="14"/>
      <c r="K422" s="3">
        <v>100</v>
      </c>
      <c r="L422" t="s">
        <v>212</v>
      </c>
      <c r="M422" t="s">
        <v>209</v>
      </c>
      <c r="N422" t="s">
        <v>36</v>
      </c>
      <c r="O422">
        <v>0</v>
      </c>
      <c r="P422" t="s">
        <v>1081</v>
      </c>
      <c r="Q422" t="s">
        <v>1073</v>
      </c>
      <c r="R422" t="s">
        <v>1073</v>
      </c>
      <c r="S422" t="str">
        <f t="shared" si="22"/>
        <v/>
      </c>
    </row>
    <row r="423" spans="1:19" x14ac:dyDescent="0.15">
      <c r="A423">
        <v>422</v>
      </c>
      <c r="B423">
        <v>2020</v>
      </c>
      <c r="C423" t="s">
        <v>113</v>
      </c>
      <c r="D423" t="s">
        <v>434</v>
      </c>
      <c r="F423" s="3" t="s">
        <v>23</v>
      </c>
      <c r="G423" s="3" t="s">
        <v>23</v>
      </c>
      <c r="H423" t="s">
        <v>16</v>
      </c>
      <c r="I423" s="3" t="s">
        <v>354</v>
      </c>
      <c r="J423" s="14"/>
      <c r="K423" s="3">
        <v>0</v>
      </c>
      <c r="L423" t="s">
        <v>18</v>
      </c>
      <c r="M423" t="s">
        <v>209</v>
      </c>
      <c r="N423" t="s">
        <v>20</v>
      </c>
      <c r="O423">
        <v>1</v>
      </c>
      <c r="P423" t="s">
        <v>1081</v>
      </c>
      <c r="Q423" t="s">
        <v>1073</v>
      </c>
      <c r="R423" t="s">
        <v>1073</v>
      </c>
      <c r="S423" t="str">
        <f t="shared" si="22"/>
        <v/>
      </c>
    </row>
    <row r="424" spans="1:19" x14ac:dyDescent="0.15">
      <c r="A424">
        <v>423</v>
      </c>
      <c r="B424">
        <v>2020</v>
      </c>
      <c r="C424" t="s">
        <v>204</v>
      </c>
      <c r="D424" t="s">
        <v>435</v>
      </c>
      <c r="F424" s="3" t="s">
        <v>23</v>
      </c>
      <c r="G424" s="3" t="s">
        <v>23</v>
      </c>
      <c r="H424" t="s">
        <v>67</v>
      </c>
      <c r="I424" s="3" t="s">
        <v>17</v>
      </c>
      <c r="J424" s="14"/>
      <c r="K424" s="3">
        <v>100</v>
      </c>
      <c r="L424" t="s">
        <v>18</v>
      </c>
      <c r="M424" t="s">
        <v>209</v>
      </c>
      <c r="N424" t="s">
        <v>36</v>
      </c>
      <c r="O424">
        <v>1</v>
      </c>
      <c r="P424" t="s">
        <v>1081</v>
      </c>
      <c r="Q424" t="s">
        <v>1073</v>
      </c>
      <c r="R424" t="s">
        <v>1073</v>
      </c>
      <c r="S424" t="str">
        <f t="shared" si="22"/>
        <v/>
      </c>
    </row>
    <row r="425" spans="1:19" x14ac:dyDescent="0.15">
      <c r="A425">
        <v>424</v>
      </c>
      <c r="B425">
        <v>2020</v>
      </c>
      <c r="C425" t="s">
        <v>106</v>
      </c>
      <c r="D425" t="s">
        <v>107</v>
      </c>
      <c r="F425" s="3" t="s">
        <v>23</v>
      </c>
      <c r="G425" s="3" t="s">
        <v>23</v>
      </c>
      <c r="H425" t="s">
        <v>16</v>
      </c>
      <c r="I425" s="3" t="s">
        <v>17</v>
      </c>
      <c r="J425" s="14"/>
      <c r="K425" s="3">
        <v>100</v>
      </c>
      <c r="L425" t="s">
        <v>212</v>
      </c>
      <c r="M425" t="s">
        <v>209</v>
      </c>
      <c r="N425" t="s">
        <v>20</v>
      </c>
      <c r="O425">
        <v>0</v>
      </c>
      <c r="P425" t="s">
        <v>1084</v>
      </c>
      <c r="Q425" t="s">
        <v>1073</v>
      </c>
      <c r="R425" t="s">
        <v>1073</v>
      </c>
      <c r="S425" t="str">
        <f t="shared" si="22"/>
        <v/>
      </c>
    </row>
    <row r="426" spans="1:19" x14ac:dyDescent="0.15">
      <c r="A426">
        <v>425</v>
      </c>
      <c r="B426">
        <v>2020</v>
      </c>
      <c r="C426" t="s">
        <v>304</v>
      </c>
      <c r="D426" t="s">
        <v>305</v>
      </c>
      <c r="F426" s="3" t="s">
        <v>23</v>
      </c>
      <c r="G426" s="3" t="s">
        <v>23</v>
      </c>
      <c r="H426" t="s">
        <v>16</v>
      </c>
      <c r="I426" s="3" t="s">
        <v>17</v>
      </c>
      <c r="J426" s="14"/>
      <c r="K426" s="3">
        <v>100</v>
      </c>
      <c r="L426" t="s">
        <v>18</v>
      </c>
      <c r="M426" t="s">
        <v>209</v>
      </c>
      <c r="N426" t="s">
        <v>36</v>
      </c>
      <c r="O426">
        <v>3</v>
      </c>
      <c r="P426" t="s">
        <v>1084</v>
      </c>
      <c r="Q426" t="s">
        <v>1073</v>
      </c>
      <c r="R426" t="s">
        <v>1073</v>
      </c>
      <c r="S426" t="str">
        <f t="shared" si="22"/>
        <v/>
      </c>
    </row>
    <row r="427" spans="1:19" x14ac:dyDescent="0.15">
      <c r="A427">
        <v>426</v>
      </c>
      <c r="B427">
        <v>2020</v>
      </c>
      <c r="C427" t="s">
        <v>436</v>
      </c>
      <c r="D427" t="s">
        <v>437</v>
      </c>
      <c r="F427" s="3" t="s">
        <v>83</v>
      </c>
      <c r="G427" s="3" t="s">
        <v>35</v>
      </c>
      <c r="H427" t="s">
        <v>16</v>
      </c>
      <c r="I427" s="3" t="s">
        <v>17</v>
      </c>
      <c r="J427" s="14"/>
      <c r="K427" s="3">
        <v>100</v>
      </c>
      <c r="L427" t="s">
        <v>44</v>
      </c>
      <c r="M427" t="s">
        <v>209</v>
      </c>
      <c r="N427" t="s">
        <v>36</v>
      </c>
      <c r="O427">
        <v>1</v>
      </c>
      <c r="P427" t="s">
        <v>1073</v>
      </c>
      <c r="Q427" t="s">
        <v>1073</v>
      </c>
      <c r="R427" t="s">
        <v>1073</v>
      </c>
      <c r="S427" t="str">
        <f t="shared" si="22"/>
        <v/>
      </c>
    </row>
    <row r="428" spans="1:19" x14ac:dyDescent="0.15">
      <c r="A428">
        <v>427</v>
      </c>
      <c r="B428">
        <v>2020</v>
      </c>
      <c r="C428" t="s">
        <v>431</v>
      </c>
      <c r="D428" t="s">
        <v>432</v>
      </c>
      <c r="F428" s="3" t="s">
        <v>23</v>
      </c>
      <c r="G428" s="3" t="s">
        <v>23</v>
      </c>
      <c r="H428" t="s">
        <v>71</v>
      </c>
      <c r="I428" s="3" t="s">
        <v>17</v>
      </c>
      <c r="J428" s="14"/>
      <c r="K428" s="3">
        <v>100</v>
      </c>
      <c r="L428" t="s">
        <v>212</v>
      </c>
      <c r="M428" t="s">
        <v>209</v>
      </c>
      <c r="N428" t="s">
        <v>36</v>
      </c>
      <c r="O428">
        <v>0</v>
      </c>
      <c r="P428" t="s">
        <v>1073</v>
      </c>
      <c r="Q428" t="s">
        <v>1073</v>
      </c>
      <c r="R428" t="s">
        <v>1073</v>
      </c>
      <c r="S428" t="str">
        <f t="shared" si="22"/>
        <v/>
      </c>
    </row>
    <row r="429" spans="1:19" x14ac:dyDescent="0.15">
      <c r="A429">
        <v>428</v>
      </c>
      <c r="B429">
        <v>2020</v>
      </c>
      <c r="C429" t="s">
        <v>438</v>
      </c>
      <c r="D429" t="s">
        <v>439</v>
      </c>
      <c r="F429" s="3" t="s">
        <v>23</v>
      </c>
      <c r="G429" s="3" t="s">
        <v>23</v>
      </c>
      <c r="H429" t="s">
        <v>71</v>
      </c>
      <c r="I429" s="3" t="s">
        <v>354</v>
      </c>
      <c r="J429" s="14"/>
      <c r="K429" s="3">
        <v>0</v>
      </c>
      <c r="L429" t="s">
        <v>212</v>
      </c>
      <c r="M429" t="s">
        <v>209</v>
      </c>
      <c r="N429" t="s">
        <v>50</v>
      </c>
      <c r="O429">
        <v>0</v>
      </c>
      <c r="P429" t="s">
        <v>1073</v>
      </c>
      <c r="Q429" t="s">
        <v>1073</v>
      </c>
      <c r="R429" t="s">
        <v>1073</v>
      </c>
      <c r="S429" t="str">
        <f t="shared" si="22"/>
        <v/>
      </c>
    </row>
    <row r="430" spans="1:19" x14ac:dyDescent="0.15">
      <c r="A430">
        <v>429</v>
      </c>
      <c r="B430">
        <v>2020</v>
      </c>
      <c r="C430" t="s">
        <v>231</v>
      </c>
      <c r="D430" t="s">
        <v>232</v>
      </c>
      <c r="F430" s="3" t="s">
        <v>23</v>
      </c>
      <c r="G430" s="3" t="s">
        <v>23</v>
      </c>
      <c r="H430" t="s">
        <v>67</v>
      </c>
      <c r="I430" s="3" t="s">
        <v>17</v>
      </c>
      <c r="J430" s="14"/>
      <c r="K430" s="3">
        <v>100</v>
      </c>
      <c r="L430" t="s">
        <v>18</v>
      </c>
      <c r="M430" t="s">
        <v>209</v>
      </c>
      <c r="N430" t="s">
        <v>36</v>
      </c>
      <c r="O430">
        <v>1</v>
      </c>
      <c r="P430" t="s">
        <v>1081</v>
      </c>
      <c r="Q430" t="s">
        <v>1073</v>
      </c>
      <c r="R430" t="s">
        <v>1073</v>
      </c>
      <c r="S430" t="str">
        <f t="shared" si="22"/>
        <v/>
      </c>
    </row>
    <row r="431" spans="1:19" x14ac:dyDescent="0.15">
      <c r="A431">
        <v>430</v>
      </c>
      <c r="B431">
        <v>2020</v>
      </c>
      <c r="C431" t="s">
        <v>45</v>
      </c>
      <c r="D431" t="s">
        <v>46</v>
      </c>
      <c r="F431" s="3" t="s">
        <v>47</v>
      </c>
      <c r="G431" s="3" t="s">
        <v>48</v>
      </c>
      <c r="H431" t="s">
        <v>67</v>
      </c>
      <c r="I431" s="3" t="s">
        <v>17</v>
      </c>
      <c r="J431" s="14"/>
      <c r="K431" s="3">
        <v>100</v>
      </c>
      <c r="L431" t="s">
        <v>212</v>
      </c>
      <c r="M431" t="s">
        <v>209</v>
      </c>
      <c r="N431" t="s">
        <v>36</v>
      </c>
      <c r="O431">
        <v>0</v>
      </c>
      <c r="P431">
        <v>0</v>
      </c>
      <c r="Q431" t="s">
        <v>1073</v>
      </c>
      <c r="R431" t="s">
        <v>1073</v>
      </c>
      <c r="S431" t="str">
        <f t="shared" si="22"/>
        <v>NI&gt;10</v>
      </c>
    </row>
    <row r="432" spans="1:19" x14ac:dyDescent="0.15">
      <c r="A432">
        <v>431</v>
      </c>
      <c r="B432">
        <v>2020</v>
      </c>
      <c r="C432" t="s">
        <v>440</v>
      </c>
      <c r="D432" t="s">
        <v>441</v>
      </c>
      <c r="F432" s="3" t="s">
        <v>23</v>
      </c>
      <c r="G432" s="3" t="s">
        <v>23</v>
      </c>
      <c r="H432" t="s">
        <v>71</v>
      </c>
      <c r="I432" s="3" t="s">
        <v>17</v>
      </c>
      <c r="J432" s="14"/>
      <c r="K432" s="3">
        <v>100</v>
      </c>
      <c r="L432" t="s">
        <v>18</v>
      </c>
      <c r="M432" t="s">
        <v>209</v>
      </c>
      <c r="N432" t="s">
        <v>36</v>
      </c>
      <c r="O432">
        <v>0</v>
      </c>
      <c r="P432" t="s">
        <v>1073</v>
      </c>
      <c r="Q432" t="s">
        <v>1073</v>
      </c>
      <c r="R432" t="s">
        <v>1073</v>
      </c>
      <c r="S432" t="str">
        <f t="shared" si="22"/>
        <v/>
      </c>
    </row>
    <row r="433" spans="1:19" x14ac:dyDescent="0.15">
      <c r="A433">
        <v>432</v>
      </c>
      <c r="B433">
        <v>2020</v>
      </c>
      <c r="C433" t="s">
        <v>270</v>
      </c>
      <c r="D433" t="s">
        <v>284</v>
      </c>
      <c r="F433" s="3" t="s">
        <v>23</v>
      </c>
      <c r="G433" s="3" t="s">
        <v>23</v>
      </c>
      <c r="H433" t="s">
        <v>71</v>
      </c>
      <c r="I433" s="3" t="s">
        <v>17</v>
      </c>
      <c r="J433" s="14"/>
      <c r="K433" s="3">
        <v>100</v>
      </c>
      <c r="L433" t="s">
        <v>212</v>
      </c>
      <c r="M433" t="s">
        <v>209</v>
      </c>
      <c r="N433" t="s">
        <v>20</v>
      </c>
      <c r="O433">
        <v>0</v>
      </c>
      <c r="P433" t="s">
        <v>1073</v>
      </c>
      <c r="Q433" t="s">
        <v>1073</v>
      </c>
      <c r="R433" t="s">
        <v>1073</v>
      </c>
      <c r="S433" t="str">
        <f t="shared" si="22"/>
        <v/>
      </c>
    </row>
    <row r="434" spans="1:19" x14ac:dyDescent="0.15">
      <c r="A434">
        <v>433</v>
      </c>
      <c r="B434">
        <v>2020</v>
      </c>
      <c r="C434" t="s">
        <v>165</v>
      </c>
      <c r="D434" t="s">
        <v>166</v>
      </c>
      <c r="F434" s="3" t="s">
        <v>83</v>
      </c>
      <c r="G434" s="3" t="s">
        <v>35</v>
      </c>
      <c r="H434" t="s">
        <v>16</v>
      </c>
      <c r="I434" s="3" t="s">
        <v>17</v>
      </c>
      <c r="J434" s="14"/>
      <c r="K434" s="3">
        <v>100</v>
      </c>
      <c r="L434" t="s">
        <v>18</v>
      </c>
      <c r="M434" t="s">
        <v>209</v>
      </c>
      <c r="N434" t="s">
        <v>36</v>
      </c>
      <c r="O434">
        <v>1</v>
      </c>
      <c r="P434" t="s">
        <v>1073</v>
      </c>
      <c r="Q434" t="s">
        <v>1073</v>
      </c>
      <c r="R434" t="s">
        <v>1073</v>
      </c>
      <c r="S434" t="str">
        <f t="shared" si="22"/>
        <v/>
      </c>
    </row>
    <row r="435" spans="1:19" x14ac:dyDescent="0.15">
      <c r="A435">
        <v>434</v>
      </c>
      <c r="B435">
        <v>2020</v>
      </c>
      <c r="C435" t="s">
        <v>39</v>
      </c>
      <c r="D435" t="s">
        <v>40</v>
      </c>
      <c r="F435" s="3" t="s">
        <v>23</v>
      </c>
      <c r="G435" s="3" t="s">
        <v>23</v>
      </c>
      <c r="H435" t="s">
        <v>24</v>
      </c>
      <c r="I435" s="3" t="s">
        <v>25</v>
      </c>
      <c r="J435" s="14"/>
      <c r="K435" s="3">
        <v>0</v>
      </c>
      <c r="L435" t="s">
        <v>212</v>
      </c>
      <c r="M435" t="s">
        <v>209</v>
      </c>
      <c r="N435" t="s">
        <v>20</v>
      </c>
      <c r="O435">
        <v>0</v>
      </c>
      <c r="P435" t="s">
        <v>1081</v>
      </c>
      <c r="Q435" t="s">
        <v>1073</v>
      </c>
      <c r="R435" t="s">
        <v>1073</v>
      </c>
      <c r="S435" t="str">
        <f t="shared" si="22"/>
        <v/>
      </c>
    </row>
    <row r="436" spans="1:19" x14ac:dyDescent="0.15">
      <c r="A436">
        <v>435</v>
      </c>
      <c r="B436">
        <v>2020</v>
      </c>
      <c r="C436" t="s">
        <v>21</v>
      </c>
      <c r="D436" t="s">
        <v>442</v>
      </c>
      <c r="F436" s="3" t="s">
        <v>23</v>
      </c>
      <c r="G436" s="3" t="s">
        <v>23</v>
      </c>
      <c r="H436" t="s">
        <v>67</v>
      </c>
      <c r="I436" s="3" t="s">
        <v>17</v>
      </c>
      <c r="J436" s="14"/>
      <c r="K436" s="3">
        <v>100</v>
      </c>
      <c r="L436" t="s">
        <v>18</v>
      </c>
      <c r="M436" t="s">
        <v>209</v>
      </c>
      <c r="N436" t="s">
        <v>36</v>
      </c>
      <c r="O436">
        <v>1</v>
      </c>
      <c r="P436" t="s">
        <v>1081</v>
      </c>
      <c r="Q436" t="s">
        <v>1073</v>
      </c>
      <c r="R436" t="s">
        <v>1073</v>
      </c>
      <c r="S436" t="str">
        <f t="shared" si="22"/>
        <v/>
      </c>
    </row>
    <row r="437" spans="1:19" x14ac:dyDescent="0.15">
      <c r="A437">
        <v>436</v>
      </c>
      <c r="B437">
        <v>2020</v>
      </c>
      <c r="C437" t="s">
        <v>145</v>
      </c>
      <c r="D437" t="s">
        <v>146</v>
      </c>
      <c r="F437" s="3" t="s">
        <v>23</v>
      </c>
      <c r="G437" s="3" t="s">
        <v>23</v>
      </c>
      <c r="H437" t="s">
        <v>24</v>
      </c>
      <c r="I437" s="3" t="s">
        <v>25</v>
      </c>
      <c r="J437" s="14"/>
      <c r="K437" s="3">
        <v>0</v>
      </c>
      <c r="L437" t="s">
        <v>212</v>
      </c>
      <c r="M437" t="s">
        <v>209</v>
      </c>
      <c r="N437" t="s">
        <v>36</v>
      </c>
      <c r="O437">
        <v>0</v>
      </c>
      <c r="P437" t="s">
        <v>1081</v>
      </c>
      <c r="Q437" t="s">
        <v>1073</v>
      </c>
      <c r="R437" t="s">
        <v>1073</v>
      </c>
      <c r="S437" t="str">
        <f t="shared" si="22"/>
        <v/>
      </c>
    </row>
    <row r="438" spans="1:19" x14ac:dyDescent="0.15">
      <c r="A438">
        <v>437</v>
      </c>
      <c r="B438">
        <v>2020</v>
      </c>
      <c r="C438" t="s">
        <v>21</v>
      </c>
      <c r="D438" t="s">
        <v>22</v>
      </c>
      <c r="F438" s="3" t="s">
        <v>23</v>
      </c>
      <c r="G438" s="3" t="s">
        <v>23</v>
      </c>
      <c r="H438" t="s">
        <v>67</v>
      </c>
      <c r="I438" s="3" t="s">
        <v>17</v>
      </c>
      <c r="J438" s="14"/>
      <c r="K438" s="3">
        <v>100</v>
      </c>
      <c r="L438" t="s">
        <v>18</v>
      </c>
      <c r="M438" t="s">
        <v>209</v>
      </c>
      <c r="N438" t="s">
        <v>36</v>
      </c>
      <c r="O438">
        <v>1</v>
      </c>
      <c r="P438" t="s">
        <v>1081</v>
      </c>
      <c r="Q438" t="s">
        <v>1073</v>
      </c>
      <c r="R438" t="s">
        <v>1073</v>
      </c>
      <c r="S438" t="str">
        <f t="shared" si="22"/>
        <v/>
      </c>
    </row>
    <row r="439" spans="1:19" x14ac:dyDescent="0.15">
      <c r="A439">
        <v>438</v>
      </c>
      <c r="B439">
        <v>2020</v>
      </c>
      <c r="C439" t="s">
        <v>21</v>
      </c>
      <c r="D439" t="s">
        <v>22</v>
      </c>
      <c r="F439" s="3" t="s">
        <v>23</v>
      </c>
      <c r="G439" s="3" t="s">
        <v>23</v>
      </c>
      <c r="H439" t="s">
        <v>16</v>
      </c>
      <c r="I439" s="3" t="s">
        <v>17</v>
      </c>
      <c r="J439" s="14"/>
      <c r="K439" s="3">
        <v>100</v>
      </c>
      <c r="L439" t="s">
        <v>212</v>
      </c>
      <c r="M439" t="s">
        <v>209</v>
      </c>
      <c r="N439" t="s">
        <v>36</v>
      </c>
      <c r="O439">
        <v>0</v>
      </c>
      <c r="P439" t="s">
        <v>1081</v>
      </c>
      <c r="Q439" t="s">
        <v>1073</v>
      </c>
      <c r="R439" t="s">
        <v>1073</v>
      </c>
      <c r="S439" t="str">
        <f t="shared" si="22"/>
        <v/>
      </c>
    </row>
    <row r="440" spans="1:19" x14ac:dyDescent="0.15">
      <c r="A440">
        <v>439</v>
      </c>
      <c r="B440">
        <v>2020</v>
      </c>
      <c r="C440" t="s">
        <v>216</v>
      </c>
      <c r="D440" t="s">
        <v>217</v>
      </c>
      <c r="F440" s="3" t="s">
        <v>23</v>
      </c>
      <c r="G440" s="3" t="s">
        <v>23</v>
      </c>
      <c r="H440" t="s">
        <v>71</v>
      </c>
      <c r="I440" s="3" t="s">
        <v>17</v>
      </c>
      <c r="J440" s="14"/>
      <c r="K440" s="3">
        <v>100</v>
      </c>
      <c r="L440" t="s">
        <v>212</v>
      </c>
      <c r="M440" t="s">
        <v>209</v>
      </c>
      <c r="N440" t="s">
        <v>20</v>
      </c>
      <c r="O440">
        <v>0</v>
      </c>
      <c r="P440" t="s">
        <v>1073</v>
      </c>
      <c r="Q440" t="s">
        <v>1073</v>
      </c>
      <c r="R440" t="s">
        <v>1073</v>
      </c>
      <c r="S440" t="str">
        <f t="shared" si="22"/>
        <v/>
      </c>
    </row>
    <row r="441" spans="1:19" x14ac:dyDescent="0.15">
      <c r="A441">
        <v>440</v>
      </c>
      <c r="B441">
        <v>2020</v>
      </c>
      <c r="C441" t="s">
        <v>425</v>
      </c>
      <c r="D441" t="s">
        <v>426</v>
      </c>
      <c r="F441" s="3" t="s">
        <v>23</v>
      </c>
      <c r="G441" s="3" t="s">
        <v>23</v>
      </c>
      <c r="H441" t="s">
        <v>16</v>
      </c>
      <c r="I441" s="3" t="s">
        <v>17</v>
      </c>
      <c r="J441" s="14"/>
      <c r="K441" s="3">
        <v>100</v>
      </c>
      <c r="L441" t="s">
        <v>212</v>
      </c>
      <c r="M441" t="s">
        <v>209</v>
      </c>
      <c r="N441" t="s">
        <v>36</v>
      </c>
      <c r="O441">
        <v>0</v>
      </c>
      <c r="P441" t="s">
        <v>1081</v>
      </c>
      <c r="Q441" t="s">
        <v>1073</v>
      </c>
      <c r="R441" t="s">
        <v>1073</v>
      </c>
      <c r="S441" t="str">
        <f t="shared" si="22"/>
        <v/>
      </c>
    </row>
    <row r="442" spans="1:19" x14ac:dyDescent="0.15">
      <c r="A442">
        <v>441</v>
      </c>
      <c r="B442">
        <v>2020</v>
      </c>
      <c r="C442" t="s">
        <v>443</v>
      </c>
      <c r="D442" t="s">
        <v>444</v>
      </c>
      <c r="F442" s="3" t="s">
        <v>23</v>
      </c>
      <c r="G442" s="3" t="s">
        <v>23</v>
      </c>
      <c r="H442" t="s">
        <v>16</v>
      </c>
      <c r="I442" s="3" t="s">
        <v>17</v>
      </c>
      <c r="J442" s="14"/>
      <c r="K442" s="3">
        <v>100</v>
      </c>
      <c r="L442" t="s">
        <v>212</v>
      </c>
      <c r="M442" t="s">
        <v>209</v>
      </c>
      <c r="N442" t="s">
        <v>36</v>
      </c>
      <c r="O442">
        <v>0</v>
      </c>
      <c r="P442" t="s">
        <v>1085</v>
      </c>
      <c r="Q442" t="s">
        <v>1082</v>
      </c>
      <c r="R442" t="s">
        <v>1073</v>
      </c>
      <c r="S442" t="str">
        <f t="shared" si="22"/>
        <v/>
      </c>
    </row>
    <row r="443" spans="1:19" x14ac:dyDescent="0.15">
      <c r="A443">
        <v>442</v>
      </c>
      <c r="B443">
        <v>2020</v>
      </c>
      <c r="C443" t="s">
        <v>142</v>
      </c>
      <c r="D443" t="s">
        <v>143</v>
      </c>
      <c r="F443" s="3" t="s">
        <v>23</v>
      </c>
      <c r="G443" s="3" t="s">
        <v>23</v>
      </c>
      <c r="H443" t="s">
        <v>24</v>
      </c>
      <c r="I443" s="3" t="s">
        <v>25</v>
      </c>
      <c r="J443" s="14"/>
      <c r="K443" s="3">
        <v>0</v>
      </c>
      <c r="L443" t="s">
        <v>212</v>
      </c>
      <c r="M443" t="s">
        <v>209</v>
      </c>
      <c r="N443" t="s">
        <v>36</v>
      </c>
      <c r="O443">
        <v>0</v>
      </c>
      <c r="P443" t="s">
        <v>1081</v>
      </c>
      <c r="Q443" t="s">
        <v>1073</v>
      </c>
      <c r="R443" t="s">
        <v>1073</v>
      </c>
      <c r="S443" t="str">
        <f t="shared" si="22"/>
        <v/>
      </c>
    </row>
    <row r="444" spans="1:19" x14ac:dyDescent="0.15">
      <c r="A444">
        <v>443</v>
      </c>
      <c r="B444">
        <v>2020</v>
      </c>
      <c r="C444" t="s">
        <v>417</v>
      </c>
      <c r="F444" s="3" t="s">
        <v>121</v>
      </c>
      <c r="G444" s="3" t="s">
        <v>43</v>
      </c>
      <c r="H444" t="s">
        <v>24</v>
      </c>
      <c r="I444" s="3" t="s">
        <v>25</v>
      </c>
      <c r="J444" s="14"/>
      <c r="K444" s="3">
        <v>50</v>
      </c>
      <c r="L444" t="s">
        <v>212</v>
      </c>
      <c r="M444" t="s">
        <v>209</v>
      </c>
      <c r="N444" t="s">
        <v>20</v>
      </c>
      <c r="O444">
        <v>0</v>
      </c>
      <c r="P444" t="s">
        <v>1073</v>
      </c>
      <c r="Q444" t="s">
        <v>1073</v>
      </c>
      <c r="R444" t="s">
        <v>1073</v>
      </c>
      <c r="S444" t="str">
        <f t="shared" si="22"/>
        <v/>
      </c>
    </row>
    <row r="445" spans="1:19" x14ac:dyDescent="0.15">
      <c r="A445">
        <v>444</v>
      </c>
      <c r="B445">
        <v>2020</v>
      </c>
      <c r="C445" t="s">
        <v>321</v>
      </c>
      <c r="D445" t="s">
        <v>277</v>
      </c>
      <c r="F445" s="3" t="s">
        <v>23</v>
      </c>
      <c r="G445" s="3" t="s">
        <v>23</v>
      </c>
      <c r="H445" t="s">
        <v>24</v>
      </c>
      <c r="I445" s="3" t="s">
        <v>25</v>
      </c>
      <c r="J445" s="14"/>
      <c r="K445" s="3">
        <v>0</v>
      </c>
      <c r="L445" t="s">
        <v>212</v>
      </c>
      <c r="M445" t="s">
        <v>209</v>
      </c>
      <c r="N445" t="s">
        <v>36</v>
      </c>
      <c r="O445">
        <v>0</v>
      </c>
      <c r="P445" t="s">
        <v>1084</v>
      </c>
      <c r="Q445" t="s">
        <v>1073</v>
      </c>
      <c r="R445" t="s">
        <v>1073</v>
      </c>
      <c r="S445" t="str">
        <f t="shared" si="22"/>
        <v/>
      </c>
    </row>
    <row r="446" spans="1:19" x14ac:dyDescent="0.15">
      <c r="A446">
        <v>445</v>
      </c>
      <c r="B446">
        <v>2020</v>
      </c>
      <c r="C446" t="s">
        <v>234</v>
      </c>
      <c r="D446" t="s">
        <v>235</v>
      </c>
      <c r="F446" s="3" t="s">
        <v>23</v>
      </c>
      <c r="G446" s="3" t="s">
        <v>23</v>
      </c>
      <c r="H446" t="s">
        <v>24</v>
      </c>
      <c r="I446" s="3" t="s">
        <v>25</v>
      </c>
      <c r="J446" s="14"/>
      <c r="K446" s="3">
        <v>0</v>
      </c>
      <c r="L446" t="s">
        <v>18</v>
      </c>
      <c r="M446" t="s">
        <v>209</v>
      </c>
      <c r="N446" t="s">
        <v>36</v>
      </c>
      <c r="O446">
        <v>0</v>
      </c>
      <c r="P446" t="s">
        <v>1081</v>
      </c>
      <c r="Q446" t="s">
        <v>1073</v>
      </c>
      <c r="R446" t="s">
        <v>1073</v>
      </c>
      <c r="S446" t="str">
        <f t="shared" si="22"/>
        <v/>
      </c>
    </row>
    <row r="447" spans="1:19" x14ac:dyDescent="0.15">
      <c r="A447">
        <v>446</v>
      </c>
      <c r="B447">
        <v>2020</v>
      </c>
      <c r="C447" t="s">
        <v>137</v>
      </c>
      <c r="D447" t="s">
        <v>213</v>
      </c>
      <c r="F447" s="3" t="s">
        <v>23</v>
      </c>
      <c r="G447" s="3" t="s">
        <v>23</v>
      </c>
      <c r="H447" t="s">
        <v>24</v>
      </c>
      <c r="I447" s="3" t="s">
        <v>275</v>
      </c>
      <c r="J447" s="14"/>
      <c r="K447" s="3">
        <v>0</v>
      </c>
      <c r="L447" t="s">
        <v>212</v>
      </c>
      <c r="M447" t="s">
        <v>209</v>
      </c>
      <c r="N447" t="s">
        <v>20</v>
      </c>
      <c r="O447">
        <v>0</v>
      </c>
      <c r="P447" t="s">
        <v>1081</v>
      </c>
      <c r="Q447" t="s">
        <v>1073</v>
      </c>
      <c r="R447" t="s">
        <v>1073</v>
      </c>
      <c r="S447" t="str">
        <f t="shared" si="22"/>
        <v/>
      </c>
    </row>
    <row r="448" spans="1:19" x14ac:dyDescent="0.15">
      <c r="A448">
        <v>447</v>
      </c>
      <c r="B448">
        <v>2020</v>
      </c>
      <c r="C448" t="s">
        <v>352</v>
      </c>
      <c r="D448" t="s">
        <v>445</v>
      </c>
      <c r="F448" s="3" t="s">
        <v>23</v>
      </c>
      <c r="G448" s="3" t="s">
        <v>23</v>
      </c>
      <c r="H448" t="s">
        <v>24</v>
      </c>
      <c r="I448" s="3" t="s">
        <v>275</v>
      </c>
      <c r="J448" s="14"/>
      <c r="K448" s="3">
        <v>0</v>
      </c>
      <c r="L448" t="s">
        <v>18</v>
      </c>
      <c r="M448" t="s">
        <v>209</v>
      </c>
      <c r="N448" t="s">
        <v>36</v>
      </c>
      <c r="O448">
        <v>1</v>
      </c>
      <c r="P448" t="s">
        <v>1081</v>
      </c>
      <c r="Q448" t="s">
        <v>1073</v>
      </c>
      <c r="R448" t="s">
        <v>1073</v>
      </c>
      <c r="S448" t="str">
        <f t="shared" si="22"/>
        <v/>
      </c>
    </row>
    <row r="449" spans="1:19" x14ac:dyDescent="0.15">
      <c r="A449">
        <v>448</v>
      </c>
      <c r="B449">
        <v>2020</v>
      </c>
      <c r="C449" t="s">
        <v>282</v>
      </c>
      <c r="D449" t="s">
        <v>446</v>
      </c>
      <c r="F449" s="3" t="s">
        <v>23</v>
      </c>
      <c r="G449" s="3" t="s">
        <v>23</v>
      </c>
      <c r="H449" t="s">
        <v>67</v>
      </c>
      <c r="I449" s="3" t="s">
        <v>25</v>
      </c>
      <c r="J449" s="14"/>
      <c r="K449" s="3">
        <v>0</v>
      </c>
      <c r="L449" t="s">
        <v>212</v>
      </c>
      <c r="M449" t="s">
        <v>209</v>
      </c>
      <c r="N449" t="s">
        <v>36</v>
      </c>
      <c r="O449">
        <v>0</v>
      </c>
      <c r="P449" t="s">
        <v>1081</v>
      </c>
      <c r="Q449" t="s">
        <v>1073</v>
      </c>
      <c r="R449" t="s">
        <v>1073</v>
      </c>
      <c r="S449" t="str">
        <f t="shared" si="22"/>
        <v/>
      </c>
    </row>
    <row r="450" spans="1:19" x14ac:dyDescent="0.15">
      <c r="A450">
        <v>449</v>
      </c>
      <c r="B450">
        <v>2020</v>
      </c>
      <c r="C450" t="s">
        <v>145</v>
      </c>
      <c r="D450" t="s">
        <v>447</v>
      </c>
      <c r="F450" s="3" t="s">
        <v>23</v>
      </c>
      <c r="G450" s="3" t="s">
        <v>23</v>
      </c>
      <c r="H450" t="s">
        <v>24</v>
      </c>
      <c r="I450" s="3" t="s">
        <v>25</v>
      </c>
      <c r="J450" s="14"/>
      <c r="K450" s="3">
        <v>0</v>
      </c>
      <c r="L450" t="s">
        <v>212</v>
      </c>
      <c r="M450" t="s">
        <v>209</v>
      </c>
      <c r="N450" t="s">
        <v>36</v>
      </c>
      <c r="O450">
        <v>0</v>
      </c>
      <c r="P450" t="s">
        <v>1081</v>
      </c>
      <c r="Q450" t="s">
        <v>1073</v>
      </c>
      <c r="R450" t="s">
        <v>1073</v>
      </c>
      <c r="S450" t="str">
        <f t="shared" ref="S450:S513" si="23">IF(ISNUMBER(SEARCH(F450,$AF$12)),"","NI&gt;10")</f>
        <v/>
      </c>
    </row>
    <row r="451" spans="1:19" x14ac:dyDescent="0.15">
      <c r="A451">
        <v>450</v>
      </c>
      <c r="B451">
        <v>2020</v>
      </c>
      <c r="C451" t="s">
        <v>282</v>
      </c>
      <c r="D451" t="s">
        <v>283</v>
      </c>
      <c r="F451" s="3" t="s">
        <v>23</v>
      </c>
      <c r="G451" s="3" t="s">
        <v>23</v>
      </c>
      <c r="H451" t="s">
        <v>67</v>
      </c>
      <c r="I451" s="3" t="s">
        <v>25</v>
      </c>
      <c r="J451" s="14"/>
      <c r="K451" s="3">
        <v>0</v>
      </c>
      <c r="L451" t="s">
        <v>212</v>
      </c>
      <c r="M451" t="s">
        <v>209</v>
      </c>
      <c r="N451" t="s">
        <v>20</v>
      </c>
      <c r="O451">
        <v>0</v>
      </c>
      <c r="P451" t="s">
        <v>1081</v>
      </c>
      <c r="Q451" t="s">
        <v>1073</v>
      </c>
      <c r="R451" t="s">
        <v>1073</v>
      </c>
      <c r="S451" t="str">
        <f t="shared" si="23"/>
        <v/>
      </c>
    </row>
    <row r="452" spans="1:19" x14ac:dyDescent="0.15">
      <c r="A452">
        <v>451</v>
      </c>
      <c r="B452">
        <v>2020</v>
      </c>
      <c r="C452" t="s">
        <v>448</v>
      </c>
      <c r="D452" t="s">
        <v>449</v>
      </c>
      <c r="F452" s="3" t="s">
        <v>23</v>
      </c>
      <c r="G452" s="3" t="s">
        <v>23</v>
      </c>
      <c r="H452" t="s">
        <v>16</v>
      </c>
      <c r="I452" s="3" t="s">
        <v>17</v>
      </c>
      <c r="J452" s="14"/>
      <c r="K452" s="3">
        <v>100</v>
      </c>
      <c r="L452" t="s">
        <v>212</v>
      </c>
      <c r="M452" t="s">
        <v>209</v>
      </c>
      <c r="N452" t="s">
        <v>36</v>
      </c>
      <c r="O452">
        <v>0</v>
      </c>
      <c r="P452" t="s">
        <v>1081</v>
      </c>
      <c r="Q452" t="s">
        <v>1073</v>
      </c>
      <c r="R452" t="s">
        <v>1073</v>
      </c>
      <c r="S452" t="str">
        <f t="shared" si="23"/>
        <v/>
      </c>
    </row>
    <row r="453" spans="1:19" x14ac:dyDescent="0.15">
      <c r="A453">
        <v>452</v>
      </c>
      <c r="B453">
        <v>2020</v>
      </c>
      <c r="C453" t="s">
        <v>450</v>
      </c>
      <c r="D453" t="s">
        <v>451</v>
      </c>
      <c r="F453" s="3" t="s">
        <v>23</v>
      </c>
      <c r="G453" s="3" t="s">
        <v>23</v>
      </c>
      <c r="H453" t="s">
        <v>71</v>
      </c>
      <c r="I453" s="3" t="s">
        <v>17</v>
      </c>
      <c r="J453" s="14"/>
      <c r="K453" s="3">
        <v>100</v>
      </c>
      <c r="L453" t="s">
        <v>212</v>
      </c>
      <c r="M453" t="s">
        <v>209</v>
      </c>
      <c r="N453" t="s">
        <v>20</v>
      </c>
      <c r="O453">
        <v>0</v>
      </c>
      <c r="P453" t="s">
        <v>1073</v>
      </c>
      <c r="Q453" t="s">
        <v>1073</v>
      </c>
      <c r="R453" t="s">
        <v>1073</v>
      </c>
      <c r="S453" t="str">
        <f t="shared" si="23"/>
        <v/>
      </c>
    </row>
    <row r="454" spans="1:19" x14ac:dyDescent="0.15">
      <c r="A454">
        <v>453</v>
      </c>
      <c r="B454">
        <v>2020</v>
      </c>
      <c r="C454" t="s">
        <v>311</v>
      </c>
      <c r="D454" t="s">
        <v>309</v>
      </c>
      <c r="F454" s="3" t="s">
        <v>23</v>
      </c>
      <c r="G454" s="3" t="s">
        <v>23</v>
      </c>
      <c r="H454" t="s">
        <v>71</v>
      </c>
      <c r="I454" s="3" t="s">
        <v>17</v>
      </c>
      <c r="J454" s="14"/>
      <c r="K454" s="3">
        <v>100</v>
      </c>
      <c r="L454" t="s">
        <v>212</v>
      </c>
      <c r="M454" t="s">
        <v>209</v>
      </c>
      <c r="N454" t="s">
        <v>36</v>
      </c>
      <c r="O454">
        <v>0</v>
      </c>
      <c r="P454" t="s">
        <v>1073</v>
      </c>
      <c r="Q454" t="s">
        <v>1073</v>
      </c>
      <c r="R454" t="s">
        <v>1073</v>
      </c>
      <c r="S454" t="str">
        <f t="shared" si="23"/>
        <v/>
      </c>
    </row>
    <row r="455" spans="1:19" x14ac:dyDescent="0.15">
      <c r="A455">
        <v>454</v>
      </c>
      <c r="B455">
        <v>2020</v>
      </c>
      <c r="C455" t="s">
        <v>260</v>
      </c>
      <c r="D455" t="s">
        <v>261</v>
      </c>
      <c r="F455" s="3" t="s">
        <v>23</v>
      </c>
      <c r="G455" s="3" t="s">
        <v>23</v>
      </c>
      <c r="H455" t="s">
        <v>16</v>
      </c>
      <c r="I455" s="3" t="s">
        <v>17</v>
      </c>
      <c r="J455" s="14"/>
      <c r="K455" s="3">
        <v>100</v>
      </c>
      <c r="L455" t="s">
        <v>18</v>
      </c>
      <c r="M455" t="s">
        <v>209</v>
      </c>
      <c r="N455" t="s">
        <v>36</v>
      </c>
      <c r="O455">
        <v>2</v>
      </c>
      <c r="P455" t="s">
        <v>1084</v>
      </c>
      <c r="Q455" t="s">
        <v>1073</v>
      </c>
      <c r="R455" t="s">
        <v>1073</v>
      </c>
      <c r="S455" t="str">
        <f t="shared" si="23"/>
        <v/>
      </c>
    </row>
    <row r="456" spans="1:19" x14ac:dyDescent="0.15">
      <c r="A456">
        <v>455</v>
      </c>
      <c r="B456">
        <v>2020</v>
      </c>
      <c r="C456" t="s">
        <v>266</v>
      </c>
      <c r="D456" t="s">
        <v>308</v>
      </c>
      <c r="F456" s="3" t="s">
        <v>23</v>
      </c>
      <c r="G456" s="3" t="s">
        <v>23</v>
      </c>
      <c r="H456" t="s">
        <v>24</v>
      </c>
      <c r="I456" s="3" t="s">
        <v>25</v>
      </c>
      <c r="J456" s="14"/>
      <c r="K456" s="3">
        <v>0</v>
      </c>
      <c r="L456" t="s">
        <v>18</v>
      </c>
      <c r="M456" t="s">
        <v>209</v>
      </c>
      <c r="N456" t="s">
        <v>20</v>
      </c>
      <c r="O456">
        <v>2</v>
      </c>
      <c r="P456" t="s">
        <v>1081</v>
      </c>
      <c r="Q456" t="s">
        <v>1073</v>
      </c>
      <c r="R456" t="s">
        <v>1073</v>
      </c>
      <c r="S456" t="str">
        <f t="shared" si="23"/>
        <v/>
      </c>
    </row>
    <row r="457" spans="1:19" x14ac:dyDescent="0.15">
      <c r="A457">
        <v>456</v>
      </c>
      <c r="B457">
        <v>2020</v>
      </c>
      <c r="C457" t="s">
        <v>452</v>
      </c>
      <c r="D457" t="s">
        <v>453</v>
      </c>
      <c r="F457" s="3" t="s">
        <v>14</v>
      </c>
      <c r="G457" s="3" t="s">
        <v>15</v>
      </c>
      <c r="H457" t="s">
        <v>24</v>
      </c>
      <c r="I457" s="3" t="s">
        <v>17</v>
      </c>
      <c r="J457" s="14"/>
      <c r="K457" s="3">
        <v>100</v>
      </c>
      <c r="L457" t="s">
        <v>212</v>
      </c>
      <c r="M457" t="s">
        <v>209</v>
      </c>
      <c r="N457" t="s">
        <v>20</v>
      </c>
      <c r="O457">
        <v>0</v>
      </c>
      <c r="P457" t="s">
        <v>1073</v>
      </c>
      <c r="Q457" t="s">
        <v>1073</v>
      </c>
      <c r="R457" t="s">
        <v>1073</v>
      </c>
      <c r="S457" t="str">
        <f t="shared" si="23"/>
        <v/>
      </c>
    </row>
    <row r="458" spans="1:19" x14ac:dyDescent="0.15">
      <c r="A458">
        <v>457</v>
      </c>
      <c r="B458">
        <v>2020</v>
      </c>
      <c r="C458" t="s">
        <v>45</v>
      </c>
      <c r="D458" t="s">
        <v>46</v>
      </c>
      <c r="F458" s="3" t="s">
        <v>47</v>
      </c>
      <c r="G458" s="3" t="s">
        <v>48</v>
      </c>
      <c r="H458" t="s">
        <v>67</v>
      </c>
      <c r="I458" s="3" t="s">
        <v>17</v>
      </c>
      <c r="J458" s="14"/>
      <c r="K458" s="3">
        <v>100</v>
      </c>
      <c r="L458" t="s">
        <v>18</v>
      </c>
      <c r="M458" t="s">
        <v>209</v>
      </c>
      <c r="N458" t="s">
        <v>20</v>
      </c>
      <c r="O458">
        <v>0</v>
      </c>
      <c r="P458">
        <v>0</v>
      </c>
      <c r="Q458" t="s">
        <v>1073</v>
      </c>
      <c r="R458" t="s">
        <v>1073</v>
      </c>
      <c r="S458" t="str">
        <f t="shared" si="23"/>
        <v>NI&gt;10</v>
      </c>
    </row>
    <row r="459" spans="1:19" x14ac:dyDescent="0.15">
      <c r="A459">
        <v>458</v>
      </c>
      <c r="B459">
        <v>2020</v>
      </c>
      <c r="C459" t="s">
        <v>272</v>
      </c>
      <c r="D459" t="s">
        <v>273</v>
      </c>
      <c r="F459" s="3" t="s">
        <v>23</v>
      </c>
      <c r="G459" s="3" t="s">
        <v>23</v>
      </c>
      <c r="H459" t="s">
        <v>24</v>
      </c>
      <c r="I459" s="3" t="s">
        <v>25</v>
      </c>
      <c r="J459" s="14"/>
      <c r="K459" s="3">
        <v>0</v>
      </c>
      <c r="L459" t="s">
        <v>18</v>
      </c>
      <c r="M459" t="s">
        <v>209</v>
      </c>
      <c r="N459" t="s">
        <v>36</v>
      </c>
      <c r="O459">
        <v>1</v>
      </c>
      <c r="P459" t="s">
        <v>1081</v>
      </c>
      <c r="Q459" t="s">
        <v>1073</v>
      </c>
      <c r="R459" t="s">
        <v>1073</v>
      </c>
      <c r="S459" t="str">
        <f t="shared" si="23"/>
        <v/>
      </c>
    </row>
    <row r="460" spans="1:19" x14ac:dyDescent="0.15">
      <c r="A460">
        <v>459</v>
      </c>
      <c r="B460">
        <v>2020</v>
      </c>
      <c r="C460" t="s">
        <v>317</v>
      </c>
      <c r="D460" t="s">
        <v>454</v>
      </c>
      <c r="E460" t="s">
        <v>147</v>
      </c>
      <c r="F460" s="3" t="s">
        <v>23</v>
      </c>
      <c r="G460" s="3" t="s">
        <v>23</v>
      </c>
      <c r="H460" t="s">
        <v>63</v>
      </c>
      <c r="I460" s="3" t="s">
        <v>25</v>
      </c>
      <c r="J460" s="14"/>
      <c r="K460" s="3">
        <v>50</v>
      </c>
      <c r="L460" t="s">
        <v>212</v>
      </c>
      <c r="M460" t="s">
        <v>209</v>
      </c>
      <c r="N460" t="s">
        <v>50</v>
      </c>
      <c r="O460">
        <v>0</v>
      </c>
      <c r="P460">
        <v>0</v>
      </c>
      <c r="Q460" t="s">
        <v>1073</v>
      </c>
      <c r="R460" t="s">
        <v>1073</v>
      </c>
      <c r="S460" t="str">
        <f t="shared" si="23"/>
        <v/>
      </c>
    </row>
    <row r="461" spans="1:19" x14ac:dyDescent="0.15">
      <c r="A461">
        <v>460</v>
      </c>
      <c r="B461">
        <v>2020</v>
      </c>
      <c r="C461" t="s">
        <v>21</v>
      </c>
      <c r="D461" t="s">
        <v>22</v>
      </c>
      <c r="F461" s="3" t="s">
        <v>23</v>
      </c>
      <c r="G461" s="3" t="s">
        <v>23</v>
      </c>
      <c r="H461" t="s">
        <v>24</v>
      </c>
      <c r="I461" s="3" t="s">
        <v>25</v>
      </c>
      <c r="J461" s="14"/>
      <c r="K461" s="3">
        <v>0</v>
      </c>
      <c r="L461" t="s">
        <v>44</v>
      </c>
      <c r="M461" t="s">
        <v>209</v>
      </c>
      <c r="N461" t="s">
        <v>20</v>
      </c>
      <c r="O461">
        <v>1</v>
      </c>
      <c r="P461" t="s">
        <v>1081</v>
      </c>
      <c r="Q461" t="s">
        <v>1073</v>
      </c>
      <c r="R461" t="s">
        <v>1073</v>
      </c>
      <c r="S461" t="str">
        <f t="shared" si="23"/>
        <v/>
      </c>
    </row>
    <row r="462" spans="1:19" x14ac:dyDescent="0.15">
      <c r="A462">
        <v>461</v>
      </c>
      <c r="B462">
        <v>2020</v>
      </c>
      <c r="C462" t="s">
        <v>204</v>
      </c>
      <c r="D462" t="s">
        <v>297</v>
      </c>
      <c r="F462" s="3" t="s">
        <v>23</v>
      </c>
      <c r="G462" s="3" t="s">
        <v>23</v>
      </c>
      <c r="H462" t="s">
        <v>16</v>
      </c>
      <c r="I462" s="3" t="s">
        <v>17</v>
      </c>
      <c r="J462" s="14"/>
      <c r="K462" s="3">
        <v>100</v>
      </c>
      <c r="L462" t="s">
        <v>18</v>
      </c>
      <c r="M462" t="s">
        <v>209</v>
      </c>
      <c r="N462" t="s">
        <v>20</v>
      </c>
      <c r="O462">
        <v>1</v>
      </c>
      <c r="P462" t="s">
        <v>1081</v>
      </c>
      <c r="Q462" t="s">
        <v>1073</v>
      </c>
      <c r="R462" t="s">
        <v>1073</v>
      </c>
      <c r="S462" t="str">
        <f t="shared" si="23"/>
        <v/>
      </c>
    </row>
    <row r="463" spans="1:19" x14ac:dyDescent="0.15">
      <c r="A463">
        <v>462</v>
      </c>
      <c r="B463">
        <v>2020</v>
      </c>
      <c r="C463" t="s">
        <v>234</v>
      </c>
      <c r="D463" t="s">
        <v>235</v>
      </c>
      <c r="F463" s="3" t="s">
        <v>23</v>
      </c>
      <c r="G463" s="3" t="s">
        <v>23</v>
      </c>
      <c r="H463" t="s">
        <v>24</v>
      </c>
      <c r="I463" s="3" t="s">
        <v>25</v>
      </c>
      <c r="J463" s="14"/>
      <c r="K463" s="3">
        <v>0</v>
      </c>
      <c r="L463" t="s">
        <v>18</v>
      </c>
      <c r="M463" t="s">
        <v>209</v>
      </c>
      <c r="N463" t="s">
        <v>36</v>
      </c>
      <c r="O463">
        <v>1</v>
      </c>
      <c r="P463" t="s">
        <v>1081</v>
      </c>
      <c r="Q463" t="s">
        <v>1073</v>
      </c>
      <c r="R463" t="s">
        <v>1073</v>
      </c>
      <c r="S463" t="str">
        <f t="shared" si="23"/>
        <v/>
      </c>
    </row>
    <row r="464" spans="1:19" x14ac:dyDescent="0.15">
      <c r="A464">
        <v>463</v>
      </c>
      <c r="B464">
        <v>2020</v>
      </c>
      <c r="C464" t="s">
        <v>236</v>
      </c>
      <c r="D464" t="s">
        <v>237</v>
      </c>
      <c r="F464" s="3" t="s">
        <v>23</v>
      </c>
      <c r="G464" s="3" t="s">
        <v>23</v>
      </c>
      <c r="H464" t="s">
        <v>24</v>
      </c>
      <c r="I464" s="3" t="s">
        <v>25</v>
      </c>
      <c r="J464" s="14"/>
      <c r="K464" s="3">
        <v>0</v>
      </c>
      <c r="L464" t="s">
        <v>18</v>
      </c>
      <c r="M464" t="s">
        <v>209</v>
      </c>
      <c r="N464" t="s">
        <v>20</v>
      </c>
      <c r="O464">
        <v>0</v>
      </c>
      <c r="P464" t="s">
        <v>1081</v>
      </c>
      <c r="Q464" t="s">
        <v>1073</v>
      </c>
      <c r="R464" t="s">
        <v>1073</v>
      </c>
      <c r="S464" t="str">
        <f t="shared" si="23"/>
        <v/>
      </c>
    </row>
    <row r="465" spans="1:19" x14ac:dyDescent="0.15">
      <c r="A465">
        <v>464</v>
      </c>
      <c r="B465">
        <v>2020</v>
      </c>
      <c r="C465" t="s">
        <v>116</v>
      </c>
      <c r="D465" t="s">
        <v>455</v>
      </c>
      <c r="F465" s="3" t="s">
        <v>23</v>
      </c>
      <c r="G465" s="3" t="s">
        <v>23</v>
      </c>
      <c r="H465" t="s">
        <v>71</v>
      </c>
      <c r="I465" s="3" t="s">
        <v>17</v>
      </c>
      <c r="J465" s="14"/>
      <c r="K465" s="3">
        <v>100</v>
      </c>
      <c r="L465" t="s">
        <v>212</v>
      </c>
      <c r="M465" t="s">
        <v>209</v>
      </c>
      <c r="N465" t="s">
        <v>36</v>
      </c>
      <c r="O465">
        <v>0</v>
      </c>
      <c r="P465" t="s">
        <v>1081</v>
      </c>
      <c r="Q465" t="s">
        <v>1073</v>
      </c>
      <c r="R465" t="s">
        <v>1073</v>
      </c>
      <c r="S465" t="str">
        <f t="shared" si="23"/>
        <v/>
      </c>
    </row>
    <row r="466" spans="1:19" x14ac:dyDescent="0.15">
      <c r="A466">
        <v>465</v>
      </c>
      <c r="B466">
        <v>2020</v>
      </c>
      <c r="C466" t="s">
        <v>456</v>
      </c>
      <c r="D466" t="s">
        <v>146</v>
      </c>
      <c r="F466" s="3" t="s">
        <v>23</v>
      </c>
      <c r="G466" s="3" t="s">
        <v>23</v>
      </c>
      <c r="H466" t="s">
        <v>24</v>
      </c>
      <c r="I466" s="3" t="s">
        <v>25</v>
      </c>
      <c r="J466" s="14"/>
      <c r="K466" s="3">
        <v>0</v>
      </c>
      <c r="L466" t="s">
        <v>18</v>
      </c>
      <c r="M466" t="s">
        <v>209</v>
      </c>
      <c r="N466" t="s">
        <v>20</v>
      </c>
      <c r="O466">
        <v>0</v>
      </c>
      <c r="P466" t="s">
        <v>1081</v>
      </c>
      <c r="Q466" t="s">
        <v>1073</v>
      </c>
      <c r="R466" t="s">
        <v>1073</v>
      </c>
      <c r="S466" t="str">
        <f t="shared" si="23"/>
        <v/>
      </c>
    </row>
    <row r="467" spans="1:19" x14ac:dyDescent="0.15">
      <c r="A467">
        <v>466</v>
      </c>
      <c r="B467">
        <v>2020</v>
      </c>
      <c r="C467" t="s">
        <v>408</v>
      </c>
      <c r="D467" t="s">
        <v>261</v>
      </c>
      <c r="F467" s="3" t="s">
        <v>23</v>
      </c>
      <c r="G467" s="3" t="s">
        <v>23</v>
      </c>
      <c r="H467" t="s">
        <v>16</v>
      </c>
      <c r="I467" s="3" t="s">
        <v>17</v>
      </c>
      <c r="J467" s="14"/>
      <c r="K467" s="3">
        <v>100</v>
      </c>
      <c r="L467" t="s">
        <v>212</v>
      </c>
      <c r="M467" t="s">
        <v>209</v>
      </c>
      <c r="N467" t="s">
        <v>36</v>
      </c>
      <c r="O467">
        <v>0</v>
      </c>
      <c r="P467" t="s">
        <v>1081</v>
      </c>
      <c r="Q467" t="s">
        <v>1073</v>
      </c>
      <c r="R467" t="s">
        <v>1073</v>
      </c>
      <c r="S467" t="str">
        <f t="shared" si="23"/>
        <v/>
      </c>
    </row>
    <row r="468" spans="1:19" x14ac:dyDescent="0.15">
      <c r="A468">
        <v>467</v>
      </c>
      <c r="B468">
        <v>2020</v>
      </c>
      <c r="C468" t="s">
        <v>218</v>
      </c>
      <c r="D468" t="s">
        <v>219</v>
      </c>
      <c r="F468" s="3" t="s">
        <v>23</v>
      </c>
      <c r="G468" s="3" t="s">
        <v>23</v>
      </c>
      <c r="H468" t="s">
        <v>24</v>
      </c>
      <c r="I468" s="3" t="s">
        <v>25</v>
      </c>
      <c r="J468" s="14"/>
      <c r="K468" s="3">
        <v>0</v>
      </c>
      <c r="L468" t="s">
        <v>44</v>
      </c>
      <c r="M468" t="s">
        <v>209</v>
      </c>
      <c r="N468" t="s">
        <v>36</v>
      </c>
      <c r="O468">
        <v>0</v>
      </c>
      <c r="P468" t="s">
        <v>1081</v>
      </c>
      <c r="Q468" t="s">
        <v>1073</v>
      </c>
      <c r="R468" t="s">
        <v>1073</v>
      </c>
      <c r="S468" t="str">
        <f t="shared" si="23"/>
        <v/>
      </c>
    </row>
    <row r="469" spans="1:19" x14ac:dyDescent="0.15">
      <c r="A469">
        <v>468</v>
      </c>
      <c r="B469">
        <v>2020</v>
      </c>
      <c r="C469" t="s">
        <v>457</v>
      </c>
      <c r="D469" t="s">
        <v>197</v>
      </c>
      <c r="F469" s="3" t="s">
        <v>301</v>
      </c>
      <c r="G469" s="3" t="s">
        <v>43</v>
      </c>
      <c r="H469" t="s">
        <v>24</v>
      </c>
      <c r="I469" s="3" t="s">
        <v>25</v>
      </c>
      <c r="J469" s="14"/>
      <c r="K469" s="3">
        <v>50</v>
      </c>
      <c r="L469" t="s">
        <v>212</v>
      </c>
      <c r="M469" t="s">
        <v>209</v>
      </c>
      <c r="N469" t="s">
        <v>36</v>
      </c>
      <c r="O469">
        <v>0</v>
      </c>
      <c r="P469" t="s">
        <v>1073</v>
      </c>
      <c r="Q469" t="s">
        <v>1073</v>
      </c>
      <c r="R469" t="s">
        <v>1073</v>
      </c>
      <c r="S469" t="str">
        <f t="shared" si="23"/>
        <v/>
      </c>
    </row>
    <row r="470" spans="1:19" x14ac:dyDescent="0.15">
      <c r="A470">
        <v>469</v>
      </c>
      <c r="B470">
        <v>2020</v>
      </c>
      <c r="C470" t="s">
        <v>113</v>
      </c>
      <c r="D470" t="s">
        <v>114</v>
      </c>
      <c r="F470" s="3" t="s">
        <v>23</v>
      </c>
      <c r="G470" s="3" t="s">
        <v>23</v>
      </c>
      <c r="H470" t="s">
        <v>67</v>
      </c>
      <c r="I470" s="3" t="s">
        <v>17</v>
      </c>
      <c r="J470" s="14"/>
      <c r="K470" s="3">
        <v>100</v>
      </c>
      <c r="L470" t="s">
        <v>212</v>
      </c>
      <c r="M470" t="s">
        <v>209</v>
      </c>
      <c r="N470" t="s">
        <v>36</v>
      </c>
      <c r="O470">
        <v>0</v>
      </c>
      <c r="P470" t="s">
        <v>1081</v>
      </c>
      <c r="Q470" t="s">
        <v>1073</v>
      </c>
      <c r="R470" t="s">
        <v>1073</v>
      </c>
      <c r="S470" t="str">
        <f t="shared" si="23"/>
        <v/>
      </c>
    </row>
    <row r="471" spans="1:19" x14ac:dyDescent="0.15">
      <c r="A471">
        <v>470</v>
      </c>
      <c r="B471">
        <v>2020</v>
      </c>
      <c r="C471" t="s">
        <v>142</v>
      </c>
      <c r="D471" t="s">
        <v>143</v>
      </c>
      <c r="F471" s="3" t="s">
        <v>23</v>
      </c>
      <c r="G471" s="3" t="s">
        <v>23</v>
      </c>
      <c r="H471" t="s">
        <v>24</v>
      </c>
      <c r="I471" s="3" t="s">
        <v>25</v>
      </c>
      <c r="J471" s="14"/>
      <c r="K471" s="3">
        <v>0</v>
      </c>
      <c r="L471" t="s">
        <v>44</v>
      </c>
      <c r="M471" t="s">
        <v>209</v>
      </c>
      <c r="N471" t="s">
        <v>20</v>
      </c>
      <c r="O471">
        <v>0</v>
      </c>
      <c r="P471" t="s">
        <v>1081</v>
      </c>
      <c r="Q471" t="s">
        <v>1073</v>
      </c>
      <c r="R471" t="s">
        <v>1073</v>
      </c>
      <c r="S471" t="str">
        <f t="shared" si="23"/>
        <v/>
      </c>
    </row>
    <row r="472" spans="1:19" x14ac:dyDescent="0.15">
      <c r="A472">
        <v>471</v>
      </c>
      <c r="B472">
        <v>2020</v>
      </c>
      <c r="C472" t="s">
        <v>140</v>
      </c>
      <c r="D472" t="s">
        <v>298</v>
      </c>
      <c r="F472" s="3" t="s">
        <v>23</v>
      </c>
      <c r="G472" s="3" t="s">
        <v>23</v>
      </c>
      <c r="H472" t="s">
        <v>16</v>
      </c>
      <c r="I472" s="3" t="s">
        <v>17</v>
      </c>
      <c r="J472" s="14"/>
      <c r="K472" s="3">
        <v>100</v>
      </c>
      <c r="L472" t="s">
        <v>212</v>
      </c>
      <c r="M472" t="s">
        <v>209</v>
      </c>
      <c r="N472" t="s">
        <v>20</v>
      </c>
      <c r="O472">
        <v>0</v>
      </c>
      <c r="P472" t="s">
        <v>1081</v>
      </c>
      <c r="Q472" t="s">
        <v>1073</v>
      </c>
      <c r="R472" t="s">
        <v>1073</v>
      </c>
      <c r="S472" t="str">
        <f t="shared" si="23"/>
        <v/>
      </c>
    </row>
    <row r="473" spans="1:19" x14ac:dyDescent="0.15">
      <c r="A473">
        <v>472</v>
      </c>
      <c r="B473">
        <v>2020</v>
      </c>
      <c r="C473" t="s">
        <v>255</v>
      </c>
      <c r="D473" t="s">
        <v>293</v>
      </c>
      <c r="F473" s="3" t="s">
        <v>23</v>
      </c>
      <c r="G473" s="3" t="s">
        <v>23</v>
      </c>
      <c r="H473" t="s">
        <v>60</v>
      </c>
      <c r="I473" s="3" t="s">
        <v>25</v>
      </c>
      <c r="J473" s="14"/>
      <c r="K473" s="3">
        <v>0</v>
      </c>
      <c r="L473" t="s">
        <v>212</v>
      </c>
      <c r="M473" t="s">
        <v>209</v>
      </c>
      <c r="N473" t="s">
        <v>20</v>
      </c>
      <c r="O473">
        <v>0</v>
      </c>
      <c r="P473" t="s">
        <v>1081</v>
      </c>
      <c r="Q473" t="s">
        <v>1073</v>
      </c>
      <c r="R473" t="s">
        <v>1073</v>
      </c>
      <c r="S473" t="str">
        <f t="shared" si="23"/>
        <v/>
      </c>
    </row>
    <row r="474" spans="1:19" x14ac:dyDescent="0.15">
      <c r="A474">
        <v>473</v>
      </c>
      <c r="B474">
        <v>2020</v>
      </c>
      <c r="C474" t="s">
        <v>317</v>
      </c>
      <c r="D474" t="s">
        <v>298</v>
      </c>
      <c r="F474" s="3" t="s">
        <v>23</v>
      </c>
      <c r="G474" s="3" t="s">
        <v>23</v>
      </c>
      <c r="H474" t="s">
        <v>63</v>
      </c>
      <c r="I474" s="3" t="s">
        <v>17</v>
      </c>
      <c r="J474" s="14"/>
      <c r="K474" s="3">
        <v>100</v>
      </c>
      <c r="L474" t="s">
        <v>18</v>
      </c>
      <c r="M474" t="s">
        <v>209</v>
      </c>
      <c r="N474" t="s">
        <v>36</v>
      </c>
      <c r="O474">
        <v>0</v>
      </c>
      <c r="P474">
        <v>0</v>
      </c>
      <c r="Q474" t="s">
        <v>1073</v>
      </c>
      <c r="R474" t="s">
        <v>1073</v>
      </c>
      <c r="S474" t="str">
        <f t="shared" si="23"/>
        <v/>
      </c>
    </row>
    <row r="475" spans="1:19" x14ac:dyDescent="0.15">
      <c r="A475">
        <v>474</v>
      </c>
      <c r="B475">
        <v>2020</v>
      </c>
      <c r="C475" t="s">
        <v>258</v>
      </c>
      <c r="D475" t="s">
        <v>101</v>
      </c>
      <c r="F475" s="3" t="s">
        <v>23</v>
      </c>
      <c r="G475" s="3" t="s">
        <v>23</v>
      </c>
      <c r="H475" t="s">
        <v>60</v>
      </c>
      <c r="I475" s="3" t="s">
        <v>25</v>
      </c>
      <c r="J475" s="14"/>
      <c r="K475" s="3">
        <v>0</v>
      </c>
      <c r="L475" t="s">
        <v>44</v>
      </c>
      <c r="M475" t="s">
        <v>209</v>
      </c>
      <c r="N475" t="s">
        <v>36</v>
      </c>
      <c r="O475">
        <v>0</v>
      </c>
      <c r="P475" t="s">
        <v>1081</v>
      </c>
      <c r="Q475" t="s">
        <v>1073</v>
      </c>
      <c r="R475" t="s">
        <v>1073</v>
      </c>
      <c r="S475" t="str">
        <f t="shared" si="23"/>
        <v/>
      </c>
    </row>
    <row r="476" spans="1:19" x14ac:dyDescent="0.15">
      <c r="A476">
        <v>475</v>
      </c>
      <c r="B476">
        <v>2020</v>
      </c>
      <c r="C476" t="s">
        <v>113</v>
      </c>
      <c r="D476" t="s">
        <v>114</v>
      </c>
      <c r="F476" s="3" t="s">
        <v>23</v>
      </c>
      <c r="G476" s="3" t="s">
        <v>23</v>
      </c>
      <c r="H476" t="s">
        <v>24</v>
      </c>
      <c r="I476" s="3" t="s">
        <v>25</v>
      </c>
      <c r="J476" s="14"/>
      <c r="K476" s="3">
        <v>0</v>
      </c>
      <c r="L476" t="s">
        <v>18</v>
      </c>
      <c r="M476" t="s">
        <v>209</v>
      </c>
      <c r="N476" t="s">
        <v>36</v>
      </c>
      <c r="O476">
        <v>1</v>
      </c>
      <c r="P476" t="s">
        <v>1081</v>
      </c>
      <c r="Q476" t="s">
        <v>1073</v>
      </c>
      <c r="R476" t="s">
        <v>1073</v>
      </c>
      <c r="S476" t="str">
        <f t="shared" si="23"/>
        <v/>
      </c>
    </row>
    <row r="477" spans="1:19" x14ac:dyDescent="0.15">
      <c r="A477">
        <v>476</v>
      </c>
      <c r="B477">
        <v>2020</v>
      </c>
      <c r="C477" t="s">
        <v>214</v>
      </c>
      <c r="D477" t="s">
        <v>458</v>
      </c>
      <c r="F477" s="3" t="s">
        <v>23</v>
      </c>
      <c r="G477" s="3" t="s">
        <v>23</v>
      </c>
      <c r="H477" t="s">
        <v>24</v>
      </c>
      <c r="I477" s="3" t="s">
        <v>25</v>
      </c>
      <c r="J477" s="14"/>
      <c r="K477" s="3">
        <v>0</v>
      </c>
      <c r="L477" t="s">
        <v>44</v>
      </c>
      <c r="M477" t="s">
        <v>209</v>
      </c>
      <c r="N477" t="s">
        <v>20</v>
      </c>
      <c r="O477">
        <v>1</v>
      </c>
      <c r="P477" t="s">
        <v>1081</v>
      </c>
      <c r="Q477" t="s">
        <v>1073</v>
      </c>
      <c r="R477" t="s">
        <v>1073</v>
      </c>
      <c r="S477" t="str">
        <f t="shared" si="23"/>
        <v/>
      </c>
    </row>
    <row r="478" spans="1:19" x14ac:dyDescent="0.15">
      <c r="A478">
        <v>477</v>
      </c>
      <c r="B478">
        <v>2020</v>
      </c>
      <c r="C478" t="s">
        <v>113</v>
      </c>
      <c r="D478" t="s">
        <v>459</v>
      </c>
      <c r="F478" s="3" t="s">
        <v>23</v>
      </c>
      <c r="G478" s="3" t="s">
        <v>23</v>
      </c>
      <c r="H478" t="s">
        <v>24</v>
      </c>
      <c r="I478" s="3" t="s">
        <v>25</v>
      </c>
      <c r="J478" s="14"/>
      <c r="K478" s="3">
        <v>0</v>
      </c>
      <c r="L478" t="s">
        <v>18</v>
      </c>
      <c r="M478" t="s">
        <v>209</v>
      </c>
      <c r="N478" t="s">
        <v>36</v>
      </c>
      <c r="O478">
        <v>1</v>
      </c>
      <c r="P478" t="s">
        <v>1081</v>
      </c>
      <c r="Q478" t="s">
        <v>1073</v>
      </c>
      <c r="R478" t="s">
        <v>1073</v>
      </c>
      <c r="S478" t="str">
        <f t="shared" si="23"/>
        <v/>
      </c>
    </row>
    <row r="479" spans="1:19" x14ac:dyDescent="0.15">
      <c r="A479">
        <v>478</v>
      </c>
      <c r="B479">
        <v>2020</v>
      </c>
      <c r="C479" t="s">
        <v>56</v>
      </c>
      <c r="D479" t="s">
        <v>57</v>
      </c>
      <c r="F479" s="3" t="s">
        <v>23</v>
      </c>
      <c r="G479" s="3" t="s">
        <v>23</v>
      </c>
      <c r="H479" t="s">
        <v>24</v>
      </c>
      <c r="I479" s="3" t="s">
        <v>25</v>
      </c>
      <c r="J479" s="14"/>
      <c r="K479" s="3">
        <v>0</v>
      </c>
      <c r="L479" t="s">
        <v>44</v>
      </c>
      <c r="M479" t="s">
        <v>209</v>
      </c>
      <c r="N479" t="s">
        <v>36</v>
      </c>
      <c r="O479">
        <v>0</v>
      </c>
      <c r="P479" t="s">
        <v>1081</v>
      </c>
      <c r="Q479" t="s">
        <v>1073</v>
      </c>
      <c r="R479" t="s">
        <v>1073</v>
      </c>
      <c r="S479" t="str">
        <f t="shared" si="23"/>
        <v/>
      </c>
    </row>
    <row r="480" spans="1:19" x14ac:dyDescent="0.15">
      <c r="A480">
        <v>479</v>
      </c>
      <c r="B480">
        <v>2020</v>
      </c>
      <c r="C480" t="s">
        <v>460</v>
      </c>
      <c r="D480" t="s">
        <v>461</v>
      </c>
      <c r="F480" s="3" t="s">
        <v>23</v>
      </c>
      <c r="G480" s="3" t="s">
        <v>23</v>
      </c>
      <c r="H480" t="s">
        <v>71</v>
      </c>
      <c r="I480" s="3" t="s">
        <v>17</v>
      </c>
      <c r="J480" s="14"/>
      <c r="K480" s="3">
        <v>100</v>
      </c>
      <c r="L480" t="s">
        <v>212</v>
      </c>
      <c r="M480" t="s">
        <v>209</v>
      </c>
      <c r="N480" t="s">
        <v>36</v>
      </c>
      <c r="O480">
        <v>0</v>
      </c>
      <c r="P480" t="s">
        <v>1073</v>
      </c>
      <c r="Q480" t="s">
        <v>1073</v>
      </c>
      <c r="R480" t="s">
        <v>1073</v>
      </c>
      <c r="S480" t="str">
        <f t="shared" si="23"/>
        <v/>
      </c>
    </row>
    <row r="481" spans="1:19" x14ac:dyDescent="0.15">
      <c r="A481">
        <v>480</v>
      </c>
      <c r="B481">
        <v>2020</v>
      </c>
      <c r="C481" t="s">
        <v>216</v>
      </c>
      <c r="D481" t="s">
        <v>168</v>
      </c>
      <c r="F481" s="3" t="s">
        <v>23</v>
      </c>
      <c r="G481" s="3" t="s">
        <v>23</v>
      </c>
      <c r="H481" t="s">
        <v>71</v>
      </c>
      <c r="I481" s="3" t="s">
        <v>17</v>
      </c>
      <c r="J481" s="14"/>
      <c r="K481" s="3">
        <v>100</v>
      </c>
      <c r="L481" t="s">
        <v>212</v>
      </c>
      <c r="M481" t="s">
        <v>209</v>
      </c>
      <c r="N481" t="s">
        <v>20</v>
      </c>
      <c r="O481">
        <v>0</v>
      </c>
      <c r="P481" t="s">
        <v>1073</v>
      </c>
      <c r="Q481" t="s">
        <v>1073</v>
      </c>
      <c r="R481" t="s">
        <v>1073</v>
      </c>
      <c r="S481" t="str">
        <f t="shared" si="23"/>
        <v/>
      </c>
    </row>
    <row r="482" spans="1:19" x14ac:dyDescent="0.15">
      <c r="A482">
        <v>481</v>
      </c>
      <c r="B482">
        <v>2020</v>
      </c>
      <c r="C482" t="s">
        <v>260</v>
      </c>
      <c r="D482" t="s">
        <v>261</v>
      </c>
      <c r="F482" s="3" t="s">
        <v>23</v>
      </c>
      <c r="G482" s="3" t="s">
        <v>23</v>
      </c>
      <c r="H482" t="s">
        <v>24</v>
      </c>
      <c r="I482" s="3" t="s">
        <v>25</v>
      </c>
      <c r="J482" s="14"/>
      <c r="K482" s="3">
        <v>0</v>
      </c>
      <c r="L482" t="s">
        <v>212</v>
      </c>
      <c r="M482" t="s">
        <v>209</v>
      </c>
      <c r="N482" t="s">
        <v>20</v>
      </c>
      <c r="O482">
        <v>0</v>
      </c>
      <c r="P482" t="s">
        <v>1084</v>
      </c>
      <c r="Q482" t="s">
        <v>1073</v>
      </c>
      <c r="R482" t="s">
        <v>1073</v>
      </c>
      <c r="S482" t="str">
        <f t="shared" si="23"/>
        <v/>
      </c>
    </row>
    <row r="483" spans="1:19" x14ac:dyDescent="0.15">
      <c r="A483">
        <v>482</v>
      </c>
      <c r="B483">
        <v>2020</v>
      </c>
      <c r="C483" t="s">
        <v>175</v>
      </c>
      <c r="D483" t="s">
        <v>462</v>
      </c>
      <c r="F483" s="3" t="s">
        <v>23</v>
      </c>
      <c r="G483" s="3" t="s">
        <v>23</v>
      </c>
      <c r="H483" t="s">
        <v>71</v>
      </c>
      <c r="I483" s="3" t="s">
        <v>17</v>
      </c>
      <c r="J483" s="14"/>
      <c r="K483" s="3">
        <v>100</v>
      </c>
      <c r="L483" t="s">
        <v>212</v>
      </c>
      <c r="M483" t="s">
        <v>209</v>
      </c>
      <c r="N483" t="s">
        <v>20</v>
      </c>
      <c r="O483">
        <v>0</v>
      </c>
      <c r="P483" t="s">
        <v>1073</v>
      </c>
      <c r="Q483" t="s">
        <v>1073</v>
      </c>
      <c r="R483" t="s">
        <v>1073</v>
      </c>
      <c r="S483" t="str">
        <f t="shared" si="23"/>
        <v/>
      </c>
    </row>
    <row r="484" spans="1:19" x14ac:dyDescent="0.15">
      <c r="A484">
        <v>483</v>
      </c>
      <c r="B484">
        <v>2020</v>
      </c>
      <c r="C484" t="s">
        <v>45</v>
      </c>
      <c r="D484" t="s">
        <v>46</v>
      </c>
      <c r="F484" s="3" t="s">
        <v>47</v>
      </c>
      <c r="G484" s="3" t="s">
        <v>48</v>
      </c>
      <c r="H484" t="s">
        <v>67</v>
      </c>
      <c r="I484" s="3" t="s">
        <v>17</v>
      </c>
      <c r="J484" s="14"/>
      <c r="K484" s="3">
        <v>100</v>
      </c>
      <c r="L484" t="s">
        <v>18</v>
      </c>
      <c r="M484" t="s">
        <v>209</v>
      </c>
      <c r="N484" t="s">
        <v>20</v>
      </c>
      <c r="O484">
        <v>0</v>
      </c>
      <c r="P484">
        <v>0</v>
      </c>
      <c r="Q484" t="s">
        <v>1073</v>
      </c>
      <c r="R484" t="s">
        <v>1073</v>
      </c>
      <c r="S484" t="str">
        <f t="shared" si="23"/>
        <v>NI&gt;10</v>
      </c>
    </row>
    <row r="485" spans="1:19" x14ac:dyDescent="0.15">
      <c r="A485">
        <v>484</v>
      </c>
      <c r="B485">
        <v>2020</v>
      </c>
      <c r="C485" t="s">
        <v>463</v>
      </c>
      <c r="D485" t="s">
        <v>464</v>
      </c>
      <c r="F485" s="3" t="s">
        <v>112</v>
      </c>
      <c r="G485" s="3" t="s">
        <v>1093</v>
      </c>
      <c r="H485" t="s">
        <v>24</v>
      </c>
      <c r="I485" s="3" t="s">
        <v>25</v>
      </c>
      <c r="J485" s="14"/>
      <c r="K485" s="3">
        <v>50</v>
      </c>
      <c r="L485" t="s">
        <v>212</v>
      </c>
      <c r="M485" t="s">
        <v>209</v>
      </c>
      <c r="N485" t="s">
        <v>20</v>
      </c>
      <c r="O485">
        <v>0</v>
      </c>
      <c r="P485" t="s">
        <v>1073</v>
      </c>
      <c r="Q485" t="s">
        <v>1073</v>
      </c>
      <c r="R485" t="s">
        <v>1073</v>
      </c>
      <c r="S485" t="str">
        <f t="shared" si="23"/>
        <v/>
      </c>
    </row>
    <row r="486" spans="1:19" x14ac:dyDescent="0.15">
      <c r="A486">
        <v>485</v>
      </c>
      <c r="B486">
        <v>2020</v>
      </c>
      <c r="C486" t="s">
        <v>21</v>
      </c>
      <c r="D486" t="s">
        <v>22</v>
      </c>
      <c r="F486" s="3" t="s">
        <v>23</v>
      </c>
      <c r="G486" s="3" t="s">
        <v>23</v>
      </c>
      <c r="H486" t="s">
        <v>71</v>
      </c>
      <c r="I486" s="3" t="s">
        <v>25</v>
      </c>
      <c r="J486" s="14"/>
      <c r="K486" s="3">
        <v>0</v>
      </c>
      <c r="L486" t="s">
        <v>212</v>
      </c>
      <c r="M486" t="s">
        <v>209</v>
      </c>
      <c r="N486" t="s">
        <v>20</v>
      </c>
      <c r="O486">
        <v>0</v>
      </c>
      <c r="P486" t="s">
        <v>1081</v>
      </c>
      <c r="Q486" t="s">
        <v>1073</v>
      </c>
      <c r="R486" t="s">
        <v>1073</v>
      </c>
      <c r="S486" t="str">
        <f t="shared" si="23"/>
        <v/>
      </c>
    </row>
    <row r="487" spans="1:19" x14ac:dyDescent="0.15">
      <c r="A487">
        <v>486</v>
      </c>
      <c r="B487">
        <v>2020</v>
      </c>
      <c r="C487" t="s">
        <v>142</v>
      </c>
      <c r="D487" t="s">
        <v>143</v>
      </c>
      <c r="F487" s="3" t="s">
        <v>23</v>
      </c>
      <c r="G487" s="3" t="s">
        <v>23</v>
      </c>
      <c r="H487" t="s">
        <v>24</v>
      </c>
      <c r="I487" s="3" t="s">
        <v>25</v>
      </c>
      <c r="J487" s="14"/>
      <c r="K487" s="3">
        <v>0</v>
      </c>
      <c r="L487" t="s">
        <v>212</v>
      </c>
      <c r="M487" t="s">
        <v>209</v>
      </c>
      <c r="N487" t="s">
        <v>36</v>
      </c>
      <c r="O487">
        <v>0</v>
      </c>
      <c r="P487" t="s">
        <v>1081</v>
      </c>
      <c r="Q487" t="s">
        <v>1073</v>
      </c>
      <c r="R487" t="s">
        <v>1073</v>
      </c>
      <c r="S487" t="str">
        <f t="shared" si="23"/>
        <v/>
      </c>
    </row>
    <row r="488" spans="1:19" x14ac:dyDescent="0.15">
      <c r="A488">
        <v>487</v>
      </c>
      <c r="B488">
        <v>2020</v>
      </c>
      <c r="C488" t="s">
        <v>318</v>
      </c>
      <c r="D488" t="s">
        <v>319</v>
      </c>
      <c r="F488" s="3" t="s">
        <v>23</v>
      </c>
      <c r="G488" s="3" t="s">
        <v>23</v>
      </c>
      <c r="H488" t="s">
        <v>16</v>
      </c>
      <c r="I488" s="3" t="s">
        <v>17</v>
      </c>
      <c r="J488" s="14"/>
      <c r="K488" s="3">
        <v>100</v>
      </c>
      <c r="L488" t="s">
        <v>18</v>
      </c>
      <c r="M488" t="s">
        <v>209</v>
      </c>
      <c r="N488" t="s">
        <v>36</v>
      </c>
      <c r="O488">
        <v>1</v>
      </c>
      <c r="P488" t="s">
        <v>1081</v>
      </c>
      <c r="Q488" t="s">
        <v>1073</v>
      </c>
      <c r="R488" t="s">
        <v>1073</v>
      </c>
      <c r="S488" t="str">
        <f t="shared" si="23"/>
        <v/>
      </c>
    </row>
    <row r="489" spans="1:19" x14ac:dyDescent="0.15">
      <c r="A489">
        <v>488</v>
      </c>
      <c r="B489">
        <v>2020</v>
      </c>
      <c r="C489" t="s">
        <v>428</v>
      </c>
      <c r="D489" t="s">
        <v>256</v>
      </c>
      <c r="F489" s="3" t="s">
        <v>23</v>
      </c>
      <c r="G489" s="3" t="s">
        <v>23</v>
      </c>
      <c r="H489" t="s">
        <v>71</v>
      </c>
      <c r="I489" s="3" t="s">
        <v>17</v>
      </c>
      <c r="J489" s="14"/>
      <c r="K489" s="3">
        <v>100</v>
      </c>
      <c r="L489" t="s">
        <v>18</v>
      </c>
      <c r="M489" t="s">
        <v>209</v>
      </c>
      <c r="N489" t="s">
        <v>36</v>
      </c>
      <c r="O489">
        <v>0</v>
      </c>
      <c r="P489" t="s">
        <v>1073</v>
      </c>
      <c r="Q489" t="s">
        <v>1073</v>
      </c>
      <c r="R489" t="s">
        <v>1073</v>
      </c>
      <c r="S489" t="str">
        <f t="shared" si="23"/>
        <v/>
      </c>
    </row>
    <row r="490" spans="1:19" x14ac:dyDescent="0.15">
      <c r="A490">
        <v>489</v>
      </c>
      <c r="B490">
        <v>2020</v>
      </c>
      <c r="C490" t="s">
        <v>218</v>
      </c>
      <c r="D490" t="s">
        <v>219</v>
      </c>
      <c r="F490" s="3" t="s">
        <v>23</v>
      </c>
      <c r="G490" s="3" t="s">
        <v>23</v>
      </c>
      <c r="H490" t="s">
        <v>24</v>
      </c>
      <c r="I490" s="3" t="s">
        <v>25</v>
      </c>
      <c r="J490" s="14"/>
      <c r="K490" s="3">
        <v>0</v>
      </c>
      <c r="L490" t="s">
        <v>212</v>
      </c>
      <c r="M490" t="s">
        <v>209</v>
      </c>
      <c r="N490" t="s">
        <v>36</v>
      </c>
      <c r="O490">
        <v>0</v>
      </c>
      <c r="P490" t="s">
        <v>1081</v>
      </c>
      <c r="Q490" t="s">
        <v>1073</v>
      </c>
      <c r="R490" t="s">
        <v>1073</v>
      </c>
      <c r="S490" t="str">
        <f t="shared" si="23"/>
        <v/>
      </c>
    </row>
    <row r="491" spans="1:19" x14ac:dyDescent="0.15">
      <c r="A491">
        <v>490</v>
      </c>
      <c r="B491">
        <v>2020</v>
      </c>
      <c r="C491" t="s">
        <v>417</v>
      </c>
      <c r="F491" s="3" t="s">
        <v>121</v>
      </c>
      <c r="G491" s="3" t="s">
        <v>43</v>
      </c>
      <c r="H491" t="s">
        <v>24</v>
      </c>
      <c r="I491" s="3" t="s">
        <v>25</v>
      </c>
      <c r="J491" s="14"/>
      <c r="K491" s="3">
        <v>50</v>
      </c>
      <c r="L491" t="s">
        <v>212</v>
      </c>
      <c r="M491" t="s">
        <v>209</v>
      </c>
      <c r="N491" t="s">
        <v>36</v>
      </c>
      <c r="O491">
        <v>0</v>
      </c>
      <c r="P491" t="s">
        <v>1073</v>
      </c>
      <c r="Q491" t="s">
        <v>1073</v>
      </c>
      <c r="R491" t="s">
        <v>1073</v>
      </c>
      <c r="S491" t="str">
        <f t="shared" si="23"/>
        <v/>
      </c>
    </row>
    <row r="492" spans="1:19" x14ac:dyDescent="0.15">
      <c r="A492">
        <v>491</v>
      </c>
      <c r="B492">
        <v>2020</v>
      </c>
      <c r="C492" t="s">
        <v>363</v>
      </c>
      <c r="D492" t="s">
        <v>168</v>
      </c>
      <c r="F492" s="3" t="s">
        <v>23</v>
      </c>
      <c r="G492" s="3" t="s">
        <v>23</v>
      </c>
      <c r="H492" t="s">
        <v>71</v>
      </c>
      <c r="I492" s="3" t="s">
        <v>17</v>
      </c>
      <c r="J492" s="14"/>
      <c r="K492" s="3">
        <v>100</v>
      </c>
      <c r="L492" t="s">
        <v>212</v>
      </c>
      <c r="M492" t="s">
        <v>209</v>
      </c>
      <c r="N492" t="s">
        <v>36</v>
      </c>
      <c r="O492">
        <v>0</v>
      </c>
      <c r="P492" t="s">
        <v>1073</v>
      </c>
      <c r="Q492" t="s">
        <v>1073</v>
      </c>
      <c r="R492" t="s">
        <v>1073</v>
      </c>
      <c r="S492" t="str">
        <f t="shared" si="23"/>
        <v/>
      </c>
    </row>
    <row r="493" spans="1:19" x14ac:dyDescent="0.15">
      <c r="A493">
        <v>492</v>
      </c>
      <c r="B493">
        <v>2020</v>
      </c>
      <c r="C493" t="s">
        <v>258</v>
      </c>
      <c r="D493" t="s">
        <v>101</v>
      </c>
      <c r="F493" s="3" t="s">
        <v>23</v>
      </c>
      <c r="G493" s="3" t="s">
        <v>23</v>
      </c>
      <c r="H493" t="s">
        <v>60</v>
      </c>
      <c r="I493" s="3" t="s">
        <v>275</v>
      </c>
      <c r="J493" s="14"/>
      <c r="K493" s="3">
        <v>0</v>
      </c>
      <c r="L493" t="s">
        <v>18</v>
      </c>
      <c r="M493" t="s">
        <v>209</v>
      </c>
      <c r="N493" t="s">
        <v>20</v>
      </c>
      <c r="O493">
        <v>1</v>
      </c>
      <c r="P493" t="s">
        <v>1081</v>
      </c>
      <c r="Q493" t="s">
        <v>1073</v>
      </c>
      <c r="R493" t="s">
        <v>1073</v>
      </c>
      <c r="S493" t="str">
        <f t="shared" si="23"/>
        <v/>
      </c>
    </row>
    <row r="494" spans="1:19" x14ac:dyDescent="0.15">
      <c r="A494">
        <v>493</v>
      </c>
      <c r="B494">
        <v>2020</v>
      </c>
      <c r="C494" t="s">
        <v>243</v>
      </c>
      <c r="D494" t="s">
        <v>244</v>
      </c>
      <c r="F494" s="3" t="s">
        <v>136</v>
      </c>
      <c r="G494" s="3" t="s">
        <v>43</v>
      </c>
      <c r="H494" t="s">
        <v>24</v>
      </c>
      <c r="I494" s="3" t="s">
        <v>25</v>
      </c>
      <c r="J494" s="14"/>
      <c r="K494" s="3">
        <v>50</v>
      </c>
      <c r="L494" t="s">
        <v>18</v>
      </c>
      <c r="M494" t="s">
        <v>209</v>
      </c>
      <c r="N494" t="s">
        <v>36</v>
      </c>
      <c r="O494">
        <v>1</v>
      </c>
      <c r="P494">
        <v>0</v>
      </c>
      <c r="Q494" t="s">
        <v>1073</v>
      </c>
      <c r="R494" t="s">
        <v>1073</v>
      </c>
      <c r="S494" t="str">
        <f t="shared" si="23"/>
        <v>NI&gt;10</v>
      </c>
    </row>
    <row r="495" spans="1:19" x14ac:dyDescent="0.15">
      <c r="A495">
        <v>494</v>
      </c>
      <c r="B495">
        <v>2020</v>
      </c>
      <c r="C495" t="s">
        <v>204</v>
      </c>
      <c r="D495" t="s">
        <v>295</v>
      </c>
      <c r="F495" s="3" t="s">
        <v>23</v>
      </c>
      <c r="G495" s="3" t="s">
        <v>23</v>
      </c>
      <c r="H495" t="s">
        <v>24</v>
      </c>
      <c r="I495" s="3" t="s">
        <v>25</v>
      </c>
      <c r="J495" s="14"/>
      <c r="K495" s="3">
        <v>0</v>
      </c>
      <c r="L495" t="s">
        <v>44</v>
      </c>
      <c r="M495" t="s">
        <v>209</v>
      </c>
      <c r="N495" t="s">
        <v>20</v>
      </c>
      <c r="O495">
        <v>1</v>
      </c>
      <c r="P495" t="s">
        <v>1081</v>
      </c>
      <c r="Q495" t="s">
        <v>1073</v>
      </c>
      <c r="R495" t="s">
        <v>1073</v>
      </c>
      <c r="S495" t="str">
        <f t="shared" si="23"/>
        <v/>
      </c>
    </row>
    <row r="496" spans="1:19" x14ac:dyDescent="0.15">
      <c r="A496">
        <v>495</v>
      </c>
      <c r="B496">
        <v>2020</v>
      </c>
      <c r="C496" t="s">
        <v>134</v>
      </c>
      <c r="D496" t="s">
        <v>135</v>
      </c>
      <c r="F496" s="3" t="s">
        <v>136</v>
      </c>
      <c r="G496" s="3" t="s">
        <v>43</v>
      </c>
      <c r="H496" t="s">
        <v>16</v>
      </c>
      <c r="I496" s="3" t="s">
        <v>354</v>
      </c>
      <c r="J496" s="14"/>
      <c r="K496" s="3">
        <v>0</v>
      </c>
      <c r="L496" t="s">
        <v>212</v>
      </c>
      <c r="M496" t="s">
        <v>209</v>
      </c>
      <c r="N496" t="s">
        <v>20</v>
      </c>
      <c r="O496">
        <v>0</v>
      </c>
      <c r="P496" t="s">
        <v>1073</v>
      </c>
      <c r="Q496" t="s">
        <v>1073</v>
      </c>
      <c r="R496" t="s">
        <v>1073</v>
      </c>
      <c r="S496" t="str">
        <f t="shared" si="23"/>
        <v>NI&gt;10</v>
      </c>
    </row>
    <row r="497" spans="1:19" x14ac:dyDescent="0.15">
      <c r="A497">
        <v>496</v>
      </c>
      <c r="B497">
        <v>2020</v>
      </c>
      <c r="C497" t="s">
        <v>218</v>
      </c>
      <c r="D497" t="s">
        <v>219</v>
      </c>
      <c r="F497" s="3" t="s">
        <v>23</v>
      </c>
      <c r="G497" s="3" t="s">
        <v>23</v>
      </c>
      <c r="H497" t="s">
        <v>16</v>
      </c>
      <c r="I497" s="3" t="s">
        <v>354</v>
      </c>
      <c r="J497" s="14"/>
      <c r="K497" s="3">
        <v>0</v>
      </c>
      <c r="L497" t="s">
        <v>212</v>
      </c>
      <c r="M497" t="s">
        <v>209</v>
      </c>
      <c r="N497" t="s">
        <v>36</v>
      </c>
      <c r="O497">
        <v>0</v>
      </c>
      <c r="P497" t="s">
        <v>1081</v>
      </c>
      <c r="Q497" t="s">
        <v>1073</v>
      </c>
      <c r="R497" t="s">
        <v>1073</v>
      </c>
      <c r="S497" t="str">
        <f t="shared" si="23"/>
        <v/>
      </c>
    </row>
    <row r="498" spans="1:19" x14ac:dyDescent="0.15">
      <c r="A498">
        <v>497</v>
      </c>
      <c r="B498">
        <v>2020</v>
      </c>
      <c r="C498" t="s">
        <v>113</v>
      </c>
      <c r="D498" t="s">
        <v>114</v>
      </c>
      <c r="F498" s="3" t="s">
        <v>23</v>
      </c>
      <c r="G498" s="3" t="s">
        <v>23</v>
      </c>
      <c r="H498" t="s">
        <v>24</v>
      </c>
      <c r="I498" s="3" t="s">
        <v>25</v>
      </c>
      <c r="J498" s="14"/>
      <c r="K498" s="3">
        <v>0</v>
      </c>
      <c r="L498" t="s">
        <v>212</v>
      </c>
      <c r="M498" t="s">
        <v>209</v>
      </c>
      <c r="N498" t="s">
        <v>36</v>
      </c>
      <c r="O498">
        <v>0</v>
      </c>
      <c r="P498" t="s">
        <v>1081</v>
      </c>
      <c r="Q498" t="s">
        <v>1073</v>
      </c>
      <c r="R498" t="s">
        <v>1073</v>
      </c>
      <c r="S498" t="str">
        <f t="shared" si="23"/>
        <v/>
      </c>
    </row>
    <row r="499" spans="1:19" x14ac:dyDescent="0.15">
      <c r="A499">
        <v>498</v>
      </c>
      <c r="B499">
        <v>2020</v>
      </c>
      <c r="C499" t="s">
        <v>465</v>
      </c>
      <c r="D499" t="s">
        <v>466</v>
      </c>
      <c r="F499" s="3" t="s">
        <v>23</v>
      </c>
      <c r="G499" s="3" t="s">
        <v>23</v>
      </c>
      <c r="H499" t="s">
        <v>24</v>
      </c>
      <c r="I499" s="3" t="s">
        <v>25</v>
      </c>
      <c r="J499" s="14"/>
      <c r="K499" s="3">
        <v>0</v>
      </c>
      <c r="L499" t="s">
        <v>44</v>
      </c>
      <c r="M499" t="s">
        <v>209</v>
      </c>
      <c r="N499" t="s">
        <v>36</v>
      </c>
      <c r="O499">
        <v>1</v>
      </c>
      <c r="P499" t="s">
        <v>1084</v>
      </c>
      <c r="Q499" t="s">
        <v>1073</v>
      </c>
      <c r="R499" t="s">
        <v>1073</v>
      </c>
      <c r="S499" t="str">
        <f t="shared" si="23"/>
        <v/>
      </c>
    </row>
    <row r="500" spans="1:19" x14ac:dyDescent="0.15">
      <c r="A500">
        <v>499</v>
      </c>
      <c r="B500">
        <v>2020</v>
      </c>
      <c r="C500" t="s">
        <v>45</v>
      </c>
      <c r="D500" t="s">
        <v>46</v>
      </c>
      <c r="F500" s="3" t="s">
        <v>47</v>
      </c>
      <c r="G500" s="3" t="s">
        <v>48</v>
      </c>
      <c r="H500" t="s">
        <v>16</v>
      </c>
      <c r="I500" s="3" t="s">
        <v>17</v>
      </c>
      <c r="J500" s="14"/>
      <c r="K500" s="3">
        <v>100</v>
      </c>
      <c r="L500" t="s">
        <v>212</v>
      </c>
      <c r="M500" t="s">
        <v>209</v>
      </c>
      <c r="N500" t="s">
        <v>20</v>
      </c>
      <c r="O500">
        <v>0</v>
      </c>
      <c r="P500">
        <v>0</v>
      </c>
      <c r="Q500" t="s">
        <v>1073</v>
      </c>
      <c r="R500" t="s">
        <v>1073</v>
      </c>
      <c r="S500" t="str">
        <f t="shared" si="23"/>
        <v>NI&gt;10</v>
      </c>
    </row>
    <row r="501" spans="1:19" x14ac:dyDescent="0.15">
      <c r="A501">
        <v>500</v>
      </c>
      <c r="B501">
        <v>2020</v>
      </c>
      <c r="C501" t="s">
        <v>467</v>
      </c>
      <c r="D501" t="s">
        <v>101</v>
      </c>
      <c r="F501" s="3" t="s">
        <v>23</v>
      </c>
      <c r="G501" s="3" t="s">
        <v>23</v>
      </c>
      <c r="H501" t="s">
        <v>49</v>
      </c>
      <c r="I501" s="3" t="s">
        <v>17</v>
      </c>
      <c r="J501" s="14"/>
      <c r="K501" s="3">
        <v>100</v>
      </c>
      <c r="L501" t="s">
        <v>212</v>
      </c>
      <c r="M501" t="s">
        <v>209</v>
      </c>
      <c r="N501" t="s">
        <v>20</v>
      </c>
      <c r="O501">
        <v>0</v>
      </c>
      <c r="P501">
        <v>0</v>
      </c>
      <c r="Q501" t="s">
        <v>1073</v>
      </c>
      <c r="R501" t="s">
        <v>1073</v>
      </c>
      <c r="S501" t="str">
        <f t="shared" si="23"/>
        <v/>
      </c>
    </row>
    <row r="502" spans="1:19" x14ac:dyDescent="0.15">
      <c r="A502">
        <v>501</v>
      </c>
      <c r="B502">
        <v>2020</v>
      </c>
      <c r="C502" t="s">
        <v>39</v>
      </c>
      <c r="D502" t="s">
        <v>40</v>
      </c>
      <c r="F502" s="3" t="s">
        <v>23</v>
      </c>
      <c r="G502" s="3" t="s">
        <v>23</v>
      </c>
      <c r="H502" t="s">
        <v>16</v>
      </c>
      <c r="I502" s="3" t="s">
        <v>17</v>
      </c>
      <c r="J502" s="14"/>
      <c r="K502" s="3">
        <v>100</v>
      </c>
      <c r="L502" t="s">
        <v>18</v>
      </c>
      <c r="M502" t="s">
        <v>209</v>
      </c>
      <c r="N502" t="s">
        <v>36</v>
      </c>
      <c r="O502">
        <v>1</v>
      </c>
      <c r="P502" t="s">
        <v>1081</v>
      </c>
      <c r="Q502" t="s">
        <v>1073</v>
      </c>
      <c r="R502" t="s">
        <v>1073</v>
      </c>
      <c r="S502" t="str">
        <f t="shared" si="23"/>
        <v/>
      </c>
    </row>
    <row r="503" spans="1:19" x14ac:dyDescent="0.15">
      <c r="A503">
        <v>502</v>
      </c>
      <c r="B503">
        <v>2020</v>
      </c>
      <c r="C503" t="s">
        <v>45</v>
      </c>
      <c r="D503" t="s">
        <v>46</v>
      </c>
      <c r="F503" s="3" t="s">
        <v>47</v>
      </c>
      <c r="G503" s="3" t="s">
        <v>48</v>
      </c>
      <c r="H503" t="s">
        <v>49</v>
      </c>
      <c r="I503" s="3" t="s">
        <v>17</v>
      </c>
      <c r="J503" s="14"/>
      <c r="K503" s="3">
        <v>100</v>
      </c>
      <c r="L503" t="s">
        <v>212</v>
      </c>
      <c r="M503" t="s">
        <v>209</v>
      </c>
      <c r="N503" t="s">
        <v>36</v>
      </c>
      <c r="O503">
        <v>0</v>
      </c>
      <c r="P503">
        <v>0</v>
      </c>
      <c r="Q503" t="s">
        <v>1073</v>
      </c>
      <c r="R503" t="s">
        <v>1073</v>
      </c>
      <c r="S503" t="str">
        <f t="shared" si="23"/>
        <v>NI&gt;10</v>
      </c>
    </row>
    <row r="504" spans="1:19" x14ac:dyDescent="0.15">
      <c r="A504">
        <v>503</v>
      </c>
      <c r="B504">
        <v>2020</v>
      </c>
      <c r="C504" t="s">
        <v>272</v>
      </c>
      <c r="D504" t="s">
        <v>296</v>
      </c>
      <c r="F504" s="3" t="s">
        <v>23</v>
      </c>
      <c r="G504" s="3" t="s">
        <v>23</v>
      </c>
      <c r="H504" t="s">
        <v>16</v>
      </c>
      <c r="I504" s="3" t="s">
        <v>354</v>
      </c>
      <c r="J504" s="14"/>
      <c r="K504" s="3">
        <v>0</v>
      </c>
      <c r="L504" t="s">
        <v>18</v>
      </c>
      <c r="M504" t="s">
        <v>209</v>
      </c>
      <c r="N504" t="s">
        <v>20</v>
      </c>
      <c r="O504">
        <v>1</v>
      </c>
      <c r="P504" t="s">
        <v>1081</v>
      </c>
      <c r="Q504" t="s">
        <v>1073</v>
      </c>
      <c r="R504" t="s">
        <v>1073</v>
      </c>
      <c r="S504" t="str">
        <f t="shared" si="23"/>
        <v/>
      </c>
    </row>
    <row r="505" spans="1:19" x14ac:dyDescent="0.15">
      <c r="A505">
        <v>504</v>
      </c>
      <c r="B505">
        <v>2020</v>
      </c>
      <c r="C505" t="s">
        <v>142</v>
      </c>
      <c r="D505" t="s">
        <v>143</v>
      </c>
      <c r="F505" s="3" t="s">
        <v>23</v>
      </c>
      <c r="G505" s="3" t="s">
        <v>23</v>
      </c>
      <c r="H505" t="s">
        <v>24</v>
      </c>
      <c r="I505" s="3" t="s">
        <v>25</v>
      </c>
      <c r="J505" s="14"/>
      <c r="K505" s="3">
        <v>0</v>
      </c>
      <c r="L505" t="s">
        <v>212</v>
      </c>
      <c r="M505" t="s">
        <v>209</v>
      </c>
      <c r="N505" t="s">
        <v>20</v>
      </c>
      <c r="O505">
        <v>0</v>
      </c>
      <c r="P505" t="s">
        <v>1081</v>
      </c>
      <c r="Q505" t="s">
        <v>1073</v>
      </c>
      <c r="R505" t="s">
        <v>1073</v>
      </c>
      <c r="S505" t="str">
        <f t="shared" si="23"/>
        <v/>
      </c>
    </row>
    <row r="506" spans="1:19" x14ac:dyDescent="0.15">
      <c r="A506">
        <v>505</v>
      </c>
      <c r="B506">
        <v>2020</v>
      </c>
      <c r="C506" t="s">
        <v>110</v>
      </c>
      <c r="D506" t="s">
        <v>111</v>
      </c>
      <c r="F506" s="3" t="s">
        <v>23</v>
      </c>
      <c r="G506" s="3" t="s">
        <v>23</v>
      </c>
      <c r="H506" t="s">
        <v>24</v>
      </c>
      <c r="I506" s="3" t="s">
        <v>25</v>
      </c>
      <c r="J506" s="14"/>
      <c r="K506" s="3">
        <v>0</v>
      </c>
      <c r="L506" t="s">
        <v>44</v>
      </c>
      <c r="M506" t="s">
        <v>209</v>
      </c>
      <c r="N506" t="s">
        <v>20</v>
      </c>
      <c r="O506">
        <v>0</v>
      </c>
      <c r="P506" t="s">
        <v>1081</v>
      </c>
      <c r="Q506" t="s">
        <v>1073</v>
      </c>
      <c r="R506" t="s">
        <v>1073</v>
      </c>
      <c r="S506" t="str">
        <f t="shared" si="23"/>
        <v/>
      </c>
    </row>
    <row r="507" spans="1:19" x14ac:dyDescent="0.15">
      <c r="A507">
        <v>506</v>
      </c>
      <c r="B507">
        <v>2020</v>
      </c>
      <c r="C507" t="s">
        <v>234</v>
      </c>
      <c r="D507" t="s">
        <v>235</v>
      </c>
      <c r="F507" s="3" t="s">
        <v>23</v>
      </c>
      <c r="G507" s="3" t="s">
        <v>23</v>
      </c>
      <c r="H507" t="s">
        <v>24</v>
      </c>
      <c r="I507" s="3" t="s">
        <v>25</v>
      </c>
      <c r="J507" s="14"/>
      <c r="K507" s="3">
        <v>0</v>
      </c>
      <c r="L507" t="s">
        <v>44</v>
      </c>
      <c r="M507" t="s">
        <v>209</v>
      </c>
      <c r="N507" t="s">
        <v>20</v>
      </c>
      <c r="O507">
        <v>1</v>
      </c>
      <c r="P507" t="s">
        <v>1081</v>
      </c>
      <c r="Q507" t="s">
        <v>1073</v>
      </c>
      <c r="R507" t="s">
        <v>1073</v>
      </c>
      <c r="S507" t="str">
        <f t="shared" si="23"/>
        <v/>
      </c>
    </row>
    <row r="508" spans="1:19" x14ac:dyDescent="0.15">
      <c r="A508">
        <v>507</v>
      </c>
      <c r="B508">
        <v>2020</v>
      </c>
      <c r="C508" t="s">
        <v>266</v>
      </c>
      <c r="D508" t="s">
        <v>308</v>
      </c>
      <c r="F508" s="3" t="s">
        <v>23</v>
      </c>
      <c r="G508" s="3" t="s">
        <v>23</v>
      </c>
      <c r="H508" t="s">
        <v>60</v>
      </c>
      <c r="I508" s="3" t="s">
        <v>275</v>
      </c>
      <c r="J508" s="14"/>
      <c r="K508" s="3">
        <v>0</v>
      </c>
      <c r="L508" t="s">
        <v>212</v>
      </c>
      <c r="M508" t="s">
        <v>209</v>
      </c>
      <c r="N508" t="s">
        <v>36</v>
      </c>
      <c r="O508">
        <v>0</v>
      </c>
      <c r="P508" t="s">
        <v>1081</v>
      </c>
      <c r="Q508" t="s">
        <v>1073</v>
      </c>
      <c r="R508" t="s">
        <v>1073</v>
      </c>
      <c r="S508" t="str">
        <f t="shared" si="23"/>
        <v/>
      </c>
    </row>
    <row r="509" spans="1:19" x14ac:dyDescent="0.15">
      <c r="A509">
        <v>508</v>
      </c>
      <c r="B509">
        <v>2020</v>
      </c>
      <c r="C509" t="s">
        <v>304</v>
      </c>
      <c r="D509" t="s">
        <v>305</v>
      </c>
      <c r="F509" s="3" t="s">
        <v>23</v>
      </c>
      <c r="G509" s="3" t="s">
        <v>23</v>
      </c>
      <c r="H509" t="s">
        <v>24</v>
      </c>
      <c r="I509" s="3" t="s">
        <v>25</v>
      </c>
      <c r="J509" s="14"/>
      <c r="K509" s="3">
        <v>0</v>
      </c>
      <c r="L509" t="s">
        <v>212</v>
      </c>
      <c r="M509" t="s">
        <v>209</v>
      </c>
      <c r="N509" t="s">
        <v>36</v>
      </c>
      <c r="O509">
        <v>0</v>
      </c>
      <c r="P509" t="s">
        <v>1084</v>
      </c>
      <c r="Q509" t="s">
        <v>1073</v>
      </c>
      <c r="R509" t="s">
        <v>1073</v>
      </c>
      <c r="S509" t="str">
        <f t="shared" si="23"/>
        <v/>
      </c>
    </row>
    <row r="510" spans="1:19" x14ac:dyDescent="0.15">
      <c r="A510">
        <v>509</v>
      </c>
      <c r="B510">
        <v>2020</v>
      </c>
      <c r="C510" t="s">
        <v>56</v>
      </c>
      <c r="D510" t="s">
        <v>57</v>
      </c>
      <c r="F510" s="3" t="s">
        <v>23</v>
      </c>
      <c r="G510" s="3" t="s">
        <v>23</v>
      </c>
      <c r="H510" t="s">
        <v>24</v>
      </c>
      <c r="I510" s="3" t="s">
        <v>25</v>
      </c>
      <c r="J510" s="14"/>
      <c r="K510" s="3">
        <v>0</v>
      </c>
      <c r="L510" t="s">
        <v>212</v>
      </c>
      <c r="M510" t="s">
        <v>209</v>
      </c>
      <c r="N510" t="s">
        <v>36</v>
      </c>
      <c r="O510">
        <v>0</v>
      </c>
      <c r="P510" t="s">
        <v>1081</v>
      </c>
      <c r="Q510" t="s">
        <v>1073</v>
      </c>
      <c r="R510" t="s">
        <v>1073</v>
      </c>
      <c r="S510" t="str">
        <f t="shared" si="23"/>
        <v/>
      </c>
    </row>
    <row r="511" spans="1:19" x14ac:dyDescent="0.15">
      <c r="A511">
        <v>510</v>
      </c>
      <c r="B511">
        <v>2020</v>
      </c>
      <c r="C511" t="s">
        <v>116</v>
      </c>
      <c r="D511" t="s">
        <v>468</v>
      </c>
      <c r="F511" s="3" t="s">
        <v>23</v>
      </c>
      <c r="G511" s="3" t="s">
        <v>23</v>
      </c>
      <c r="H511" t="s">
        <v>16</v>
      </c>
      <c r="I511" s="3" t="s">
        <v>17</v>
      </c>
      <c r="J511" s="14"/>
      <c r="K511" s="3">
        <v>100</v>
      </c>
      <c r="L511" t="s">
        <v>212</v>
      </c>
      <c r="M511" t="s">
        <v>209</v>
      </c>
      <c r="N511" t="s">
        <v>36</v>
      </c>
      <c r="O511">
        <v>0</v>
      </c>
      <c r="P511" t="s">
        <v>1081</v>
      </c>
      <c r="Q511" t="s">
        <v>1073</v>
      </c>
      <c r="R511" t="s">
        <v>1073</v>
      </c>
      <c r="S511" t="str">
        <f t="shared" si="23"/>
        <v/>
      </c>
    </row>
    <row r="512" spans="1:19" x14ac:dyDescent="0.15">
      <c r="A512">
        <v>511</v>
      </c>
      <c r="B512">
        <v>2020</v>
      </c>
      <c r="C512" t="s">
        <v>266</v>
      </c>
      <c r="D512" t="s">
        <v>308</v>
      </c>
      <c r="F512" s="3" t="s">
        <v>23</v>
      </c>
      <c r="G512" s="3" t="s">
        <v>23</v>
      </c>
      <c r="H512" t="s">
        <v>24</v>
      </c>
      <c r="I512" s="3" t="s">
        <v>25</v>
      </c>
      <c r="J512" s="14"/>
      <c r="K512" s="3">
        <v>0</v>
      </c>
      <c r="L512" t="s">
        <v>18</v>
      </c>
      <c r="M512" t="s">
        <v>209</v>
      </c>
      <c r="N512" t="s">
        <v>36</v>
      </c>
      <c r="O512">
        <v>1</v>
      </c>
      <c r="P512" t="s">
        <v>1081</v>
      </c>
      <c r="Q512" t="s">
        <v>1073</v>
      </c>
      <c r="R512" t="s">
        <v>1073</v>
      </c>
      <c r="S512" t="str">
        <f t="shared" si="23"/>
        <v/>
      </c>
    </row>
    <row r="513" spans="1:19" x14ac:dyDescent="0.15">
      <c r="A513">
        <v>512</v>
      </c>
      <c r="B513">
        <v>2020</v>
      </c>
      <c r="C513" t="s">
        <v>39</v>
      </c>
      <c r="D513" t="s">
        <v>40</v>
      </c>
      <c r="F513" s="3" t="s">
        <v>23</v>
      </c>
      <c r="G513" s="3" t="s">
        <v>23</v>
      </c>
      <c r="H513" t="s">
        <v>24</v>
      </c>
      <c r="I513" s="3" t="s">
        <v>25</v>
      </c>
      <c r="J513" s="14"/>
      <c r="K513" s="3">
        <v>0</v>
      </c>
      <c r="L513" t="s">
        <v>212</v>
      </c>
      <c r="M513" t="s">
        <v>209</v>
      </c>
      <c r="N513" t="s">
        <v>36</v>
      </c>
      <c r="O513">
        <v>0</v>
      </c>
      <c r="P513" t="s">
        <v>1081</v>
      </c>
      <c r="Q513" t="s">
        <v>1073</v>
      </c>
      <c r="R513" t="s">
        <v>1073</v>
      </c>
      <c r="S513" t="str">
        <f t="shared" si="23"/>
        <v/>
      </c>
    </row>
    <row r="514" spans="1:19" x14ac:dyDescent="0.15">
      <c r="A514">
        <v>513</v>
      </c>
      <c r="B514">
        <v>2020</v>
      </c>
      <c r="C514" t="s">
        <v>113</v>
      </c>
      <c r="D514" t="s">
        <v>114</v>
      </c>
      <c r="F514" s="3" t="s">
        <v>23</v>
      </c>
      <c r="G514" s="3" t="s">
        <v>23</v>
      </c>
      <c r="H514" t="s">
        <v>16</v>
      </c>
      <c r="I514" s="3" t="s">
        <v>17</v>
      </c>
      <c r="J514" s="14"/>
      <c r="K514" s="3">
        <v>0</v>
      </c>
      <c r="L514" t="s">
        <v>18</v>
      </c>
      <c r="M514" t="s">
        <v>209</v>
      </c>
      <c r="N514" t="s">
        <v>36</v>
      </c>
      <c r="O514">
        <v>1</v>
      </c>
      <c r="P514" t="s">
        <v>1081</v>
      </c>
      <c r="Q514" t="s">
        <v>1073</v>
      </c>
      <c r="R514" t="s">
        <v>1073</v>
      </c>
      <c r="S514" t="str">
        <f t="shared" ref="S514:S577" si="24">IF(ISNUMBER(SEARCH(F514,$AF$12)),"","NI&gt;10")</f>
        <v/>
      </c>
    </row>
    <row r="515" spans="1:19" x14ac:dyDescent="0.15">
      <c r="A515">
        <v>514</v>
      </c>
      <c r="B515">
        <v>2020</v>
      </c>
      <c r="C515" t="s">
        <v>196</v>
      </c>
      <c r="D515" t="s">
        <v>197</v>
      </c>
      <c r="F515" s="3" t="s">
        <v>301</v>
      </c>
      <c r="G515" s="3" t="s">
        <v>43</v>
      </c>
      <c r="H515" t="s">
        <v>24</v>
      </c>
      <c r="I515" s="3" t="s">
        <v>25</v>
      </c>
      <c r="J515" s="14"/>
      <c r="K515" s="3">
        <v>50</v>
      </c>
      <c r="L515" t="s">
        <v>212</v>
      </c>
      <c r="M515" t="s">
        <v>209</v>
      </c>
      <c r="N515" t="s">
        <v>36</v>
      </c>
      <c r="O515">
        <v>0</v>
      </c>
      <c r="P515" t="s">
        <v>1073</v>
      </c>
      <c r="Q515" t="s">
        <v>1073</v>
      </c>
      <c r="R515" t="s">
        <v>1073</v>
      </c>
      <c r="S515" t="str">
        <f t="shared" si="24"/>
        <v/>
      </c>
    </row>
    <row r="516" spans="1:19" x14ac:dyDescent="0.15">
      <c r="A516">
        <v>515</v>
      </c>
      <c r="B516">
        <v>2020</v>
      </c>
      <c r="C516" t="s">
        <v>392</v>
      </c>
      <c r="D516" t="s">
        <v>393</v>
      </c>
      <c r="F516" s="3" t="s">
        <v>23</v>
      </c>
      <c r="G516" s="3" t="s">
        <v>23</v>
      </c>
      <c r="H516" t="s">
        <v>71</v>
      </c>
      <c r="I516" s="3" t="s">
        <v>17</v>
      </c>
      <c r="J516" s="14"/>
      <c r="K516" s="3">
        <v>100</v>
      </c>
      <c r="L516" t="s">
        <v>212</v>
      </c>
      <c r="M516" t="s">
        <v>209</v>
      </c>
      <c r="N516" t="s">
        <v>36</v>
      </c>
      <c r="O516">
        <v>0</v>
      </c>
      <c r="P516" t="s">
        <v>1073</v>
      </c>
      <c r="Q516" t="s">
        <v>1073</v>
      </c>
      <c r="R516" t="s">
        <v>1073</v>
      </c>
      <c r="S516" t="str">
        <f t="shared" si="24"/>
        <v/>
      </c>
    </row>
    <row r="517" spans="1:19" x14ac:dyDescent="0.15">
      <c r="A517">
        <v>516</v>
      </c>
      <c r="B517">
        <v>2020</v>
      </c>
      <c r="C517" t="s">
        <v>253</v>
      </c>
      <c r="D517" t="s">
        <v>398</v>
      </c>
      <c r="F517" s="3" t="s">
        <v>23</v>
      </c>
      <c r="G517" s="3" t="s">
        <v>23</v>
      </c>
      <c r="H517" t="s">
        <v>71</v>
      </c>
      <c r="I517" s="3" t="s">
        <v>17</v>
      </c>
      <c r="J517" s="14"/>
      <c r="K517" s="3">
        <v>100</v>
      </c>
      <c r="L517" t="s">
        <v>212</v>
      </c>
      <c r="M517" t="s">
        <v>209</v>
      </c>
      <c r="N517" t="s">
        <v>36</v>
      </c>
      <c r="O517">
        <v>0</v>
      </c>
      <c r="P517" t="s">
        <v>1073</v>
      </c>
      <c r="Q517" t="s">
        <v>1073</v>
      </c>
      <c r="R517" t="s">
        <v>1073</v>
      </c>
      <c r="S517" t="str">
        <f t="shared" si="24"/>
        <v/>
      </c>
    </row>
    <row r="518" spans="1:19" x14ac:dyDescent="0.15">
      <c r="A518">
        <v>517</v>
      </c>
      <c r="B518">
        <v>2020</v>
      </c>
      <c r="C518" t="s">
        <v>56</v>
      </c>
      <c r="D518" t="s">
        <v>57</v>
      </c>
      <c r="F518" s="3" t="s">
        <v>23</v>
      </c>
      <c r="G518" s="3" t="s">
        <v>23</v>
      </c>
      <c r="H518" t="s">
        <v>24</v>
      </c>
      <c r="I518" s="3" t="s">
        <v>25</v>
      </c>
      <c r="J518" s="14"/>
      <c r="K518" s="3">
        <v>0</v>
      </c>
      <c r="L518" t="s">
        <v>18</v>
      </c>
      <c r="M518" t="s">
        <v>209</v>
      </c>
      <c r="N518" t="s">
        <v>36</v>
      </c>
      <c r="O518">
        <v>1</v>
      </c>
      <c r="P518" t="s">
        <v>1081</v>
      </c>
      <c r="Q518" t="s">
        <v>1073</v>
      </c>
      <c r="R518" t="s">
        <v>1073</v>
      </c>
      <c r="S518" t="str">
        <f t="shared" si="24"/>
        <v/>
      </c>
    </row>
    <row r="519" spans="1:19" x14ac:dyDescent="0.15">
      <c r="A519">
        <v>518</v>
      </c>
      <c r="B519">
        <v>2020</v>
      </c>
      <c r="C519" t="s">
        <v>206</v>
      </c>
      <c r="D519" t="s">
        <v>223</v>
      </c>
      <c r="F519" s="3" t="s">
        <v>23</v>
      </c>
      <c r="G519" s="3" t="s">
        <v>23</v>
      </c>
      <c r="H519" t="s">
        <v>24</v>
      </c>
      <c r="I519" s="3" t="s">
        <v>25</v>
      </c>
      <c r="J519" s="14"/>
      <c r="K519" s="3">
        <v>0</v>
      </c>
      <c r="L519" t="s">
        <v>212</v>
      </c>
      <c r="M519" t="s">
        <v>209</v>
      </c>
      <c r="N519" t="s">
        <v>36</v>
      </c>
      <c r="O519">
        <v>0</v>
      </c>
      <c r="P519" t="s">
        <v>1081</v>
      </c>
      <c r="Q519" t="s">
        <v>1073</v>
      </c>
      <c r="R519" t="s">
        <v>1073</v>
      </c>
      <c r="S519" t="str">
        <f t="shared" si="24"/>
        <v/>
      </c>
    </row>
    <row r="520" spans="1:19" x14ac:dyDescent="0.15">
      <c r="A520">
        <v>519</v>
      </c>
      <c r="B520">
        <v>2020</v>
      </c>
      <c r="C520" t="s">
        <v>216</v>
      </c>
      <c r="D520" t="s">
        <v>168</v>
      </c>
      <c r="F520" s="3" t="s">
        <v>23</v>
      </c>
      <c r="G520" s="3" t="s">
        <v>23</v>
      </c>
      <c r="H520" t="s">
        <v>71</v>
      </c>
      <c r="I520" s="3" t="s">
        <v>17</v>
      </c>
      <c r="J520" s="14"/>
      <c r="K520" s="3">
        <v>100</v>
      </c>
      <c r="L520" t="s">
        <v>212</v>
      </c>
      <c r="M520" t="s">
        <v>209</v>
      </c>
      <c r="N520" t="s">
        <v>20</v>
      </c>
      <c r="O520">
        <v>0</v>
      </c>
      <c r="P520" t="s">
        <v>1073</v>
      </c>
      <c r="Q520" t="s">
        <v>1073</v>
      </c>
      <c r="R520" t="s">
        <v>1073</v>
      </c>
      <c r="S520" t="str">
        <f t="shared" si="24"/>
        <v/>
      </c>
    </row>
    <row r="521" spans="1:19" x14ac:dyDescent="0.15">
      <c r="A521">
        <v>520</v>
      </c>
      <c r="B521">
        <v>2020</v>
      </c>
      <c r="C521" t="s">
        <v>245</v>
      </c>
      <c r="D521" t="s">
        <v>469</v>
      </c>
      <c r="F521" s="3" t="s">
        <v>23</v>
      </c>
      <c r="G521" s="3" t="s">
        <v>23</v>
      </c>
      <c r="H521" t="s">
        <v>63</v>
      </c>
      <c r="I521" s="3" t="s">
        <v>17</v>
      </c>
      <c r="J521" s="14"/>
      <c r="K521" s="3">
        <v>100</v>
      </c>
      <c r="L521" t="s">
        <v>212</v>
      </c>
      <c r="M521" t="s">
        <v>209</v>
      </c>
      <c r="N521" t="s">
        <v>36</v>
      </c>
      <c r="O521">
        <v>0</v>
      </c>
      <c r="P521">
        <v>0</v>
      </c>
      <c r="Q521" t="s">
        <v>1073</v>
      </c>
      <c r="R521" t="s">
        <v>1073</v>
      </c>
      <c r="S521" t="str">
        <f t="shared" si="24"/>
        <v/>
      </c>
    </row>
    <row r="522" spans="1:19" x14ac:dyDescent="0.15">
      <c r="A522">
        <v>521</v>
      </c>
      <c r="B522">
        <v>2020</v>
      </c>
      <c r="C522" t="s">
        <v>39</v>
      </c>
      <c r="D522" t="s">
        <v>40</v>
      </c>
      <c r="F522" s="3" t="s">
        <v>23</v>
      </c>
      <c r="G522" s="3" t="s">
        <v>23</v>
      </c>
      <c r="H522" t="s">
        <v>24</v>
      </c>
      <c r="I522" s="3" t="s">
        <v>25</v>
      </c>
      <c r="J522" s="14"/>
      <c r="K522" s="3">
        <v>0</v>
      </c>
      <c r="L522" t="s">
        <v>212</v>
      </c>
      <c r="M522" t="s">
        <v>209</v>
      </c>
      <c r="N522" t="s">
        <v>20</v>
      </c>
      <c r="O522">
        <v>0</v>
      </c>
      <c r="P522" t="s">
        <v>1081</v>
      </c>
      <c r="Q522" t="s">
        <v>1073</v>
      </c>
      <c r="R522" t="s">
        <v>1073</v>
      </c>
      <c r="S522" t="str">
        <f t="shared" si="24"/>
        <v/>
      </c>
    </row>
    <row r="523" spans="1:19" x14ac:dyDescent="0.15">
      <c r="A523">
        <v>522</v>
      </c>
      <c r="B523">
        <v>2020</v>
      </c>
      <c r="C523" t="s">
        <v>282</v>
      </c>
      <c r="D523" t="s">
        <v>283</v>
      </c>
      <c r="F523" s="3" t="s">
        <v>23</v>
      </c>
      <c r="G523" s="3" t="s">
        <v>23</v>
      </c>
      <c r="H523" t="s">
        <v>24</v>
      </c>
      <c r="I523" s="3" t="s">
        <v>25</v>
      </c>
      <c r="J523" s="14"/>
      <c r="K523" s="3">
        <v>0</v>
      </c>
      <c r="L523" t="s">
        <v>212</v>
      </c>
      <c r="M523" t="s">
        <v>209</v>
      </c>
      <c r="N523" t="s">
        <v>36</v>
      </c>
      <c r="O523">
        <v>0</v>
      </c>
      <c r="P523" t="s">
        <v>1081</v>
      </c>
      <c r="Q523" t="s">
        <v>1073</v>
      </c>
      <c r="R523" t="s">
        <v>1073</v>
      </c>
      <c r="S523" t="str">
        <f t="shared" si="24"/>
        <v/>
      </c>
    </row>
    <row r="524" spans="1:19" x14ac:dyDescent="0.15">
      <c r="A524">
        <v>523</v>
      </c>
      <c r="B524">
        <v>2020</v>
      </c>
      <c r="C524" t="s">
        <v>323</v>
      </c>
      <c r="D524" t="s">
        <v>470</v>
      </c>
      <c r="F524" s="3" t="s">
        <v>23</v>
      </c>
      <c r="G524" s="3" t="s">
        <v>23</v>
      </c>
      <c r="H524" t="s">
        <v>71</v>
      </c>
      <c r="I524" s="3" t="s">
        <v>17</v>
      </c>
      <c r="J524" s="14"/>
      <c r="K524" s="3">
        <v>100</v>
      </c>
      <c r="L524" t="s">
        <v>212</v>
      </c>
      <c r="M524" t="s">
        <v>209</v>
      </c>
      <c r="N524" t="s">
        <v>20</v>
      </c>
      <c r="O524">
        <v>0</v>
      </c>
      <c r="P524" t="s">
        <v>1073</v>
      </c>
      <c r="Q524" t="s">
        <v>1073</v>
      </c>
      <c r="R524" t="s">
        <v>1073</v>
      </c>
      <c r="S524" t="str">
        <f t="shared" si="24"/>
        <v/>
      </c>
    </row>
    <row r="525" spans="1:19" x14ac:dyDescent="0.15">
      <c r="A525">
        <v>524</v>
      </c>
      <c r="B525">
        <v>2020</v>
      </c>
      <c r="C525" t="s">
        <v>376</v>
      </c>
      <c r="D525" t="s">
        <v>271</v>
      </c>
      <c r="F525" s="3" t="s">
        <v>14</v>
      </c>
      <c r="G525" s="3" t="s">
        <v>15</v>
      </c>
      <c r="H525" t="s">
        <v>71</v>
      </c>
      <c r="I525" s="3" t="s">
        <v>17</v>
      </c>
      <c r="J525" s="14"/>
      <c r="K525" s="3">
        <v>100</v>
      </c>
      <c r="L525" t="s">
        <v>18</v>
      </c>
      <c r="M525" t="s">
        <v>209</v>
      </c>
      <c r="N525" t="s">
        <v>36</v>
      </c>
      <c r="O525">
        <v>0</v>
      </c>
      <c r="P525" t="s">
        <v>1073</v>
      </c>
      <c r="Q525" t="s">
        <v>1073</v>
      </c>
      <c r="R525" t="s">
        <v>1073</v>
      </c>
      <c r="S525" t="str">
        <f t="shared" si="24"/>
        <v/>
      </c>
    </row>
    <row r="526" spans="1:19" x14ac:dyDescent="0.15">
      <c r="A526">
        <v>525</v>
      </c>
      <c r="B526">
        <v>2020</v>
      </c>
      <c r="C526" t="s">
        <v>218</v>
      </c>
      <c r="D526" t="s">
        <v>219</v>
      </c>
      <c r="F526" s="3" t="s">
        <v>23</v>
      </c>
      <c r="G526" s="3" t="s">
        <v>23</v>
      </c>
      <c r="H526" t="s">
        <v>16</v>
      </c>
      <c r="I526" s="3" t="s">
        <v>17</v>
      </c>
      <c r="J526" s="14"/>
      <c r="K526" s="3">
        <v>100</v>
      </c>
      <c r="L526" t="s">
        <v>18</v>
      </c>
      <c r="M526" t="s">
        <v>209</v>
      </c>
      <c r="N526" t="s">
        <v>36</v>
      </c>
      <c r="O526">
        <v>1</v>
      </c>
      <c r="P526" t="s">
        <v>1081</v>
      </c>
      <c r="Q526" t="s">
        <v>1073</v>
      </c>
      <c r="R526" t="s">
        <v>1073</v>
      </c>
      <c r="S526" t="str">
        <f t="shared" si="24"/>
        <v/>
      </c>
    </row>
    <row r="527" spans="1:19" x14ac:dyDescent="0.15">
      <c r="A527">
        <v>526</v>
      </c>
      <c r="B527">
        <v>2020</v>
      </c>
      <c r="C527" t="s">
        <v>167</v>
      </c>
      <c r="D527" t="s">
        <v>168</v>
      </c>
      <c r="F527" s="3" t="s">
        <v>23</v>
      </c>
      <c r="G527" s="3" t="s">
        <v>23</v>
      </c>
      <c r="H527" t="s">
        <v>24</v>
      </c>
      <c r="I527" s="3" t="s">
        <v>25</v>
      </c>
      <c r="J527" s="14"/>
      <c r="K527" s="3">
        <v>0</v>
      </c>
      <c r="L527" t="s">
        <v>212</v>
      </c>
      <c r="M527" t="s">
        <v>209</v>
      </c>
      <c r="N527" t="s">
        <v>36</v>
      </c>
      <c r="O527">
        <v>0</v>
      </c>
      <c r="P527" t="s">
        <v>1081</v>
      </c>
      <c r="Q527" t="s">
        <v>1073</v>
      </c>
      <c r="R527" t="s">
        <v>1073</v>
      </c>
      <c r="S527" t="str">
        <f t="shared" si="24"/>
        <v/>
      </c>
    </row>
    <row r="528" spans="1:19" x14ac:dyDescent="0.15">
      <c r="A528">
        <v>527</v>
      </c>
      <c r="B528">
        <v>2020</v>
      </c>
      <c r="C528" t="s">
        <v>113</v>
      </c>
      <c r="D528" t="s">
        <v>114</v>
      </c>
      <c r="F528" s="3" t="s">
        <v>23</v>
      </c>
      <c r="G528" s="3" t="s">
        <v>23</v>
      </c>
      <c r="H528" t="s">
        <v>16</v>
      </c>
      <c r="I528" s="3" t="s">
        <v>17</v>
      </c>
      <c r="J528" s="14"/>
      <c r="K528" s="3">
        <v>100</v>
      </c>
      <c r="L528" t="s">
        <v>44</v>
      </c>
      <c r="M528" t="s">
        <v>209</v>
      </c>
      <c r="N528" t="s">
        <v>36</v>
      </c>
      <c r="O528">
        <v>1</v>
      </c>
      <c r="P528" t="s">
        <v>1081</v>
      </c>
      <c r="Q528" t="s">
        <v>1073</v>
      </c>
      <c r="R528" t="s">
        <v>1073</v>
      </c>
      <c r="S528" t="str">
        <f t="shared" si="24"/>
        <v/>
      </c>
    </row>
    <row r="529" spans="1:19" x14ac:dyDescent="0.15">
      <c r="A529">
        <v>528</v>
      </c>
      <c r="B529">
        <v>2020</v>
      </c>
      <c r="C529" t="s">
        <v>39</v>
      </c>
      <c r="D529" t="s">
        <v>40</v>
      </c>
      <c r="F529" s="3" t="s">
        <v>23</v>
      </c>
      <c r="G529" s="3" t="s">
        <v>23</v>
      </c>
      <c r="H529" t="s">
        <v>16</v>
      </c>
      <c r="I529" s="3" t="s">
        <v>17</v>
      </c>
      <c r="J529" s="14"/>
      <c r="K529" s="3">
        <v>100</v>
      </c>
      <c r="L529" t="s">
        <v>212</v>
      </c>
      <c r="M529" t="s">
        <v>209</v>
      </c>
      <c r="N529" t="s">
        <v>36</v>
      </c>
      <c r="O529">
        <v>0</v>
      </c>
      <c r="P529" t="s">
        <v>1081</v>
      </c>
      <c r="Q529" t="s">
        <v>1073</v>
      </c>
      <c r="R529" t="s">
        <v>1073</v>
      </c>
      <c r="S529" t="str">
        <f t="shared" si="24"/>
        <v/>
      </c>
    </row>
    <row r="530" spans="1:19" x14ac:dyDescent="0.15">
      <c r="A530">
        <v>529</v>
      </c>
      <c r="B530">
        <v>2020</v>
      </c>
      <c r="C530" t="s">
        <v>64</v>
      </c>
      <c r="D530" t="s">
        <v>65</v>
      </c>
      <c r="F530" s="3" t="s">
        <v>23</v>
      </c>
      <c r="G530" s="3" t="s">
        <v>23</v>
      </c>
      <c r="H530" t="s">
        <v>24</v>
      </c>
      <c r="I530" s="3" t="s">
        <v>25</v>
      </c>
      <c r="J530" s="14"/>
      <c r="K530" s="3">
        <v>0</v>
      </c>
      <c r="L530" t="s">
        <v>212</v>
      </c>
      <c r="M530" t="s">
        <v>209</v>
      </c>
      <c r="N530" t="s">
        <v>36</v>
      </c>
      <c r="O530">
        <v>0</v>
      </c>
      <c r="P530" t="s">
        <v>1084</v>
      </c>
      <c r="Q530" t="s">
        <v>1073</v>
      </c>
      <c r="R530" t="s">
        <v>1073</v>
      </c>
      <c r="S530" t="str">
        <f t="shared" si="24"/>
        <v/>
      </c>
    </row>
    <row r="531" spans="1:19" x14ac:dyDescent="0.15">
      <c r="A531">
        <v>530</v>
      </c>
      <c r="B531">
        <v>2020</v>
      </c>
      <c r="C531" t="s">
        <v>45</v>
      </c>
      <c r="D531" t="s">
        <v>46</v>
      </c>
      <c r="F531" s="3" t="s">
        <v>47</v>
      </c>
      <c r="G531" s="3" t="s">
        <v>48</v>
      </c>
      <c r="H531" t="s">
        <v>16</v>
      </c>
      <c r="I531" s="3" t="s">
        <v>17</v>
      </c>
      <c r="J531" s="14"/>
      <c r="K531" s="3">
        <v>100</v>
      </c>
      <c r="L531" t="s">
        <v>212</v>
      </c>
      <c r="M531" t="s">
        <v>209</v>
      </c>
      <c r="N531" t="s">
        <v>36</v>
      </c>
      <c r="O531">
        <v>0</v>
      </c>
      <c r="P531">
        <v>0</v>
      </c>
      <c r="Q531" t="s">
        <v>1073</v>
      </c>
      <c r="R531" t="s">
        <v>1073</v>
      </c>
      <c r="S531" t="str">
        <f t="shared" si="24"/>
        <v>NI&gt;10</v>
      </c>
    </row>
    <row r="532" spans="1:19" x14ac:dyDescent="0.15">
      <c r="A532">
        <v>531</v>
      </c>
      <c r="B532">
        <v>2020</v>
      </c>
      <c r="C532" t="s">
        <v>216</v>
      </c>
      <c r="D532" t="s">
        <v>217</v>
      </c>
      <c r="F532" s="3" t="s">
        <v>23</v>
      </c>
      <c r="G532" s="3" t="s">
        <v>23</v>
      </c>
      <c r="H532" t="s">
        <v>71</v>
      </c>
      <c r="I532" s="3" t="s">
        <v>17</v>
      </c>
      <c r="J532" s="14"/>
      <c r="K532" s="3">
        <v>100</v>
      </c>
      <c r="L532" t="s">
        <v>212</v>
      </c>
      <c r="M532" t="s">
        <v>209</v>
      </c>
      <c r="N532" t="s">
        <v>36</v>
      </c>
      <c r="O532">
        <v>0</v>
      </c>
      <c r="P532" t="s">
        <v>1073</v>
      </c>
      <c r="Q532" t="s">
        <v>1073</v>
      </c>
      <c r="R532" t="s">
        <v>1073</v>
      </c>
      <c r="S532" t="str">
        <f t="shared" si="24"/>
        <v/>
      </c>
    </row>
    <row r="533" spans="1:19" x14ac:dyDescent="0.15">
      <c r="A533">
        <v>532</v>
      </c>
      <c r="B533">
        <v>2020</v>
      </c>
      <c r="C533" t="s">
        <v>260</v>
      </c>
      <c r="D533" t="s">
        <v>261</v>
      </c>
      <c r="F533" s="3" t="s">
        <v>23</v>
      </c>
      <c r="G533" s="3" t="s">
        <v>23</v>
      </c>
      <c r="H533" t="s">
        <v>49</v>
      </c>
      <c r="I533" s="3" t="s">
        <v>25</v>
      </c>
      <c r="J533" s="14"/>
      <c r="K533" s="3">
        <v>0</v>
      </c>
      <c r="L533" t="s">
        <v>212</v>
      </c>
      <c r="M533" t="s">
        <v>209</v>
      </c>
      <c r="N533" t="s">
        <v>36</v>
      </c>
      <c r="O533">
        <v>0</v>
      </c>
      <c r="P533" t="s">
        <v>1084</v>
      </c>
      <c r="Q533" t="s">
        <v>1073</v>
      </c>
      <c r="R533" t="s">
        <v>1073</v>
      </c>
      <c r="S533" t="str">
        <f t="shared" si="24"/>
        <v/>
      </c>
    </row>
    <row r="534" spans="1:19" x14ac:dyDescent="0.15">
      <c r="A534">
        <v>533</v>
      </c>
      <c r="B534">
        <v>2020</v>
      </c>
      <c r="C534" t="s">
        <v>262</v>
      </c>
      <c r="D534" t="s">
        <v>471</v>
      </c>
      <c r="F534" s="3" t="s">
        <v>23</v>
      </c>
      <c r="G534" s="3" t="s">
        <v>23</v>
      </c>
      <c r="H534" t="s">
        <v>71</v>
      </c>
      <c r="I534" s="3" t="s">
        <v>17</v>
      </c>
      <c r="J534" s="14"/>
      <c r="K534" s="3">
        <v>100</v>
      </c>
      <c r="L534" t="s">
        <v>212</v>
      </c>
      <c r="M534" t="s">
        <v>209</v>
      </c>
      <c r="N534" t="s">
        <v>36</v>
      </c>
      <c r="O534">
        <v>0</v>
      </c>
      <c r="P534" t="s">
        <v>1073</v>
      </c>
      <c r="Q534" t="s">
        <v>1073</v>
      </c>
      <c r="R534" t="s">
        <v>1073</v>
      </c>
      <c r="S534" t="str">
        <f t="shared" si="24"/>
        <v/>
      </c>
    </row>
    <row r="535" spans="1:19" x14ac:dyDescent="0.15">
      <c r="A535">
        <v>534</v>
      </c>
      <c r="B535">
        <v>2020</v>
      </c>
      <c r="C535" t="s">
        <v>97</v>
      </c>
      <c r="D535" t="s">
        <v>98</v>
      </c>
      <c r="F535" s="3" t="s">
        <v>14</v>
      </c>
      <c r="G535" s="3" t="s">
        <v>15</v>
      </c>
      <c r="H535" t="s">
        <v>24</v>
      </c>
      <c r="I535" s="3" t="s">
        <v>25</v>
      </c>
      <c r="J535" s="14"/>
      <c r="K535" s="3">
        <v>0</v>
      </c>
      <c r="L535" t="s">
        <v>18</v>
      </c>
      <c r="M535" t="s">
        <v>209</v>
      </c>
      <c r="N535" t="s">
        <v>36</v>
      </c>
      <c r="O535">
        <v>1</v>
      </c>
      <c r="P535" t="s">
        <v>1073</v>
      </c>
      <c r="Q535" t="s">
        <v>1073</v>
      </c>
      <c r="R535" t="s">
        <v>1073</v>
      </c>
      <c r="S535" t="str">
        <f t="shared" si="24"/>
        <v/>
      </c>
    </row>
    <row r="536" spans="1:19" x14ac:dyDescent="0.15">
      <c r="A536">
        <v>535</v>
      </c>
      <c r="B536">
        <v>2020</v>
      </c>
      <c r="C536" t="s">
        <v>260</v>
      </c>
      <c r="D536" t="s">
        <v>261</v>
      </c>
      <c r="F536" s="3" t="s">
        <v>23</v>
      </c>
      <c r="G536" s="3" t="s">
        <v>23</v>
      </c>
      <c r="H536" t="s">
        <v>24</v>
      </c>
      <c r="I536" s="3" t="s">
        <v>25</v>
      </c>
      <c r="J536" s="14"/>
      <c r="K536" s="3">
        <v>0</v>
      </c>
      <c r="L536" t="s">
        <v>212</v>
      </c>
      <c r="M536" t="s">
        <v>209</v>
      </c>
      <c r="N536" t="s">
        <v>36</v>
      </c>
      <c r="O536">
        <v>0</v>
      </c>
      <c r="P536" t="s">
        <v>1084</v>
      </c>
      <c r="Q536" t="s">
        <v>1073</v>
      </c>
      <c r="R536" t="s">
        <v>1073</v>
      </c>
      <c r="S536" t="str">
        <f t="shared" si="24"/>
        <v/>
      </c>
    </row>
    <row r="537" spans="1:19" x14ac:dyDescent="0.15">
      <c r="A537">
        <v>536</v>
      </c>
      <c r="B537">
        <v>2020</v>
      </c>
      <c r="C537" t="s">
        <v>472</v>
      </c>
      <c r="D537" t="s">
        <v>439</v>
      </c>
      <c r="F537" s="3" t="s">
        <v>23</v>
      </c>
      <c r="G537" s="3" t="s">
        <v>23</v>
      </c>
      <c r="H537" t="s">
        <v>71</v>
      </c>
      <c r="I537" s="3" t="s">
        <v>17</v>
      </c>
      <c r="J537" s="14"/>
      <c r="K537" s="3">
        <v>100</v>
      </c>
      <c r="L537" t="s">
        <v>212</v>
      </c>
      <c r="M537" t="s">
        <v>209</v>
      </c>
      <c r="N537" t="s">
        <v>36</v>
      </c>
      <c r="O537">
        <v>0</v>
      </c>
      <c r="P537" t="s">
        <v>1073</v>
      </c>
      <c r="Q537" t="s">
        <v>1073</v>
      </c>
      <c r="R537" t="s">
        <v>1073</v>
      </c>
      <c r="S537" t="str">
        <f t="shared" si="24"/>
        <v/>
      </c>
    </row>
    <row r="538" spans="1:19" x14ac:dyDescent="0.15">
      <c r="A538">
        <v>537</v>
      </c>
      <c r="B538">
        <v>2020</v>
      </c>
      <c r="C538" t="s">
        <v>45</v>
      </c>
      <c r="D538" t="s">
        <v>473</v>
      </c>
      <c r="F538" s="3" t="s">
        <v>47</v>
      </c>
      <c r="G538" s="3" t="s">
        <v>48</v>
      </c>
      <c r="H538" s="7" t="s">
        <v>54</v>
      </c>
      <c r="I538" s="3" t="s">
        <v>25</v>
      </c>
      <c r="J538" s="14"/>
      <c r="K538" s="3">
        <v>50</v>
      </c>
      <c r="L538" t="s">
        <v>212</v>
      </c>
      <c r="M538" t="s">
        <v>209</v>
      </c>
      <c r="N538" t="s">
        <v>36</v>
      </c>
      <c r="O538">
        <v>0</v>
      </c>
      <c r="P538">
        <v>0</v>
      </c>
      <c r="Q538" t="s">
        <v>1073</v>
      </c>
      <c r="R538" t="s">
        <v>1073</v>
      </c>
      <c r="S538" t="str">
        <f t="shared" si="24"/>
        <v>NI&gt;10</v>
      </c>
    </row>
    <row r="539" spans="1:19" x14ac:dyDescent="0.15">
      <c r="A539">
        <v>538</v>
      </c>
      <c r="B539">
        <v>2020</v>
      </c>
      <c r="C539" t="s">
        <v>236</v>
      </c>
      <c r="D539" t="s">
        <v>237</v>
      </c>
      <c r="F539" s="3" t="s">
        <v>23</v>
      </c>
      <c r="G539" s="3" t="s">
        <v>23</v>
      </c>
      <c r="H539" t="s">
        <v>24</v>
      </c>
      <c r="I539" s="3" t="s">
        <v>25</v>
      </c>
      <c r="J539" s="14"/>
      <c r="K539" s="3">
        <v>0</v>
      </c>
      <c r="L539" t="s">
        <v>212</v>
      </c>
      <c r="M539" t="s">
        <v>209</v>
      </c>
      <c r="N539" t="s">
        <v>20</v>
      </c>
      <c r="O539">
        <v>0</v>
      </c>
      <c r="P539" t="s">
        <v>1081</v>
      </c>
      <c r="Q539" t="s">
        <v>1073</v>
      </c>
      <c r="R539" t="s">
        <v>1073</v>
      </c>
      <c r="S539" t="str">
        <f t="shared" si="24"/>
        <v/>
      </c>
    </row>
    <row r="540" spans="1:19" x14ac:dyDescent="0.15">
      <c r="A540">
        <v>539</v>
      </c>
      <c r="B540">
        <v>2020</v>
      </c>
      <c r="C540" t="s">
        <v>214</v>
      </c>
      <c r="D540" t="s">
        <v>215</v>
      </c>
      <c r="F540" s="3" t="s">
        <v>23</v>
      </c>
      <c r="G540" s="3" t="s">
        <v>23</v>
      </c>
      <c r="H540" t="s">
        <v>24</v>
      </c>
      <c r="I540" s="3" t="s">
        <v>25</v>
      </c>
      <c r="J540" s="14"/>
      <c r="K540" s="3">
        <v>0</v>
      </c>
      <c r="L540" t="s">
        <v>18</v>
      </c>
      <c r="M540" t="s">
        <v>209</v>
      </c>
      <c r="N540" t="s">
        <v>36</v>
      </c>
      <c r="O540">
        <v>1</v>
      </c>
      <c r="P540" t="s">
        <v>1081</v>
      </c>
      <c r="Q540" t="s">
        <v>1073</v>
      </c>
      <c r="R540" t="s">
        <v>1073</v>
      </c>
      <c r="S540" t="str">
        <f t="shared" si="24"/>
        <v/>
      </c>
    </row>
    <row r="541" spans="1:19" x14ac:dyDescent="0.15">
      <c r="A541">
        <v>540</v>
      </c>
      <c r="B541">
        <v>2020</v>
      </c>
      <c r="C541" t="s">
        <v>56</v>
      </c>
      <c r="D541" t="s">
        <v>474</v>
      </c>
      <c r="F541" s="3" t="s">
        <v>23</v>
      </c>
      <c r="G541" s="3" t="s">
        <v>23</v>
      </c>
      <c r="H541" t="s">
        <v>16</v>
      </c>
      <c r="I541" s="3" t="s">
        <v>17</v>
      </c>
      <c r="J541" s="14"/>
      <c r="K541" s="3">
        <v>100</v>
      </c>
      <c r="L541" t="s">
        <v>18</v>
      </c>
      <c r="M541" t="s">
        <v>209</v>
      </c>
      <c r="N541" t="s">
        <v>20</v>
      </c>
      <c r="O541">
        <v>3</v>
      </c>
      <c r="P541" t="s">
        <v>1081</v>
      </c>
      <c r="Q541" t="s">
        <v>1073</v>
      </c>
      <c r="R541" t="s">
        <v>1073</v>
      </c>
      <c r="S541" t="str">
        <f t="shared" si="24"/>
        <v/>
      </c>
    </row>
    <row r="542" spans="1:19" x14ac:dyDescent="0.15">
      <c r="A542">
        <v>541</v>
      </c>
      <c r="B542">
        <v>2020</v>
      </c>
      <c r="C542" t="s">
        <v>116</v>
      </c>
      <c r="D542" t="s">
        <v>468</v>
      </c>
      <c r="F542" s="3" t="s">
        <v>23</v>
      </c>
      <c r="G542" s="3" t="s">
        <v>23</v>
      </c>
      <c r="H542" t="s">
        <v>24</v>
      </c>
      <c r="I542" s="3" t="s">
        <v>25</v>
      </c>
      <c r="J542" s="14"/>
      <c r="K542" s="3">
        <v>0</v>
      </c>
      <c r="L542" t="s">
        <v>18</v>
      </c>
      <c r="M542" t="s">
        <v>209</v>
      </c>
      <c r="N542" t="s">
        <v>36</v>
      </c>
      <c r="O542">
        <v>2</v>
      </c>
      <c r="P542" t="s">
        <v>1081</v>
      </c>
      <c r="Q542" t="s">
        <v>1073</v>
      </c>
      <c r="R542" t="s">
        <v>1073</v>
      </c>
      <c r="S542" t="str">
        <f t="shared" si="24"/>
        <v/>
      </c>
    </row>
    <row r="543" spans="1:19" x14ac:dyDescent="0.15">
      <c r="A543">
        <v>542</v>
      </c>
      <c r="B543">
        <v>2020</v>
      </c>
      <c r="C543" t="s">
        <v>448</v>
      </c>
      <c r="D543" t="s">
        <v>449</v>
      </c>
      <c r="F543" s="3" t="s">
        <v>23</v>
      </c>
      <c r="G543" s="3" t="s">
        <v>23</v>
      </c>
      <c r="H543" s="7" t="s">
        <v>54</v>
      </c>
      <c r="I543" s="3" t="s">
        <v>25</v>
      </c>
      <c r="J543" s="14"/>
      <c r="K543" s="3">
        <v>0</v>
      </c>
      <c r="L543" t="s">
        <v>212</v>
      </c>
      <c r="M543" t="s">
        <v>209</v>
      </c>
      <c r="N543" t="s">
        <v>50</v>
      </c>
      <c r="O543">
        <v>0</v>
      </c>
      <c r="P543" t="s">
        <v>1081</v>
      </c>
      <c r="Q543" t="s">
        <v>1073</v>
      </c>
      <c r="R543" t="s">
        <v>1073</v>
      </c>
      <c r="S543" t="str">
        <f t="shared" si="24"/>
        <v/>
      </c>
    </row>
    <row r="544" spans="1:19" x14ac:dyDescent="0.15">
      <c r="A544">
        <v>543</v>
      </c>
      <c r="B544">
        <v>2020</v>
      </c>
      <c r="C544" t="s">
        <v>475</v>
      </c>
      <c r="D544" t="s">
        <v>476</v>
      </c>
      <c r="F544" s="3" t="s">
        <v>23</v>
      </c>
      <c r="G544" s="3" t="s">
        <v>23</v>
      </c>
      <c r="H544" t="s">
        <v>16</v>
      </c>
      <c r="I544" s="3" t="s">
        <v>17</v>
      </c>
      <c r="J544" s="14"/>
      <c r="K544" s="3">
        <v>100</v>
      </c>
      <c r="L544" t="s">
        <v>18</v>
      </c>
      <c r="M544" t="s">
        <v>209</v>
      </c>
      <c r="N544" t="s">
        <v>20</v>
      </c>
      <c r="O544">
        <v>1</v>
      </c>
      <c r="P544" t="s">
        <v>1081</v>
      </c>
      <c r="Q544" t="s">
        <v>1073</v>
      </c>
      <c r="R544" t="s">
        <v>1073</v>
      </c>
      <c r="S544" t="str">
        <f t="shared" si="24"/>
        <v/>
      </c>
    </row>
    <row r="545" spans="1:19" x14ac:dyDescent="0.15">
      <c r="A545">
        <v>544</v>
      </c>
      <c r="B545">
        <v>2020</v>
      </c>
      <c r="C545" t="s">
        <v>167</v>
      </c>
      <c r="D545" t="s">
        <v>477</v>
      </c>
      <c r="F545" s="3" t="s">
        <v>23</v>
      </c>
      <c r="G545" s="3" t="s">
        <v>23</v>
      </c>
      <c r="H545" t="s">
        <v>67</v>
      </c>
      <c r="I545" s="3" t="s">
        <v>17</v>
      </c>
      <c r="J545" s="14"/>
      <c r="K545" s="3">
        <v>100</v>
      </c>
      <c r="L545" t="s">
        <v>18</v>
      </c>
      <c r="M545" t="s">
        <v>209</v>
      </c>
      <c r="N545" t="s">
        <v>36</v>
      </c>
      <c r="O545">
        <v>1</v>
      </c>
      <c r="P545" t="s">
        <v>1081</v>
      </c>
      <c r="Q545" t="s">
        <v>1073</v>
      </c>
      <c r="R545" t="s">
        <v>1073</v>
      </c>
      <c r="S545" t="str">
        <f t="shared" si="24"/>
        <v/>
      </c>
    </row>
    <row r="546" spans="1:19" x14ac:dyDescent="0.15">
      <c r="A546">
        <v>545</v>
      </c>
      <c r="B546">
        <v>2020</v>
      </c>
      <c r="C546" t="s">
        <v>178</v>
      </c>
      <c r="D546" t="s">
        <v>478</v>
      </c>
      <c r="F546" s="3" t="s">
        <v>83</v>
      </c>
      <c r="G546" s="3" t="s">
        <v>35</v>
      </c>
      <c r="H546" t="s">
        <v>16</v>
      </c>
      <c r="I546" s="3" t="s">
        <v>17</v>
      </c>
      <c r="J546" s="14"/>
      <c r="K546" s="3">
        <v>100</v>
      </c>
      <c r="L546" t="s">
        <v>18</v>
      </c>
      <c r="M546" t="s">
        <v>209</v>
      </c>
      <c r="N546" t="s">
        <v>36</v>
      </c>
      <c r="O546">
        <v>1</v>
      </c>
      <c r="P546">
        <v>0</v>
      </c>
      <c r="Q546" t="s">
        <v>1073</v>
      </c>
      <c r="R546" t="s">
        <v>1073</v>
      </c>
      <c r="S546" t="str">
        <f t="shared" si="24"/>
        <v/>
      </c>
    </row>
    <row r="547" spans="1:19" x14ac:dyDescent="0.15">
      <c r="A547">
        <v>546</v>
      </c>
      <c r="B547">
        <v>2020</v>
      </c>
      <c r="C547" t="s">
        <v>253</v>
      </c>
      <c r="D547" t="s">
        <v>479</v>
      </c>
      <c r="F547" s="3" t="s">
        <v>23</v>
      </c>
      <c r="G547" s="3" t="s">
        <v>23</v>
      </c>
      <c r="H547" t="s">
        <v>71</v>
      </c>
      <c r="I547" s="3" t="s">
        <v>17</v>
      </c>
      <c r="J547" s="14"/>
      <c r="K547" s="3">
        <v>100</v>
      </c>
      <c r="L547" t="s">
        <v>212</v>
      </c>
      <c r="M547" t="s">
        <v>209</v>
      </c>
      <c r="N547" t="s">
        <v>36</v>
      </c>
      <c r="O547">
        <v>0</v>
      </c>
      <c r="P547" t="s">
        <v>1073</v>
      </c>
      <c r="Q547" t="s">
        <v>1073</v>
      </c>
      <c r="R547" t="s">
        <v>1073</v>
      </c>
      <c r="S547" t="str">
        <f t="shared" si="24"/>
        <v/>
      </c>
    </row>
    <row r="548" spans="1:19" x14ac:dyDescent="0.15">
      <c r="A548">
        <v>547</v>
      </c>
      <c r="B548">
        <v>2020</v>
      </c>
      <c r="C548" t="s">
        <v>113</v>
      </c>
      <c r="D548" t="s">
        <v>114</v>
      </c>
      <c r="F548" s="3" t="s">
        <v>23</v>
      </c>
      <c r="G548" s="3" t="s">
        <v>23</v>
      </c>
      <c r="H548" t="s">
        <v>49</v>
      </c>
      <c r="I548" s="3" t="s">
        <v>25</v>
      </c>
      <c r="J548" s="14"/>
      <c r="K548" s="3">
        <v>0</v>
      </c>
      <c r="L548" t="s">
        <v>212</v>
      </c>
      <c r="M548" t="s">
        <v>209</v>
      </c>
      <c r="N548" t="s">
        <v>36</v>
      </c>
      <c r="O548">
        <v>0</v>
      </c>
      <c r="P548" t="s">
        <v>1081</v>
      </c>
      <c r="Q548" t="s">
        <v>1073</v>
      </c>
      <c r="R548" t="s">
        <v>1073</v>
      </c>
      <c r="S548" t="str">
        <f t="shared" si="24"/>
        <v/>
      </c>
    </row>
    <row r="549" spans="1:19" x14ac:dyDescent="0.15">
      <c r="A549">
        <v>548</v>
      </c>
      <c r="B549">
        <v>2020</v>
      </c>
      <c r="C549" t="s">
        <v>145</v>
      </c>
      <c r="D549" t="s">
        <v>146</v>
      </c>
      <c r="F549" s="3" t="s">
        <v>23</v>
      </c>
      <c r="G549" s="3" t="s">
        <v>23</v>
      </c>
      <c r="H549" t="s">
        <v>16</v>
      </c>
      <c r="I549" s="3" t="s">
        <v>17</v>
      </c>
      <c r="J549" s="14"/>
      <c r="K549" s="3">
        <v>100</v>
      </c>
      <c r="L549" t="s">
        <v>18</v>
      </c>
      <c r="M549" t="s">
        <v>209</v>
      </c>
      <c r="N549" t="s">
        <v>36</v>
      </c>
      <c r="O549">
        <v>1</v>
      </c>
      <c r="P549" t="s">
        <v>1081</v>
      </c>
      <c r="Q549" t="s">
        <v>1073</v>
      </c>
      <c r="R549" t="s">
        <v>1073</v>
      </c>
      <c r="S549" t="str">
        <f t="shared" si="24"/>
        <v/>
      </c>
    </row>
    <row r="550" spans="1:19" x14ac:dyDescent="0.15">
      <c r="A550">
        <v>549</v>
      </c>
      <c r="B550">
        <v>2020</v>
      </c>
      <c r="C550" t="s">
        <v>94</v>
      </c>
      <c r="D550" t="s">
        <v>95</v>
      </c>
      <c r="F550" s="3" t="s">
        <v>96</v>
      </c>
      <c r="G550" s="3" t="s">
        <v>48</v>
      </c>
      <c r="H550" t="s">
        <v>16</v>
      </c>
      <c r="I550" s="3" t="s">
        <v>17</v>
      </c>
      <c r="J550" s="14"/>
      <c r="K550" s="3">
        <v>100</v>
      </c>
      <c r="L550" t="s">
        <v>18</v>
      </c>
      <c r="M550" t="s">
        <v>209</v>
      </c>
      <c r="N550" t="s">
        <v>36</v>
      </c>
      <c r="O550">
        <v>0</v>
      </c>
      <c r="P550" t="s">
        <v>1073</v>
      </c>
      <c r="Q550" t="s">
        <v>1073</v>
      </c>
      <c r="R550" t="s">
        <v>1073</v>
      </c>
      <c r="S550" t="str">
        <f t="shared" si="24"/>
        <v>NI&gt;10</v>
      </c>
    </row>
    <row r="551" spans="1:19" x14ac:dyDescent="0.15">
      <c r="A551">
        <v>550</v>
      </c>
      <c r="B551">
        <v>2020</v>
      </c>
      <c r="C551" t="s">
        <v>216</v>
      </c>
      <c r="D551" t="s">
        <v>217</v>
      </c>
      <c r="F551" s="3" t="s">
        <v>23</v>
      </c>
      <c r="G551" s="3" t="s">
        <v>23</v>
      </c>
      <c r="H551" t="s">
        <v>71</v>
      </c>
      <c r="I551" s="3" t="s">
        <v>17</v>
      </c>
      <c r="J551" s="14"/>
      <c r="K551" s="3">
        <v>100</v>
      </c>
      <c r="L551" t="s">
        <v>212</v>
      </c>
      <c r="M551" t="s">
        <v>209</v>
      </c>
      <c r="N551" t="s">
        <v>36</v>
      </c>
      <c r="O551">
        <v>0</v>
      </c>
      <c r="P551" t="s">
        <v>1073</v>
      </c>
      <c r="Q551" t="s">
        <v>1073</v>
      </c>
      <c r="R551" t="s">
        <v>1073</v>
      </c>
      <c r="S551" t="str">
        <f t="shared" si="24"/>
        <v/>
      </c>
    </row>
    <row r="552" spans="1:19" x14ac:dyDescent="0.15">
      <c r="A552">
        <v>551</v>
      </c>
      <c r="B552">
        <v>2020</v>
      </c>
      <c r="C552" t="s">
        <v>392</v>
      </c>
      <c r="D552" t="s">
        <v>393</v>
      </c>
      <c r="F552" s="3" t="s">
        <v>23</v>
      </c>
      <c r="G552" s="3" t="s">
        <v>23</v>
      </c>
      <c r="H552" t="s">
        <v>71</v>
      </c>
      <c r="I552" s="3" t="s">
        <v>17</v>
      </c>
      <c r="J552" s="14"/>
      <c r="K552" s="3">
        <v>100</v>
      </c>
      <c r="L552" t="s">
        <v>212</v>
      </c>
      <c r="M552" t="s">
        <v>209</v>
      </c>
      <c r="N552" t="s">
        <v>36</v>
      </c>
      <c r="O552">
        <v>0</v>
      </c>
      <c r="P552" t="s">
        <v>1073</v>
      </c>
      <c r="Q552" t="s">
        <v>1073</v>
      </c>
      <c r="R552" t="s">
        <v>1073</v>
      </c>
      <c r="S552" t="str">
        <f t="shared" si="24"/>
        <v/>
      </c>
    </row>
    <row r="553" spans="1:19" x14ac:dyDescent="0.15">
      <c r="A553">
        <v>552</v>
      </c>
      <c r="B553">
        <v>2020</v>
      </c>
      <c r="C553" t="s">
        <v>480</v>
      </c>
      <c r="D553" t="s">
        <v>146</v>
      </c>
      <c r="F553" s="3" t="s">
        <v>23</v>
      </c>
      <c r="G553" s="3" t="s">
        <v>23</v>
      </c>
      <c r="H553" t="s">
        <v>24</v>
      </c>
      <c r="I553" s="3" t="s">
        <v>25</v>
      </c>
      <c r="J553" s="14"/>
      <c r="K553" s="3">
        <v>0</v>
      </c>
      <c r="L553" t="s">
        <v>212</v>
      </c>
      <c r="M553" t="s">
        <v>209</v>
      </c>
      <c r="N553" t="s">
        <v>36</v>
      </c>
      <c r="O553">
        <v>0</v>
      </c>
      <c r="P553" t="s">
        <v>1073</v>
      </c>
      <c r="Q553" t="s">
        <v>1073</v>
      </c>
      <c r="R553" t="s">
        <v>1073</v>
      </c>
      <c r="S553" t="str">
        <f t="shared" si="24"/>
        <v/>
      </c>
    </row>
    <row r="554" spans="1:19" x14ac:dyDescent="0.15">
      <c r="A554">
        <v>553</v>
      </c>
      <c r="B554">
        <v>2020</v>
      </c>
      <c r="C554" t="s">
        <v>481</v>
      </c>
      <c r="D554" t="s">
        <v>482</v>
      </c>
      <c r="F554" s="3" t="s">
        <v>23</v>
      </c>
      <c r="G554" s="3" t="s">
        <v>23</v>
      </c>
      <c r="H554" t="s">
        <v>71</v>
      </c>
      <c r="I554" s="3" t="s">
        <v>25</v>
      </c>
      <c r="J554" s="14"/>
      <c r="K554" s="3">
        <v>0</v>
      </c>
      <c r="L554" t="s">
        <v>212</v>
      </c>
      <c r="M554" t="s">
        <v>209</v>
      </c>
      <c r="N554" t="s">
        <v>20</v>
      </c>
      <c r="O554">
        <v>0</v>
      </c>
      <c r="P554" t="s">
        <v>1073</v>
      </c>
      <c r="Q554" t="s">
        <v>1073</v>
      </c>
      <c r="R554" t="s">
        <v>1073</v>
      </c>
      <c r="S554" t="str">
        <f t="shared" si="24"/>
        <v/>
      </c>
    </row>
    <row r="555" spans="1:19" x14ac:dyDescent="0.15">
      <c r="A555">
        <v>554</v>
      </c>
      <c r="B555">
        <v>2020</v>
      </c>
      <c r="C555" t="s">
        <v>358</v>
      </c>
      <c r="D555" t="s">
        <v>483</v>
      </c>
      <c r="F555" s="3" t="s">
        <v>360</v>
      </c>
      <c r="G555" s="3" t="s">
        <v>43</v>
      </c>
      <c r="H555" t="s">
        <v>24</v>
      </c>
      <c r="I555" s="3" t="s">
        <v>25</v>
      </c>
      <c r="J555" s="14"/>
      <c r="K555" s="3">
        <v>50</v>
      </c>
      <c r="L555" t="s">
        <v>212</v>
      </c>
      <c r="M555" t="s">
        <v>209</v>
      </c>
      <c r="N555" t="s">
        <v>20</v>
      </c>
      <c r="O555">
        <v>0</v>
      </c>
      <c r="P555" t="s">
        <v>1073</v>
      </c>
      <c r="Q555" t="s">
        <v>1073</v>
      </c>
      <c r="R555" t="s">
        <v>1073</v>
      </c>
      <c r="S555" t="str">
        <f t="shared" si="24"/>
        <v>NI&gt;10</v>
      </c>
    </row>
    <row r="556" spans="1:19" x14ac:dyDescent="0.15">
      <c r="A556">
        <v>555</v>
      </c>
      <c r="B556">
        <v>2020</v>
      </c>
      <c r="C556" t="s">
        <v>142</v>
      </c>
      <c r="D556" t="s">
        <v>143</v>
      </c>
      <c r="F556" s="3" t="s">
        <v>23</v>
      </c>
      <c r="G556" s="3" t="s">
        <v>23</v>
      </c>
      <c r="H556" t="s">
        <v>24</v>
      </c>
      <c r="I556" s="3" t="s">
        <v>25</v>
      </c>
      <c r="J556" s="14"/>
      <c r="K556" s="3">
        <v>0</v>
      </c>
      <c r="L556" t="s">
        <v>212</v>
      </c>
      <c r="M556" t="s">
        <v>209</v>
      </c>
      <c r="N556" t="s">
        <v>36</v>
      </c>
      <c r="O556">
        <v>0</v>
      </c>
      <c r="P556" t="s">
        <v>1081</v>
      </c>
      <c r="Q556" t="s">
        <v>1073</v>
      </c>
      <c r="R556" t="s">
        <v>1073</v>
      </c>
      <c r="S556" t="str">
        <f t="shared" si="24"/>
        <v/>
      </c>
    </row>
    <row r="557" spans="1:19" x14ac:dyDescent="0.15">
      <c r="A557">
        <v>556</v>
      </c>
      <c r="B557">
        <v>2020</v>
      </c>
      <c r="C557" t="s">
        <v>21</v>
      </c>
      <c r="D557" t="s">
        <v>22</v>
      </c>
      <c r="F557" s="3" t="s">
        <v>23</v>
      </c>
      <c r="G557" s="3" t="s">
        <v>23</v>
      </c>
      <c r="H557" t="s">
        <v>24</v>
      </c>
      <c r="I557" s="3" t="s">
        <v>25</v>
      </c>
      <c r="J557" s="14"/>
      <c r="K557" s="3">
        <v>0</v>
      </c>
      <c r="L557" t="s">
        <v>212</v>
      </c>
      <c r="M557" t="s">
        <v>209</v>
      </c>
      <c r="N557" t="s">
        <v>20</v>
      </c>
      <c r="O557">
        <v>0</v>
      </c>
      <c r="P557" t="s">
        <v>1081</v>
      </c>
      <c r="Q557" t="s">
        <v>1073</v>
      </c>
      <c r="R557" t="s">
        <v>1073</v>
      </c>
      <c r="S557" t="str">
        <f t="shared" si="24"/>
        <v/>
      </c>
    </row>
    <row r="558" spans="1:19" x14ac:dyDescent="0.15">
      <c r="A558">
        <v>557</v>
      </c>
      <c r="B558">
        <v>2020</v>
      </c>
      <c r="C558" t="s">
        <v>260</v>
      </c>
      <c r="D558" t="s">
        <v>261</v>
      </c>
      <c r="F558" s="3" t="s">
        <v>23</v>
      </c>
      <c r="G558" s="3" t="s">
        <v>23</v>
      </c>
      <c r="H558" t="s">
        <v>24</v>
      </c>
      <c r="I558" s="3" t="s">
        <v>25</v>
      </c>
      <c r="J558" s="14"/>
      <c r="K558" s="3">
        <v>0</v>
      </c>
      <c r="L558" t="s">
        <v>212</v>
      </c>
      <c r="M558" t="s">
        <v>209</v>
      </c>
      <c r="N558" t="s">
        <v>50</v>
      </c>
      <c r="O558">
        <v>0</v>
      </c>
      <c r="P558" t="s">
        <v>1084</v>
      </c>
      <c r="Q558" t="s">
        <v>1073</v>
      </c>
      <c r="R558" t="s">
        <v>1073</v>
      </c>
      <c r="S558" t="str">
        <f t="shared" si="24"/>
        <v/>
      </c>
    </row>
    <row r="559" spans="1:19" x14ac:dyDescent="0.15">
      <c r="A559">
        <v>558</v>
      </c>
      <c r="B559">
        <v>2020</v>
      </c>
      <c r="C559" t="s">
        <v>87</v>
      </c>
      <c r="D559" t="s">
        <v>220</v>
      </c>
      <c r="F559" s="3" t="s">
        <v>89</v>
      </c>
      <c r="G559" s="3" t="s">
        <v>43</v>
      </c>
      <c r="H559" t="s">
        <v>71</v>
      </c>
      <c r="I559" s="3" t="s">
        <v>25</v>
      </c>
      <c r="J559" s="14"/>
      <c r="K559" s="3">
        <v>50</v>
      </c>
      <c r="L559" t="s">
        <v>44</v>
      </c>
      <c r="M559" t="s">
        <v>209</v>
      </c>
      <c r="N559" t="s">
        <v>36</v>
      </c>
      <c r="O559">
        <v>1</v>
      </c>
      <c r="P559" t="s">
        <v>1073</v>
      </c>
      <c r="Q559" t="s">
        <v>1073</v>
      </c>
      <c r="R559" t="s">
        <v>1073</v>
      </c>
      <c r="S559" t="str">
        <f t="shared" si="24"/>
        <v/>
      </c>
    </row>
    <row r="560" spans="1:19" x14ac:dyDescent="0.15">
      <c r="A560">
        <v>559</v>
      </c>
      <c r="B560">
        <v>2020</v>
      </c>
      <c r="C560" t="s">
        <v>142</v>
      </c>
      <c r="D560" t="s">
        <v>143</v>
      </c>
      <c r="F560" s="3" t="s">
        <v>23</v>
      </c>
      <c r="G560" s="3" t="s">
        <v>23</v>
      </c>
      <c r="H560" t="s">
        <v>24</v>
      </c>
      <c r="I560" s="3" t="s">
        <v>25</v>
      </c>
      <c r="J560" s="14"/>
      <c r="K560" s="3">
        <v>0</v>
      </c>
      <c r="L560" t="s">
        <v>212</v>
      </c>
      <c r="M560" t="s">
        <v>209</v>
      </c>
      <c r="N560" t="s">
        <v>36</v>
      </c>
      <c r="O560">
        <v>0</v>
      </c>
      <c r="P560" t="s">
        <v>1081</v>
      </c>
      <c r="Q560" t="s">
        <v>1073</v>
      </c>
      <c r="R560" t="s">
        <v>1073</v>
      </c>
      <c r="S560" t="str">
        <f t="shared" si="24"/>
        <v/>
      </c>
    </row>
    <row r="561" spans="1:19" x14ac:dyDescent="0.15">
      <c r="A561">
        <v>560</v>
      </c>
      <c r="B561">
        <v>2020</v>
      </c>
      <c r="C561" t="s">
        <v>276</v>
      </c>
      <c r="D561" t="s">
        <v>277</v>
      </c>
      <c r="F561" s="3" t="s">
        <v>23</v>
      </c>
      <c r="G561" s="3" t="s">
        <v>23</v>
      </c>
      <c r="H561" t="s">
        <v>63</v>
      </c>
      <c r="I561" s="3" t="s">
        <v>17</v>
      </c>
      <c r="J561" s="14"/>
      <c r="K561" s="3">
        <v>100</v>
      </c>
      <c r="L561" t="s">
        <v>212</v>
      </c>
      <c r="M561" t="s">
        <v>209</v>
      </c>
      <c r="N561" t="s">
        <v>36</v>
      </c>
      <c r="O561">
        <v>0</v>
      </c>
      <c r="P561">
        <v>0</v>
      </c>
      <c r="Q561" t="s">
        <v>1073</v>
      </c>
      <c r="R561" t="s">
        <v>1073</v>
      </c>
      <c r="S561" t="str">
        <f t="shared" si="24"/>
        <v/>
      </c>
    </row>
    <row r="562" spans="1:19" x14ac:dyDescent="0.15">
      <c r="A562">
        <v>561</v>
      </c>
      <c r="B562">
        <v>2020</v>
      </c>
      <c r="C562" t="s">
        <v>282</v>
      </c>
      <c r="D562" t="s">
        <v>446</v>
      </c>
      <c r="F562" s="3" t="s">
        <v>23</v>
      </c>
      <c r="G562" s="3" t="s">
        <v>23</v>
      </c>
      <c r="H562" t="s">
        <v>24</v>
      </c>
      <c r="I562" s="3" t="s">
        <v>25</v>
      </c>
      <c r="J562" s="14"/>
      <c r="K562" s="3">
        <v>0</v>
      </c>
      <c r="L562" t="s">
        <v>212</v>
      </c>
      <c r="M562" t="s">
        <v>209</v>
      </c>
      <c r="N562" t="s">
        <v>36</v>
      </c>
      <c r="O562">
        <v>0</v>
      </c>
      <c r="P562" t="s">
        <v>1081</v>
      </c>
      <c r="Q562" t="s">
        <v>1073</v>
      </c>
      <c r="R562" t="s">
        <v>1073</v>
      </c>
      <c r="S562" t="str">
        <f t="shared" si="24"/>
        <v/>
      </c>
    </row>
    <row r="563" spans="1:19" x14ac:dyDescent="0.15">
      <c r="A563">
        <v>562</v>
      </c>
      <c r="B563">
        <v>2020</v>
      </c>
      <c r="C563" t="s">
        <v>21</v>
      </c>
      <c r="D563" t="s">
        <v>22</v>
      </c>
      <c r="F563" s="3" t="s">
        <v>23</v>
      </c>
      <c r="G563" s="3" t="s">
        <v>23</v>
      </c>
      <c r="H563" t="s">
        <v>24</v>
      </c>
      <c r="I563" s="3" t="s">
        <v>25</v>
      </c>
      <c r="J563" s="14"/>
      <c r="K563" s="3">
        <v>0</v>
      </c>
      <c r="L563" t="s">
        <v>212</v>
      </c>
      <c r="M563" t="s">
        <v>209</v>
      </c>
      <c r="N563" t="s">
        <v>36</v>
      </c>
      <c r="O563">
        <v>0</v>
      </c>
      <c r="P563" t="s">
        <v>1081</v>
      </c>
      <c r="Q563" t="s">
        <v>1073</v>
      </c>
      <c r="R563" t="s">
        <v>1073</v>
      </c>
      <c r="S563" t="str">
        <f t="shared" si="24"/>
        <v/>
      </c>
    </row>
    <row r="564" spans="1:19" x14ac:dyDescent="0.15">
      <c r="A564">
        <v>563</v>
      </c>
      <c r="B564">
        <v>2020</v>
      </c>
      <c r="C564" t="s">
        <v>331</v>
      </c>
      <c r="D564" t="s">
        <v>246</v>
      </c>
      <c r="F564" s="3" t="s">
        <v>23</v>
      </c>
      <c r="G564" s="3" t="s">
        <v>23</v>
      </c>
      <c r="H564" t="s">
        <v>24</v>
      </c>
      <c r="I564" s="3" t="s">
        <v>25</v>
      </c>
      <c r="J564" s="14"/>
      <c r="K564" s="3">
        <v>0</v>
      </c>
      <c r="L564" t="s">
        <v>18</v>
      </c>
      <c r="M564" t="s">
        <v>209</v>
      </c>
      <c r="N564" t="s">
        <v>20</v>
      </c>
      <c r="O564">
        <v>1</v>
      </c>
      <c r="P564" t="s">
        <v>1081</v>
      </c>
      <c r="Q564" t="s">
        <v>1073</v>
      </c>
      <c r="R564" t="s">
        <v>1073</v>
      </c>
      <c r="S564" t="str">
        <f t="shared" si="24"/>
        <v/>
      </c>
    </row>
    <row r="565" spans="1:19" x14ac:dyDescent="0.15">
      <c r="A565">
        <v>564</v>
      </c>
      <c r="B565">
        <v>2020</v>
      </c>
      <c r="C565" t="s">
        <v>266</v>
      </c>
      <c r="D565" t="s">
        <v>485</v>
      </c>
      <c r="F565" s="3" t="s">
        <v>23</v>
      </c>
      <c r="G565" s="3" t="s">
        <v>23</v>
      </c>
      <c r="H565" t="s">
        <v>24</v>
      </c>
      <c r="I565" s="3" t="s">
        <v>25</v>
      </c>
      <c r="J565" s="14"/>
      <c r="K565" s="3">
        <v>0</v>
      </c>
      <c r="L565" t="s">
        <v>212</v>
      </c>
      <c r="M565" t="s">
        <v>209</v>
      </c>
      <c r="N565" t="s">
        <v>36</v>
      </c>
      <c r="O565">
        <v>0</v>
      </c>
      <c r="P565" t="s">
        <v>1081</v>
      </c>
      <c r="Q565" t="s">
        <v>1073</v>
      </c>
      <c r="R565" t="s">
        <v>1073</v>
      </c>
      <c r="S565" t="str">
        <f t="shared" si="24"/>
        <v/>
      </c>
    </row>
    <row r="566" spans="1:19" x14ac:dyDescent="0.15">
      <c r="A566">
        <v>565</v>
      </c>
      <c r="B566">
        <v>2020</v>
      </c>
      <c r="C566" t="s">
        <v>337</v>
      </c>
      <c r="D566" t="s">
        <v>338</v>
      </c>
      <c r="F566" s="3" t="s">
        <v>301</v>
      </c>
      <c r="G566" s="3" t="s">
        <v>43</v>
      </c>
      <c r="H566" t="s">
        <v>49</v>
      </c>
      <c r="I566" s="3" t="s">
        <v>17</v>
      </c>
      <c r="J566" s="14"/>
      <c r="K566" s="3">
        <v>100</v>
      </c>
      <c r="L566" t="s">
        <v>18</v>
      </c>
      <c r="M566" t="s">
        <v>209</v>
      </c>
      <c r="N566" t="s">
        <v>36</v>
      </c>
      <c r="O566">
        <v>0</v>
      </c>
      <c r="P566" t="s">
        <v>1073</v>
      </c>
      <c r="Q566" t="s">
        <v>1073</v>
      </c>
      <c r="R566" t="s">
        <v>1073</v>
      </c>
      <c r="S566" t="str">
        <f t="shared" si="24"/>
        <v/>
      </c>
    </row>
    <row r="567" spans="1:19" x14ac:dyDescent="0.15">
      <c r="A567">
        <v>566</v>
      </c>
      <c r="B567">
        <v>2020</v>
      </c>
      <c r="C567" t="s">
        <v>21</v>
      </c>
      <c r="D567" t="s">
        <v>22</v>
      </c>
      <c r="F567" s="3" t="s">
        <v>23</v>
      </c>
      <c r="G567" s="3" t="s">
        <v>23</v>
      </c>
      <c r="H567" t="s">
        <v>24</v>
      </c>
      <c r="I567" s="3" t="s">
        <v>25</v>
      </c>
      <c r="J567" s="14"/>
      <c r="K567" s="3">
        <v>0</v>
      </c>
      <c r="L567" t="s">
        <v>18</v>
      </c>
      <c r="M567" t="s">
        <v>209</v>
      </c>
      <c r="N567" t="s">
        <v>36</v>
      </c>
      <c r="O567">
        <v>0</v>
      </c>
      <c r="P567" t="s">
        <v>1081</v>
      </c>
      <c r="Q567" t="s">
        <v>1073</v>
      </c>
      <c r="R567" t="s">
        <v>1073</v>
      </c>
      <c r="S567" t="str">
        <f t="shared" si="24"/>
        <v/>
      </c>
    </row>
    <row r="568" spans="1:19" x14ac:dyDescent="0.15">
      <c r="A568">
        <v>567</v>
      </c>
      <c r="B568">
        <v>2020</v>
      </c>
      <c r="C568" t="s">
        <v>326</v>
      </c>
      <c r="D568" t="s">
        <v>486</v>
      </c>
      <c r="F568" s="3" t="s">
        <v>14</v>
      </c>
      <c r="G568" s="3" t="s">
        <v>15</v>
      </c>
      <c r="H568" t="s">
        <v>24</v>
      </c>
      <c r="I568" s="3" t="s">
        <v>25</v>
      </c>
      <c r="J568" s="14"/>
      <c r="K568" s="3">
        <v>0</v>
      </c>
      <c r="L568" t="s">
        <v>212</v>
      </c>
      <c r="M568" t="s">
        <v>209</v>
      </c>
      <c r="N568" t="s">
        <v>36</v>
      </c>
      <c r="O568">
        <v>0</v>
      </c>
      <c r="P568" t="s">
        <v>1073</v>
      </c>
      <c r="Q568" t="s">
        <v>1073</v>
      </c>
      <c r="R568" t="s">
        <v>1073</v>
      </c>
      <c r="S568" t="str">
        <f t="shared" si="24"/>
        <v/>
      </c>
    </row>
    <row r="569" spans="1:19" x14ac:dyDescent="0.15">
      <c r="A569">
        <v>568</v>
      </c>
      <c r="B569">
        <v>2020</v>
      </c>
      <c r="C569" t="s">
        <v>487</v>
      </c>
      <c r="D569" t="s">
        <v>308</v>
      </c>
      <c r="F569" s="3" t="s">
        <v>23</v>
      </c>
      <c r="G569" s="3" t="s">
        <v>23</v>
      </c>
      <c r="H569" t="s">
        <v>24</v>
      </c>
      <c r="I569" s="3" t="s">
        <v>25</v>
      </c>
      <c r="J569" s="14"/>
      <c r="K569" s="3">
        <v>0</v>
      </c>
      <c r="L569" t="s">
        <v>18</v>
      </c>
      <c r="M569" t="s">
        <v>209</v>
      </c>
      <c r="N569" t="s">
        <v>36</v>
      </c>
      <c r="O569">
        <v>1</v>
      </c>
      <c r="P569" t="s">
        <v>1081</v>
      </c>
      <c r="Q569" t="s">
        <v>1073</v>
      </c>
      <c r="R569" t="s">
        <v>1073</v>
      </c>
      <c r="S569" t="str">
        <f t="shared" si="24"/>
        <v/>
      </c>
    </row>
    <row r="570" spans="1:19" x14ac:dyDescent="0.15">
      <c r="A570">
        <v>569</v>
      </c>
      <c r="B570">
        <v>2020</v>
      </c>
      <c r="C570" t="s">
        <v>45</v>
      </c>
      <c r="D570" t="s">
        <v>46</v>
      </c>
      <c r="F570" s="3" t="s">
        <v>47</v>
      </c>
      <c r="G570" s="3" t="s">
        <v>48</v>
      </c>
      <c r="H570" t="s">
        <v>24</v>
      </c>
      <c r="I570" s="3" t="s">
        <v>25</v>
      </c>
      <c r="J570" s="14"/>
      <c r="K570" s="3">
        <v>50</v>
      </c>
      <c r="L570" t="s">
        <v>212</v>
      </c>
      <c r="M570" t="s">
        <v>209</v>
      </c>
      <c r="N570" t="s">
        <v>20</v>
      </c>
      <c r="O570">
        <v>0</v>
      </c>
      <c r="P570">
        <v>0</v>
      </c>
      <c r="Q570" t="s">
        <v>1073</v>
      </c>
      <c r="R570" t="s">
        <v>1073</v>
      </c>
      <c r="S570" t="str">
        <f t="shared" si="24"/>
        <v>NI&gt;10</v>
      </c>
    </row>
    <row r="571" spans="1:19" x14ac:dyDescent="0.15">
      <c r="A571">
        <v>570</v>
      </c>
      <c r="B571">
        <v>2020</v>
      </c>
      <c r="C571" t="s">
        <v>276</v>
      </c>
      <c r="D571" t="s">
        <v>488</v>
      </c>
      <c r="F571" s="3" t="s">
        <v>23</v>
      </c>
      <c r="G571" s="3" t="s">
        <v>23</v>
      </c>
      <c r="H571" t="s">
        <v>67</v>
      </c>
      <c r="I571" s="3" t="s">
        <v>17</v>
      </c>
      <c r="J571" s="14"/>
      <c r="K571" s="3">
        <v>100</v>
      </c>
      <c r="L571" t="s">
        <v>212</v>
      </c>
      <c r="M571" t="s">
        <v>209</v>
      </c>
      <c r="N571" t="s">
        <v>36</v>
      </c>
      <c r="O571">
        <v>0</v>
      </c>
      <c r="P571">
        <v>0</v>
      </c>
      <c r="Q571" t="s">
        <v>1073</v>
      </c>
      <c r="R571" t="s">
        <v>1073</v>
      </c>
      <c r="S571" t="str">
        <f t="shared" si="24"/>
        <v/>
      </c>
    </row>
    <row r="572" spans="1:19" x14ac:dyDescent="0.15">
      <c r="A572">
        <v>571</v>
      </c>
      <c r="B572">
        <v>2020</v>
      </c>
      <c r="C572" t="s">
        <v>363</v>
      </c>
      <c r="D572" t="s">
        <v>489</v>
      </c>
      <c r="F572" s="3" t="s">
        <v>23</v>
      </c>
      <c r="G572" s="3" t="s">
        <v>23</v>
      </c>
      <c r="H572" t="s">
        <v>71</v>
      </c>
      <c r="I572" s="3" t="s">
        <v>17</v>
      </c>
      <c r="J572" s="14"/>
      <c r="K572" s="3">
        <v>100</v>
      </c>
      <c r="L572" t="s">
        <v>212</v>
      </c>
      <c r="M572" t="s">
        <v>209</v>
      </c>
      <c r="N572" t="s">
        <v>36</v>
      </c>
      <c r="O572">
        <v>0</v>
      </c>
      <c r="P572" t="s">
        <v>1073</v>
      </c>
      <c r="Q572" t="s">
        <v>1073</v>
      </c>
      <c r="R572" t="s">
        <v>1073</v>
      </c>
      <c r="S572" t="str">
        <f t="shared" si="24"/>
        <v/>
      </c>
    </row>
    <row r="573" spans="1:19" x14ac:dyDescent="0.15">
      <c r="A573">
        <v>572</v>
      </c>
      <c r="B573">
        <v>2020</v>
      </c>
      <c r="C573" t="s">
        <v>142</v>
      </c>
      <c r="D573" t="s">
        <v>143</v>
      </c>
      <c r="F573" s="3" t="s">
        <v>23</v>
      </c>
      <c r="G573" s="3" t="s">
        <v>23</v>
      </c>
      <c r="H573" t="s">
        <v>24</v>
      </c>
      <c r="I573" s="3" t="s">
        <v>25</v>
      </c>
      <c r="J573" s="14"/>
      <c r="K573" s="3">
        <v>0</v>
      </c>
      <c r="L573" t="s">
        <v>212</v>
      </c>
      <c r="M573" t="s">
        <v>209</v>
      </c>
      <c r="N573" t="s">
        <v>50</v>
      </c>
      <c r="O573">
        <v>0</v>
      </c>
      <c r="P573" t="s">
        <v>1081</v>
      </c>
      <c r="Q573" t="s">
        <v>1073</v>
      </c>
      <c r="R573" t="s">
        <v>1073</v>
      </c>
      <c r="S573" t="str">
        <f t="shared" si="24"/>
        <v/>
      </c>
    </row>
    <row r="574" spans="1:19" x14ac:dyDescent="0.15">
      <c r="A574">
        <v>573</v>
      </c>
      <c r="B574">
        <v>2020</v>
      </c>
      <c r="C574" t="s">
        <v>264</v>
      </c>
      <c r="D574" t="s">
        <v>168</v>
      </c>
      <c r="F574" s="3" t="s">
        <v>23</v>
      </c>
      <c r="G574" s="3" t="s">
        <v>23</v>
      </c>
      <c r="H574" t="s">
        <v>71</v>
      </c>
      <c r="I574" s="3" t="s">
        <v>354</v>
      </c>
      <c r="J574" s="14"/>
      <c r="K574" s="3">
        <v>0</v>
      </c>
      <c r="L574" t="s">
        <v>212</v>
      </c>
      <c r="M574" t="s">
        <v>209</v>
      </c>
      <c r="N574" t="s">
        <v>36</v>
      </c>
      <c r="O574">
        <v>0</v>
      </c>
      <c r="P574" t="s">
        <v>1073</v>
      </c>
      <c r="Q574" t="s">
        <v>1073</v>
      </c>
      <c r="R574" t="s">
        <v>1073</v>
      </c>
      <c r="S574" t="str">
        <f t="shared" si="24"/>
        <v/>
      </c>
    </row>
    <row r="575" spans="1:19" x14ac:dyDescent="0.15">
      <c r="A575">
        <v>574</v>
      </c>
      <c r="B575">
        <v>2020</v>
      </c>
      <c r="C575" t="s">
        <v>258</v>
      </c>
      <c r="D575" t="s">
        <v>101</v>
      </c>
      <c r="F575" s="3" t="s">
        <v>23</v>
      </c>
      <c r="G575" s="3" t="s">
        <v>23</v>
      </c>
      <c r="H575" t="s">
        <v>60</v>
      </c>
      <c r="I575" s="3" t="s">
        <v>25</v>
      </c>
      <c r="J575" s="14"/>
      <c r="K575" s="3">
        <v>0</v>
      </c>
      <c r="L575" t="s">
        <v>44</v>
      </c>
      <c r="M575" t="s">
        <v>209</v>
      </c>
      <c r="N575" t="s">
        <v>36</v>
      </c>
      <c r="O575">
        <v>1</v>
      </c>
      <c r="P575" t="s">
        <v>1081</v>
      </c>
      <c r="Q575" t="s">
        <v>1073</v>
      </c>
      <c r="R575" t="s">
        <v>1073</v>
      </c>
      <c r="S575" t="str">
        <f t="shared" si="24"/>
        <v/>
      </c>
    </row>
    <row r="576" spans="1:19" x14ac:dyDescent="0.15">
      <c r="A576">
        <v>575</v>
      </c>
      <c r="B576">
        <v>2020</v>
      </c>
      <c r="C576" t="s">
        <v>119</v>
      </c>
      <c r="D576" t="s">
        <v>120</v>
      </c>
      <c r="F576" s="3" t="s">
        <v>121</v>
      </c>
      <c r="G576" s="3" t="s">
        <v>43</v>
      </c>
      <c r="H576" t="s">
        <v>67</v>
      </c>
      <c r="I576" s="3" t="s">
        <v>25</v>
      </c>
      <c r="J576" s="14"/>
      <c r="K576" s="3">
        <v>50</v>
      </c>
      <c r="L576" t="s">
        <v>44</v>
      </c>
      <c r="M576" t="s">
        <v>209</v>
      </c>
      <c r="N576" t="s">
        <v>20</v>
      </c>
      <c r="O576">
        <v>1</v>
      </c>
      <c r="P576" t="s">
        <v>1073</v>
      </c>
      <c r="Q576" t="s">
        <v>1073</v>
      </c>
      <c r="R576" t="s">
        <v>1073</v>
      </c>
      <c r="S576" t="str">
        <f t="shared" si="24"/>
        <v/>
      </c>
    </row>
    <row r="577" spans="1:19" x14ac:dyDescent="0.15">
      <c r="A577">
        <v>576</v>
      </c>
      <c r="B577">
        <v>2020</v>
      </c>
      <c r="C577" t="s">
        <v>21</v>
      </c>
      <c r="D577" t="s">
        <v>22</v>
      </c>
      <c r="F577" s="3" t="s">
        <v>23</v>
      </c>
      <c r="G577" s="3" t="s">
        <v>23</v>
      </c>
      <c r="H577" t="s">
        <v>67</v>
      </c>
      <c r="I577" s="3" t="s">
        <v>17</v>
      </c>
      <c r="J577" s="14"/>
      <c r="K577" s="3">
        <v>100</v>
      </c>
      <c r="L577" t="s">
        <v>212</v>
      </c>
      <c r="M577" t="s">
        <v>209</v>
      </c>
      <c r="N577" t="s">
        <v>20</v>
      </c>
      <c r="O577">
        <v>0</v>
      </c>
      <c r="P577" t="s">
        <v>1081</v>
      </c>
      <c r="Q577" t="s">
        <v>1073</v>
      </c>
      <c r="R577" t="s">
        <v>1073</v>
      </c>
      <c r="S577" t="str">
        <f t="shared" si="24"/>
        <v/>
      </c>
    </row>
    <row r="578" spans="1:19" x14ac:dyDescent="0.15">
      <c r="A578">
        <v>577</v>
      </c>
      <c r="B578">
        <v>2020</v>
      </c>
      <c r="C578" t="s">
        <v>490</v>
      </c>
      <c r="D578" t="s">
        <v>491</v>
      </c>
      <c r="F578" s="3" t="s">
        <v>34</v>
      </c>
      <c r="G578" s="3" t="s">
        <v>35</v>
      </c>
      <c r="H578" t="s">
        <v>60</v>
      </c>
      <c r="I578" s="3" t="s">
        <v>25</v>
      </c>
      <c r="J578" s="14"/>
      <c r="K578" s="3">
        <v>50</v>
      </c>
      <c r="L578" t="s">
        <v>212</v>
      </c>
      <c r="M578" t="s">
        <v>209</v>
      </c>
      <c r="N578" t="s">
        <v>20</v>
      </c>
      <c r="O578">
        <v>0</v>
      </c>
      <c r="P578" t="s">
        <v>1073</v>
      </c>
      <c r="Q578" t="s">
        <v>1073</v>
      </c>
      <c r="R578" t="s">
        <v>1073</v>
      </c>
      <c r="S578" t="str">
        <f t="shared" ref="S578:S641" si="25">IF(ISNUMBER(SEARCH(F578,$AF$12)),"","NI&gt;10")</f>
        <v>NI&gt;10</v>
      </c>
    </row>
    <row r="579" spans="1:19" x14ac:dyDescent="0.15">
      <c r="A579">
        <v>578</v>
      </c>
      <c r="B579">
        <v>2020</v>
      </c>
      <c r="C579" t="s">
        <v>270</v>
      </c>
      <c r="D579" t="s">
        <v>284</v>
      </c>
      <c r="F579" s="3" t="s">
        <v>23</v>
      </c>
      <c r="G579" s="3" t="s">
        <v>23</v>
      </c>
      <c r="H579" t="s">
        <v>71</v>
      </c>
      <c r="I579" s="3" t="s">
        <v>17</v>
      </c>
      <c r="J579" s="14"/>
      <c r="K579" s="3">
        <v>100</v>
      </c>
      <c r="L579" t="s">
        <v>212</v>
      </c>
      <c r="M579" t="s">
        <v>209</v>
      </c>
      <c r="N579" t="s">
        <v>50</v>
      </c>
      <c r="O579">
        <v>0</v>
      </c>
      <c r="P579" t="s">
        <v>1073</v>
      </c>
      <c r="Q579" t="s">
        <v>1073</v>
      </c>
      <c r="R579" t="s">
        <v>1073</v>
      </c>
      <c r="S579" t="str">
        <f t="shared" si="25"/>
        <v/>
      </c>
    </row>
    <row r="580" spans="1:19" x14ac:dyDescent="0.15">
      <c r="A580">
        <v>579</v>
      </c>
      <c r="B580">
        <v>2020</v>
      </c>
      <c r="C580" t="s">
        <v>492</v>
      </c>
      <c r="F580" s="3" t="s">
        <v>493</v>
      </c>
      <c r="G580" s="3" t="s">
        <v>43</v>
      </c>
      <c r="H580" t="s">
        <v>16</v>
      </c>
      <c r="I580" s="3" t="s">
        <v>17</v>
      </c>
      <c r="J580" s="14"/>
      <c r="K580" s="3">
        <v>100</v>
      </c>
      <c r="L580" t="s">
        <v>44</v>
      </c>
      <c r="M580" t="s">
        <v>209</v>
      </c>
      <c r="N580" t="s">
        <v>36</v>
      </c>
      <c r="O580">
        <v>0</v>
      </c>
      <c r="P580" t="s">
        <v>1073</v>
      </c>
      <c r="Q580" t="s">
        <v>1073</v>
      </c>
      <c r="R580" t="s">
        <v>1073</v>
      </c>
      <c r="S580" t="str">
        <f t="shared" si="25"/>
        <v>NI&gt;10</v>
      </c>
    </row>
    <row r="581" spans="1:19" x14ac:dyDescent="0.15">
      <c r="A581">
        <v>580</v>
      </c>
      <c r="B581">
        <v>2020</v>
      </c>
      <c r="C581" t="s">
        <v>216</v>
      </c>
      <c r="D581" t="s">
        <v>494</v>
      </c>
      <c r="F581" s="3" t="s">
        <v>121</v>
      </c>
      <c r="G581" s="3" t="s">
        <v>43</v>
      </c>
      <c r="H581" t="s">
        <v>71</v>
      </c>
      <c r="I581" s="3" t="s">
        <v>17</v>
      </c>
      <c r="J581" s="14"/>
      <c r="K581" s="3">
        <v>100</v>
      </c>
      <c r="L581" t="s">
        <v>212</v>
      </c>
      <c r="M581" t="s">
        <v>209</v>
      </c>
      <c r="N581" t="s">
        <v>36</v>
      </c>
      <c r="O581">
        <v>0</v>
      </c>
      <c r="P581" t="s">
        <v>1073</v>
      </c>
      <c r="Q581" t="s">
        <v>1073</v>
      </c>
      <c r="R581" t="s">
        <v>1073</v>
      </c>
      <c r="S581" t="str">
        <f t="shared" si="25"/>
        <v/>
      </c>
    </row>
    <row r="582" spans="1:19" x14ac:dyDescent="0.15">
      <c r="A582">
        <v>581</v>
      </c>
      <c r="B582">
        <v>2020</v>
      </c>
      <c r="C582" t="s">
        <v>495</v>
      </c>
      <c r="D582" t="s">
        <v>307</v>
      </c>
      <c r="F582" s="3" t="s">
        <v>121</v>
      </c>
      <c r="G582" s="3" t="s">
        <v>43</v>
      </c>
      <c r="H582" t="s">
        <v>71</v>
      </c>
      <c r="I582" s="3" t="s">
        <v>17</v>
      </c>
      <c r="J582" s="14"/>
      <c r="K582" s="3">
        <v>100</v>
      </c>
      <c r="L582" t="s">
        <v>44</v>
      </c>
      <c r="M582" t="s">
        <v>209</v>
      </c>
      <c r="N582" t="s">
        <v>36</v>
      </c>
      <c r="O582">
        <v>1</v>
      </c>
      <c r="P582" t="s">
        <v>1073</v>
      </c>
      <c r="Q582" t="s">
        <v>1073</v>
      </c>
      <c r="R582" t="s">
        <v>1073</v>
      </c>
      <c r="S582" t="str">
        <f t="shared" si="25"/>
        <v/>
      </c>
    </row>
    <row r="583" spans="1:19" x14ac:dyDescent="0.15">
      <c r="A583">
        <v>582</v>
      </c>
      <c r="B583">
        <v>2020</v>
      </c>
      <c r="C583" t="s">
        <v>100</v>
      </c>
      <c r="D583" t="s">
        <v>101</v>
      </c>
      <c r="F583" s="3" t="s">
        <v>23</v>
      </c>
      <c r="G583" s="3" t="s">
        <v>23</v>
      </c>
      <c r="H583" t="s">
        <v>24</v>
      </c>
      <c r="I583" s="3" t="s">
        <v>25</v>
      </c>
      <c r="J583" s="14"/>
      <c r="K583" s="3">
        <v>0</v>
      </c>
      <c r="L583" t="s">
        <v>212</v>
      </c>
      <c r="M583" t="s">
        <v>209</v>
      </c>
      <c r="N583" t="s">
        <v>36</v>
      </c>
      <c r="O583">
        <v>0</v>
      </c>
      <c r="P583" t="s">
        <v>1073</v>
      </c>
      <c r="Q583" t="s">
        <v>1073</v>
      </c>
      <c r="R583" t="s">
        <v>1073</v>
      </c>
      <c r="S583" t="str">
        <f t="shared" si="25"/>
        <v/>
      </c>
    </row>
    <row r="584" spans="1:19" x14ac:dyDescent="0.15">
      <c r="A584">
        <v>583</v>
      </c>
      <c r="B584">
        <v>2020</v>
      </c>
      <c r="C584" t="s">
        <v>94</v>
      </c>
      <c r="D584" t="s">
        <v>95</v>
      </c>
      <c r="F584" s="3" t="s">
        <v>96</v>
      </c>
      <c r="G584" s="3" t="s">
        <v>48</v>
      </c>
      <c r="H584" t="s">
        <v>24</v>
      </c>
      <c r="I584" s="3" t="s">
        <v>25</v>
      </c>
      <c r="J584" s="14"/>
      <c r="K584" s="3">
        <v>50</v>
      </c>
      <c r="L584" t="s">
        <v>18</v>
      </c>
      <c r="M584" t="s">
        <v>209</v>
      </c>
      <c r="N584" t="s">
        <v>50</v>
      </c>
      <c r="O584">
        <v>1</v>
      </c>
      <c r="P584" t="s">
        <v>1073</v>
      </c>
      <c r="Q584" t="s">
        <v>1073</v>
      </c>
      <c r="R584" t="s">
        <v>1073</v>
      </c>
      <c r="S584" t="str">
        <f t="shared" si="25"/>
        <v>NI&gt;10</v>
      </c>
    </row>
    <row r="585" spans="1:19" x14ac:dyDescent="0.15">
      <c r="A585">
        <v>584</v>
      </c>
      <c r="B585">
        <v>2020</v>
      </c>
      <c r="C585" t="s">
        <v>429</v>
      </c>
      <c r="D585" t="s">
        <v>430</v>
      </c>
      <c r="F585" s="3" t="s">
        <v>23</v>
      </c>
      <c r="G585" s="3" t="s">
        <v>23</v>
      </c>
      <c r="H585" t="s">
        <v>63</v>
      </c>
      <c r="I585" s="3" t="s">
        <v>17</v>
      </c>
      <c r="J585" s="14"/>
      <c r="K585" s="3">
        <v>100</v>
      </c>
      <c r="L585" t="s">
        <v>212</v>
      </c>
      <c r="M585" t="s">
        <v>209</v>
      </c>
      <c r="N585" t="s">
        <v>36</v>
      </c>
      <c r="O585">
        <v>0</v>
      </c>
      <c r="P585" t="s">
        <v>1073</v>
      </c>
      <c r="Q585" t="s">
        <v>1073</v>
      </c>
      <c r="R585" t="s">
        <v>1073</v>
      </c>
      <c r="S585" t="str">
        <f t="shared" si="25"/>
        <v/>
      </c>
    </row>
    <row r="586" spans="1:19" x14ac:dyDescent="0.15">
      <c r="A586">
        <v>585</v>
      </c>
      <c r="B586">
        <v>2020</v>
      </c>
      <c r="C586" t="s">
        <v>304</v>
      </c>
      <c r="D586" t="s">
        <v>305</v>
      </c>
      <c r="F586" s="3" t="s">
        <v>23</v>
      </c>
      <c r="G586" s="3" t="s">
        <v>23</v>
      </c>
      <c r="H586" t="s">
        <v>24</v>
      </c>
      <c r="I586" s="3" t="s">
        <v>25</v>
      </c>
      <c r="J586" s="14"/>
      <c r="K586" s="3">
        <v>0</v>
      </c>
      <c r="L586" t="s">
        <v>212</v>
      </c>
      <c r="M586" t="s">
        <v>209</v>
      </c>
      <c r="N586" t="s">
        <v>36</v>
      </c>
      <c r="O586">
        <v>0</v>
      </c>
      <c r="P586" t="s">
        <v>1084</v>
      </c>
      <c r="Q586" t="s">
        <v>1073</v>
      </c>
      <c r="R586" t="s">
        <v>1073</v>
      </c>
      <c r="S586" t="str">
        <f t="shared" si="25"/>
        <v/>
      </c>
    </row>
    <row r="587" spans="1:19" x14ac:dyDescent="0.15">
      <c r="A587">
        <v>586</v>
      </c>
      <c r="B587">
        <v>2020</v>
      </c>
      <c r="C587" t="s">
        <v>328</v>
      </c>
      <c r="D587" t="s">
        <v>329</v>
      </c>
      <c r="F587" s="3" t="s">
        <v>23</v>
      </c>
      <c r="G587" s="3" t="s">
        <v>23</v>
      </c>
      <c r="H587" t="s">
        <v>24</v>
      </c>
      <c r="I587" s="3" t="s">
        <v>25</v>
      </c>
      <c r="J587" s="14"/>
      <c r="K587" s="3">
        <v>0</v>
      </c>
      <c r="L587" t="s">
        <v>18</v>
      </c>
      <c r="M587" t="s">
        <v>209</v>
      </c>
      <c r="N587" t="s">
        <v>20</v>
      </c>
      <c r="O587">
        <v>1</v>
      </c>
      <c r="P587" t="s">
        <v>1081</v>
      </c>
      <c r="Q587" t="s">
        <v>1073</v>
      </c>
      <c r="R587" t="s">
        <v>1073</v>
      </c>
      <c r="S587" t="str">
        <f t="shared" si="25"/>
        <v/>
      </c>
    </row>
    <row r="588" spans="1:19" x14ac:dyDescent="0.15">
      <c r="A588">
        <v>587</v>
      </c>
      <c r="B588">
        <v>2020</v>
      </c>
      <c r="C588" t="s">
        <v>216</v>
      </c>
      <c r="D588" t="s">
        <v>217</v>
      </c>
      <c r="F588" s="3" t="s">
        <v>23</v>
      </c>
      <c r="G588" s="3" t="s">
        <v>23</v>
      </c>
      <c r="H588" t="s">
        <v>71</v>
      </c>
      <c r="I588" s="3" t="s">
        <v>17</v>
      </c>
      <c r="J588" s="14"/>
      <c r="K588" s="3">
        <v>100</v>
      </c>
      <c r="L588" t="s">
        <v>212</v>
      </c>
      <c r="M588" t="s">
        <v>209</v>
      </c>
      <c r="N588" t="s">
        <v>36</v>
      </c>
      <c r="O588">
        <v>0</v>
      </c>
      <c r="P588" t="s">
        <v>1073</v>
      </c>
      <c r="Q588" t="s">
        <v>1073</v>
      </c>
      <c r="R588" t="s">
        <v>1073</v>
      </c>
      <c r="S588" t="str">
        <f t="shared" si="25"/>
        <v/>
      </c>
    </row>
    <row r="589" spans="1:19" x14ac:dyDescent="0.15">
      <c r="A589">
        <v>588</v>
      </c>
      <c r="B589">
        <v>2020</v>
      </c>
      <c r="C589" t="s">
        <v>198</v>
      </c>
      <c r="D589" t="s">
        <v>185</v>
      </c>
      <c r="F589" s="3" t="s">
        <v>23</v>
      </c>
      <c r="G589" s="3" t="s">
        <v>23</v>
      </c>
      <c r="H589" t="s">
        <v>16</v>
      </c>
      <c r="I589" s="3" t="s">
        <v>17</v>
      </c>
      <c r="J589" s="14"/>
      <c r="K589" s="3">
        <v>100</v>
      </c>
      <c r="L589" t="s">
        <v>18</v>
      </c>
      <c r="M589" t="s">
        <v>209</v>
      </c>
      <c r="N589" t="s">
        <v>36</v>
      </c>
      <c r="O589">
        <v>1</v>
      </c>
      <c r="P589" t="s">
        <v>1081</v>
      </c>
      <c r="Q589" t="s">
        <v>1073</v>
      </c>
      <c r="R589" t="s">
        <v>1073</v>
      </c>
      <c r="S589" t="str">
        <f t="shared" si="25"/>
        <v/>
      </c>
    </row>
    <row r="590" spans="1:19" x14ac:dyDescent="0.15">
      <c r="A590">
        <v>589</v>
      </c>
      <c r="B590">
        <v>2020</v>
      </c>
      <c r="C590" t="s">
        <v>280</v>
      </c>
      <c r="D590" t="s">
        <v>281</v>
      </c>
      <c r="F590" s="3" t="s">
        <v>23</v>
      </c>
      <c r="G590" s="3" t="s">
        <v>23</v>
      </c>
      <c r="H590" t="s">
        <v>24</v>
      </c>
      <c r="I590" s="3" t="s">
        <v>25</v>
      </c>
      <c r="J590" s="14"/>
      <c r="K590" s="3">
        <v>0</v>
      </c>
      <c r="L590" t="s">
        <v>212</v>
      </c>
      <c r="M590" t="s">
        <v>209</v>
      </c>
      <c r="N590" t="s">
        <v>36</v>
      </c>
      <c r="O590">
        <v>0</v>
      </c>
      <c r="P590" t="s">
        <v>1084</v>
      </c>
      <c r="Q590" t="s">
        <v>1082</v>
      </c>
      <c r="R590" t="s">
        <v>1083</v>
      </c>
      <c r="S590" t="str">
        <f t="shared" si="25"/>
        <v/>
      </c>
    </row>
    <row r="591" spans="1:19" x14ac:dyDescent="0.15">
      <c r="A591">
        <v>590</v>
      </c>
      <c r="B591">
        <v>2020</v>
      </c>
      <c r="C591" t="s">
        <v>253</v>
      </c>
      <c r="D591" t="s">
        <v>479</v>
      </c>
      <c r="F591" s="3" t="s">
        <v>23</v>
      </c>
      <c r="G591" s="3" t="s">
        <v>23</v>
      </c>
      <c r="H591" t="s">
        <v>71</v>
      </c>
      <c r="I591" s="3" t="s">
        <v>17</v>
      </c>
      <c r="J591" s="14"/>
      <c r="K591" s="3">
        <v>100</v>
      </c>
      <c r="L591" t="s">
        <v>212</v>
      </c>
      <c r="M591" t="s">
        <v>209</v>
      </c>
      <c r="N591" t="s">
        <v>36</v>
      </c>
      <c r="O591">
        <v>0</v>
      </c>
      <c r="P591" t="s">
        <v>1073</v>
      </c>
      <c r="Q591" t="s">
        <v>1073</v>
      </c>
      <c r="R591" t="s">
        <v>1073</v>
      </c>
      <c r="S591" t="str">
        <f t="shared" si="25"/>
        <v/>
      </c>
    </row>
    <row r="592" spans="1:19" x14ac:dyDescent="0.15">
      <c r="A592">
        <v>591</v>
      </c>
      <c r="B592">
        <v>2020</v>
      </c>
      <c r="C592" t="s">
        <v>236</v>
      </c>
      <c r="D592" t="s">
        <v>333</v>
      </c>
      <c r="F592" s="3" t="s">
        <v>23</v>
      </c>
      <c r="G592" s="3" t="s">
        <v>23</v>
      </c>
      <c r="H592" t="s">
        <v>24</v>
      </c>
      <c r="I592" s="3" t="s">
        <v>25</v>
      </c>
      <c r="J592" s="14"/>
      <c r="K592" s="3">
        <v>0</v>
      </c>
      <c r="L592" t="s">
        <v>212</v>
      </c>
      <c r="M592" t="s">
        <v>209</v>
      </c>
      <c r="N592" t="s">
        <v>20</v>
      </c>
      <c r="O592">
        <v>0</v>
      </c>
      <c r="P592" t="s">
        <v>1081</v>
      </c>
      <c r="Q592" t="s">
        <v>1073</v>
      </c>
      <c r="R592" t="s">
        <v>1073</v>
      </c>
      <c r="S592" t="str">
        <f t="shared" si="25"/>
        <v/>
      </c>
    </row>
    <row r="593" spans="1:19" x14ac:dyDescent="0.15">
      <c r="A593">
        <v>592</v>
      </c>
      <c r="B593">
        <v>2020</v>
      </c>
      <c r="C593" t="s">
        <v>270</v>
      </c>
      <c r="D593" t="s">
        <v>284</v>
      </c>
      <c r="F593" s="3" t="s">
        <v>23</v>
      </c>
      <c r="G593" s="3" t="s">
        <v>23</v>
      </c>
      <c r="H593" t="s">
        <v>71</v>
      </c>
      <c r="I593" s="3" t="s">
        <v>17</v>
      </c>
      <c r="J593" s="14"/>
      <c r="K593" s="3">
        <v>100</v>
      </c>
      <c r="L593" t="s">
        <v>212</v>
      </c>
      <c r="M593" t="s">
        <v>209</v>
      </c>
      <c r="N593" t="s">
        <v>36</v>
      </c>
      <c r="O593">
        <v>0</v>
      </c>
      <c r="P593" t="s">
        <v>1073</v>
      </c>
      <c r="Q593" t="s">
        <v>1073</v>
      </c>
      <c r="R593" t="s">
        <v>1073</v>
      </c>
      <c r="S593" t="str">
        <f t="shared" si="25"/>
        <v/>
      </c>
    </row>
    <row r="594" spans="1:19" x14ac:dyDescent="0.15">
      <c r="A594">
        <v>593</v>
      </c>
      <c r="B594">
        <v>2020</v>
      </c>
      <c r="C594" t="s">
        <v>463</v>
      </c>
      <c r="D594" t="s">
        <v>496</v>
      </c>
      <c r="F594" s="3" t="s">
        <v>112</v>
      </c>
      <c r="G594" s="3" t="s">
        <v>1093</v>
      </c>
      <c r="H594" t="s">
        <v>24</v>
      </c>
      <c r="I594" s="3" t="s">
        <v>25</v>
      </c>
      <c r="J594" s="14"/>
      <c r="K594" s="3">
        <v>50</v>
      </c>
      <c r="L594" t="s">
        <v>212</v>
      </c>
      <c r="M594" t="s">
        <v>209</v>
      </c>
      <c r="N594" t="s">
        <v>36</v>
      </c>
      <c r="O594">
        <v>0</v>
      </c>
      <c r="P594" t="s">
        <v>1073</v>
      </c>
      <c r="Q594" t="s">
        <v>1073</v>
      </c>
      <c r="R594" t="s">
        <v>1073</v>
      </c>
      <c r="S594" t="str">
        <f t="shared" si="25"/>
        <v/>
      </c>
    </row>
    <row r="595" spans="1:19" x14ac:dyDescent="0.15">
      <c r="A595">
        <v>594</v>
      </c>
      <c r="B595">
        <v>2020</v>
      </c>
      <c r="C595" t="s">
        <v>255</v>
      </c>
      <c r="D595" t="s">
        <v>293</v>
      </c>
      <c r="F595" s="3" t="s">
        <v>23</v>
      </c>
      <c r="G595" s="3" t="s">
        <v>23</v>
      </c>
      <c r="H595" t="s">
        <v>49</v>
      </c>
      <c r="I595" s="3" t="s">
        <v>17</v>
      </c>
      <c r="J595" s="14"/>
      <c r="K595" s="3">
        <v>100</v>
      </c>
      <c r="L595" t="s">
        <v>44</v>
      </c>
      <c r="M595" t="s">
        <v>209</v>
      </c>
      <c r="N595" t="s">
        <v>36</v>
      </c>
      <c r="O595">
        <v>1</v>
      </c>
      <c r="P595" t="s">
        <v>1081</v>
      </c>
      <c r="Q595" t="s">
        <v>1073</v>
      </c>
      <c r="R595" t="s">
        <v>1073</v>
      </c>
      <c r="S595" t="str">
        <f t="shared" si="25"/>
        <v/>
      </c>
    </row>
    <row r="596" spans="1:19" x14ac:dyDescent="0.15">
      <c r="A596">
        <v>595</v>
      </c>
      <c r="B596">
        <v>2020</v>
      </c>
      <c r="C596" t="s">
        <v>216</v>
      </c>
      <c r="D596" t="s">
        <v>217</v>
      </c>
      <c r="F596" s="3" t="s">
        <v>23</v>
      </c>
      <c r="G596" s="3" t="s">
        <v>23</v>
      </c>
      <c r="H596" t="s">
        <v>71</v>
      </c>
      <c r="I596" s="3" t="s">
        <v>17</v>
      </c>
      <c r="J596" s="14"/>
      <c r="K596" s="3">
        <v>100</v>
      </c>
      <c r="L596" t="s">
        <v>212</v>
      </c>
      <c r="M596" t="s">
        <v>209</v>
      </c>
      <c r="N596" t="s">
        <v>20</v>
      </c>
      <c r="O596">
        <v>0</v>
      </c>
      <c r="P596" t="s">
        <v>1073</v>
      </c>
      <c r="Q596" t="s">
        <v>1073</v>
      </c>
      <c r="R596" t="s">
        <v>1073</v>
      </c>
      <c r="S596" t="str">
        <f t="shared" si="25"/>
        <v/>
      </c>
    </row>
    <row r="597" spans="1:19" x14ac:dyDescent="0.15">
      <c r="A597">
        <v>596</v>
      </c>
      <c r="B597">
        <v>2020</v>
      </c>
      <c r="C597" t="s">
        <v>126</v>
      </c>
      <c r="D597" t="s">
        <v>497</v>
      </c>
      <c r="F597" s="3" t="s">
        <v>96</v>
      </c>
      <c r="G597" s="3" t="s">
        <v>48</v>
      </c>
      <c r="H597" t="s">
        <v>24</v>
      </c>
      <c r="I597" s="3" t="s">
        <v>25</v>
      </c>
      <c r="J597" s="14"/>
      <c r="K597" s="3">
        <v>50</v>
      </c>
      <c r="L597" t="s">
        <v>212</v>
      </c>
      <c r="M597" t="s">
        <v>209</v>
      </c>
      <c r="N597" t="s">
        <v>36</v>
      </c>
      <c r="O597">
        <v>0</v>
      </c>
      <c r="P597">
        <v>0</v>
      </c>
      <c r="Q597" t="s">
        <v>1073</v>
      </c>
      <c r="R597" t="s">
        <v>1073</v>
      </c>
      <c r="S597" t="str">
        <f t="shared" si="25"/>
        <v>NI&gt;10</v>
      </c>
    </row>
    <row r="598" spans="1:19" x14ac:dyDescent="0.15">
      <c r="A598">
        <v>597</v>
      </c>
      <c r="B598">
        <v>2020</v>
      </c>
      <c r="C598" t="s">
        <v>304</v>
      </c>
      <c r="D598" t="s">
        <v>305</v>
      </c>
      <c r="F598" s="3" t="s">
        <v>23</v>
      </c>
      <c r="G598" s="3" t="s">
        <v>23</v>
      </c>
      <c r="H598" t="s">
        <v>24</v>
      </c>
      <c r="I598" s="3" t="s">
        <v>25</v>
      </c>
      <c r="J598" s="14"/>
      <c r="K598" s="3">
        <v>0</v>
      </c>
      <c r="L598" t="s">
        <v>212</v>
      </c>
      <c r="M598" t="s">
        <v>209</v>
      </c>
      <c r="N598" t="s">
        <v>36</v>
      </c>
      <c r="O598">
        <v>0</v>
      </c>
      <c r="P598" t="s">
        <v>1084</v>
      </c>
      <c r="Q598" t="s">
        <v>1073</v>
      </c>
      <c r="R598" t="s">
        <v>1073</v>
      </c>
      <c r="S598" t="str">
        <f t="shared" si="25"/>
        <v/>
      </c>
    </row>
    <row r="599" spans="1:19" x14ac:dyDescent="0.15">
      <c r="A599">
        <v>598</v>
      </c>
      <c r="B599">
        <v>2020</v>
      </c>
      <c r="C599" t="s">
        <v>498</v>
      </c>
      <c r="D599" t="s">
        <v>499</v>
      </c>
      <c r="F599" s="3" t="s">
        <v>23</v>
      </c>
      <c r="G599" s="3" t="s">
        <v>23</v>
      </c>
      <c r="H599" t="s">
        <v>71</v>
      </c>
      <c r="I599" s="3" t="s">
        <v>17</v>
      </c>
      <c r="J599" s="14"/>
      <c r="K599" s="3">
        <v>100</v>
      </c>
      <c r="L599" t="s">
        <v>212</v>
      </c>
      <c r="M599" t="s">
        <v>209</v>
      </c>
      <c r="N599" t="s">
        <v>36</v>
      </c>
      <c r="O599">
        <v>0</v>
      </c>
      <c r="P599" t="s">
        <v>1073</v>
      </c>
      <c r="Q599" t="s">
        <v>1073</v>
      </c>
      <c r="R599" t="s">
        <v>1073</v>
      </c>
      <c r="S599" t="str">
        <f t="shared" si="25"/>
        <v/>
      </c>
    </row>
    <row r="600" spans="1:19" x14ac:dyDescent="0.15">
      <c r="A600">
        <v>599</v>
      </c>
      <c r="B600">
        <v>2020</v>
      </c>
      <c r="C600" t="s">
        <v>282</v>
      </c>
      <c r="D600" t="s">
        <v>283</v>
      </c>
      <c r="F600" s="3" t="s">
        <v>23</v>
      </c>
      <c r="G600" s="3" t="s">
        <v>23</v>
      </c>
      <c r="H600" t="s">
        <v>24</v>
      </c>
      <c r="I600" s="3" t="s">
        <v>25</v>
      </c>
      <c r="J600" s="14"/>
      <c r="K600" s="3">
        <v>0</v>
      </c>
      <c r="L600" t="s">
        <v>212</v>
      </c>
      <c r="M600" t="s">
        <v>209</v>
      </c>
      <c r="N600" t="s">
        <v>36</v>
      </c>
      <c r="O600">
        <v>0</v>
      </c>
      <c r="P600" t="s">
        <v>1081</v>
      </c>
      <c r="Q600" t="s">
        <v>1073</v>
      </c>
      <c r="R600" t="s">
        <v>1073</v>
      </c>
      <c r="S600" t="str">
        <f t="shared" si="25"/>
        <v/>
      </c>
    </row>
    <row r="601" spans="1:19" x14ac:dyDescent="0.15">
      <c r="A601">
        <v>600</v>
      </c>
      <c r="B601">
        <v>2020</v>
      </c>
      <c r="C601" t="s">
        <v>45</v>
      </c>
      <c r="D601" t="s">
        <v>46</v>
      </c>
      <c r="F601" s="3" t="s">
        <v>47</v>
      </c>
      <c r="G601" s="3" t="s">
        <v>48</v>
      </c>
      <c r="H601" t="s">
        <v>67</v>
      </c>
      <c r="I601" s="3" t="s">
        <v>25</v>
      </c>
      <c r="J601" s="14"/>
      <c r="K601" s="3">
        <v>50</v>
      </c>
      <c r="L601" t="s">
        <v>212</v>
      </c>
      <c r="M601" t="s">
        <v>209</v>
      </c>
      <c r="N601" t="s">
        <v>36</v>
      </c>
      <c r="O601">
        <v>0</v>
      </c>
      <c r="P601">
        <v>0</v>
      </c>
      <c r="Q601" t="s">
        <v>1073</v>
      </c>
      <c r="R601" t="s">
        <v>1073</v>
      </c>
      <c r="S601" t="str">
        <f t="shared" si="25"/>
        <v>NI&gt;10</v>
      </c>
    </row>
    <row r="602" spans="1:19" x14ac:dyDescent="0.15">
      <c r="A602">
        <v>601</v>
      </c>
      <c r="B602">
        <v>2020</v>
      </c>
      <c r="C602" t="s">
        <v>210</v>
      </c>
      <c r="D602" t="s">
        <v>211</v>
      </c>
      <c r="F602" s="3" t="s">
        <v>23</v>
      </c>
      <c r="G602" s="3" t="s">
        <v>23</v>
      </c>
      <c r="H602" t="s">
        <v>16</v>
      </c>
      <c r="I602" s="3" t="s">
        <v>17</v>
      </c>
      <c r="J602" s="14"/>
      <c r="K602" s="3">
        <v>100</v>
      </c>
      <c r="L602" t="s">
        <v>212</v>
      </c>
      <c r="M602" t="s">
        <v>209</v>
      </c>
      <c r="N602" t="s">
        <v>36</v>
      </c>
      <c r="O602">
        <v>0</v>
      </c>
      <c r="P602" t="s">
        <v>1081</v>
      </c>
      <c r="Q602" t="s">
        <v>1073</v>
      </c>
      <c r="R602" t="s">
        <v>1073</v>
      </c>
      <c r="S602" t="str">
        <f t="shared" si="25"/>
        <v/>
      </c>
    </row>
    <row r="603" spans="1:19" x14ac:dyDescent="0.15">
      <c r="A603">
        <v>602</v>
      </c>
      <c r="B603">
        <v>2020</v>
      </c>
      <c r="C603" t="s">
        <v>500</v>
      </c>
      <c r="D603" t="s">
        <v>78</v>
      </c>
      <c r="F603" s="3" t="s">
        <v>78</v>
      </c>
      <c r="G603" s="3" t="s">
        <v>35</v>
      </c>
      <c r="H603" t="s">
        <v>71</v>
      </c>
      <c r="I603" s="3" t="s">
        <v>17</v>
      </c>
      <c r="J603" s="14"/>
      <c r="K603" s="3">
        <v>100</v>
      </c>
      <c r="L603" t="s">
        <v>212</v>
      </c>
      <c r="M603" t="s">
        <v>209</v>
      </c>
      <c r="N603" t="s">
        <v>36</v>
      </c>
      <c r="O603">
        <v>0</v>
      </c>
      <c r="P603" t="s">
        <v>1073</v>
      </c>
      <c r="Q603" t="s">
        <v>1073</v>
      </c>
      <c r="R603" t="s">
        <v>1073</v>
      </c>
      <c r="S603" t="str">
        <f t="shared" si="25"/>
        <v>NI&gt;10</v>
      </c>
    </row>
    <row r="604" spans="1:19" x14ac:dyDescent="0.15">
      <c r="A604">
        <v>603</v>
      </c>
      <c r="B604">
        <v>2020</v>
      </c>
      <c r="C604" t="s">
        <v>501</v>
      </c>
      <c r="D604" t="s">
        <v>502</v>
      </c>
      <c r="F604" s="3" t="s">
        <v>403</v>
      </c>
      <c r="G604" s="3" t="s">
        <v>35</v>
      </c>
      <c r="H604" t="s">
        <v>71</v>
      </c>
      <c r="I604" s="3" t="s">
        <v>17</v>
      </c>
      <c r="J604" s="14"/>
      <c r="K604" s="3">
        <v>100</v>
      </c>
      <c r="L604" t="s">
        <v>18</v>
      </c>
      <c r="M604" t="s">
        <v>209</v>
      </c>
      <c r="N604" t="s">
        <v>50</v>
      </c>
      <c r="O604">
        <v>1</v>
      </c>
      <c r="P604" t="s">
        <v>1073</v>
      </c>
      <c r="Q604" t="s">
        <v>1073</v>
      </c>
      <c r="R604" t="s">
        <v>1073</v>
      </c>
      <c r="S604" t="str">
        <f t="shared" si="25"/>
        <v/>
      </c>
    </row>
    <row r="605" spans="1:19" x14ac:dyDescent="0.15">
      <c r="A605">
        <v>604</v>
      </c>
      <c r="B605">
        <v>2020</v>
      </c>
      <c r="C605" t="s">
        <v>21</v>
      </c>
      <c r="D605" t="s">
        <v>22</v>
      </c>
      <c r="F605" s="3" t="s">
        <v>23</v>
      </c>
      <c r="G605" s="3" t="s">
        <v>23</v>
      </c>
      <c r="H605" t="s">
        <v>16</v>
      </c>
      <c r="I605" s="3" t="s">
        <v>354</v>
      </c>
      <c r="J605" s="14"/>
      <c r="K605" s="3">
        <v>0</v>
      </c>
      <c r="L605" t="s">
        <v>212</v>
      </c>
      <c r="M605" t="s">
        <v>209</v>
      </c>
      <c r="N605" t="s">
        <v>36</v>
      </c>
      <c r="O605">
        <v>0</v>
      </c>
      <c r="P605" t="s">
        <v>1081</v>
      </c>
      <c r="Q605" t="s">
        <v>1073</v>
      </c>
      <c r="R605" t="s">
        <v>1073</v>
      </c>
      <c r="S605" t="str">
        <f t="shared" si="25"/>
        <v/>
      </c>
    </row>
    <row r="606" spans="1:19" x14ac:dyDescent="0.15">
      <c r="A606">
        <v>605</v>
      </c>
      <c r="B606">
        <v>2020</v>
      </c>
      <c r="C606" t="s">
        <v>384</v>
      </c>
      <c r="D606" t="s">
        <v>385</v>
      </c>
      <c r="F606" s="3" t="s">
        <v>23</v>
      </c>
      <c r="G606" s="3" t="s">
        <v>23</v>
      </c>
      <c r="H606" t="s">
        <v>71</v>
      </c>
      <c r="I606" s="3" t="s">
        <v>17</v>
      </c>
      <c r="J606" s="14"/>
      <c r="K606" s="3">
        <v>100</v>
      </c>
      <c r="L606" t="s">
        <v>212</v>
      </c>
      <c r="M606" t="s">
        <v>209</v>
      </c>
      <c r="N606" t="s">
        <v>36</v>
      </c>
      <c r="O606">
        <v>0</v>
      </c>
      <c r="P606" t="s">
        <v>1073</v>
      </c>
      <c r="Q606" t="s">
        <v>1073</v>
      </c>
      <c r="R606" t="s">
        <v>1073</v>
      </c>
      <c r="S606" t="str">
        <f t="shared" si="25"/>
        <v/>
      </c>
    </row>
    <row r="607" spans="1:19" x14ac:dyDescent="0.15">
      <c r="A607">
        <v>606</v>
      </c>
      <c r="B607">
        <v>2020</v>
      </c>
      <c r="C607" t="s">
        <v>287</v>
      </c>
      <c r="D607" t="s">
        <v>503</v>
      </c>
      <c r="F607" s="3" t="s">
        <v>23</v>
      </c>
      <c r="G607" s="3" t="s">
        <v>23</v>
      </c>
      <c r="H607" t="s">
        <v>71</v>
      </c>
      <c r="I607" s="3" t="s">
        <v>17</v>
      </c>
      <c r="J607" s="14"/>
      <c r="K607" s="3">
        <v>100</v>
      </c>
      <c r="L607" t="s">
        <v>212</v>
      </c>
      <c r="M607" t="s">
        <v>209</v>
      </c>
      <c r="N607" t="s">
        <v>20</v>
      </c>
      <c r="O607">
        <v>0</v>
      </c>
      <c r="P607" t="s">
        <v>1073</v>
      </c>
      <c r="Q607" t="s">
        <v>1073</v>
      </c>
      <c r="R607" t="s">
        <v>1073</v>
      </c>
      <c r="S607" t="str">
        <f t="shared" si="25"/>
        <v/>
      </c>
    </row>
    <row r="608" spans="1:19" x14ac:dyDescent="0.15">
      <c r="A608">
        <v>607</v>
      </c>
      <c r="B608">
        <v>2020</v>
      </c>
      <c r="C608" t="s">
        <v>318</v>
      </c>
      <c r="D608" t="s">
        <v>319</v>
      </c>
      <c r="F608" s="3" t="s">
        <v>23</v>
      </c>
      <c r="G608" s="3" t="s">
        <v>23</v>
      </c>
      <c r="H608" t="s">
        <v>24</v>
      </c>
      <c r="I608" s="3" t="s">
        <v>25</v>
      </c>
      <c r="J608" s="14"/>
      <c r="K608" s="3">
        <v>0</v>
      </c>
      <c r="L608" t="s">
        <v>212</v>
      </c>
      <c r="M608" t="s">
        <v>209</v>
      </c>
      <c r="N608" t="s">
        <v>36</v>
      </c>
      <c r="O608">
        <v>0</v>
      </c>
      <c r="P608" t="s">
        <v>1081</v>
      </c>
      <c r="Q608" t="s">
        <v>1073</v>
      </c>
      <c r="R608" t="s">
        <v>1073</v>
      </c>
      <c r="S608" t="str">
        <f t="shared" si="25"/>
        <v/>
      </c>
    </row>
    <row r="609" spans="1:19" x14ac:dyDescent="0.15">
      <c r="A609">
        <v>608</v>
      </c>
      <c r="B609">
        <v>2020</v>
      </c>
      <c r="C609" t="s">
        <v>247</v>
      </c>
      <c r="D609" t="s">
        <v>248</v>
      </c>
      <c r="F609" s="3" t="s">
        <v>23</v>
      </c>
      <c r="G609" s="3" t="s">
        <v>23</v>
      </c>
      <c r="H609" t="s">
        <v>24</v>
      </c>
      <c r="I609" s="3" t="s">
        <v>25</v>
      </c>
      <c r="J609" s="14"/>
      <c r="K609" s="3">
        <v>0</v>
      </c>
      <c r="L609" t="s">
        <v>212</v>
      </c>
      <c r="M609" t="s">
        <v>209</v>
      </c>
      <c r="N609" t="s">
        <v>36</v>
      </c>
      <c r="O609">
        <v>0</v>
      </c>
      <c r="P609" t="s">
        <v>1081</v>
      </c>
      <c r="Q609" t="s">
        <v>1073</v>
      </c>
      <c r="R609" t="s">
        <v>1073</v>
      </c>
      <c r="S609" t="str">
        <f t="shared" si="25"/>
        <v/>
      </c>
    </row>
    <row r="610" spans="1:19" x14ac:dyDescent="0.15">
      <c r="A610">
        <v>609</v>
      </c>
      <c r="B610">
        <v>2020</v>
      </c>
      <c r="C610" t="s">
        <v>429</v>
      </c>
      <c r="D610" t="s">
        <v>430</v>
      </c>
      <c r="F610" s="3" t="s">
        <v>23</v>
      </c>
      <c r="G610" s="3" t="s">
        <v>23</v>
      </c>
      <c r="H610" t="s">
        <v>63</v>
      </c>
      <c r="I610" s="3" t="s">
        <v>17</v>
      </c>
      <c r="J610" s="14"/>
      <c r="K610" s="3">
        <v>100</v>
      </c>
      <c r="L610" t="s">
        <v>18</v>
      </c>
      <c r="M610" t="s">
        <v>209</v>
      </c>
      <c r="N610" t="s">
        <v>36</v>
      </c>
      <c r="O610">
        <v>1</v>
      </c>
      <c r="P610" t="s">
        <v>1073</v>
      </c>
      <c r="Q610" t="s">
        <v>1073</v>
      </c>
      <c r="R610" t="s">
        <v>1073</v>
      </c>
      <c r="S610" t="str">
        <f t="shared" si="25"/>
        <v/>
      </c>
    </row>
    <row r="611" spans="1:19" x14ac:dyDescent="0.15">
      <c r="A611">
        <v>610</v>
      </c>
      <c r="B611">
        <v>2020</v>
      </c>
      <c r="C611" t="s">
        <v>167</v>
      </c>
      <c r="D611" t="s">
        <v>168</v>
      </c>
      <c r="F611" s="3" t="s">
        <v>23</v>
      </c>
      <c r="G611" s="3" t="s">
        <v>23</v>
      </c>
      <c r="H611" t="s">
        <v>16</v>
      </c>
      <c r="I611" s="3" t="s">
        <v>17</v>
      </c>
      <c r="J611" s="14"/>
      <c r="K611" s="3">
        <v>100</v>
      </c>
      <c r="L611" t="s">
        <v>18</v>
      </c>
      <c r="M611" t="s">
        <v>209</v>
      </c>
      <c r="N611" t="s">
        <v>36</v>
      </c>
      <c r="O611">
        <v>0</v>
      </c>
      <c r="P611" t="s">
        <v>1081</v>
      </c>
      <c r="Q611" t="s">
        <v>1073</v>
      </c>
      <c r="R611" t="s">
        <v>1073</v>
      </c>
      <c r="S611" t="str">
        <f t="shared" si="25"/>
        <v/>
      </c>
    </row>
    <row r="612" spans="1:19" x14ac:dyDescent="0.15">
      <c r="A612">
        <v>611</v>
      </c>
      <c r="B612">
        <v>2020</v>
      </c>
      <c r="C612" t="s">
        <v>142</v>
      </c>
      <c r="D612" t="s">
        <v>143</v>
      </c>
      <c r="F612" s="3" t="s">
        <v>23</v>
      </c>
      <c r="G612" s="3" t="s">
        <v>23</v>
      </c>
      <c r="H612" t="s">
        <v>24</v>
      </c>
      <c r="I612" s="3" t="s">
        <v>25</v>
      </c>
      <c r="J612" s="14"/>
      <c r="K612" s="3">
        <v>0</v>
      </c>
      <c r="L612" t="s">
        <v>18</v>
      </c>
      <c r="M612" t="s">
        <v>209</v>
      </c>
      <c r="N612" t="s">
        <v>36</v>
      </c>
      <c r="O612">
        <v>1</v>
      </c>
      <c r="P612" t="s">
        <v>1081</v>
      </c>
      <c r="Q612" t="s">
        <v>1073</v>
      </c>
      <c r="R612" t="s">
        <v>1073</v>
      </c>
      <c r="S612" t="str">
        <f t="shared" si="25"/>
        <v/>
      </c>
    </row>
    <row r="613" spans="1:19" x14ac:dyDescent="0.15">
      <c r="A613">
        <v>612</v>
      </c>
      <c r="B613">
        <v>2020</v>
      </c>
      <c r="C613" t="s">
        <v>504</v>
      </c>
      <c r="D613" t="s">
        <v>284</v>
      </c>
      <c r="F613" s="3" t="s">
        <v>23</v>
      </c>
      <c r="G613" s="3" t="s">
        <v>23</v>
      </c>
      <c r="H613" t="s">
        <v>71</v>
      </c>
      <c r="I613" s="3" t="s">
        <v>17</v>
      </c>
      <c r="J613" s="14"/>
      <c r="K613" s="3">
        <v>100</v>
      </c>
      <c r="L613" t="s">
        <v>212</v>
      </c>
      <c r="M613" t="s">
        <v>209</v>
      </c>
      <c r="N613" t="s">
        <v>36</v>
      </c>
      <c r="O613">
        <v>0</v>
      </c>
      <c r="P613" t="s">
        <v>1073</v>
      </c>
      <c r="Q613" t="s">
        <v>1073</v>
      </c>
      <c r="R613" t="s">
        <v>1073</v>
      </c>
      <c r="S613" t="str">
        <f t="shared" si="25"/>
        <v/>
      </c>
    </row>
    <row r="614" spans="1:19" x14ac:dyDescent="0.15">
      <c r="A614">
        <v>613</v>
      </c>
      <c r="B614">
        <v>2020</v>
      </c>
      <c r="C614" t="s">
        <v>214</v>
      </c>
      <c r="D614" t="s">
        <v>215</v>
      </c>
      <c r="F614" s="3" t="s">
        <v>23</v>
      </c>
      <c r="G614" s="3" t="s">
        <v>23</v>
      </c>
      <c r="H614" t="s">
        <v>16</v>
      </c>
      <c r="I614" s="3" t="s">
        <v>17</v>
      </c>
      <c r="J614" s="14"/>
      <c r="K614" s="3">
        <v>100</v>
      </c>
      <c r="L614" t="s">
        <v>212</v>
      </c>
      <c r="M614" t="s">
        <v>209</v>
      </c>
      <c r="N614" t="s">
        <v>36</v>
      </c>
      <c r="O614">
        <v>0</v>
      </c>
      <c r="P614" t="s">
        <v>1081</v>
      </c>
      <c r="Q614" t="s">
        <v>1073</v>
      </c>
      <c r="R614" t="s">
        <v>1073</v>
      </c>
      <c r="S614" t="str">
        <f t="shared" si="25"/>
        <v/>
      </c>
    </row>
    <row r="615" spans="1:19" x14ac:dyDescent="0.15">
      <c r="A615">
        <v>614</v>
      </c>
      <c r="B615">
        <v>2020</v>
      </c>
      <c r="C615" t="s">
        <v>331</v>
      </c>
      <c r="D615" t="s">
        <v>246</v>
      </c>
      <c r="F615" s="3" t="s">
        <v>23</v>
      </c>
      <c r="G615" s="3" t="s">
        <v>23</v>
      </c>
      <c r="H615" t="s">
        <v>60</v>
      </c>
      <c r="I615" s="3" t="s">
        <v>25</v>
      </c>
      <c r="J615" s="14"/>
      <c r="K615" s="3">
        <v>0</v>
      </c>
      <c r="L615" t="s">
        <v>212</v>
      </c>
      <c r="M615" t="s">
        <v>209</v>
      </c>
      <c r="N615" t="s">
        <v>36</v>
      </c>
      <c r="O615">
        <v>0</v>
      </c>
      <c r="P615" t="s">
        <v>1081</v>
      </c>
      <c r="Q615" t="s">
        <v>1073</v>
      </c>
      <c r="R615" t="s">
        <v>1073</v>
      </c>
      <c r="S615" t="str">
        <f t="shared" si="25"/>
        <v/>
      </c>
    </row>
    <row r="616" spans="1:19" x14ac:dyDescent="0.15">
      <c r="A616">
        <v>615</v>
      </c>
      <c r="B616">
        <v>2020</v>
      </c>
      <c r="C616" t="s">
        <v>142</v>
      </c>
      <c r="D616" t="s">
        <v>143</v>
      </c>
      <c r="F616" s="3" t="s">
        <v>23</v>
      </c>
      <c r="G616" s="3" t="s">
        <v>23</v>
      </c>
      <c r="H616" t="s">
        <v>24</v>
      </c>
      <c r="I616" s="3" t="s">
        <v>25</v>
      </c>
      <c r="J616" s="14"/>
      <c r="K616" s="3">
        <v>0</v>
      </c>
      <c r="L616" t="s">
        <v>18</v>
      </c>
      <c r="M616" t="s">
        <v>209</v>
      </c>
      <c r="N616" t="s">
        <v>36</v>
      </c>
      <c r="O616">
        <v>1</v>
      </c>
      <c r="P616" t="s">
        <v>1081</v>
      </c>
      <c r="Q616" t="s">
        <v>1073</v>
      </c>
      <c r="R616" t="s">
        <v>1073</v>
      </c>
      <c r="S616" t="str">
        <f t="shared" si="25"/>
        <v/>
      </c>
    </row>
    <row r="617" spans="1:19" x14ac:dyDescent="0.15">
      <c r="A617">
        <v>616</v>
      </c>
      <c r="B617">
        <v>2020</v>
      </c>
      <c r="C617" t="s">
        <v>167</v>
      </c>
      <c r="D617" t="s">
        <v>168</v>
      </c>
      <c r="F617" s="3" t="s">
        <v>23</v>
      </c>
      <c r="G617" s="3" t="s">
        <v>23</v>
      </c>
      <c r="H617" t="s">
        <v>24</v>
      </c>
      <c r="I617" s="3" t="s">
        <v>25</v>
      </c>
      <c r="J617" s="14"/>
      <c r="K617" s="3">
        <v>0</v>
      </c>
      <c r="L617" t="s">
        <v>212</v>
      </c>
      <c r="M617" t="s">
        <v>209</v>
      </c>
      <c r="N617" t="s">
        <v>20</v>
      </c>
      <c r="O617">
        <v>0</v>
      </c>
      <c r="P617" t="s">
        <v>1081</v>
      </c>
      <c r="Q617" t="s">
        <v>1073</v>
      </c>
      <c r="R617" t="s">
        <v>1073</v>
      </c>
      <c r="S617" t="str">
        <f t="shared" si="25"/>
        <v/>
      </c>
    </row>
    <row r="618" spans="1:19" x14ac:dyDescent="0.15">
      <c r="A618">
        <v>617</v>
      </c>
      <c r="B618">
        <v>2020</v>
      </c>
      <c r="C618" t="s">
        <v>311</v>
      </c>
      <c r="D618" t="s">
        <v>309</v>
      </c>
      <c r="F618" s="3" t="s">
        <v>23</v>
      </c>
      <c r="G618" s="3" t="s">
        <v>23</v>
      </c>
      <c r="H618" t="s">
        <v>71</v>
      </c>
      <c r="I618" s="3" t="s">
        <v>17</v>
      </c>
      <c r="J618" s="14"/>
      <c r="K618" s="3">
        <v>100</v>
      </c>
      <c r="L618" t="s">
        <v>212</v>
      </c>
      <c r="M618" t="s">
        <v>209</v>
      </c>
      <c r="N618" t="s">
        <v>20</v>
      </c>
      <c r="O618">
        <v>0</v>
      </c>
      <c r="P618" t="s">
        <v>1073</v>
      </c>
      <c r="Q618" t="s">
        <v>1073</v>
      </c>
      <c r="R618" t="s">
        <v>1073</v>
      </c>
      <c r="S618" t="str">
        <f t="shared" si="25"/>
        <v/>
      </c>
    </row>
    <row r="619" spans="1:19" x14ac:dyDescent="0.15">
      <c r="A619">
        <v>618</v>
      </c>
      <c r="B619">
        <v>2020</v>
      </c>
      <c r="C619" t="s">
        <v>505</v>
      </c>
      <c r="D619" t="s">
        <v>506</v>
      </c>
      <c r="F619" s="3" t="s">
        <v>23</v>
      </c>
      <c r="G619" s="3" t="s">
        <v>23</v>
      </c>
      <c r="H619" t="s">
        <v>63</v>
      </c>
      <c r="I619" s="3" t="s">
        <v>17</v>
      </c>
      <c r="J619" s="14"/>
      <c r="K619" s="3">
        <v>100</v>
      </c>
      <c r="L619" t="s">
        <v>18</v>
      </c>
      <c r="M619" t="s">
        <v>209</v>
      </c>
      <c r="N619" t="s">
        <v>36</v>
      </c>
      <c r="O619">
        <v>0</v>
      </c>
      <c r="P619">
        <v>0</v>
      </c>
      <c r="Q619" t="s">
        <v>1073</v>
      </c>
      <c r="R619" t="s">
        <v>1073</v>
      </c>
      <c r="S619" t="str">
        <f t="shared" si="25"/>
        <v/>
      </c>
    </row>
    <row r="620" spans="1:19" x14ac:dyDescent="0.15">
      <c r="A620">
        <v>619</v>
      </c>
      <c r="B620">
        <v>2020</v>
      </c>
      <c r="C620" t="s">
        <v>245</v>
      </c>
      <c r="D620" t="s">
        <v>246</v>
      </c>
      <c r="F620" s="3" t="s">
        <v>23</v>
      </c>
      <c r="G620" s="3" t="s">
        <v>23</v>
      </c>
      <c r="H620" t="s">
        <v>63</v>
      </c>
      <c r="I620" s="3" t="s">
        <v>17</v>
      </c>
      <c r="J620" s="14"/>
      <c r="K620" s="3">
        <v>100</v>
      </c>
      <c r="L620" t="s">
        <v>18</v>
      </c>
      <c r="M620" t="s">
        <v>209</v>
      </c>
      <c r="N620" t="s">
        <v>20</v>
      </c>
      <c r="O620">
        <v>0</v>
      </c>
      <c r="P620">
        <v>0</v>
      </c>
      <c r="Q620" t="s">
        <v>1073</v>
      </c>
      <c r="R620" t="s">
        <v>1073</v>
      </c>
      <c r="S620" t="str">
        <f t="shared" si="25"/>
        <v/>
      </c>
    </row>
    <row r="621" spans="1:19" x14ac:dyDescent="0.15">
      <c r="A621">
        <v>620</v>
      </c>
      <c r="B621">
        <v>2020</v>
      </c>
      <c r="C621" t="s">
        <v>56</v>
      </c>
      <c r="D621" t="s">
        <v>57</v>
      </c>
      <c r="F621" s="3" t="s">
        <v>23</v>
      </c>
      <c r="G621" s="3" t="s">
        <v>23</v>
      </c>
      <c r="H621" t="s">
        <v>24</v>
      </c>
      <c r="I621" s="3" t="s">
        <v>25</v>
      </c>
      <c r="J621" s="14"/>
      <c r="K621" s="3">
        <v>0</v>
      </c>
      <c r="L621" t="s">
        <v>212</v>
      </c>
      <c r="M621" t="s">
        <v>209</v>
      </c>
      <c r="N621" t="s">
        <v>50</v>
      </c>
      <c r="O621">
        <v>0</v>
      </c>
      <c r="P621" t="s">
        <v>1081</v>
      </c>
      <c r="Q621" t="s">
        <v>1073</v>
      </c>
      <c r="R621" t="s">
        <v>1073</v>
      </c>
      <c r="S621" t="str">
        <f t="shared" si="25"/>
        <v/>
      </c>
    </row>
    <row r="622" spans="1:19" x14ac:dyDescent="0.15">
      <c r="A622">
        <v>621</v>
      </c>
      <c r="B622">
        <v>2020</v>
      </c>
      <c r="C622" t="s">
        <v>94</v>
      </c>
      <c r="D622" t="s">
        <v>95</v>
      </c>
      <c r="F622" s="3" t="s">
        <v>96</v>
      </c>
      <c r="G622" s="3" t="s">
        <v>48</v>
      </c>
      <c r="H622" t="s">
        <v>67</v>
      </c>
      <c r="I622" s="3" t="s">
        <v>17</v>
      </c>
      <c r="J622" s="14"/>
      <c r="K622" s="3">
        <v>100</v>
      </c>
      <c r="L622" t="s">
        <v>44</v>
      </c>
      <c r="M622" t="s">
        <v>209</v>
      </c>
      <c r="N622" t="s">
        <v>36</v>
      </c>
      <c r="O622">
        <v>1</v>
      </c>
      <c r="P622" t="s">
        <v>1073</v>
      </c>
      <c r="Q622" t="s">
        <v>1073</v>
      </c>
      <c r="R622" t="s">
        <v>1073</v>
      </c>
      <c r="S622" t="str">
        <f t="shared" si="25"/>
        <v>NI&gt;10</v>
      </c>
    </row>
    <row r="623" spans="1:19" x14ac:dyDescent="0.15">
      <c r="A623">
        <v>622</v>
      </c>
      <c r="B623">
        <v>2020</v>
      </c>
      <c r="C623" t="s">
        <v>214</v>
      </c>
      <c r="D623" t="s">
        <v>215</v>
      </c>
      <c r="F623" s="3" t="s">
        <v>23</v>
      </c>
      <c r="G623" s="3" t="s">
        <v>23</v>
      </c>
      <c r="H623" t="s">
        <v>24</v>
      </c>
      <c r="I623" s="3" t="s">
        <v>25</v>
      </c>
      <c r="J623" s="14"/>
      <c r="K623" s="3">
        <v>0</v>
      </c>
      <c r="L623" t="s">
        <v>212</v>
      </c>
      <c r="M623" t="s">
        <v>209</v>
      </c>
      <c r="N623" t="s">
        <v>20</v>
      </c>
      <c r="O623">
        <v>0</v>
      </c>
      <c r="P623" t="s">
        <v>1081</v>
      </c>
      <c r="Q623" t="s">
        <v>1073</v>
      </c>
      <c r="R623" t="s">
        <v>1073</v>
      </c>
      <c r="S623" t="str">
        <f t="shared" si="25"/>
        <v/>
      </c>
    </row>
    <row r="624" spans="1:19" x14ac:dyDescent="0.15">
      <c r="A624">
        <v>623</v>
      </c>
      <c r="B624">
        <v>2020</v>
      </c>
      <c r="C624" t="s">
        <v>218</v>
      </c>
      <c r="D624" t="s">
        <v>219</v>
      </c>
      <c r="F624" s="3" t="s">
        <v>23</v>
      </c>
      <c r="G624" s="3" t="s">
        <v>23</v>
      </c>
      <c r="H624" t="s">
        <v>16</v>
      </c>
      <c r="I624" s="3" t="s">
        <v>17</v>
      </c>
      <c r="J624" s="14"/>
      <c r="K624" s="3">
        <v>100</v>
      </c>
      <c r="L624" t="s">
        <v>18</v>
      </c>
      <c r="M624" t="s">
        <v>209</v>
      </c>
      <c r="N624" t="s">
        <v>36</v>
      </c>
      <c r="O624">
        <v>1</v>
      </c>
      <c r="P624" t="s">
        <v>1081</v>
      </c>
      <c r="Q624" t="s">
        <v>1073</v>
      </c>
      <c r="R624" t="s">
        <v>1073</v>
      </c>
      <c r="S624" t="str">
        <f t="shared" si="25"/>
        <v/>
      </c>
    </row>
    <row r="625" spans="1:19" x14ac:dyDescent="0.15">
      <c r="A625">
        <v>624</v>
      </c>
      <c r="B625">
        <v>2020</v>
      </c>
      <c r="C625" t="s">
        <v>214</v>
      </c>
      <c r="D625" t="s">
        <v>215</v>
      </c>
      <c r="F625" s="3" t="s">
        <v>23</v>
      </c>
      <c r="G625" s="3" t="s">
        <v>23</v>
      </c>
      <c r="H625" t="s">
        <v>24</v>
      </c>
      <c r="I625" s="3" t="s">
        <v>25</v>
      </c>
      <c r="J625" s="14"/>
      <c r="K625" s="3">
        <v>0</v>
      </c>
      <c r="L625" t="s">
        <v>212</v>
      </c>
      <c r="M625" t="s">
        <v>209</v>
      </c>
      <c r="N625" t="s">
        <v>36</v>
      </c>
      <c r="O625">
        <v>0</v>
      </c>
      <c r="P625" t="s">
        <v>1081</v>
      </c>
      <c r="Q625" t="s">
        <v>1073</v>
      </c>
      <c r="R625" t="s">
        <v>1073</v>
      </c>
      <c r="S625" t="str">
        <f t="shared" si="25"/>
        <v/>
      </c>
    </row>
    <row r="626" spans="1:19" x14ac:dyDescent="0.15">
      <c r="A626">
        <v>625</v>
      </c>
      <c r="B626">
        <v>2020</v>
      </c>
      <c r="C626" t="s">
        <v>142</v>
      </c>
      <c r="D626" t="s">
        <v>143</v>
      </c>
      <c r="F626" s="3" t="s">
        <v>23</v>
      </c>
      <c r="G626" s="3" t="s">
        <v>23</v>
      </c>
      <c r="H626" t="s">
        <v>24</v>
      </c>
      <c r="I626" s="3" t="s">
        <v>25</v>
      </c>
      <c r="J626" s="14"/>
      <c r="K626" s="3">
        <v>0</v>
      </c>
      <c r="L626" t="s">
        <v>18</v>
      </c>
      <c r="M626" t="s">
        <v>209</v>
      </c>
      <c r="N626" t="s">
        <v>36</v>
      </c>
      <c r="O626">
        <v>2</v>
      </c>
      <c r="P626" t="s">
        <v>1081</v>
      </c>
      <c r="Q626" t="s">
        <v>1073</v>
      </c>
      <c r="R626" t="s">
        <v>1073</v>
      </c>
      <c r="S626" t="str">
        <f t="shared" si="25"/>
        <v/>
      </c>
    </row>
    <row r="627" spans="1:19" x14ac:dyDescent="0.15">
      <c r="A627">
        <v>626</v>
      </c>
      <c r="B627">
        <v>2020</v>
      </c>
      <c r="C627" t="s">
        <v>304</v>
      </c>
      <c r="D627" t="s">
        <v>305</v>
      </c>
      <c r="F627" s="3" t="s">
        <v>23</v>
      </c>
      <c r="G627" s="3" t="s">
        <v>23</v>
      </c>
      <c r="H627" t="s">
        <v>24</v>
      </c>
      <c r="I627" s="3" t="s">
        <v>25</v>
      </c>
      <c r="J627" s="14"/>
      <c r="K627" s="3">
        <v>0</v>
      </c>
      <c r="L627" t="s">
        <v>44</v>
      </c>
      <c r="M627" t="s">
        <v>209</v>
      </c>
      <c r="N627" t="s">
        <v>20</v>
      </c>
      <c r="O627">
        <v>1</v>
      </c>
      <c r="P627" t="s">
        <v>1084</v>
      </c>
      <c r="Q627" t="s">
        <v>1073</v>
      </c>
      <c r="R627" t="s">
        <v>1073</v>
      </c>
      <c r="S627" t="str">
        <f t="shared" si="25"/>
        <v/>
      </c>
    </row>
    <row r="628" spans="1:19" x14ac:dyDescent="0.15">
      <c r="A628">
        <v>627</v>
      </c>
      <c r="B628">
        <v>2020</v>
      </c>
      <c r="C628" t="s">
        <v>130</v>
      </c>
      <c r="D628" t="s">
        <v>215</v>
      </c>
      <c r="F628" s="3" t="s">
        <v>23</v>
      </c>
      <c r="G628" s="3" t="s">
        <v>23</v>
      </c>
      <c r="H628" t="s">
        <v>71</v>
      </c>
      <c r="I628" s="3" t="s">
        <v>17</v>
      </c>
      <c r="J628" s="14"/>
      <c r="K628" s="3">
        <v>100</v>
      </c>
      <c r="L628" t="s">
        <v>212</v>
      </c>
      <c r="M628" t="s">
        <v>209</v>
      </c>
      <c r="N628" t="s">
        <v>36</v>
      </c>
      <c r="O628">
        <v>0</v>
      </c>
      <c r="P628" t="s">
        <v>1073</v>
      </c>
      <c r="Q628" t="s">
        <v>1073</v>
      </c>
      <c r="R628" t="s">
        <v>1073</v>
      </c>
      <c r="S628" t="str">
        <f t="shared" si="25"/>
        <v/>
      </c>
    </row>
    <row r="629" spans="1:19" x14ac:dyDescent="0.15">
      <c r="A629">
        <v>628</v>
      </c>
      <c r="B629">
        <v>2020</v>
      </c>
      <c r="C629" t="s">
        <v>328</v>
      </c>
      <c r="D629" t="s">
        <v>329</v>
      </c>
      <c r="F629" s="3" t="s">
        <v>23</v>
      </c>
      <c r="G629" s="3" t="s">
        <v>23</v>
      </c>
      <c r="H629" t="s">
        <v>24</v>
      </c>
      <c r="I629" s="3" t="s">
        <v>25</v>
      </c>
      <c r="J629" s="14"/>
      <c r="K629" s="3">
        <v>0</v>
      </c>
      <c r="L629" t="s">
        <v>18</v>
      </c>
      <c r="M629" t="s">
        <v>209</v>
      </c>
      <c r="N629" t="s">
        <v>20</v>
      </c>
      <c r="O629">
        <v>1</v>
      </c>
      <c r="P629" t="s">
        <v>1081</v>
      </c>
      <c r="Q629" t="s">
        <v>1073</v>
      </c>
      <c r="R629" t="s">
        <v>1073</v>
      </c>
      <c r="S629" t="str">
        <f t="shared" si="25"/>
        <v/>
      </c>
    </row>
    <row r="630" spans="1:19" x14ac:dyDescent="0.15">
      <c r="A630">
        <v>629</v>
      </c>
      <c r="B630">
        <v>2020</v>
      </c>
      <c r="C630" t="s">
        <v>310</v>
      </c>
      <c r="D630" t="s">
        <v>78</v>
      </c>
      <c r="F630" s="3" t="s">
        <v>78</v>
      </c>
      <c r="G630" s="3" t="s">
        <v>35</v>
      </c>
      <c r="H630" t="s">
        <v>71</v>
      </c>
      <c r="I630" s="3" t="s">
        <v>17</v>
      </c>
      <c r="J630" s="14"/>
      <c r="K630" s="3">
        <v>100</v>
      </c>
      <c r="L630" t="s">
        <v>212</v>
      </c>
      <c r="M630" t="s">
        <v>209</v>
      </c>
      <c r="N630" t="s">
        <v>36</v>
      </c>
      <c r="O630">
        <v>0</v>
      </c>
      <c r="P630" t="s">
        <v>1073</v>
      </c>
      <c r="Q630" t="s">
        <v>1073</v>
      </c>
      <c r="R630" t="s">
        <v>1073</v>
      </c>
      <c r="S630" t="str">
        <f t="shared" si="25"/>
        <v>NI&gt;10</v>
      </c>
    </row>
    <row r="631" spans="1:19" x14ac:dyDescent="0.15">
      <c r="A631">
        <v>630</v>
      </c>
      <c r="B631">
        <v>2020</v>
      </c>
      <c r="C631" t="s">
        <v>251</v>
      </c>
      <c r="D631" t="s">
        <v>252</v>
      </c>
      <c r="F631" s="3" t="s">
        <v>23</v>
      </c>
      <c r="G631" s="3" t="s">
        <v>23</v>
      </c>
      <c r="H631" t="s">
        <v>24</v>
      </c>
      <c r="I631" s="3" t="s">
        <v>25</v>
      </c>
      <c r="J631" s="14"/>
      <c r="K631" s="3">
        <v>0</v>
      </c>
      <c r="L631" t="s">
        <v>212</v>
      </c>
      <c r="M631" t="s">
        <v>209</v>
      </c>
      <c r="N631" t="s">
        <v>36</v>
      </c>
      <c r="O631">
        <v>0</v>
      </c>
      <c r="P631" t="s">
        <v>1085</v>
      </c>
      <c r="Q631" t="s">
        <v>1082</v>
      </c>
      <c r="R631" t="s">
        <v>1073</v>
      </c>
      <c r="S631" t="str">
        <f t="shared" si="25"/>
        <v/>
      </c>
    </row>
    <row r="632" spans="1:19" x14ac:dyDescent="0.15">
      <c r="A632">
        <v>631</v>
      </c>
      <c r="B632">
        <v>2020</v>
      </c>
      <c r="C632" t="s">
        <v>268</v>
      </c>
      <c r="D632" t="s">
        <v>269</v>
      </c>
      <c r="F632" s="3" t="s">
        <v>23</v>
      </c>
      <c r="G632" s="3" t="s">
        <v>23</v>
      </c>
      <c r="H632" t="s">
        <v>63</v>
      </c>
      <c r="I632" s="3" t="s">
        <v>17</v>
      </c>
      <c r="J632" s="14"/>
      <c r="K632" s="3">
        <v>100</v>
      </c>
      <c r="L632" t="s">
        <v>212</v>
      </c>
      <c r="M632" t="s">
        <v>209</v>
      </c>
      <c r="N632" t="s">
        <v>36</v>
      </c>
      <c r="O632">
        <v>0</v>
      </c>
      <c r="P632">
        <v>0</v>
      </c>
      <c r="Q632" t="s">
        <v>1073</v>
      </c>
      <c r="R632" t="s">
        <v>1073</v>
      </c>
      <c r="S632" t="str">
        <f t="shared" si="25"/>
        <v/>
      </c>
    </row>
    <row r="633" spans="1:19" x14ac:dyDescent="0.15">
      <c r="A633">
        <v>632</v>
      </c>
      <c r="B633">
        <v>2020</v>
      </c>
      <c r="C633" t="s">
        <v>450</v>
      </c>
      <c r="D633" t="s">
        <v>451</v>
      </c>
      <c r="F633" s="3" t="s">
        <v>23</v>
      </c>
      <c r="G633" s="3" t="s">
        <v>23</v>
      </c>
      <c r="H633" t="s">
        <v>71</v>
      </c>
      <c r="I633" s="3" t="s">
        <v>17</v>
      </c>
      <c r="J633" s="14"/>
      <c r="K633" s="3">
        <v>100</v>
      </c>
      <c r="L633" t="s">
        <v>212</v>
      </c>
      <c r="M633" t="s">
        <v>209</v>
      </c>
      <c r="N633" t="s">
        <v>36</v>
      </c>
      <c r="O633">
        <v>0</v>
      </c>
      <c r="P633" t="s">
        <v>1073</v>
      </c>
      <c r="Q633" t="s">
        <v>1073</v>
      </c>
      <c r="R633" t="s">
        <v>1073</v>
      </c>
      <c r="S633" t="str">
        <f t="shared" si="25"/>
        <v/>
      </c>
    </row>
    <row r="634" spans="1:19" x14ac:dyDescent="0.15">
      <c r="A634">
        <v>633</v>
      </c>
      <c r="B634">
        <v>2020</v>
      </c>
      <c r="C634" t="s">
        <v>145</v>
      </c>
      <c r="D634" t="s">
        <v>146</v>
      </c>
      <c r="F634" s="3" t="s">
        <v>23</v>
      </c>
      <c r="G634" s="3" t="s">
        <v>23</v>
      </c>
      <c r="H634" s="7" t="s">
        <v>54</v>
      </c>
      <c r="I634" s="3" t="s">
        <v>275</v>
      </c>
      <c r="J634" s="14"/>
      <c r="K634" s="3">
        <v>0</v>
      </c>
      <c r="L634" t="s">
        <v>212</v>
      </c>
      <c r="M634" t="s">
        <v>209</v>
      </c>
      <c r="N634" t="s">
        <v>20</v>
      </c>
      <c r="O634">
        <v>0</v>
      </c>
      <c r="P634" t="s">
        <v>1081</v>
      </c>
      <c r="Q634" t="s">
        <v>1073</v>
      </c>
      <c r="R634" t="s">
        <v>1073</v>
      </c>
      <c r="S634" t="str">
        <f t="shared" si="25"/>
        <v/>
      </c>
    </row>
    <row r="635" spans="1:19" x14ac:dyDescent="0.15">
      <c r="A635">
        <v>634</v>
      </c>
      <c r="B635">
        <v>2020</v>
      </c>
      <c r="C635" t="s">
        <v>39</v>
      </c>
      <c r="D635" t="s">
        <v>40</v>
      </c>
      <c r="F635" s="3" t="s">
        <v>23</v>
      </c>
      <c r="G635" s="3" t="s">
        <v>23</v>
      </c>
      <c r="H635" t="s">
        <v>24</v>
      </c>
      <c r="I635" s="3" t="s">
        <v>25</v>
      </c>
      <c r="J635" s="14"/>
      <c r="K635" s="3">
        <v>0</v>
      </c>
      <c r="L635" t="s">
        <v>18</v>
      </c>
      <c r="M635" t="s">
        <v>209</v>
      </c>
      <c r="N635" t="s">
        <v>36</v>
      </c>
      <c r="O635">
        <v>1</v>
      </c>
      <c r="P635" t="s">
        <v>1081</v>
      </c>
      <c r="Q635" t="s">
        <v>1073</v>
      </c>
      <c r="R635" t="s">
        <v>1073</v>
      </c>
      <c r="S635" t="str">
        <f t="shared" si="25"/>
        <v/>
      </c>
    </row>
    <row r="636" spans="1:19" x14ac:dyDescent="0.15">
      <c r="A636">
        <v>635</v>
      </c>
      <c r="B636">
        <v>2020</v>
      </c>
      <c r="C636" t="s">
        <v>255</v>
      </c>
      <c r="D636" t="s">
        <v>293</v>
      </c>
      <c r="F636" s="3" t="s">
        <v>23</v>
      </c>
      <c r="G636" s="3" t="s">
        <v>23</v>
      </c>
      <c r="H636" t="s">
        <v>24</v>
      </c>
      <c r="I636" s="3" t="s">
        <v>25</v>
      </c>
      <c r="J636" s="14"/>
      <c r="K636" s="3">
        <v>0</v>
      </c>
      <c r="L636" t="s">
        <v>212</v>
      </c>
      <c r="M636" t="s">
        <v>209</v>
      </c>
      <c r="N636" t="s">
        <v>36</v>
      </c>
      <c r="O636">
        <v>0</v>
      </c>
      <c r="P636" t="s">
        <v>1081</v>
      </c>
      <c r="Q636" t="s">
        <v>1073</v>
      </c>
      <c r="R636" t="s">
        <v>1073</v>
      </c>
      <c r="S636" t="str">
        <f t="shared" si="25"/>
        <v/>
      </c>
    </row>
    <row r="637" spans="1:19" x14ac:dyDescent="0.15">
      <c r="A637">
        <v>636</v>
      </c>
      <c r="B637">
        <v>2020</v>
      </c>
      <c r="C637" t="s">
        <v>417</v>
      </c>
      <c r="F637" s="3" t="s">
        <v>121</v>
      </c>
      <c r="G637" s="3" t="s">
        <v>43</v>
      </c>
      <c r="H637" t="s">
        <v>24</v>
      </c>
      <c r="I637" s="3" t="s">
        <v>25</v>
      </c>
      <c r="J637" s="14"/>
      <c r="K637" s="3">
        <v>50</v>
      </c>
      <c r="L637" t="s">
        <v>212</v>
      </c>
      <c r="M637" t="s">
        <v>209</v>
      </c>
      <c r="N637" t="s">
        <v>36</v>
      </c>
      <c r="O637">
        <v>0</v>
      </c>
      <c r="P637" t="s">
        <v>1073</v>
      </c>
      <c r="Q637" t="s">
        <v>1073</v>
      </c>
      <c r="R637" t="s">
        <v>1073</v>
      </c>
      <c r="S637" t="str">
        <f t="shared" si="25"/>
        <v/>
      </c>
    </row>
    <row r="638" spans="1:19" x14ac:dyDescent="0.15">
      <c r="A638">
        <v>637</v>
      </c>
      <c r="B638">
        <v>2020</v>
      </c>
      <c r="C638" t="s">
        <v>507</v>
      </c>
      <c r="D638" t="s">
        <v>508</v>
      </c>
      <c r="F638" s="3" t="s">
        <v>23</v>
      </c>
      <c r="G638" s="3" t="s">
        <v>23</v>
      </c>
      <c r="H638" t="s">
        <v>16</v>
      </c>
      <c r="I638" s="3" t="s">
        <v>17</v>
      </c>
      <c r="J638" s="14"/>
      <c r="K638" s="3">
        <v>100</v>
      </c>
      <c r="L638" t="s">
        <v>18</v>
      </c>
      <c r="M638" t="s">
        <v>209</v>
      </c>
      <c r="N638" t="s">
        <v>36</v>
      </c>
      <c r="O638">
        <v>0</v>
      </c>
      <c r="P638" t="s">
        <v>1081</v>
      </c>
      <c r="Q638" t="s">
        <v>1073</v>
      </c>
      <c r="R638" t="s">
        <v>1073</v>
      </c>
      <c r="S638" t="str">
        <f t="shared" si="25"/>
        <v/>
      </c>
    </row>
    <row r="639" spans="1:19" x14ac:dyDescent="0.15">
      <c r="A639">
        <v>638</v>
      </c>
      <c r="B639">
        <v>2020</v>
      </c>
      <c r="C639" t="s">
        <v>204</v>
      </c>
      <c r="D639" t="s">
        <v>297</v>
      </c>
      <c r="F639" s="3" t="s">
        <v>23</v>
      </c>
      <c r="G639" s="3" t="s">
        <v>23</v>
      </c>
      <c r="H639" t="s">
        <v>16</v>
      </c>
      <c r="I639" s="3" t="s">
        <v>17</v>
      </c>
      <c r="J639" s="14"/>
      <c r="K639" s="3">
        <v>100</v>
      </c>
      <c r="L639" t="s">
        <v>212</v>
      </c>
      <c r="M639" t="s">
        <v>209</v>
      </c>
      <c r="N639" t="s">
        <v>36</v>
      </c>
      <c r="O639">
        <v>0</v>
      </c>
      <c r="P639" t="s">
        <v>1081</v>
      </c>
      <c r="Q639" t="s">
        <v>1073</v>
      </c>
      <c r="R639" t="s">
        <v>1073</v>
      </c>
      <c r="S639" t="str">
        <f t="shared" si="25"/>
        <v/>
      </c>
    </row>
    <row r="640" spans="1:19" x14ac:dyDescent="0.15">
      <c r="A640">
        <v>639</v>
      </c>
      <c r="B640">
        <v>2020</v>
      </c>
      <c r="C640" t="s">
        <v>214</v>
      </c>
      <c r="D640" t="s">
        <v>215</v>
      </c>
      <c r="F640" s="3" t="s">
        <v>23</v>
      </c>
      <c r="G640" s="3" t="s">
        <v>23</v>
      </c>
      <c r="H640" t="s">
        <v>67</v>
      </c>
      <c r="I640" s="3" t="s">
        <v>17</v>
      </c>
      <c r="J640" s="14"/>
      <c r="K640" s="3">
        <v>100</v>
      </c>
      <c r="L640" t="s">
        <v>212</v>
      </c>
      <c r="M640" t="s">
        <v>209</v>
      </c>
      <c r="N640" t="s">
        <v>36</v>
      </c>
      <c r="O640">
        <v>0</v>
      </c>
      <c r="P640" t="s">
        <v>1081</v>
      </c>
      <c r="Q640" t="s">
        <v>1073</v>
      </c>
      <c r="R640" t="s">
        <v>1073</v>
      </c>
      <c r="S640" t="str">
        <f t="shared" si="25"/>
        <v/>
      </c>
    </row>
    <row r="641" spans="1:19" x14ac:dyDescent="0.15">
      <c r="A641">
        <v>640</v>
      </c>
      <c r="B641">
        <v>2020</v>
      </c>
      <c r="C641" t="s">
        <v>509</v>
      </c>
      <c r="D641" t="s">
        <v>510</v>
      </c>
      <c r="F641" s="3" t="s">
        <v>314</v>
      </c>
      <c r="G641" s="3" t="s">
        <v>43</v>
      </c>
      <c r="H641" t="s">
        <v>24</v>
      </c>
      <c r="I641" s="3" t="s">
        <v>25</v>
      </c>
      <c r="J641" s="14"/>
      <c r="K641" s="3">
        <v>50</v>
      </c>
      <c r="L641" t="s">
        <v>212</v>
      </c>
      <c r="M641" t="s">
        <v>209</v>
      </c>
      <c r="N641" t="s">
        <v>36</v>
      </c>
      <c r="O641">
        <v>0</v>
      </c>
      <c r="P641" t="s">
        <v>1073</v>
      </c>
      <c r="Q641" t="s">
        <v>1073</v>
      </c>
      <c r="R641" t="s">
        <v>1073</v>
      </c>
      <c r="S641" t="str">
        <f t="shared" si="25"/>
        <v>NI&gt;10</v>
      </c>
    </row>
    <row r="642" spans="1:19" x14ac:dyDescent="0.15">
      <c r="A642">
        <v>641</v>
      </c>
      <c r="B642">
        <v>2020</v>
      </c>
      <c r="C642" t="s">
        <v>243</v>
      </c>
      <c r="D642" t="s">
        <v>244</v>
      </c>
      <c r="F642" s="3" t="s">
        <v>136</v>
      </c>
      <c r="G642" s="3" t="s">
        <v>43</v>
      </c>
      <c r="H642" t="s">
        <v>49</v>
      </c>
      <c r="I642" s="3" t="s">
        <v>17</v>
      </c>
      <c r="J642" s="14"/>
      <c r="K642" s="3">
        <v>100</v>
      </c>
      <c r="L642" t="s">
        <v>212</v>
      </c>
      <c r="M642" t="s">
        <v>209</v>
      </c>
      <c r="N642" t="s">
        <v>36</v>
      </c>
      <c r="O642">
        <v>0</v>
      </c>
      <c r="P642">
        <v>0</v>
      </c>
      <c r="Q642" t="s">
        <v>1073</v>
      </c>
      <c r="R642" t="s">
        <v>1073</v>
      </c>
      <c r="S642" t="str">
        <f t="shared" ref="S642:S705" si="26">IF(ISNUMBER(SEARCH(F642,$AF$12)),"","NI&gt;10")</f>
        <v>NI&gt;10</v>
      </c>
    </row>
    <row r="643" spans="1:19" x14ac:dyDescent="0.15">
      <c r="A643">
        <v>642</v>
      </c>
      <c r="B643">
        <v>2020</v>
      </c>
      <c r="C643" t="s">
        <v>126</v>
      </c>
      <c r="D643" t="s">
        <v>511</v>
      </c>
      <c r="F643" s="3" t="s">
        <v>96</v>
      </c>
      <c r="G643" s="3" t="s">
        <v>48</v>
      </c>
      <c r="H643" t="s">
        <v>67</v>
      </c>
      <c r="I643" s="3" t="s">
        <v>25</v>
      </c>
      <c r="J643" s="14"/>
      <c r="K643" s="3">
        <v>50</v>
      </c>
      <c r="L643" t="s">
        <v>212</v>
      </c>
      <c r="M643" t="s">
        <v>209</v>
      </c>
      <c r="N643" t="s">
        <v>36</v>
      </c>
      <c r="O643">
        <v>0</v>
      </c>
      <c r="P643">
        <v>0</v>
      </c>
      <c r="Q643" t="s">
        <v>1073</v>
      </c>
      <c r="R643" t="s">
        <v>1073</v>
      </c>
      <c r="S643" t="str">
        <f t="shared" si="26"/>
        <v>NI&gt;10</v>
      </c>
    </row>
    <row r="644" spans="1:19" x14ac:dyDescent="0.15">
      <c r="A644">
        <v>643</v>
      </c>
      <c r="B644">
        <v>2020</v>
      </c>
      <c r="C644" t="s">
        <v>113</v>
      </c>
      <c r="D644" t="s">
        <v>114</v>
      </c>
      <c r="F644" s="3" t="s">
        <v>23</v>
      </c>
      <c r="G644" s="3" t="s">
        <v>23</v>
      </c>
      <c r="H644" t="s">
        <v>24</v>
      </c>
      <c r="I644" s="3" t="s">
        <v>25</v>
      </c>
      <c r="J644" s="14"/>
      <c r="K644" s="3">
        <v>0</v>
      </c>
      <c r="L644" t="s">
        <v>18</v>
      </c>
      <c r="M644" t="s">
        <v>209</v>
      </c>
      <c r="N644" t="s">
        <v>20</v>
      </c>
      <c r="O644">
        <v>0</v>
      </c>
      <c r="P644" t="s">
        <v>1081</v>
      </c>
      <c r="Q644" t="s">
        <v>1073</v>
      </c>
      <c r="R644" t="s">
        <v>1073</v>
      </c>
      <c r="S644" t="str">
        <f t="shared" si="26"/>
        <v/>
      </c>
    </row>
    <row r="645" spans="1:19" x14ac:dyDescent="0.15">
      <c r="A645">
        <v>644</v>
      </c>
      <c r="B645">
        <v>2020</v>
      </c>
      <c r="C645" t="s">
        <v>409</v>
      </c>
      <c r="D645" t="s">
        <v>512</v>
      </c>
      <c r="F645" s="3" t="s">
        <v>23</v>
      </c>
      <c r="G645" s="3" t="s">
        <v>23</v>
      </c>
      <c r="H645" t="s">
        <v>71</v>
      </c>
      <c r="I645" s="3" t="s">
        <v>17</v>
      </c>
      <c r="J645" s="14"/>
      <c r="K645" s="3">
        <v>100</v>
      </c>
      <c r="L645" t="s">
        <v>212</v>
      </c>
      <c r="M645" t="s">
        <v>209</v>
      </c>
      <c r="N645" t="s">
        <v>36</v>
      </c>
      <c r="O645">
        <v>0</v>
      </c>
      <c r="P645" t="s">
        <v>1073</v>
      </c>
      <c r="Q645" t="s">
        <v>1073</v>
      </c>
      <c r="R645" t="s">
        <v>1073</v>
      </c>
      <c r="S645" t="str">
        <f t="shared" si="26"/>
        <v/>
      </c>
    </row>
    <row r="646" spans="1:19" x14ac:dyDescent="0.15">
      <c r="A646">
        <v>645</v>
      </c>
      <c r="B646">
        <v>2020</v>
      </c>
      <c r="C646" t="s">
        <v>270</v>
      </c>
      <c r="D646" t="s">
        <v>284</v>
      </c>
      <c r="F646" s="3" t="s">
        <v>23</v>
      </c>
      <c r="G646" s="3" t="s">
        <v>23</v>
      </c>
      <c r="H646" t="s">
        <v>71</v>
      </c>
      <c r="I646" s="3" t="s">
        <v>17</v>
      </c>
      <c r="J646" s="14"/>
      <c r="K646" s="3">
        <v>100</v>
      </c>
      <c r="L646" t="s">
        <v>212</v>
      </c>
      <c r="M646" t="s">
        <v>209</v>
      </c>
      <c r="N646" t="s">
        <v>20</v>
      </c>
      <c r="O646">
        <v>0</v>
      </c>
      <c r="P646" t="s">
        <v>1073</v>
      </c>
      <c r="Q646" t="s">
        <v>1073</v>
      </c>
      <c r="R646" t="s">
        <v>1073</v>
      </c>
      <c r="S646" t="str">
        <f t="shared" si="26"/>
        <v/>
      </c>
    </row>
    <row r="647" spans="1:19" x14ac:dyDescent="0.15">
      <c r="A647">
        <v>646</v>
      </c>
      <c r="B647">
        <v>2020</v>
      </c>
      <c r="C647" t="s">
        <v>321</v>
      </c>
      <c r="D647" t="s">
        <v>432</v>
      </c>
      <c r="F647" s="3" t="s">
        <v>23</v>
      </c>
      <c r="G647" s="3" t="s">
        <v>23</v>
      </c>
      <c r="H647" t="s">
        <v>16</v>
      </c>
      <c r="I647" s="3" t="s">
        <v>17</v>
      </c>
      <c r="J647" s="14"/>
      <c r="K647" s="3">
        <v>100</v>
      </c>
      <c r="L647" t="s">
        <v>18</v>
      </c>
      <c r="M647" t="s">
        <v>209</v>
      </c>
      <c r="N647" t="s">
        <v>36</v>
      </c>
      <c r="O647">
        <v>1</v>
      </c>
      <c r="P647" t="s">
        <v>1084</v>
      </c>
      <c r="Q647" t="s">
        <v>1073</v>
      </c>
      <c r="R647" t="s">
        <v>1073</v>
      </c>
      <c r="S647" t="str">
        <f t="shared" si="26"/>
        <v/>
      </c>
    </row>
    <row r="648" spans="1:19" x14ac:dyDescent="0.15">
      <c r="A648">
        <v>647</v>
      </c>
      <c r="B648">
        <v>2020</v>
      </c>
      <c r="C648" t="s">
        <v>513</v>
      </c>
      <c r="D648" t="s">
        <v>514</v>
      </c>
      <c r="F648" s="3" t="s">
        <v>23</v>
      </c>
      <c r="G648" s="3" t="s">
        <v>23</v>
      </c>
      <c r="H648" t="s">
        <v>16</v>
      </c>
      <c r="I648" s="3" t="s">
        <v>354</v>
      </c>
      <c r="J648" s="14"/>
      <c r="K648" s="3">
        <v>0</v>
      </c>
      <c r="L648" t="s">
        <v>18</v>
      </c>
      <c r="M648" t="s">
        <v>209</v>
      </c>
      <c r="N648" t="s">
        <v>36</v>
      </c>
      <c r="O648">
        <v>1</v>
      </c>
      <c r="P648" t="s">
        <v>1081</v>
      </c>
      <c r="Q648" t="s">
        <v>1073</v>
      </c>
      <c r="R648" t="s">
        <v>1073</v>
      </c>
      <c r="S648" t="str">
        <f t="shared" si="26"/>
        <v/>
      </c>
    </row>
    <row r="649" spans="1:19" x14ac:dyDescent="0.15">
      <c r="A649">
        <v>648</v>
      </c>
      <c r="B649">
        <v>2020</v>
      </c>
      <c r="C649" t="s">
        <v>245</v>
      </c>
      <c r="D649" t="s">
        <v>246</v>
      </c>
      <c r="F649" s="3" t="s">
        <v>23</v>
      </c>
      <c r="G649" s="3" t="s">
        <v>23</v>
      </c>
      <c r="H649" t="s">
        <v>63</v>
      </c>
      <c r="I649" s="3" t="s">
        <v>17</v>
      </c>
      <c r="J649" s="14"/>
      <c r="K649" s="3">
        <v>100</v>
      </c>
      <c r="L649" t="s">
        <v>212</v>
      </c>
      <c r="M649" t="s">
        <v>209</v>
      </c>
      <c r="N649" t="s">
        <v>50</v>
      </c>
      <c r="O649">
        <v>0</v>
      </c>
      <c r="P649">
        <v>0</v>
      </c>
      <c r="Q649" t="s">
        <v>1073</v>
      </c>
      <c r="R649" t="s">
        <v>1073</v>
      </c>
      <c r="S649" t="str">
        <f t="shared" si="26"/>
        <v/>
      </c>
    </row>
    <row r="650" spans="1:19" x14ac:dyDescent="0.15">
      <c r="A650">
        <v>649</v>
      </c>
      <c r="B650">
        <v>2020</v>
      </c>
      <c r="C650" t="s">
        <v>142</v>
      </c>
      <c r="D650" t="s">
        <v>143</v>
      </c>
      <c r="F650" s="3" t="s">
        <v>23</v>
      </c>
      <c r="G650" s="3" t="s">
        <v>23</v>
      </c>
      <c r="H650" t="s">
        <v>24</v>
      </c>
      <c r="I650" s="3" t="s">
        <v>25</v>
      </c>
      <c r="J650" s="14"/>
      <c r="K650" s="3">
        <v>50</v>
      </c>
      <c r="L650" t="s">
        <v>212</v>
      </c>
      <c r="M650" t="s">
        <v>209</v>
      </c>
      <c r="N650" t="s">
        <v>36</v>
      </c>
      <c r="O650">
        <v>0</v>
      </c>
      <c r="P650" t="s">
        <v>1081</v>
      </c>
      <c r="Q650" t="s">
        <v>1073</v>
      </c>
      <c r="R650" t="s">
        <v>1073</v>
      </c>
      <c r="S650" t="str">
        <f t="shared" si="26"/>
        <v/>
      </c>
    </row>
    <row r="651" spans="1:19" x14ac:dyDescent="0.15">
      <c r="A651">
        <v>650</v>
      </c>
      <c r="B651">
        <v>2020</v>
      </c>
      <c r="C651" t="s">
        <v>206</v>
      </c>
      <c r="D651" t="s">
        <v>223</v>
      </c>
      <c r="F651" s="3" t="s">
        <v>23</v>
      </c>
      <c r="G651" s="3" t="s">
        <v>23</v>
      </c>
      <c r="H651" t="s">
        <v>24</v>
      </c>
      <c r="I651" s="3" t="s">
        <v>25</v>
      </c>
      <c r="J651" s="14"/>
      <c r="K651" s="3">
        <v>0</v>
      </c>
      <c r="L651" t="s">
        <v>18</v>
      </c>
      <c r="M651" t="s">
        <v>209</v>
      </c>
      <c r="N651" t="s">
        <v>36</v>
      </c>
      <c r="O651">
        <v>0</v>
      </c>
      <c r="P651" t="s">
        <v>1081</v>
      </c>
      <c r="Q651" t="s">
        <v>1073</v>
      </c>
      <c r="R651" t="s">
        <v>1073</v>
      </c>
      <c r="S651" t="str">
        <f t="shared" si="26"/>
        <v/>
      </c>
    </row>
    <row r="652" spans="1:19" x14ac:dyDescent="0.15">
      <c r="A652">
        <v>651</v>
      </c>
      <c r="B652">
        <v>2020</v>
      </c>
      <c r="C652" t="s">
        <v>515</v>
      </c>
      <c r="D652" t="s">
        <v>171</v>
      </c>
      <c r="F652" s="3" t="s">
        <v>23</v>
      </c>
      <c r="G652" s="3" t="s">
        <v>23</v>
      </c>
      <c r="H652" t="s">
        <v>60</v>
      </c>
      <c r="I652" s="3" t="s">
        <v>275</v>
      </c>
      <c r="J652" s="14"/>
      <c r="K652" s="3">
        <v>0</v>
      </c>
      <c r="L652" t="s">
        <v>212</v>
      </c>
      <c r="M652" t="s">
        <v>209</v>
      </c>
      <c r="N652" t="s">
        <v>20</v>
      </c>
      <c r="O652">
        <v>0</v>
      </c>
      <c r="P652" t="s">
        <v>1085</v>
      </c>
      <c r="Q652" t="s">
        <v>1082</v>
      </c>
      <c r="R652" t="s">
        <v>1073</v>
      </c>
      <c r="S652" t="str">
        <f t="shared" si="26"/>
        <v/>
      </c>
    </row>
    <row r="653" spans="1:19" x14ac:dyDescent="0.15">
      <c r="A653">
        <v>652</v>
      </c>
      <c r="B653">
        <v>2020</v>
      </c>
      <c r="C653" t="s">
        <v>417</v>
      </c>
      <c r="F653" s="3" t="s">
        <v>121</v>
      </c>
      <c r="G653" s="3" t="s">
        <v>43</v>
      </c>
      <c r="H653" t="s">
        <v>24</v>
      </c>
      <c r="I653" s="3" t="s">
        <v>25</v>
      </c>
      <c r="J653" s="14"/>
      <c r="K653" s="3">
        <v>50</v>
      </c>
      <c r="L653" t="s">
        <v>212</v>
      </c>
      <c r="M653" t="s">
        <v>209</v>
      </c>
      <c r="N653" t="s">
        <v>20</v>
      </c>
      <c r="O653">
        <v>0</v>
      </c>
      <c r="P653" t="s">
        <v>1073</v>
      </c>
      <c r="Q653" t="s">
        <v>1073</v>
      </c>
      <c r="R653" t="s">
        <v>1073</v>
      </c>
      <c r="S653" t="str">
        <f t="shared" si="26"/>
        <v/>
      </c>
    </row>
    <row r="654" spans="1:19" x14ac:dyDescent="0.15">
      <c r="A654">
        <v>653</v>
      </c>
      <c r="B654">
        <v>2020</v>
      </c>
      <c r="C654" t="s">
        <v>270</v>
      </c>
      <c r="D654" t="s">
        <v>284</v>
      </c>
      <c r="F654" s="3" t="s">
        <v>23</v>
      </c>
      <c r="G654" s="3" t="s">
        <v>23</v>
      </c>
      <c r="H654" t="s">
        <v>71</v>
      </c>
      <c r="I654" s="3" t="s">
        <v>17</v>
      </c>
      <c r="J654" s="14"/>
      <c r="K654" s="3">
        <v>100</v>
      </c>
      <c r="L654" t="s">
        <v>212</v>
      </c>
      <c r="M654" t="s">
        <v>209</v>
      </c>
      <c r="N654" t="s">
        <v>36</v>
      </c>
      <c r="O654">
        <v>0</v>
      </c>
      <c r="P654" t="s">
        <v>1073</v>
      </c>
      <c r="Q654" t="s">
        <v>1073</v>
      </c>
      <c r="R654" t="s">
        <v>1073</v>
      </c>
      <c r="S654" t="str">
        <f t="shared" si="26"/>
        <v/>
      </c>
    </row>
    <row r="655" spans="1:19" x14ac:dyDescent="0.15">
      <c r="A655">
        <v>654</v>
      </c>
      <c r="B655">
        <v>2020</v>
      </c>
      <c r="C655" t="s">
        <v>216</v>
      </c>
      <c r="D655" t="s">
        <v>217</v>
      </c>
      <c r="F655" s="3" t="s">
        <v>23</v>
      </c>
      <c r="G655" s="3" t="s">
        <v>23</v>
      </c>
      <c r="H655" t="s">
        <v>71</v>
      </c>
      <c r="I655" s="3" t="s">
        <v>17</v>
      </c>
      <c r="J655" s="14"/>
      <c r="K655" s="3">
        <v>100</v>
      </c>
      <c r="L655" t="s">
        <v>212</v>
      </c>
      <c r="M655" t="s">
        <v>209</v>
      </c>
      <c r="N655" t="s">
        <v>36</v>
      </c>
      <c r="O655">
        <v>0</v>
      </c>
      <c r="P655" t="s">
        <v>1073</v>
      </c>
      <c r="Q655" t="s">
        <v>1073</v>
      </c>
      <c r="R655" t="s">
        <v>1073</v>
      </c>
      <c r="S655" t="str">
        <f t="shared" si="26"/>
        <v/>
      </c>
    </row>
    <row r="656" spans="1:19" x14ac:dyDescent="0.15">
      <c r="A656">
        <v>655</v>
      </c>
      <c r="B656">
        <v>2020</v>
      </c>
      <c r="C656" t="s">
        <v>142</v>
      </c>
      <c r="D656" t="s">
        <v>143</v>
      </c>
      <c r="F656" s="3" t="s">
        <v>23</v>
      </c>
      <c r="G656" s="3" t="s">
        <v>23</v>
      </c>
      <c r="H656" t="s">
        <v>24</v>
      </c>
      <c r="I656" s="3" t="s">
        <v>25</v>
      </c>
      <c r="J656" s="14"/>
      <c r="K656" s="3">
        <v>0</v>
      </c>
      <c r="L656" t="s">
        <v>18</v>
      </c>
      <c r="M656" t="s">
        <v>209</v>
      </c>
      <c r="N656" t="s">
        <v>36</v>
      </c>
      <c r="O656">
        <v>2</v>
      </c>
      <c r="P656" t="s">
        <v>1081</v>
      </c>
      <c r="Q656" t="s">
        <v>1073</v>
      </c>
      <c r="R656" t="s">
        <v>1073</v>
      </c>
      <c r="S656" t="str">
        <f t="shared" si="26"/>
        <v/>
      </c>
    </row>
    <row r="657" spans="1:19" x14ac:dyDescent="0.15">
      <c r="A657">
        <v>656</v>
      </c>
      <c r="B657">
        <v>2020</v>
      </c>
      <c r="C657" t="s">
        <v>56</v>
      </c>
      <c r="D657" t="s">
        <v>57</v>
      </c>
      <c r="F657" s="3" t="s">
        <v>23</v>
      </c>
      <c r="G657" s="3" t="s">
        <v>23</v>
      </c>
      <c r="H657" t="s">
        <v>24</v>
      </c>
      <c r="I657" s="3" t="s">
        <v>25</v>
      </c>
      <c r="J657" s="14"/>
      <c r="K657" s="3">
        <v>0</v>
      </c>
      <c r="L657" t="s">
        <v>44</v>
      </c>
      <c r="M657" t="s">
        <v>209</v>
      </c>
      <c r="N657" t="s">
        <v>20</v>
      </c>
      <c r="O657">
        <v>0</v>
      </c>
      <c r="P657" t="s">
        <v>1081</v>
      </c>
      <c r="Q657" t="s">
        <v>1073</v>
      </c>
      <c r="R657" t="s">
        <v>1073</v>
      </c>
      <c r="S657" t="str">
        <f t="shared" si="26"/>
        <v/>
      </c>
    </row>
    <row r="658" spans="1:19" x14ac:dyDescent="0.15">
      <c r="A658">
        <v>657</v>
      </c>
      <c r="B658">
        <v>2020</v>
      </c>
      <c r="C658" t="s">
        <v>45</v>
      </c>
      <c r="D658" t="s">
        <v>46</v>
      </c>
      <c r="F658" s="3" t="s">
        <v>47</v>
      </c>
      <c r="G658" s="3" t="s">
        <v>48</v>
      </c>
      <c r="H658" t="s">
        <v>67</v>
      </c>
      <c r="I658" s="3" t="s">
        <v>17</v>
      </c>
      <c r="J658" s="14"/>
      <c r="K658" s="3">
        <v>100</v>
      </c>
      <c r="L658" t="s">
        <v>212</v>
      </c>
      <c r="M658" t="s">
        <v>209</v>
      </c>
      <c r="N658" t="s">
        <v>36</v>
      </c>
      <c r="O658">
        <v>0</v>
      </c>
      <c r="P658">
        <v>0</v>
      </c>
      <c r="Q658" t="s">
        <v>1073</v>
      </c>
      <c r="R658" t="s">
        <v>1073</v>
      </c>
      <c r="S658" t="str">
        <f t="shared" si="26"/>
        <v>NI&gt;10</v>
      </c>
    </row>
    <row r="659" spans="1:19" x14ac:dyDescent="0.15">
      <c r="A659">
        <v>658</v>
      </c>
      <c r="B659">
        <v>2020</v>
      </c>
      <c r="C659" t="s">
        <v>221</v>
      </c>
      <c r="D659" t="s">
        <v>222</v>
      </c>
      <c r="F659" s="3" t="s">
        <v>14</v>
      </c>
      <c r="G659" s="3" t="s">
        <v>15</v>
      </c>
      <c r="H659" t="s">
        <v>24</v>
      </c>
      <c r="I659" s="3" t="s">
        <v>25</v>
      </c>
      <c r="J659" s="14"/>
      <c r="K659" s="3">
        <v>50</v>
      </c>
      <c r="L659" t="s">
        <v>18</v>
      </c>
      <c r="M659" t="s">
        <v>209</v>
      </c>
      <c r="N659" t="s">
        <v>36</v>
      </c>
      <c r="O659">
        <v>1</v>
      </c>
      <c r="P659" t="s">
        <v>1073</v>
      </c>
      <c r="Q659" t="s">
        <v>1073</v>
      </c>
      <c r="R659" t="s">
        <v>1073</v>
      </c>
      <c r="S659" t="str">
        <f t="shared" si="26"/>
        <v/>
      </c>
    </row>
    <row r="660" spans="1:19" x14ac:dyDescent="0.15">
      <c r="A660">
        <v>659</v>
      </c>
      <c r="B660">
        <v>2020</v>
      </c>
      <c r="C660" t="s">
        <v>270</v>
      </c>
      <c r="D660" t="s">
        <v>284</v>
      </c>
      <c r="F660" s="3" t="s">
        <v>23</v>
      </c>
      <c r="G660" s="3" t="s">
        <v>23</v>
      </c>
      <c r="H660" t="s">
        <v>71</v>
      </c>
      <c r="I660" s="3" t="s">
        <v>17</v>
      </c>
      <c r="J660" s="14"/>
      <c r="K660" s="3">
        <v>100</v>
      </c>
      <c r="L660" t="s">
        <v>212</v>
      </c>
      <c r="M660" t="s">
        <v>209</v>
      </c>
      <c r="N660" t="s">
        <v>20</v>
      </c>
      <c r="O660">
        <v>0</v>
      </c>
      <c r="P660" t="s">
        <v>1073</v>
      </c>
      <c r="Q660" t="s">
        <v>1073</v>
      </c>
      <c r="R660" t="s">
        <v>1073</v>
      </c>
      <c r="S660" t="str">
        <f t="shared" si="26"/>
        <v/>
      </c>
    </row>
    <row r="661" spans="1:19" x14ac:dyDescent="0.15">
      <c r="A661">
        <v>660</v>
      </c>
      <c r="B661">
        <v>2020</v>
      </c>
      <c r="C661" t="s">
        <v>516</v>
      </c>
      <c r="D661" t="s">
        <v>517</v>
      </c>
      <c r="F661" s="3" t="s">
        <v>203</v>
      </c>
      <c r="G661" s="3" t="s">
        <v>43</v>
      </c>
      <c r="H661" t="s">
        <v>49</v>
      </c>
      <c r="I661" s="3" t="s">
        <v>17</v>
      </c>
      <c r="J661" s="14"/>
      <c r="K661" s="3">
        <v>100</v>
      </c>
      <c r="L661" t="s">
        <v>212</v>
      </c>
      <c r="M661" t="s">
        <v>209</v>
      </c>
      <c r="N661" t="s">
        <v>36</v>
      </c>
      <c r="O661">
        <v>0</v>
      </c>
      <c r="P661" t="s">
        <v>1073</v>
      </c>
      <c r="Q661" t="s">
        <v>1073</v>
      </c>
      <c r="R661" t="s">
        <v>1073</v>
      </c>
      <c r="S661" t="str">
        <f t="shared" si="26"/>
        <v>NI&gt;10</v>
      </c>
    </row>
    <row r="662" spans="1:19" x14ac:dyDescent="0.15">
      <c r="A662">
        <v>661</v>
      </c>
      <c r="B662">
        <v>2020</v>
      </c>
      <c r="C662" t="s">
        <v>518</v>
      </c>
      <c r="D662" t="s">
        <v>286</v>
      </c>
      <c r="F662" s="3" t="s">
        <v>23</v>
      </c>
      <c r="G662" s="3" t="s">
        <v>23</v>
      </c>
      <c r="H662" t="s">
        <v>63</v>
      </c>
      <c r="I662" s="3" t="s">
        <v>17</v>
      </c>
      <c r="J662" s="14"/>
      <c r="K662" s="3">
        <v>100</v>
      </c>
      <c r="L662" t="s">
        <v>212</v>
      </c>
      <c r="M662" t="s">
        <v>209</v>
      </c>
      <c r="N662" t="s">
        <v>36</v>
      </c>
      <c r="O662">
        <v>0</v>
      </c>
      <c r="P662" t="s">
        <v>1073</v>
      </c>
      <c r="Q662" t="s">
        <v>1073</v>
      </c>
      <c r="R662" t="s">
        <v>1073</v>
      </c>
      <c r="S662" t="str">
        <f t="shared" si="26"/>
        <v/>
      </c>
    </row>
    <row r="663" spans="1:19" x14ac:dyDescent="0.15">
      <c r="A663">
        <v>662</v>
      </c>
      <c r="B663">
        <v>2020</v>
      </c>
      <c r="C663" t="s">
        <v>175</v>
      </c>
      <c r="D663" t="s">
        <v>176</v>
      </c>
      <c r="F663" s="3" t="s">
        <v>23</v>
      </c>
      <c r="G663" s="3" t="s">
        <v>23</v>
      </c>
      <c r="H663" t="s">
        <v>71</v>
      </c>
      <c r="I663" s="3" t="s">
        <v>17</v>
      </c>
      <c r="J663" s="14"/>
      <c r="K663" s="3">
        <v>100</v>
      </c>
      <c r="L663" t="s">
        <v>44</v>
      </c>
      <c r="M663" t="s">
        <v>209</v>
      </c>
      <c r="N663" t="s">
        <v>20</v>
      </c>
      <c r="O663">
        <v>1</v>
      </c>
      <c r="P663" t="s">
        <v>1073</v>
      </c>
      <c r="Q663" t="s">
        <v>1073</v>
      </c>
      <c r="R663" t="s">
        <v>1073</v>
      </c>
      <c r="S663" t="str">
        <f t="shared" si="26"/>
        <v/>
      </c>
    </row>
    <row r="664" spans="1:19" x14ac:dyDescent="0.15">
      <c r="A664">
        <v>663</v>
      </c>
      <c r="B664">
        <v>2020</v>
      </c>
      <c r="C664" t="s">
        <v>440</v>
      </c>
      <c r="D664" t="s">
        <v>519</v>
      </c>
      <c r="F664" s="3" t="s">
        <v>23</v>
      </c>
      <c r="G664" s="3" t="s">
        <v>23</v>
      </c>
      <c r="H664" t="s">
        <v>71</v>
      </c>
      <c r="I664" s="3" t="s">
        <v>17</v>
      </c>
      <c r="J664" s="14"/>
      <c r="K664" s="3">
        <v>100</v>
      </c>
      <c r="L664" t="s">
        <v>18</v>
      </c>
      <c r="M664" t="s">
        <v>209</v>
      </c>
      <c r="N664" t="s">
        <v>36</v>
      </c>
      <c r="O664">
        <v>0</v>
      </c>
      <c r="P664" t="s">
        <v>1073</v>
      </c>
      <c r="Q664" t="s">
        <v>1073</v>
      </c>
      <c r="R664" t="s">
        <v>1073</v>
      </c>
      <c r="S664" t="str">
        <f t="shared" si="26"/>
        <v/>
      </c>
    </row>
    <row r="665" spans="1:19" x14ac:dyDescent="0.15">
      <c r="A665">
        <v>664</v>
      </c>
      <c r="B665">
        <v>2020</v>
      </c>
      <c r="C665" t="s">
        <v>75</v>
      </c>
      <c r="D665" t="s">
        <v>76</v>
      </c>
      <c r="F665" s="3" t="s">
        <v>23</v>
      </c>
      <c r="G665" s="3" t="s">
        <v>23</v>
      </c>
      <c r="H665" t="s">
        <v>16</v>
      </c>
      <c r="I665" s="3" t="s">
        <v>17</v>
      </c>
      <c r="J665" s="14"/>
      <c r="K665" s="3">
        <v>100</v>
      </c>
      <c r="L665" t="s">
        <v>212</v>
      </c>
      <c r="M665" t="s">
        <v>209</v>
      </c>
      <c r="N665" t="s">
        <v>36</v>
      </c>
      <c r="O665">
        <v>0</v>
      </c>
      <c r="P665" t="s">
        <v>1081</v>
      </c>
      <c r="Q665" t="s">
        <v>1073</v>
      </c>
      <c r="R665" t="s">
        <v>1073</v>
      </c>
      <c r="S665" t="str">
        <f t="shared" si="26"/>
        <v/>
      </c>
    </row>
    <row r="666" spans="1:19" x14ac:dyDescent="0.15">
      <c r="A666">
        <v>665</v>
      </c>
      <c r="B666">
        <v>2020</v>
      </c>
      <c r="C666" t="s">
        <v>231</v>
      </c>
      <c r="D666" t="s">
        <v>520</v>
      </c>
      <c r="F666" s="3" t="s">
        <v>23</v>
      </c>
      <c r="G666" s="3" t="s">
        <v>23</v>
      </c>
      <c r="H666" t="s">
        <v>24</v>
      </c>
      <c r="I666" s="3" t="s">
        <v>25</v>
      </c>
      <c r="J666" s="14"/>
      <c r="K666" s="3">
        <v>0</v>
      </c>
      <c r="L666" t="s">
        <v>18</v>
      </c>
      <c r="M666" t="s">
        <v>209</v>
      </c>
      <c r="N666" t="s">
        <v>36</v>
      </c>
      <c r="O666">
        <v>1</v>
      </c>
      <c r="P666" t="s">
        <v>1081</v>
      </c>
      <c r="Q666" t="s">
        <v>1073</v>
      </c>
      <c r="R666" t="s">
        <v>1073</v>
      </c>
      <c r="S666" t="str">
        <f t="shared" si="26"/>
        <v/>
      </c>
    </row>
    <row r="667" spans="1:19" x14ac:dyDescent="0.15">
      <c r="A667">
        <v>666</v>
      </c>
      <c r="B667">
        <v>2020</v>
      </c>
      <c r="C667" t="s">
        <v>216</v>
      </c>
      <c r="D667" t="s">
        <v>217</v>
      </c>
      <c r="F667" s="3" t="s">
        <v>23</v>
      </c>
      <c r="G667" s="3" t="s">
        <v>23</v>
      </c>
      <c r="H667" t="s">
        <v>71</v>
      </c>
      <c r="I667" s="3" t="s">
        <v>17</v>
      </c>
      <c r="J667" s="14"/>
      <c r="K667" s="3">
        <v>100</v>
      </c>
      <c r="L667" t="s">
        <v>212</v>
      </c>
      <c r="M667" t="s">
        <v>209</v>
      </c>
      <c r="N667" t="s">
        <v>36</v>
      </c>
      <c r="O667">
        <v>0</v>
      </c>
      <c r="P667" t="s">
        <v>1073</v>
      </c>
      <c r="Q667" t="s">
        <v>1073</v>
      </c>
      <c r="R667" t="s">
        <v>1073</v>
      </c>
      <c r="S667" t="str">
        <f t="shared" si="26"/>
        <v/>
      </c>
    </row>
    <row r="668" spans="1:19" x14ac:dyDescent="0.15">
      <c r="A668">
        <v>667</v>
      </c>
      <c r="B668">
        <v>2020</v>
      </c>
      <c r="C668" t="s">
        <v>87</v>
      </c>
      <c r="D668" t="s">
        <v>220</v>
      </c>
      <c r="F668" s="3" t="s">
        <v>89</v>
      </c>
      <c r="G668" s="3" t="s">
        <v>43</v>
      </c>
      <c r="H668" t="s">
        <v>67</v>
      </c>
      <c r="I668" s="3" t="s">
        <v>17</v>
      </c>
      <c r="J668" s="14"/>
      <c r="K668" s="3">
        <v>100</v>
      </c>
      <c r="L668" t="s">
        <v>44</v>
      </c>
      <c r="M668" t="s">
        <v>209</v>
      </c>
      <c r="N668" t="s">
        <v>36</v>
      </c>
      <c r="O668">
        <v>0</v>
      </c>
      <c r="P668" t="s">
        <v>1073</v>
      </c>
      <c r="Q668" t="s">
        <v>1073</v>
      </c>
      <c r="R668" t="s">
        <v>1073</v>
      </c>
      <c r="S668" t="str">
        <f t="shared" si="26"/>
        <v/>
      </c>
    </row>
    <row r="669" spans="1:19" x14ac:dyDescent="0.15">
      <c r="A669">
        <v>668</v>
      </c>
      <c r="B669">
        <v>2020</v>
      </c>
      <c r="C669" t="s">
        <v>282</v>
      </c>
      <c r="D669" t="s">
        <v>283</v>
      </c>
      <c r="F669" s="3" t="s">
        <v>23</v>
      </c>
      <c r="G669" s="3" t="s">
        <v>23</v>
      </c>
      <c r="H669" t="s">
        <v>24</v>
      </c>
      <c r="I669" s="3" t="s">
        <v>25</v>
      </c>
      <c r="J669" s="14"/>
      <c r="K669" s="3">
        <v>0</v>
      </c>
      <c r="L669" t="s">
        <v>212</v>
      </c>
      <c r="M669" t="s">
        <v>209</v>
      </c>
      <c r="N669" t="s">
        <v>20</v>
      </c>
      <c r="O669">
        <v>0</v>
      </c>
      <c r="P669" t="s">
        <v>1081</v>
      </c>
      <c r="Q669" t="s">
        <v>1073</v>
      </c>
      <c r="R669" t="s">
        <v>1073</v>
      </c>
      <c r="S669" t="str">
        <f t="shared" si="26"/>
        <v/>
      </c>
    </row>
    <row r="670" spans="1:19" x14ac:dyDescent="0.15">
      <c r="A670">
        <v>669</v>
      </c>
      <c r="B670">
        <v>2020</v>
      </c>
      <c r="C670" t="s">
        <v>358</v>
      </c>
      <c r="D670" t="s">
        <v>359</v>
      </c>
      <c r="F670" s="3" t="s">
        <v>360</v>
      </c>
      <c r="G670" s="3" t="s">
        <v>43</v>
      </c>
      <c r="H670" t="s">
        <v>49</v>
      </c>
      <c r="I670" s="3" t="s">
        <v>17</v>
      </c>
      <c r="J670" s="14"/>
      <c r="K670" s="3">
        <v>100</v>
      </c>
      <c r="L670" t="s">
        <v>212</v>
      </c>
      <c r="M670" t="s">
        <v>209</v>
      </c>
      <c r="N670" t="s">
        <v>36</v>
      </c>
      <c r="O670">
        <v>0</v>
      </c>
      <c r="P670" t="s">
        <v>1073</v>
      </c>
      <c r="Q670" t="s">
        <v>1073</v>
      </c>
      <c r="R670" t="s">
        <v>1073</v>
      </c>
      <c r="S670" t="str">
        <f t="shared" si="26"/>
        <v>NI&gt;10</v>
      </c>
    </row>
    <row r="671" spans="1:19" x14ac:dyDescent="0.15">
      <c r="A671">
        <v>670</v>
      </c>
      <c r="B671">
        <v>2020</v>
      </c>
      <c r="C671" t="s">
        <v>258</v>
      </c>
      <c r="D671" t="s">
        <v>101</v>
      </c>
      <c r="F671" s="3" t="s">
        <v>23</v>
      </c>
      <c r="G671" s="3" t="s">
        <v>23</v>
      </c>
      <c r="H671" t="s">
        <v>60</v>
      </c>
      <c r="I671" s="3" t="s">
        <v>25</v>
      </c>
      <c r="J671" s="14"/>
      <c r="K671" s="3">
        <v>0</v>
      </c>
      <c r="L671" t="s">
        <v>18</v>
      </c>
      <c r="M671" t="s">
        <v>209</v>
      </c>
      <c r="N671" t="s">
        <v>36</v>
      </c>
      <c r="O671">
        <v>1</v>
      </c>
      <c r="P671" t="s">
        <v>1081</v>
      </c>
      <c r="Q671" t="s">
        <v>1073</v>
      </c>
      <c r="R671" t="s">
        <v>1073</v>
      </c>
      <c r="S671" t="str">
        <f t="shared" si="26"/>
        <v/>
      </c>
    </row>
    <row r="672" spans="1:19" x14ac:dyDescent="0.15">
      <c r="A672">
        <v>671</v>
      </c>
      <c r="B672">
        <v>2020</v>
      </c>
      <c r="C672" t="s">
        <v>521</v>
      </c>
      <c r="D672" t="s">
        <v>522</v>
      </c>
      <c r="F672" s="3" t="s">
        <v>112</v>
      </c>
      <c r="G672" s="3" t="s">
        <v>1093</v>
      </c>
      <c r="H672" t="s">
        <v>49</v>
      </c>
      <c r="I672" s="3" t="s">
        <v>25</v>
      </c>
      <c r="J672" s="14"/>
      <c r="K672" s="3">
        <v>50</v>
      </c>
      <c r="L672" t="s">
        <v>212</v>
      </c>
      <c r="M672" t="s">
        <v>209</v>
      </c>
      <c r="N672" t="s">
        <v>36</v>
      </c>
      <c r="O672">
        <v>0</v>
      </c>
      <c r="P672" t="s">
        <v>1073</v>
      </c>
      <c r="Q672" t="s">
        <v>1073</v>
      </c>
      <c r="R672" t="s">
        <v>1073</v>
      </c>
      <c r="S672" t="str">
        <f t="shared" si="26"/>
        <v/>
      </c>
    </row>
    <row r="673" spans="1:19" x14ac:dyDescent="0.15">
      <c r="A673">
        <v>672</v>
      </c>
      <c r="B673">
        <v>2020</v>
      </c>
      <c r="C673" t="s">
        <v>382</v>
      </c>
      <c r="D673" t="s">
        <v>383</v>
      </c>
      <c r="F673" s="3" t="s">
        <v>23</v>
      </c>
      <c r="G673" s="3" t="s">
        <v>23</v>
      </c>
      <c r="H673" t="s">
        <v>67</v>
      </c>
      <c r="I673" s="3" t="s">
        <v>17</v>
      </c>
      <c r="J673" s="14"/>
      <c r="K673" s="3">
        <v>100</v>
      </c>
      <c r="L673" t="s">
        <v>212</v>
      </c>
      <c r="M673" t="s">
        <v>209</v>
      </c>
      <c r="N673" t="s">
        <v>36</v>
      </c>
      <c r="O673">
        <v>0</v>
      </c>
      <c r="P673">
        <v>0</v>
      </c>
      <c r="Q673" t="s">
        <v>1073</v>
      </c>
      <c r="R673" t="s">
        <v>1073</v>
      </c>
      <c r="S673" t="str">
        <f t="shared" si="26"/>
        <v/>
      </c>
    </row>
    <row r="674" spans="1:19" x14ac:dyDescent="0.15">
      <c r="A674">
        <v>673</v>
      </c>
      <c r="B674">
        <v>2020</v>
      </c>
      <c r="C674" t="s">
        <v>56</v>
      </c>
      <c r="D674" t="s">
        <v>57</v>
      </c>
      <c r="F674" s="3" t="s">
        <v>23</v>
      </c>
      <c r="G674" s="3" t="s">
        <v>23</v>
      </c>
      <c r="H674" t="s">
        <v>24</v>
      </c>
      <c r="I674" s="3" t="s">
        <v>25</v>
      </c>
      <c r="J674" s="14"/>
      <c r="K674" s="3">
        <v>0</v>
      </c>
      <c r="L674" t="s">
        <v>212</v>
      </c>
      <c r="M674" t="s">
        <v>209</v>
      </c>
      <c r="N674" t="s">
        <v>36</v>
      </c>
      <c r="O674">
        <v>0</v>
      </c>
      <c r="P674" t="s">
        <v>1081</v>
      </c>
      <c r="Q674" t="s">
        <v>1073</v>
      </c>
      <c r="R674" t="s">
        <v>1073</v>
      </c>
      <c r="S674" t="str">
        <f t="shared" si="26"/>
        <v/>
      </c>
    </row>
    <row r="675" spans="1:19" x14ac:dyDescent="0.15">
      <c r="A675">
        <v>674</v>
      </c>
      <c r="B675">
        <v>2020</v>
      </c>
      <c r="C675" t="s">
        <v>126</v>
      </c>
      <c r="D675" t="s">
        <v>257</v>
      </c>
      <c r="F675" s="3" t="s">
        <v>96</v>
      </c>
      <c r="G675" s="3" t="s">
        <v>48</v>
      </c>
      <c r="H675" s="7" t="s">
        <v>54</v>
      </c>
      <c r="I675" s="3" t="s">
        <v>25</v>
      </c>
      <c r="J675" s="14"/>
      <c r="K675" s="3">
        <v>50</v>
      </c>
      <c r="L675" t="s">
        <v>18</v>
      </c>
      <c r="M675" t="s">
        <v>209</v>
      </c>
      <c r="N675" t="s">
        <v>50</v>
      </c>
      <c r="O675">
        <v>1</v>
      </c>
      <c r="P675">
        <v>0</v>
      </c>
      <c r="Q675" t="s">
        <v>1073</v>
      </c>
      <c r="R675" t="s">
        <v>1073</v>
      </c>
      <c r="S675" t="str">
        <f t="shared" si="26"/>
        <v>NI&gt;10</v>
      </c>
    </row>
    <row r="676" spans="1:19" x14ac:dyDescent="0.15">
      <c r="A676">
        <v>675</v>
      </c>
      <c r="B676">
        <v>2020</v>
      </c>
      <c r="C676" t="s">
        <v>145</v>
      </c>
      <c r="D676" t="s">
        <v>146</v>
      </c>
      <c r="F676" s="3" t="s">
        <v>23</v>
      </c>
      <c r="G676" s="3" t="s">
        <v>23</v>
      </c>
      <c r="H676" t="s">
        <v>67</v>
      </c>
      <c r="I676" s="3" t="s">
        <v>17</v>
      </c>
      <c r="J676" s="14"/>
      <c r="K676" s="3">
        <v>100</v>
      </c>
      <c r="L676" t="s">
        <v>18</v>
      </c>
      <c r="M676" t="s">
        <v>209</v>
      </c>
      <c r="N676" t="s">
        <v>20</v>
      </c>
      <c r="O676">
        <v>1</v>
      </c>
      <c r="P676" t="s">
        <v>1081</v>
      </c>
      <c r="Q676" t="s">
        <v>1073</v>
      </c>
      <c r="R676" t="s">
        <v>1073</v>
      </c>
      <c r="S676" t="str">
        <f t="shared" si="26"/>
        <v/>
      </c>
    </row>
    <row r="677" spans="1:19" x14ac:dyDescent="0.15">
      <c r="A677">
        <v>676</v>
      </c>
      <c r="B677">
        <v>2020</v>
      </c>
      <c r="C677" t="s">
        <v>448</v>
      </c>
      <c r="D677" t="s">
        <v>449</v>
      </c>
      <c r="F677" s="3" t="s">
        <v>23</v>
      </c>
      <c r="G677" s="3" t="s">
        <v>23</v>
      </c>
      <c r="H677" s="7" t="s">
        <v>54</v>
      </c>
      <c r="I677" s="3" t="s">
        <v>17</v>
      </c>
      <c r="J677" s="14"/>
      <c r="K677" s="3">
        <v>100</v>
      </c>
      <c r="L677" t="s">
        <v>212</v>
      </c>
      <c r="M677" t="s">
        <v>209</v>
      </c>
      <c r="N677" t="s">
        <v>36</v>
      </c>
      <c r="O677">
        <v>0</v>
      </c>
      <c r="P677" t="s">
        <v>1081</v>
      </c>
      <c r="Q677" t="s">
        <v>1073</v>
      </c>
      <c r="R677" t="s">
        <v>1073</v>
      </c>
      <c r="S677" t="str">
        <f t="shared" si="26"/>
        <v/>
      </c>
    </row>
    <row r="678" spans="1:19" x14ac:dyDescent="0.15">
      <c r="A678">
        <v>677</v>
      </c>
      <c r="B678">
        <v>2020</v>
      </c>
      <c r="C678" t="s">
        <v>282</v>
      </c>
      <c r="D678" t="s">
        <v>283</v>
      </c>
      <c r="F678" s="3" t="s">
        <v>23</v>
      </c>
      <c r="G678" s="3" t="s">
        <v>23</v>
      </c>
      <c r="H678" t="s">
        <v>67</v>
      </c>
      <c r="I678" s="3" t="s">
        <v>25</v>
      </c>
      <c r="J678" s="14"/>
      <c r="K678" s="3">
        <v>0</v>
      </c>
      <c r="L678" t="s">
        <v>212</v>
      </c>
      <c r="M678" t="s">
        <v>209</v>
      </c>
      <c r="N678" t="s">
        <v>36</v>
      </c>
      <c r="O678">
        <v>0</v>
      </c>
      <c r="P678" t="s">
        <v>1081</v>
      </c>
      <c r="Q678" t="s">
        <v>1073</v>
      </c>
      <c r="R678" t="s">
        <v>1073</v>
      </c>
      <c r="S678" t="str">
        <f t="shared" si="26"/>
        <v/>
      </c>
    </row>
    <row r="679" spans="1:19" x14ac:dyDescent="0.15">
      <c r="A679">
        <v>678</v>
      </c>
      <c r="B679">
        <v>2020</v>
      </c>
      <c r="C679" t="s">
        <v>140</v>
      </c>
      <c r="D679" t="s">
        <v>523</v>
      </c>
      <c r="F679" s="3" t="s">
        <v>23</v>
      </c>
      <c r="G679" s="3" t="s">
        <v>23</v>
      </c>
      <c r="H679" t="s">
        <v>24</v>
      </c>
      <c r="I679" s="3" t="s">
        <v>25</v>
      </c>
      <c r="J679" s="14"/>
      <c r="K679" s="3">
        <v>0</v>
      </c>
      <c r="L679" t="s">
        <v>212</v>
      </c>
      <c r="M679" t="s">
        <v>209</v>
      </c>
      <c r="N679" t="s">
        <v>20</v>
      </c>
      <c r="O679">
        <v>0</v>
      </c>
      <c r="P679" t="s">
        <v>1081</v>
      </c>
      <c r="Q679" t="s">
        <v>1073</v>
      </c>
      <c r="R679" t="s">
        <v>1073</v>
      </c>
      <c r="S679" t="str">
        <f t="shared" si="26"/>
        <v/>
      </c>
    </row>
    <row r="680" spans="1:19" x14ac:dyDescent="0.15">
      <c r="A680">
        <v>679</v>
      </c>
      <c r="B680">
        <v>2020</v>
      </c>
      <c r="C680" t="s">
        <v>132</v>
      </c>
      <c r="D680" t="s">
        <v>133</v>
      </c>
      <c r="F680" s="3" t="s">
        <v>23</v>
      </c>
      <c r="G680" s="3" t="s">
        <v>23</v>
      </c>
      <c r="H680" t="s">
        <v>24</v>
      </c>
      <c r="I680" s="3" t="s">
        <v>25</v>
      </c>
      <c r="J680" s="14"/>
      <c r="K680" s="3">
        <v>0</v>
      </c>
      <c r="L680" t="s">
        <v>212</v>
      </c>
      <c r="M680" t="s">
        <v>209</v>
      </c>
      <c r="N680" t="s">
        <v>36</v>
      </c>
      <c r="O680">
        <v>0</v>
      </c>
      <c r="P680" t="s">
        <v>1081</v>
      </c>
      <c r="Q680" t="s">
        <v>1073</v>
      </c>
      <c r="R680" t="s">
        <v>1073</v>
      </c>
      <c r="S680" t="str">
        <f t="shared" si="26"/>
        <v/>
      </c>
    </row>
    <row r="681" spans="1:19" x14ac:dyDescent="0.15">
      <c r="A681">
        <v>680</v>
      </c>
      <c r="B681">
        <v>2020</v>
      </c>
      <c r="C681" t="s">
        <v>214</v>
      </c>
      <c r="D681" t="s">
        <v>215</v>
      </c>
      <c r="F681" s="3" t="s">
        <v>23</v>
      </c>
      <c r="G681" s="3" t="s">
        <v>23</v>
      </c>
      <c r="H681" t="s">
        <v>67</v>
      </c>
      <c r="I681" s="3" t="s">
        <v>17</v>
      </c>
      <c r="J681" s="14"/>
      <c r="K681" s="3">
        <v>100</v>
      </c>
      <c r="L681" t="s">
        <v>212</v>
      </c>
      <c r="M681" t="s">
        <v>209</v>
      </c>
      <c r="N681" t="s">
        <v>36</v>
      </c>
      <c r="O681">
        <v>0</v>
      </c>
      <c r="P681" t="s">
        <v>1081</v>
      </c>
      <c r="Q681" t="s">
        <v>1073</v>
      </c>
      <c r="R681" t="s">
        <v>1073</v>
      </c>
      <c r="S681" t="str">
        <f t="shared" si="26"/>
        <v/>
      </c>
    </row>
    <row r="682" spans="1:19" x14ac:dyDescent="0.15">
      <c r="A682">
        <v>681</v>
      </c>
      <c r="B682">
        <v>2020</v>
      </c>
      <c r="C682" t="s">
        <v>39</v>
      </c>
      <c r="D682" t="s">
        <v>391</v>
      </c>
      <c r="F682" s="3" t="s">
        <v>23</v>
      </c>
      <c r="G682" s="3" t="s">
        <v>23</v>
      </c>
      <c r="H682" t="s">
        <v>24</v>
      </c>
      <c r="I682" s="3" t="s">
        <v>25</v>
      </c>
      <c r="J682" s="14"/>
      <c r="K682" s="3">
        <v>0</v>
      </c>
      <c r="L682" t="s">
        <v>18</v>
      </c>
      <c r="M682" t="s">
        <v>209</v>
      </c>
      <c r="N682" t="s">
        <v>36</v>
      </c>
      <c r="O682">
        <v>2</v>
      </c>
      <c r="P682" t="s">
        <v>1081</v>
      </c>
      <c r="Q682" t="s">
        <v>1073</v>
      </c>
      <c r="R682" t="s">
        <v>1073</v>
      </c>
      <c r="S682" t="str">
        <f t="shared" si="26"/>
        <v/>
      </c>
    </row>
    <row r="683" spans="1:19" x14ac:dyDescent="0.15">
      <c r="A683">
        <v>682</v>
      </c>
      <c r="B683">
        <v>2020</v>
      </c>
      <c r="C683" t="s">
        <v>282</v>
      </c>
      <c r="D683" t="s">
        <v>283</v>
      </c>
      <c r="F683" s="3" t="s">
        <v>23</v>
      </c>
      <c r="G683" s="3" t="s">
        <v>23</v>
      </c>
      <c r="H683" t="s">
        <v>67</v>
      </c>
      <c r="I683" s="3" t="s">
        <v>25</v>
      </c>
      <c r="J683" s="14"/>
      <c r="K683" s="3">
        <v>0</v>
      </c>
      <c r="L683" t="s">
        <v>212</v>
      </c>
      <c r="M683" t="s">
        <v>209</v>
      </c>
      <c r="N683" t="s">
        <v>36</v>
      </c>
      <c r="O683">
        <v>0</v>
      </c>
      <c r="P683" t="s">
        <v>1081</v>
      </c>
      <c r="Q683" t="s">
        <v>1073</v>
      </c>
      <c r="R683" t="s">
        <v>1073</v>
      </c>
      <c r="S683" t="str">
        <f t="shared" si="26"/>
        <v/>
      </c>
    </row>
    <row r="684" spans="1:19" x14ac:dyDescent="0.15">
      <c r="A684">
        <v>683</v>
      </c>
      <c r="B684">
        <v>2020</v>
      </c>
      <c r="C684" t="s">
        <v>282</v>
      </c>
      <c r="D684" t="s">
        <v>524</v>
      </c>
      <c r="F684" s="3" t="s">
        <v>23</v>
      </c>
      <c r="G684" s="3" t="s">
        <v>23</v>
      </c>
      <c r="H684" t="s">
        <v>67</v>
      </c>
      <c r="I684" s="3" t="s">
        <v>25</v>
      </c>
      <c r="J684" s="14"/>
      <c r="K684" s="3">
        <v>0</v>
      </c>
      <c r="L684" t="s">
        <v>18</v>
      </c>
      <c r="M684" t="s">
        <v>209</v>
      </c>
      <c r="N684" t="s">
        <v>36</v>
      </c>
      <c r="O684">
        <v>1</v>
      </c>
      <c r="P684" t="s">
        <v>1081</v>
      </c>
      <c r="Q684" t="s">
        <v>1073</v>
      </c>
      <c r="R684" t="s">
        <v>1073</v>
      </c>
      <c r="S684" t="str">
        <f t="shared" si="26"/>
        <v/>
      </c>
    </row>
    <row r="685" spans="1:19" x14ac:dyDescent="0.15">
      <c r="A685">
        <v>684</v>
      </c>
      <c r="B685">
        <v>2020</v>
      </c>
      <c r="C685" t="s">
        <v>525</v>
      </c>
      <c r="D685" t="s">
        <v>398</v>
      </c>
      <c r="F685" s="3" t="s">
        <v>23</v>
      </c>
      <c r="G685" s="3" t="s">
        <v>23</v>
      </c>
      <c r="H685" t="s">
        <v>24</v>
      </c>
      <c r="I685" s="3" t="s">
        <v>25</v>
      </c>
      <c r="J685" s="14"/>
      <c r="K685" s="3">
        <v>0</v>
      </c>
      <c r="L685" t="s">
        <v>18</v>
      </c>
      <c r="M685" t="s">
        <v>209</v>
      </c>
      <c r="N685" t="s">
        <v>36</v>
      </c>
      <c r="O685">
        <v>1</v>
      </c>
      <c r="P685" t="s">
        <v>1081</v>
      </c>
      <c r="Q685" t="s">
        <v>1073</v>
      </c>
      <c r="R685" t="s">
        <v>1073</v>
      </c>
      <c r="S685" t="str">
        <f t="shared" si="26"/>
        <v/>
      </c>
    </row>
    <row r="686" spans="1:19" x14ac:dyDescent="0.15">
      <c r="A686">
        <v>685</v>
      </c>
      <c r="B686">
        <v>2020</v>
      </c>
      <c r="C686" t="s">
        <v>84</v>
      </c>
      <c r="D686" t="s">
        <v>85</v>
      </c>
      <c r="F686" s="3" t="s">
        <v>23</v>
      </c>
      <c r="G686" s="3" t="s">
        <v>23</v>
      </c>
      <c r="H686" t="s">
        <v>16</v>
      </c>
      <c r="I686" s="3" t="s">
        <v>17</v>
      </c>
      <c r="J686" s="14"/>
      <c r="K686" s="3">
        <v>100</v>
      </c>
      <c r="L686" t="s">
        <v>212</v>
      </c>
      <c r="M686" t="s">
        <v>209</v>
      </c>
      <c r="N686" t="s">
        <v>36</v>
      </c>
      <c r="O686">
        <v>0</v>
      </c>
      <c r="P686" t="s">
        <v>1081</v>
      </c>
      <c r="Q686" t="s">
        <v>1073</v>
      </c>
      <c r="R686" t="s">
        <v>1073</v>
      </c>
      <c r="S686" t="str">
        <f t="shared" si="26"/>
        <v/>
      </c>
    </row>
    <row r="687" spans="1:19" x14ac:dyDescent="0.15">
      <c r="A687">
        <v>686</v>
      </c>
      <c r="B687">
        <v>2020</v>
      </c>
      <c r="C687" t="s">
        <v>526</v>
      </c>
      <c r="D687" t="s">
        <v>527</v>
      </c>
      <c r="F687" s="3" t="s">
        <v>23</v>
      </c>
      <c r="G687" s="3" t="s">
        <v>23</v>
      </c>
      <c r="H687" t="s">
        <v>60</v>
      </c>
      <c r="I687" s="3" t="s">
        <v>275</v>
      </c>
      <c r="J687" s="14"/>
      <c r="K687" s="3">
        <v>0</v>
      </c>
      <c r="L687" t="s">
        <v>212</v>
      </c>
      <c r="M687" t="s">
        <v>209</v>
      </c>
      <c r="N687" t="s">
        <v>20</v>
      </c>
      <c r="O687">
        <v>0</v>
      </c>
      <c r="P687" t="s">
        <v>1081</v>
      </c>
      <c r="Q687" t="s">
        <v>1073</v>
      </c>
      <c r="R687" t="s">
        <v>1073</v>
      </c>
      <c r="S687" t="str">
        <f t="shared" si="26"/>
        <v/>
      </c>
    </row>
    <row r="688" spans="1:19" x14ac:dyDescent="0.15">
      <c r="A688">
        <v>687</v>
      </c>
      <c r="B688">
        <v>2020</v>
      </c>
      <c r="C688" t="s">
        <v>110</v>
      </c>
      <c r="D688" t="s">
        <v>111</v>
      </c>
      <c r="F688" s="3" t="s">
        <v>23</v>
      </c>
      <c r="G688" s="3" t="s">
        <v>23</v>
      </c>
      <c r="H688" t="s">
        <v>16</v>
      </c>
      <c r="I688" s="3" t="s">
        <v>17</v>
      </c>
      <c r="J688" s="14"/>
      <c r="K688" s="3">
        <v>100</v>
      </c>
      <c r="L688" t="s">
        <v>212</v>
      </c>
      <c r="M688" t="s">
        <v>209</v>
      </c>
      <c r="N688" t="s">
        <v>36</v>
      </c>
      <c r="O688">
        <v>0</v>
      </c>
      <c r="P688" t="s">
        <v>1081</v>
      </c>
      <c r="Q688" t="s">
        <v>1073</v>
      </c>
      <c r="R688" t="s">
        <v>1073</v>
      </c>
      <c r="S688" t="str">
        <f t="shared" si="26"/>
        <v/>
      </c>
    </row>
    <row r="689" spans="1:19" x14ac:dyDescent="0.15">
      <c r="A689">
        <v>688</v>
      </c>
      <c r="B689">
        <v>2020</v>
      </c>
      <c r="C689" t="s">
        <v>287</v>
      </c>
      <c r="D689" t="s">
        <v>528</v>
      </c>
      <c r="F689" s="3" t="s">
        <v>23</v>
      </c>
      <c r="G689" s="3" t="s">
        <v>23</v>
      </c>
      <c r="H689" t="s">
        <v>71</v>
      </c>
      <c r="I689" s="3" t="s">
        <v>17</v>
      </c>
      <c r="J689" s="14"/>
      <c r="K689" s="3">
        <v>100</v>
      </c>
      <c r="L689" t="s">
        <v>44</v>
      </c>
      <c r="M689" t="s">
        <v>209</v>
      </c>
      <c r="N689" t="s">
        <v>36</v>
      </c>
      <c r="O689">
        <v>0</v>
      </c>
      <c r="P689" t="s">
        <v>1073</v>
      </c>
      <c r="Q689" t="s">
        <v>1073</v>
      </c>
      <c r="R689" t="s">
        <v>1073</v>
      </c>
      <c r="S689" t="str">
        <f t="shared" si="26"/>
        <v/>
      </c>
    </row>
    <row r="690" spans="1:19" x14ac:dyDescent="0.15">
      <c r="A690">
        <v>689</v>
      </c>
      <c r="B690">
        <v>2020</v>
      </c>
      <c r="C690" t="s">
        <v>12</v>
      </c>
      <c r="D690" t="s">
        <v>13</v>
      </c>
      <c r="F690" s="3" t="s">
        <v>14</v>
      </c>
      <c r="G690" s="3" t="s">
        <v>15</v>
      </c>
      <c r="H690" t="s">
        <v>24</v>
      </c>
      <c r="I690" s="3" t="s">
        <v>25</v>
      </c>
      <c r="J690" s="14"/>
      <c r="K690" s="3">
        <v>0</v>
      </c>
      <c r="L690" t="s">
        <v>212</v>
      </c>
      <c r="M690" t="s">
        <v>209</v>
      </c>
      <c r="N690" t="s">
        <v>20</v>
      </c>
      <c r="O690">
        <v>0</v>
      </c>
      <c r="P690" t="s">
        <v>1073</v>
      </c>
      <c r="Q690" t="s">
        <v>1073</v>
      </c>
      <c r="R690" t="s">
        <v>1073</v>
      </c>
      <c r="S690" t="str">
        <f t="shared" si="26"/>
        <v/>
      </c>
    </row>
    <row r="691" spans="1:19" x14ac:dyDescent="0.15">
      <c r="A691">
        <v>690</v>
      </c>
      <c r="B691">
        <v>2020</v>
      </c>
      <c r="C691" t="s">
        <v>21</v>
      </c>
      <c r="D691" t="s">
        <v>22</v>
      </c>
      <c r="F691" s="3" t="s">
        <v>23</v>
      </c>
      <c r="G691" s="3" t="s">
        <v>23</v>
      </c>
      <c r="H691" t="s">
        <v>24</v>
      </c>
      <c r="I691" s="3" t="s">
        <v>25</v>
      </c>
      <c r="J691" s="14"/>
      <c r="K691" s="3">
        <v>0</v>
      </c>
      <c r="L691" t="s">
        <v>212</v>
      </c>
      <c r="M691" t="s">
        <v>209</v>
      </c>
      <c r="N691" t="s">
        <v>20</v>
      </c>
      <c r="O691">
        <v>0</v>
      </c>
      <c r="P691" t="s">
        <v>1081</v>
      </c>
      <c r="Q691" t="s">
        <v>1073</v>
      </c>
      <c r="R691" t="s">
        <v>1073</v>
      </c>
      <c r="S691" t="str">
        <f t="shared" si="26"/>
        <v/>
      </c>
    </row>
    <row r="692" spans="1:19" x14ac:dyDescent="0.15">
      <c r="A692">
        <v>691</v>
      </c>
      <c r="B692">
        <v>2020</v>
      </c>
      <c r="C692" t="s">
        <v>363</v>
      </c>
      <c r="D692" t="s">
        <v>168</v>
      </c>
      <c r="F692" s="3" t="s">
        <v>23</v>
      </c>
      <c r="G692" s="3" t="s">
        <v>23</v>
      </c>
      <c r="H692" t="s">
        <v>71</v>
      </c>
      <c r="I692" s="3" t="s">
        <v>17</v>
      </c>
      <c r="J692" s="14"/>
      <c r="K692" s="3">
        <v>100</v>
      </c>
      <c r="L692" t="s">
        <v>212</v>
      </c>
      <c r="M692" t="s">
        <v>209</v>
      </c>
      <c r="N692" t="s">
        <v>36</v>
      </c>
      <c r="O692">
        <v>0</v>
      </c>
      <c r="P692" t="s">
        <v>1073</v>
      </c>
      <c r="Q692" t="s">
        <v>1073</v>
      </c>
      <c r="R692" t="s">
        <v>1073</v>
      </c>
      <c r="S692" t="str">
        <f t="shared" si="26"/>
        <v/>
      </c>
    </row>
    <row r="693" spans="1:19" x14ac:dyDescent="0.15">
      <c r="A693">
        <v>692</v>
      </c>
      <c r="B693">
        <v>2020</v>
      </c>
      <c r="C693" t="s">
        <v>56</v>
      </c>
      <c r="D693" t="s">
        <v>57</v>
      </c>
      <c r="F693" s="3" t="s">
        <v>23</v>
      </c>
      <c r="G693" s="3" t="s">
        <v>23</v>
      </c>
      <c r="H693" t="s">
        <v>16</v>
      </c>
      <c r="I693" s="3" t="s">
        <v>17</v>
      </c>
      <c r="J693" s="14"/>
      <c r="K693" s="3">
        <v>100</v>
      </c>
      <c r="L693" t="s">
        <v>18</v>
      </c>
      <c r="M693" t="s">
        <v>209</v>
      </c>
      <c r="N693" t="s">
        <v>36</v>
      </c>
      <c r="O693">
        <v>2</v>
      </c>
      <c r="P693" t="s">
        <v>1081</v>
      </c>
      <c r="Q693" t="s">
        <v>1073</v>
      </c>
      <c r="R693" t="s">
        <v>1073</v>
      </c>
      <c r="S693" t="str">
        <f t="shared" si="26"/>
        <v/>
      </c>
    </row>
    <row r="694" spans="1:19" x14ac:dyDescent="0.15">
      <c r="A694">
        <v>693</v>
      </c>
      <c r="B694">
        <v>2020</v>
      </c>
      <c r="C694" t="s">
        <v>529</v>
      </c>
      <c r="D694" t="s">
        <v>530</v>
      </c>
      <c r="F694" s="3" t="s">
        <v>23</v>
      </c>
      <c r="G694" s="3" t="s">
        <v>23</v>
      </c>
      <c r="H694" t="s">
        <v>71</v>
      </c>
      <c r="I694" s="3" t="s">
        <v>17</v>
      </c>
      <c r="J694" s="14"/>
      <c r="K694" s="3">
        <v>100</v>
      </c>
      <c r="L694" t="s">
        <v>212</v>
      </c>
      <c r="M694" t="s">
        <v>209</v>
      </c>
      <c r="N694" t="s">
        <v>36</v>
      </c>
      <c r="O694">
        <v>0</v>
      </c>
      <c r="P694" t="s">
        <v>1073</v>
      </c>
      <c r="Q694" t="s">
        <v>1073</v>
      </c>
      <c r="R694" t="s">
        <v>1073</v>
      </c>
      <c r="S694" t="str">
        <f t="shared" si="26"/>
        <v/>
      </c>
    </row>
    <row r="695" spans="1:19" x14ac:dyDescent="0.15">
      <c r="A695">
        <v>694</v>
      </c>
      <c r="B695">
        <v>2020</v>
      </c>
      <c r="C695" t="s">
        <v>321</v>
      </c>
      <c r="D695" t="s">
        <v>277</v>
      </c>
      <c r="F695" s="3" t="s">
        <v>23</v>
      </c>
      <c r="G695" s="3" t="s">
        <v>23</v>
      </c>
      <c r="H695" t="s">
        <v>16</v>
      </c>
      <c r="I695" s="3" t="s">
        <v>17</v>
      </c>
      <c r="J695" s="14"/>
      <c r="K695" s="3">
        <v>100</v>
      </c>
      <c r="L695" t="s">
        <v>18</v>
      </c>
      <c r="M695" t="s">
        <v>209</v>
      </c>
      <c r="N695" t="s">
        <v>36</v>
      </c>
      <c r="O695">
        <v>1</v>
      </c>
      <c r="P695" t="s">
        <v>1084</v>
      </c>
      <c r="Q695" t="s">
        <v>1073</v>
      </c>
      <c r="R695" t="s">
        <v>1073</v>
      </c>
      <c r="S695" t="str">
        <f t="shared" si="26"/>
        <v/>
      </c>
    </row>
    <row r="696" spans="1:19" x14ac:dyDescent="0.15">
      <c r="A696">
        <v>695</v>
      </c>
      <c r="B696">
        <v>2020</v>
      </c>
      <c r="C696" t="s">
        <v>264</v>
      </c>
      <c r="D696" t="s">
        <v>176</v>
      </c>
      <c r="F696" s="3" t="s">
        <v>23</v>
      </c>
      <c r="G696" s="3" t="s">
        <v>23</v>
      </c>
      <c r="H696" t="s">
        <v>71</v>
      </c>
      <c r="I696" s="3" t="s">
        <v>354</v>
      </c>
      <c r="J696" s="14"/>
      <c r="K696" s="3">
        <v>0</v>
      </c>
      <c r="L696" t="s">
        <v>212</v>
      </c>
      <c r="M696" t="s">
        <v>209</v>
      </c>
      <c r="N696" t="s">
        <v>20</v>
      </c>
      <c r="O696">
        <v>0</v>
      </c>
      <c r="P696" t="s">
        <v>1073</v>
      </c>
      <c r="Q696" t="s">
        <v>1073</v>
      </c>
      <c r="R696" t="s">
        <v>1073</v>
      </c>
      <c r="S696" t="str">
        <f t="shared" si="26"/>
        <v/>
      </c>
    </row>
    <row r="697" spans="1:19" x14ac:dyDescent="0.15">
      <c r="A697">
        <v>696</v>
      </c>
      <c r="B697">
        <v>2020</v>
      </c>
      <c r="C697" t="s">
        <v>214</v>
      </c>
      <c r="D697" t="s">
        <v>215</v>
      </c>
      <c r="F697" s="3" t="s">
        <v>23</v>
      </c>
      <c r="G697" s="3" t="s">
        <v>23</v>
      </c>
      <c r="H697" t="s">
        <v>24</v>
      </c>
      <c r="I697" s="3" t="s">
        <v>25</v>
      </c>
      <c r="J697" s="14"/>
      <c r="K697" s="3">
        <v>0</v>
      </c>
      <c r="L697" t="s">
        <v>18</v>
      </c>
      <c r="M697" t="s">
        <v>209</v>
      </c>
      <c r="N697" t="s">
        <v>36</v>
      </c>
      <c r="O697">
        <v>1</v>
      </c>
      <c r="P697" t="s">
        <v>1081</v>
      </c>
      <c r="Q697" t="s">
        <v>1073</v>
      </c>
      <c r="R697" t="s">
        <v>1073</v>
      </c>
      <c r="S697" t="str">
        <f t="shared" si="26"/>
        <v/>
      </c>
    </row>
    <row r="698" spans="1:19" x14ac:dyDescent="0.15">
      <c r="A698">
        <v>697</v>
      </c>
      <c r="B698">
        <v>2020</v>
      </c>
      <c r="C698" t="s">
        <v>531</v>
      </c>
      <c r="D698" t="s">
        <v>62</v>
      </c>
      <c r="F698" s="3" t="s">
        <v>14</v>
      </c>
      <c r="G698" s="3" t="s">
        <v>15</v>
      </c>
      <c r="H698" t="s">
        <v>24</v>
      </c>
      <c r="I698" s="3" t="s">
        <v>25</v>
      </c>
      <c r="J698" s="14"/>
      <c r="K698" s="3">
        <v>0</v>
      </c>
      <c r="L698" t="s">
        <v>44</v>
      </c>
      <c r="M698" t="s">
        <v>209</v>
      </c>
      <c r="N698" t="s">
        <v>20</v>
      </c>
      <c r="O698">
        <v>1</v>
      </c>
      <c r="P698" t="s">
        <v>1073</v>
      </c>
      <c r="Q698" t="s">
        <v>1073</v>
      </c>
      <c r="R698" t="s">
        <v>1073</v>
      </c>
      <c r="S698" t="str">
        <f t="shared" si="26"/>
        <v/>
      </c>
    </row>
    <row r="699" spans="1:19" x14ac:dyDescent="0.15">
      <c r="A699">
        <v>698</v>
      </c>
      <c r="B699">
        <v>2020</v>
      </c>
      <c r="C699" t="s">
        <v>321</v>
      </c>
      <c r="D699" t="s">
        <v>277</v>
      </c>
      <c r="F699" s="3" t="s">
        <v>23</v>
      </c>
      <c r="G699" s="3" t="s">
        <v>23</v>
      </c>
      <c r="H699" t="s">
        <v>24</v>
      </c>
      <c r="I699" s="3" t="s">
        <v>25</v>
      </c>
      <c r="J699" s="14"/>
      <c r="K699" s="3">
        <v>0</v>
      </c>
      <c r="L699" t="s">
        <v>212</v>
      </c>
      <c r="M699" t="s">
        <v>209</v>
      </c>
      <c r="N699" t="s">
        <v>20</v>
      </c>
      <c r="O699">
        <v>0</v>
      </c>
      <c r="P699" t="s">
        <v>1084</v>
      </c>
      <c r="Q699" t="s">
        <v>1073</v>
      </c>
      <c r="R699" t="s">
        <v>1073</v>
      </c>
      <c r="S699" t="str">
        <f t="shared" si="26"/>
        <v/>
      </c>
    </row>
    <row r="700" spans="1:19" x14ac:dyDescent="0.15">
      <c r="A700">
        <v>699</v>
      </c>
      <c r="B700">
        <v>2020</v>
      </c>
      <c r="C700" t="s">
        <v>145</v>
      </c>
      <c r="D700" t="s">
        <v>146</v>
      </c>
      <c r="F700" s="3" t="s">
        <v>23</v>
      </c>
      <c r="G700" s="3" t="s">
        <v>23</v>
      </c>
      <c r="H700" t="s">
        <v>24</v>
      </c>
      <c r="I700" s="3" t="s">
        <v>25</v>
      </c>
      <c r="J700" s="14"/>
      <c r="K700" s="3">
        <v>0</v>
      </c>
      <c r="L700" t="s">
        <v>212</v>
      </c>
      <c r="M700" t="s">
        <v>209</v>
      </c>
      <c r="N700" t="s">
        <v>36</v>
      </c>
      <c r="O700">
        <v>0</v>
      </c>
      <c r="P700" t="s">
        <v>1081</v>
      </c>
      <c r="Q700" t="s">
        <v>1073</v>
      </c>
      <c r="R700" t="s">
        <v>1073</v>
      </c>
      <c r="S700" t="str">
        <f t="shared" si="26"/>
        <v/>
      </c>
    </row>
    <row r="701" spans="1:19" x14ac:dyDescent="0.15">
      <c r="A701">
        <v>700</v>
      </c>
      <c r="B701">
        <v>2020</v>
      </c>
      <c r="C701" t="s">
        <v>214</v>
      </c>
      <c r="D701" t="s">
        <v>215</v>
      </c>
      <c r="F701" s="3" t="s">
        <v>23</v>
      </c>
      <c r="G701" s="3" t="s">
        <v>23</v>
      </c>
      <c r="H701" t="s">
        <v>24</v>
      </c>
      <c r="I701" s="3" t="s">
        <v>25</v>
      </c>
      <c r="J701" s="14"/>
      <c r="K701" s="3">
        <v>0</v>
      </c>
      <c r="L701" t="s">
        <v>212</v>
      </c>
      <c r="M701" t="s">
        <v>209</v>
      </c>
      <c r="N701" t="s">
        <v>20</v>
      </c>
      <c r="O701">
        <v>0</v>
      </c>
      <c r="P701" t="s">
        <v>1081</v>
      </c>
      <c r="Q701" t="s">
        <v>1073</v>
      </c>
      <c r="R701" t="s">
        <v>1073</v>
      </c>
      <c r="S701" t="str">
        <f t="shared" si="26"/>
        <v/>
      </c>
    </row>
    <row r="702" spans="1:19" x14ac:dyDescent="0.15">
      <c r="A702">
        <v>701</v>
      </c>
      <c r="B702">
        <v>2020</v>
      </c>
      <c r="C702" t="s">
        <v>216</v>
      </c>
      <c r="D702" t="s">
        <v>217</v>
      </c>
      <c r="F702" s="3" t="s">
        <v>23</v>
      </c>
      <c r="G702" s="3" t="s">
        <v>23</v>
      </c>
      <c r="H702" t="s">
        <v>71</v>
      </c>
      <c r="I702" s="3" t="s">
        <v>17</v>
      </c>
      <c r="J702" s="14"/>
      <c r="K702" s="3">
        <v>100</v>
      </c>
      <c r="L702" t="s">
        <v>212</v>
      </c>
      <c r="M702" t="s">
        <v>209</v>
      </c>
      <c r="N702" t="s">
        <v>20</v>
      </c>
      <c r="O702">
        <v>0</v>
      </c>
      <c r="P702" t="s">
        <v>1073</v>
      </c>
      <c r="Q702" t="s">
        <v>1073</v>
      </c>
      <c r="R702" t="s">
        <v>1073</v>
      </c>
      <c r="S702" t="str">
        <f t="shared" si="26"/>
        <v/>
      </c>
    </row>
    <row r="703" spans="1:19" x14ac:dyDescent="0.15">
      <c r="A703">
        <v>702</v>
      </c>
      <c r="B703">
        <v>2020</v>
      </c>
      <c r="C703" t="s">
        <v>532</v>
      </c>
      <c r="D703" t="s">
        <v>528</v>
      </c>
      <c r="F703" s="3" t="s">
        <v>23</v>
      </c>
      <c r="G703" s="3" t="s">
        <v>23</v>
      </c>
      <c r="H703" t="s">
        <v>16</v>
      </c>
      <c r="I703" s="3" t="s">
        <v>17</v>
      </c>
      <c r="J703" s="14"/>
      <c r="K703" s="3">
        <v>100</v>
      </c>
      <c r="L703" t="s">
        <v>212</v>
      </c>
      <c r="M703" t="s">
        <v>209</v>
      </c>
      <c r="N703" t="s">
        <v>20</v>
      </c>
      <c r="O703">
        <v>0</v>
      </c>
      <c r="P703" t="s">
        <v>1081</v>
      </c>
      <c r="Q703" t="s">
        <v>1073</v>
      </c>
      <c r="R703" t="s">
        <v>1073</v>
      </c>
      <c r="S703" t="str">
        <f t="shared" si="26"/>
        <v/>
      </c>
    </row>
    <row r="704" spans="1:19" x14ac:dyDescent="0.15">
      <c r="A704">
        <v>703</v>
      </c>
      <c r="B704">
        <v>2020</v>
      </c>
      <c r="C704" t="s">
        <v>39</v>
      </c>
      <c r="D704" t="s">
        <v>391</v>
      </c>
      <c r="F704" s="3" t="s">
        <v>23</v>
      </c>
      <c r="G704" s="3" t="s">
        <v>23</v>
      </c>
      <c r="H704" t="s">
        <v>24</v>
      </c>
      <c r="I704" s="3" t="s">
        <v>25</v>
      </c>
      <c r="J704" s="14"/>
      <c r="K704" s="3">
        <v>0</v>
      </c>
      <c r="L704" t="s">
        <v>212</v>
      </c>
      <c r="M704" t="s">
        <v>209</v>
      </c>
      <c r="N704" t="s">
        <v>20</v>
      </c>
      <c r="O704">
        <v>0</v>
      </c>
      <c r="P704" t="s">
        <v>1081</v>
      </c>
      <c r="Q704" t="s">
        <v>1073</v>
      </c>
      <c r="R704" t="s">
        <v>1073</v>
      </c>
      <c r="S704" t="str">
        <f t="shared" si="26"/>
        <v/>
      </c>
    </row>
    <row r="705" spans="1:19" x14ac:dyDescent="0.15">
      <c r="A705">
        <v>704</v>
      </c>
      <c r="B705">
        <v>2020</v>
      </c>
      <c r="C705" t="s">
        <v>210</v>
      </c>
      <c r="D705" t="s">
        <v>211</v>
      </c>
      <c r="F705" s="3" t="s">
        <v>23</v>
      </c>
      <c r="G705" s="3" t="s">
        <v>23</v>
      </c>
      <c r="H705" s="7" t="s">
        <v>54</v>
      </c>
      <c r="I705" s="3" t="s">
        <v>25</v>
      </c>
      <c r="J705" s="14"/>
      <c r="K705" s="3">
        <v>0</v>
      </c>
      <c r="L705" t="s">
        <v>18</v>
      </c>
      <c r="M705" t="s">
        <v>209</v>
      </c>
      <c r="N705" t="s">
        <v>20</v>
      </c>
      <c r="O705">
        <v>1</v>
      </c>
      <c r="P705" t="s">
        <v>1081</v>
      </c>
      <c r="Q705" t="s">
        <v>1073</v>
      </c>
      <c r="R705" t="s">
        <v>1073</v>
      </c>
      <c r="S705" t="str">
        <f t="shared" si="26"/>
        <v/>
      </c>
    </row>
    <row r="706" spans="1:19" x14ac:dyDescent="0.15">
      <c r="A706">
        <v>705</v>
      </c>
      <c r="B706">
        <v>2020</v>
      </c>
      <c r="C706" t="s">
        <v>533</v>
      </c>
      <c r="D706" t="s">
        <v>534</v>
      </c>
      <c r="F706" s="3" t="s">
        <v>83</v>
      </c>
      <c r="G706" s="3" t="s">
        <v>35</v>
      </c>
      <c r="H706" t="s">
        <v>49</v>
      </c>
      <c r="I706" s="3" t="s">
        <v>25</v>
      </c>
      <c r="J706" s="14"/>
      <c r="K706" s="3">
        <v>50</v>
      </c>
      <c r="L706" t="s">
        <v>212</v>
      </c>
      <c r="M706" t="s">
        <v>209</v>
      </c>
      <c r="N706" t="s">
        <v>20</v>
      </c>
      <c r="O706">
        <v>0</v>
      </c>
      <c r="P706" t="s">
        <v>1073</v>
      </c>
      <c r="Q706" t="s">
        <v>1073</v>
      </c>
      <c r="R706" t="s">
        <v>1073</v>
      </c>
      <c r="S706" t="str">
        <f t="shared" ref="S706:S769" si="27">IF(ISNUMBER(SEARCH(F706,$AF$12)),"","NI&gt;10")</f>
        <v/>
      </c>
    </row>
    <row r="707" spans="1:19" x14ac:dyDescent="0.15">
      <c r="A707">
        <v>706</v>
      </c>
      <c r="B707">
        <v>2020</v>
      </c>
      <c r="C707" t="s">
        <v>460</v>
      </c>
      <c r="D707" t="s">
        <v>535</v>
      </c>
      <c r="F707" s="3" t="s">
        <v>23</v>
      </c>
      <c r="G707" s="3" t="s">
        <v>23</v>
      </c>
      <c r="H707" t="s">
        <v>71</v>
      </c>
      <c r="I707" s="3" t="s">
        <v>17</v>
      </c>
      <c r="J707" s="14"/>
      <c r="K707" s="3">
        <v>100</v>
      </c>
      <c r="L707" t="s">
        <v>212</v>
      </c>
      <c r="M707" t="s">
        <v>209</v>
      </c>
      <c r="N707" t="s">
        <v>36</v>
      </c>
      <c r="O707">
        <v>0</v>
      </c>
      <c r="P707" t="s">
        <v>1073</v>
      </c>
      <c r="Q707" t="s">
        <v>1073</v>
      </c>
      <c r="R707" t="s">
        <v>1073</v>
      </c>
      <c r="S707" t="str">
        <f t="shared" si="27"/>
        <v/>
      </c>
    </row>
    <row r="708" spans="1:19" x14ac:dyDescent="0.15">
      <c r="A708">
        <v>707</v>
      </c>
      <c r="B708">
        <v>2020</v>
      </c>
      <c r="C708" t="s">
        <v>475</v>
      </c>
      <c r="D708" t="s">
        <v>536</v>
      </c>
      <c r="F708" s="3" t="s">
        <v>23</v>
      </c>
      <c r="G708" s="3" t="s">
        <v>23</v>
      </c>
      <c r="H708" t="s">
        <v>71</v>
      </c>
      <c r="I708" s="3" t="s">
        <v>25</v>
      </c>
      <c r="J708" s="14"/>
      <c r="K708" s="3">
        <v>0</v>
      </c>
      <c r="L708" t="s">
        <v>212</v>
      </c>
      <c r="M708" t="s">
        <v>209</v>
      </c>
      <c r="N708" t="s">
        <v>36</v>
      </c>
      <c r="O708">
        <v>0</v>
      </c>
      <c r="P708" t="s">
        <v>1081</v>
      </c>
      <c r="Q708" t="s">
        <v>1073</v>
      </c>
      <c r="R708" t="s">
        <v>1073</v>
      </c>
      <c r="S708" t="str">
        <f t="shared" si="27"/>
        <v/>
      </c>
    </row>
    <row r="709" spans="1:19" x14ac:dyDescent="0.15">
      <c r="A709">
        <v>708</v>
      </c>
      <c r="B709">
        <v>2020</v>
      </c>
      <c r="C709" t="s">
        <v>282</v>
      </c>
      <c r="D709" t="s">
        <v>283</v>
      </c>
      <c r="F709" s="3" t="s">
        <v>23</v>
      </c>
      <c r="G709" s="3" t="s">
        <v>23</v>
      </c>
      <c r="H709" t="s">
        <v>49</v>
      </c>
      <c r="I709" s="3" t="s">
        <v>25</v>
      </c>
      <c r="J709" s="14"/>
      <c r="K709" s="3">
        <v>0</v>
      </c>
      <c r="L709" t="s">
        <v>212</v>
      </c>
      <c r="M709" t="s">
        <v>209</v>
      </c>
      <c r="N709" t="s">
        <v>20</v>
      </c>
      <c r="O709">
        <v>0</v>
      </c>
      <c r="P709" t="s">
        <v>1081</v>
      </c>
      <c r="Q709" t="s">
        <v>1073</v>
      </c>
      <c r="R709" t="s">
        <v>1073</v>
      </c>
      <c r="S709" t="str">
        <f t="shared" si="27"/>
        <v/>
      </c>
    </row>
    <row r="710" spans="1:19" x14ac:dyDescent="0.15">
      <c r="A710">
        <v>709</v>
      </c>
      <c r="B710">
        <v>2020</v>
      </c>
      <c r="C710" t="s">
        <v>196</v>
      </c>
      <c r="D710" t="s">
        <v>197</v>
      </c>
      <c r="F710" s="3" t="s">
        <v>301</v>
      </c>
      <c r="G710" s="3" t="s">
        <v>43</v>
      </c>
      <c r="H710" t="s">
        <v>49</v>
      </c>
      <c r="I710" s="3" t="s">
        <v>17</v>
      </c>
      <c r="J710" s="14"/>
      <c r="K710" s="3">
        <v>100</v>
      </c>
      <c r="L710" t="s">
        <v>18</v>
      </c>
      <c r="M710" t="s">
        <v>209</v>
      </c>
      <c r="N710" t="s">
        <v>20</v>
      </c>
      <c r="O710">
        <v>1</v>
      </c>
      <c r="P710" t="s">
        <v>1073</v>
      </c>
      <c r="Q710" t="s">
        <v>1073</v>
      </c>
      <c r="R710" t="s">
        <v>1073</v>
      </c>
      <c r="S710" t="str">
        <f t="shared" si="27"/>
        <v/>
      </c>
    </row>
    <row r="711" spans="1:19" x14ac:dyDescent="0.15">
      <c r="A711">
        <v>710</v>
      </c>
      <c r="B711">
        <v>2020</v>
      </c>
      <c r="C711" t="s">
        <v>142</v>
      </c>
      <c r="D711" t="s">
        <v>143</v>
      </c>
      <c r="F711" s="3" t="s">
        <v>23</v>
      </c>
      <c r="G711" s="3" t="s">
        <v>23</v>
      </c>
      <c r="H711" t="s">
        <v>24</v>
      </c>
      <c r="I711" s="3" t="s">
        <v>25</v>
      </c>
      <c r="J711" s="14"/>
      <c r="K711" s="3">
        <v>0</v>
      </c>
      <c r="L711" t="s">
        <v>18</v>
      </c>
      <c r="M711" t="s">
        <v>209</v>
      </c>
      <c r="N711" t="s">
        <v>36</v>
      </c>
      <c r="O711">
        <v>1</v>
      </c>
      <c r="P711" t="s">
        <v>1081</v>
      </c>
      <c r="Q711" t="s">
        <v>1073</v>
      </c>
      <c r="R711" t="s">
        <v>1073</v>
      </c>
      <c r="S711" t="str">
        <f t="shared" si="27"/>
        <v/>
      </c>
    </row>
    <row r="712" spans="1:19" x14ac:dyDescent="0.15">
      <c r="A712">
        <v>711</v>
      </c>
      <c r="B712">
        <v>2020</v>
      </c>
      <c r="C712" t="s">
        <v>537</v>
      </c>
      <c r="D712" t="s">
        <v>538</v>
      </c>
      <c r="F712" s="3" t="s">
        <v>23</v>
      </c>
      <c r="G712" s="3" t="s">
        <v>23</v>
      </c>
      <c r="H712" t="s">
        <v>71</v>
      </c>
      <c r="I712" s="3" t="s">
        <v>17</v>
      </c>
      <c r="J712" s="14"/>
      <c r="K712" s="3">
        <v>100</v>
      </c>
      <c r="L712" t="s">
        <v>212</v>
      </c>
      <c r="M712" t="s">
        <v>209</v>
      </c>
      <c r="N712" t="s">
        <v>36</v>
      </c>
      <c r="O712">
        <v>0</v>
      </c>
      <c r="P712" t="s">
        <v>1073</v>
      </c>
      <c r="Q712" t="s">
        <v>1073</v>
      </c>
      <c r="R712" t="s">
        <v>1073</v>
      </c>
      <c r="S712" t="str">
        <f t="shared" si="27"/>
        <v/>
      </c>
    </row>
    <row r="713" spans="1:19" x14ac:dyDescent="0.15">
      <c r="A713">
        <v>712</v>
      </c>
      <c r="B713">
        <v>2020</v>
      </c>
      <c r="C713" t="s">
        <v>321</v>
      </c>
      <c r="D713" t="s">
        <v>539</v>
      </c>
      <c r="F713" s="3" t="s">
        <v>23</v>
      </c>
      <c r="G713" s="3" t="s">
        <v>23</v>
      </c>
      <c r="H713" t="s">
        <v>24</v>
      </c>
      <c r="I713" s="3" t="s">
        <v>25</v>
      </c>
      <c r="J713" s="14"/>
      <c r="K713" s="3">
        <v>0</v>
      </c>
      <c r="L713" t="s">
        <v>212</v>
      </c>
      <c r="M713" t="s">
        <v>209</v>
      </c>
      <c r="N713" t="s">
        <v>36</v>
      </c>
      <c r="O713">
        <v>0</v>
      </c>
      <c r="P713" t="s">
        <v>1084</v>
      </c>
      <c r="Q713" t="s">
        <v>1073</v>
      </c>
      <c r="R713" t="s">
        <v>1073</v>
      </c>
      <c r="S713" t="str">
        <f t="shared" si="27"/>
        <v/>
      </c>
    </row>
    <row r="714" spans="1:19" x14ac:dyDescent="0.15">
      <c r="A714">
        <v>713</v>
      </c>
      <c r="B714">
        <v>2020</v>
      </c>
      <c r="C714" t="s">
        <v>272</v>
      </c>
      <c r="D714" t="s">
        <v>296</v>
      </c>
      <c r="F714" s="3" t="s">
        <v>23</v>
      </c>
      <c r="G714" s="3" t="s">
        <v>23</v>
      </c>
      <c r="H714" t="s">
        <v>24</v>
      </c>
      <c r="I714" s="3" t="s">
        <v>25</v>
      </c>
      <c r="J714" s="14"/>
      <c r="K714" s="3">
        <v>0</v>
      </c>
      <c r="L714" t="s">
        <v>212</v>
      </c>
      <c r="M714" t="s">
        <v>209</v>
      </c>
      <c r="N714" t="s">
        <v>36</v>
      </c>
      <c r="O714">
        <v>0</v>
      </c>
      <c r="P714" t="s">
        <v>1081</v>
      </c>
      <c r="Q714" t="s">
        <v>1073</v>
      </c>
      <c r="R714" t="s">
        <v>1073</v>
      </c>
      <c r="S714" t="str">
        <f t="shared" si="27"/>
        <v/>
      </c>
    </row>
    <row r="715" spans="1:19" x14ac:dyDescent="0.15">
      <c r="A715">
        <v>714</v>
      </c>
      <c r="B715">
        <v>2020</v>
      </c>
      <c r="C715" t="s">
        <v>196</v>
      </c>
      <c r="D715" t="s">
        <v>197</v>
      </c>
      <c r="F715" s="3" t="s">
        <v>301</v>
      </c>
      <c r="G715" s="3" t="s">
        <v>43</v>
      </c>
      <c r="H715" t="s">
        <v>24</v>
      </c>
      <c r="I715" s="3" t="s">
        <v>25</v>
      </c>
      <c r="J715" s="14"/>
      <c r="K715" s="3">
        <v>50</v>
      </c>
      <c r="L715" t="s">
        <v>212</v>
      </c>
      <c r="M715" t="s">
        <v>209</v>
      </c>
      <c r="N715" t="s">
        <v>36</v>
      </c>
      <c r="O715">
        <v>0</v>
      </c>
      <c r="P715" t="s">
        <v>1073</v>
      </c>
      <c r="Q715" t="s">
        <v>1073</v>
      </c>
      <c r="R715" t="s">
        <v>1073</v>
      </c>
      <c r="S715" t="str">
        <f t="shared" si="27"/>
        <v/>
      </c>
    </row>
    <row r="716" spans="1:19" x14ac:dyDescent="0.15">
      <c r="A716">
        <v>715</v>
      </c>
      <c r="B716">
        <v>2020</v>
      </c>
      <c r="C716" t="s">
        <v>45</v>
      </c>
      <c r="D716" t="s">
        <v>46</v>
      </c>
      <c r="F716" s="3" t="s">
        <v>47</v>
      </c>
      <c r="G716" s="3" t="s">
        <v>48</v>
      </c>
      <c r="H716" t="s">
        <v>24</v>
      </c>
      <c r="I716" s="3" t="s">
        <v>25</v>
      </c>
      <c r="J716" s="14"/>
      <c r="K716" s="3">
        <v>50</v>
      </c>
      <c r="L716" t="s">
        <v>212</v>
      </c>
      <c r="M716" t="s">
        <v>209</v>
      </c>
      <c r="N716" t="s">
        <v>20</v>
      </c>
      <c r="O716">
        <v>0</v>
      </c>
      <c r="P716">
        <v>0</v>
      </c>
      <c r="Q716" t="s">
        <v>1073</v>
      </c>
      <c r="R716" t="s">
        <v>1073</v>
      </c>
      <c r="S716" t="str">
        <f t="shared" si="27"/>
        <v>NI&gt;10</v>
      </c>
    </row>
    <row r="717" spans="1:19" x14ac:dyDescent="0.15">
      <c r="A717">
        <v>716</v>
      </c>
      <c r="B717">
        <v>2020</v>
      </c>
      <c r="C717" t="s">
        <v>245</v>
      </c>
      <c r="D717" t="s">
        <v>246</v>
      </c>
      <c r="F717" s="3" t="s">
        <v>23</v>
      </c>
      <c r="G717" s="3" t="s">
        <v>23</v>
      </c>
      <c r="H717" t="s">
        <v>63</v>
      </c>
      <c r="I717" s="3" t="s">
        <v>17</v>
      </c>
      <c r="J717" s="14"/>
      <c r="K717" s="3">
        <v>100</v>
      </c>
      <c r="L717" t="s">
        <v>212</v>
      </c>
      <c r="M717" t="s">
        <v>209</v>
      </c>
      <c r="N717" t="s">
        <v>36</v>
      </c>
      <c r="O717">
        <v>0</v>
      </c>
      <c r="P717">
        <v>0</v>
      </c>
      <c r="Q717" t="s">
        <v>1073</v>
      </c>
      <c r="R717" t="s">
        <v>1073</v>
      </c>
      <c r="S717" t="str">
        <f t="shared" si="27"/>
        <v/>
      </c>
    </row>
    <row r="718" spans="1:19" x14ac:dyDescent="0.15">
      <c r="A718">
        <v>717</v>
      </c>
      <c r="B718">
        <v>2020</v>
      </c>
      <c r="C718" t="s">
        <v>236</v>
      </c>
      <c r="D718" t="s">
        <v>237</v>
      </c>
      <c r="F718" s="3" t="s">
        <v>23</v>
      </c>
      <c r="G718" s="3" t="s">
        <v>23</v>
      </c>
      <c r="H718" t="s">
        <v>16</v>
      </c>
      <c r="I718" s="3" t="s">
        <v>17</v>
      </c>
      <c r="J718" s="14"/>
      <c r="K718" s="3">
        <v>100</v>
      </c>
      <c r="L718" t="s">
        <v>212</v>
      </c>
      <c r="M718" t="s">
        <v>209</v>
      </c>
      <c r="N718" t="s">
        <v>36</v>
      </c>
      <c r="O718">
        <v>0</v>
      </c>
      <c r="P718" t="s">
        <v>1081</v>
      </c>
      <c r="Q718" t="s">
        <v>1073</v>
      </c>
      <c r="R718" t="s">
        <v>1073</v>
      </c>
      <c r="S718" t="str">
        <f t="shared" si="27"/>
        <v/>
      </c>
    </row>
    <row r="719" spans="1:19" x14ac:dyDescent="0.15">
      <c r="A719">
        <v>718</v>
      </c>
      <c r="B719">
        <v>2020</v>
      </c>
      <c r="C719" t="s">
        <v>384</v>
      </c>
      <c r="D719" t="s">
        <v>385</v>
      </c>
      <c r="F719" s="3" t="s">
        <v>23</v>
      </c>
      <c r="G719" s="3" t="s">
        <v>23</v>
      </c>
      <c r="H719" t="s">
        <v>71</v>
      </c>
      <c r="I719" s="3" t="s">
        <v>17</v>
      </c>
      <c r="J719" s="14"/>
      <c r="K719" s="3">
        <v>100</v>
      </c>
      <c r="L719" t="s">
        <v>212</v>
      </c>
      <c r="M719" t="s">
        <v>209</v>
      </c>
      <c r="N719" t="s">
        <v>20</v>
      </c>
      <c r="O719">
        <v>0</v>
      </c>
      <c r="P719" t="s">
        <v>1073</v>
      </c>
      <c r="Q719" t="s">
        <v>1073</v>
      </c>
      <c r="R719" t="s">
        <v>1073</v>
      </c>
      <c r="S719" t="str">
        <f t="shared" si="27"/>
        <v/>
      </c>
    </row>
    <row r="720" spans="1:19" x14ac:dyDescent="0.15">
      <c r="A720">
        <v>719</v>
      </c>
      <c r="B720">
        <v>2020</v>
      </c>
      <c r="C720" t="s">
        <v>21</v>
      </c>
      <c r="D720" t="s">
        <v>22</v>
      </c>
      <c r="F720" s="3" t="s">
        <v>23</v>
      </c>
      <c r="G720" s="3" t="s">
        <v>23</v>
      </c>
      <c r="H720" t="s">
        <v>24</v>
      </c>
      <c r="I720" s="3" t="s">
        <v>25</v>
      </c>
      <c r="J720" s="14"/>
      <c r="K720" s="3">
        <v>0</v>
      </c>
      <c r="L720" t="s">
        <v>212</v>
      </c>
      <c r="M720" t="s">
        <v>209</v>
      </c>
      <c r="N720" t="s">
        <v>20</v>
      </c>
      <c r="O720">
        <v>0</v>
      </c>
      <c r="P720" t="s">
        <v>1081</v>
      </c>
      <c r="Q720" t="s">
        <v>1073</v>
      </c>
      <c r="R720" t="s">
        <v>1073</v>
      </c>
      <c r="S720" t="str">
        <f t="shared" si="27"/>
        <v/>
      </c>
    </row>
    <row r="721" spans="1:19" x14ac:dyDescent="0.15">
      <c r="A721">
        <v>720</v>
      </c>
      <c r="B721">
        <v>2020</v>
      </c>
      <c r="C721" t="s">
        <v>140</v>
      </c>
      <c r="D721" t="s">
        <v>298</v>
      </c>
      <c r="F721" s="3" t="s">
        <v>23</v>
      </c>
      <c r="G721" s="3" t="s">
        <v>23</v>
      </c>
      <c r="H721" t="s">
        <v>24</v>
      </c>
      <c r="I721" s="3" t="s">
        <v>25</v>
      </c>
      <c r="J721" s="14"/>
      <c r="K721" s="3">
        <v>0</v>
      </c>
      <c r="L721" t="s">
        <v>212</v>
      </c>
      <c r="M721" t="s">
        <v>209</v>
      </c>
      <c r="N721" t="s">
        <v>20</v>
      </c>
      <c r="O721">
        <v>0</v>
      </c>
      <c r="P721" t="s">
        <v>1081</v>
      </c>
      <c r="Q721" t="s">
        <v>1073</v>
      </c>
      <c r="R721" t="s">
        <v>1073</v>
      </c>
      <c r="S721" t="str">
        <f t="shared" si="27"/>
        <v/>
      </c>
    </row>
    <row r="722" spans="1:19" x14ac:dyDescent="0.15">
      <c r="A722">
        <v>721</v>
      </c>
      <c r="B722">
        <v>2020</v>
      </c>
      <c r="C722" t="s">
        <v>255</v>
      </c>
      <c r="D722" t="s">
        <v>293</v>
      </c>
      <c r="F722" s="3" t="s">
        <v>23</v>
      </c>
      <c r="G722" s="3" t="s">
        <v>23</v>
      </c>
      <c r="H722" t="s">
        <v>24</v>
      </c>
      <c r="I722" s="3" t="s">
        <v>25</v>
      </c>
      <c r="J722" s="14"/>
      <c r="K722" s="3">
        <v>0</v>
      </c>
      <c r="L722" t="s">
        <v>212</v>
      </c>
      <c r="M722" t="s">
        <v>209</v>
      </c>
      <c r="N722" t="s">
        <v>36</v>
      </c>
      <c r="O722">
        <v>0</v>
      </c>
      <c r="P722" t="s">
        <v>1081</v>
      </c>
      <c r="Q722" t="s">
        <v>1073</v>
      </c>
      <c r="R722" t="s">
        <v>1073</v>
      </c>
      <c r="S722" t="str">
        <f t="shared" si="27"/>
        <v/>
      </c>
    </row>
    <row r="723" spans="1:19" x14ac:dyDescent="0.15">
      <c r="A723">
        <v>722</v>
      </c>
      <c r="B723">
        <v>2020</v>
      </c>
      <c r="C723" t="s">
        <v>216</v>
      </c>
      <c r="D723" t="s">
        <v>217</v>
      </c>
      <c r="F723" s="3" t="s">
        <v>23</v>
      </c>
      <c r="G723" s="3" t="s">
        <v>23</v>
      </c>
      <c r="H723" t="s">
        <v>71</v>
      </c>
      <c r="I723" s="3" t="s">
        <v>17</v>
      </c>
      <c r="J723" s="14"/>
      <c r="K723" s="3">
        <v>100</v>
      </c>
      <c r="L723" t="s">
        <v>212</v>
      </c>
      <c r="M723" t="s">
        <v>209</v>
      </c>
      <c r="N723" t="s">
        <v>36</v>
      </c>
      <c r="O723">
        <v>0</v>
      </c>
      <c r="P723" t="s">
        <v>1073</v>
      </c>
      <c r="Q723" t="s">
        <v>1073</v>
      </c>
      <c r="R723" t="s">
        <v>1073</v>
      </c>
      <c r="S723" t="str">
        <f t="shared" si="27"/>
        <v/>
      </c>
    </row>
    <row r="724" spans="1:19" x14ac:dyDescent="0.15">
      <c r="A724">
        <v>723</v>
      </c>
      <c r="B724">
        <v>2020</v>
      </c>
      <c r="C724" t="s">
        <v>206</v>
      </c>
      <c r="D724" t="s">
        <v>223</v>
      </c>
      <c r="F724" s="3" t="s">
        <v>23</v>
      </c>
      <c r="G724" s="3" t="s">
        <v>23</v>
      </c>
      <c r="H724" t="s">
        <v>24</v>
      </c>
      <c r="I724" s="3" t="s">
        <v>25</v>
      </c>
      <c r="J724" s="14"/>
      <c r="K724" s="3">
        <v>0</v>
      </c>
      <c r="L724" t="s">
        <v>212</v>
      </c>
      <c r="M724" t="s">
        <v>209</v>
      </c>
      <c r="N724" t="s">
        <v>36</v>
      </c>
      <c r="O724">
        <v>0</v>
      </c>
      <c r="P724" t="s">
        <v>1081</v>
      </c>
      <c r="Q724" t="s">
        <v>1073</v>
      </c>
      <c r="R724" t="s">
        <v>1073</v>
      </c>
      <c r="S724" t="str">
        <f t="shared" si="27"/>
        <v/>
      </c>
    </row>
    <row r="725" spans="1:19" x14ac:dyDescent="0.15">
      <c r="A725">
        <v>724</v>
      </c>
      <c r="B725">
        <v>2020</v>
      </c>
      <c r="C725" t="s">
        <v>97</v>
      </c>
      <c r="D725" t="s">
        <v>98</v>
      </c>
      <c r="F725" s="3" t="s">
        <v>14</v>
      </c>
      <c r="G725" s="3" t="s">
        <v>15</v>
      </c>
      <c r="H725" t="s">
        <v>24</v>
      </c>
      <c r="I725" s="3" t="s">
        <v>25</v>
      </c>
      <c r="J725" s="14"/>
      <c r="K725" s="3">
        <v>0</v>
      </c>
      <c r="L725" t="s">
        <v>44</v>
      </c>
      <c r="M725" t="s">
        <v>209</v>
      </c>
      <c r="N725" t="s">
        <v>20</v>
      </c>
      <c r="O725">
        <v>1</v>
      </c>
      <c r="P725" t="s">
        <v>1073</v>
      </c>
      <c r="Q725" t="s">
        <v>1073</v>
      </c>
      <c r="R725" t="s">
        <v>1073</v>
      </c>
      <c r="S725" t="str">
        <f t="shared" si="27"/>
        <v/>
      </c>
    </row>
    <row r="726" spans="1:19" x14ac:dyDescent="0.15">
      <c r="A726">
        <v>725</v>
      </c>
      <c r="B726">
        <v>2020</v>
      </c>
      <c r="C726" t="s">
        <v>540</v>
      </c>
      <c r="D726" t="s">
        <v>228</v>
      </c>
      <c r="F726" s="3" t="s">
        <v>23</v>
      </c>
      <c r="G726" s="3" t="s">
        <v>23</v>
      </c>
      <c r="H726" t="s">
        <v>67</v>
      </c>
      <c r="I726" s="3" t="s">
        <v>25</v>
      </c>
      <c r="J726" s="14"/>
      <c r="K726" s="3">
        <v>0</v>
      </c>
      <c r="L726" t="s">
        <v>18</v>
      </c>
      <c r="M726" t="s">
        <v>209</v>
      </c>
      <c r="N726" t="s">
        <v>36</v>
      </c>
      <c r="O726">
        <v>1</v>
      </c>
      <c r="P726" t="s">
        <v>1081</v>
      </c>
      <c r="Q726" t="s">
        <v>1073</v>
      </c>
      <c r="R726" t="s">
        <v>1073</v>
      </c>
      <c r="S726" t="str">
        <f t="shared" si="27"/>
        <v/>
      </c>
    </row>
    <row r="727" spans="1:19" x14ac:dyDescent="0.15">
      <c r="A727">
        <v>726</v>
      </c>
      <c r="B727">
        <v>2020</v>
      </c>
      <c r="C727" t="s">
        <v>282</v>
      </c>
      <c r="D727" t="s">
        <v>283</v>
      </c>
      <c r="F727" s="3" t="s">
        <v>23</v>
      </c>
      <c r="G727" s="3" t="s">
        <v>23</v>
      </c>
      <c r="H727" t="s">
        <v>24</v>
      </c>
      <c r="I727" s="3" t="s">
        <v>25</v>
      </c>
      <c r="J727" s="14"/>
      <c r="K727" s="3">
        <v>0</v>
      </c>
      <c r="L727" t="s">
        <v>212</v>
      </c>
      <c r="M727" t="s">
        <v>209</v>
      </c>
      <c r="N727" t="s">
        <v>20</v>
      </c>
      <c r="O727">
        <v>0</v>
      </c>
      <c r="P727" t="s">
        <v>1081</v>
      </c>
      <c r="Q727" t="s">
        <v>1073</v>
      </c>
      <c r="R727" t="s">
        <v>1073</v>
      </c>
      <c r="S727" t="str">
        <f t="shared" si="27"/>
        <v/>
      </c>
    </row>
    <row r="728" spans="1:19" x14ac:dyDescent="0.15">
      <c r="A728">
        <v>727</v>
      </c>
      <c r="B728">
        <v>2020</v>
      </c>
      <c r="C728" t="s">
        <v>216</v>
      </c>
      <c r="D728" t="s">
        <v>217</v>
      </c>
      <c r="F728" s="3" t="s">
        <v>23</v>
      </c>
      <c r="G728" s="3" t="s">
        <v>23</v>
      </c>
      <c r="H728" t="s">
        <v>71</v>
      </c>
      <c r="I728" s="3" t="s">
        <v>17</v>
      </c>
      <c r="J728" s="14"/>
      <c r="K728" s="3">
        <v>100</v>
      </c>
      <c r="L728" t="s">
        <v>212</v>
      </c>
      <c r="M728" t="s">
        <v>209</v>
      </c>
      <c r="N728" t="s">
        <v>50</v>
      </c>
      <c r="O728">
        <v>0</v>
      </c>
      <c r="P728" t="s">
        <v>1073</v>
      </c>
      <c r="Q728" t="s">
        <v>1073</v>
      </c>
      <c r="R728" t="s">
        <v>1073</v>
      </c>
      <c r="S728" t="str">
        <f t="shared" si="27"/>
        <v/>
      </c>
    </row>
    <row r="729" spans="1:19" x14ac:dyDescent="0.15">
      <c r="A729">
        <v>728</v>
      </c>
      <c r="B729">
        <v>2020</v>
      </c>
      <c r="C729" t="s">
        <v>140</v>
      </c>
      <c r="D729" t="s">
        <v>298</v>
      </c>
      <c r="F729" s="3" t="s">
        <v>23</v>
      </c>
      <c r="G729" s="3" t="s">
        <v>23</v>
      </c>
      <c r="H729" t="s">
        <v>24</v>
      </c>
      <c r="I729" s="3" t="s">
        <v>25</v>
      </c>
      <c r="J729" s="14"/>
      <c r="K729" s="3">
        <v>0</v>
      </c>
      <c r="L729" t="s">
        <v>18</v>
      </c>
      <c r="M729" t="s">
        <v>209</v>
      </c>
      <c r="N729" t="s">
        <v>36</v>
      </c>
      <c r="O729">
        <v>1</v>
      </c>
      <c r="P729" t="s">
        <v>1081</v>
      </c>
      <c r="Q729" t="s">
        <v>1073</v>
      </c>
      <c r="R729" t="s">
        <v>1073</v>
      </c>
      <c r="S729" t="str">
        <f t="shared" si="27"/>
        <v/>
      </c>
    </row>
    <row r="730" spans="1:19" x14ac:dyDescent="0.15">
      <c r="A730">
        <v>729</v>
      </c>
      <c r="B730">
        <v>2020</v>
      </c>
      <c r="C730" t="s">
        <v>363</v>
      </c>
      <c r="D730" t="s">
        <v>168</v>
      </c>
      <c r="F730" s="3" t="s">
        <v>23</v>
      </c>
      <c r="G730" s="3" t="s">
        <v>23</v>
      </c>
      <c r="H730" t="s">
        <v>71</v>
      </c>
      <c r="I730" s="3" t="s">
        <v>17</v>
      </c>
      <c r="J730" s="14"/>
      <c r="K730" s="3">
        <v>100</v>
      </c>
      <c r="L730" t="s">
        <v>212</v>
      </c>
      <c r="M730" t="s">
        <v>209</v>
      </c>
      <c r="N730" t="s">
        <v>36</v>
      </c>
      <c r="O730">
        <v>0</v>
      </c>
      <c r="P730" t="s">
        <v>1073</v>
      </c>
      <c r="Q730" t="s">
        <v>1073</v>
      </c>
      <c r="R730" t="s">
        <v>1073</v>
      </c>
      <c r="S730" t="str">
        <f t="shared" si="27"/>
        <v/>
      </c>
    </row>
    <row r="731" spans="1:19" x14ac:dyDescent="0.15">
      <c r="A731">
        <v>730</v>
      </c>
      <c r="B731">
        <v>2020</v>
      </c>
      <c r="C731" t="s">
        <v>21</v>
      </c>
      <c r="D731" t="s">
        <v>22</v>
      </c>
      <c r="F731" s="3" t="s">
        <v>23</v>
      </c>
      <c r="G731" s="3" t="s">
        <v>23</v>
      </c>
      <c r="H731" t="s">
        <v>24</v>
      </c>
      <c r="I731" s="3" t="s">
        <v>25</v>
      </c>
      <c r="J731" s="14"/>
      <c r="K731" s="3">
        <v>0</v>
      </c>
      <c r="L731" t="s">
        <v>212</v>
      </c>
      <c r="M731" t="s">
        <v>209</v>
      </c>
      <c r="N731" t="s">
        <v>36</v>
      </c>
      <c r="O731">
        <v>0</v>
      </c>
      <c r="P731" t="s">
        <v>1081</v>
      </c>
      <c r="Q731" t="s">
        <v>1073</v>
      </c>
      <c r="R731" t="s">
        <v>1073</v>
      </c>
      <c r="S731" t="str">
        <f t="shared" si="27"/>
        <v/>
      </c>
    </row>
    <row r="732" spans="1:19" x14ac:dyDescent="0.15">
      <c r="A732">
        <v>731</v>
      </c>
      <c r="B732">
        <v>2020</v>
      </c>
      <c r="C732" t="s">
        <v>541</v>
      </c>
      <c r="D732" t="s">
        <v>542</v>
      </c>
      <c r="F732" s="3" t="s">
        <v>23</v>
      </c>
      <c r="G732" s="3" t="s">
        <v>23</v>
      </c>
      <c r="H732" t="s">
        <v>71</v>
      </c>
      <c r="I732" s="3" t="s">
        <v>17</v>
      </c>
      <c r="J732" s="14"/>
      <c r="K732" s="3">
        <v>100</v>
      </c>
      <c r="L732" t="s">
        <v>212</v>
      </c>
      <c r="M732" t="s">
        <v>209</v>
      </c>
      <c r="N732" t="s">
        <v>36</v>
      </c>
      <c r="O732">
        <v>0</v>
      </c>
      <c r="P732" t="s">
        <v>1073</v>
      </c>
      <c r="Q732" t="s">
        <v>1073</v>
      </c>
      <c r="R732" t="s">
        <v>1073</v>
      </c>
      <c r="S732" t="str">
        <f t="shared" si="27"/>
        <v/>
      </c>
    </row>
    <row r="733" spans="1:19" x14ac:dyDescent="0.15">
      <c r="A733">
        <v>732</v>
      </c>
      <c r="B733">
        <v>2020</v>
      </c>
      <c r="C733" t="s">
        <v>64</v>
      </c>
      <c r="D733" t="s">
        <v>65</v>
      </c>
      <c r="F733" s="3" t="s">
        <v>23</v>
      </c>
      <c r="G733" s="3" t="s">
        <v>23</v>
      </c>
      <c r="H733" t="s">
        <v>24</v>
      </c>
      <c r="I733" s="3" t="s">
        <v>25</v>
      </c>
      <c r="J733" s="14"/>
      <c r="K733" s="3">
        <v>0</v>
      </c>
      <c r="L733" t="s">
        <v>212</v>
      </c>
      <c r="M733" t="s">
        <v>209</v>
      </c>
      <c r="N733" t="s">
        <v>20</v>
      </c>
      <c r="O733">
        <v>0</v>
      </c>
      <c r="P733" t="s">
        <v>1084</v>
      </c>
      <c r="Q733" t="s">
        <v>1073</v>
      </c>
      <c r="R733" t="s">
        <v>1073</v>
      </c>
      <c r="S733" t="str">
        <f t="shared" si="27"/>
        <v/>
      </c>
    </row>
    <row r="734" spans="1:19" x14ac:dyDescent="0.15">
      <c r="A734">
        <v>733</v>
      </c>
      <c r="B734">
        <v>2020</v>
      </c>
      <c r="C734" t="s">
        <v>282</v>
      </c>
      <c r="D734" t="s">
        <v>283</v>
      </c>
      <c r="F734" s="3" t="s">
        <v>23</v>
      </c>
      <c r="G734" s="3" t="s">
        <v>23</v>
      </c>
      <c r="H734" t="s">
        <v>24</v>
      </c>
      <c r="I734" s="3" t="s">
        <v>25</v>
      </c>
      <c r="J734" s="14"/>
      <c r="K734" s="3">
        <v>0</v>
      </c>
      <c r="L734" t="s">
        <v>18</v>
      </c>
      <c r="M734" t="s">
        <v>209</v>
      </c>
      <c r="N734" t="s">
        <v>36</v>
      </c>
      <c r="O734">
        <v>1</v>
      </c>
      <c r="P734" t="s">
        <v>1081</v>
      </c>
      <c r="Q734" t="s">
        <v>1073</v>
      </c>
      <c r="R734" t="s">
        <v>1073</v>
      </c>
      <c r="S734" t="str">
        <f t="shared" si="27"/>
        <v/>
      </c>
    </row>
    <row r="735" spans="1:19" x14ac:dyDescent="0.15">
      <c r="A735">
        <v>734</v>
      </c>
      <c r="B735">
        <v>2020</v>
      </c>
      <c r="C735" t="s">
        <v>266</v>
      </c>
      <c r="D735" t="s">
        <v>226</v>
      </c>
      <c r="F735" s="3" t="s">
        <v>23</v>
      </c>
      <c r="G735" s="3" t="s">
        <v>23</v>
      </c>
      <c r="H735" t="s">
        <v>24</v>
      </c>
      <c r="I735" s="3" t="s">
        <v>25</v>
      </c>
      <c r="J735" s="14"/>
      <c r="K735" s="3">
        <v>0</v>
      </c>
      <c r="L735" t="s">
        <v>212</v>
      </c>
      <c r="M735" t="s">
        <v>209</v>
      </c>
      <c r="N735" t="s">
        <v>20</v>
      </c>
      <c r="O735">
        <v>0</v>
      </c>
      <c r="P735" t="s">
        <v>1081</v>
      </c>
      <c r="Q735" t="s">
        <v>1073</v>
      </c>
      <c r="R735" t="s">
        <v>1073</v>
      </c>
      <c r="S735" t="str">
        <f t="shared" si="27"/>
        <v/>
      </c>
    </row>
    <row r="736" spans="1:19" x14ac:dyDescent="0.15">
      <c r="A736">
        <v>735</v>
      </c>
      <c r="B736">
        <v>2020</v>
      </c>
      <c r="C736" t="s">
        <v>543</v>
      </c>
      <c r="D736" t="s">
        <v>313</v>
      </c>
      <c r="F736" s="3" t="s">
        <v>314</v>
      </c>
      <c r="G736" s="3" t="s">
        <v>43</v>
      </c>
      <c r="H736" t="s">
        <v>24</v>
      </c>
      <c r="I736" s="3" t="s">
        <v>25</v>
      </c>
      <c r="J736" s="14"/>
      <c r="K736" s="3">
        <v>50</v>
      </c>
      <c r="L736" t="s">
        <v>212</v>
      </c>
      <c r="M736" t="s">
        <v>209</v>
      </c>
      <c r="N736" t="s">
        <v>20</v>
      </c>
      <c r="O736">
        <v>0</v>
      </c>
      <c r="P736" t="s">
        <v>1073</v>
      </c>
      <c r="Q736" t="s">
        <v>1073</v>
      </c>
      <c r="R736" t="s">
        <v>1073</v>
      </c>
      <c r="S736" t="str">
        <f t="shared" si="27"/>
        <v>NI&gt;10</v>
      </c>
    </row>
    <row r="737" spans="1:19" x14ac:dyDescent="0.15">
      <c r="A737">
        <v>736</v>
      </c>
      <c r="B737">
        <v>2020</v>
      </c>
      <c r="C737" t="s">
        <v>251</v>
      </c>
      <c r="D737" t="s">
        <v>252</v>
      </c>
      <c r="F737" s="3" t="s">
        <v>23</v>
      </c>
      <c r="G737" s="3" t="s">
        <v>23</v>
      </c>
      <c r="H737" t="s">
        <v>16</v>
      </c>
      <c r="I737" s="3" t="s">
        <v>17</v>
      </c>
      <c r="J737" s="14"/>
      <c r="K737" s="3">
        <v>100</v>
      </c>
      <c r="L737" t="s">
        <v>212</v>
      </c>
      <c r="M737" t="s">
        <v>209</v>
      </c>
      <c r="N737" t="s">
        <v>20</v>
      </c>
      <c r="O737">
        <v>0</v>
      </c>
      <c r="P737" t="s">
        <v>1085</v>
      </c>
      <c r="Q737" t="s">
        <v>1082</v>
      </c>
      <c r="R737" t="s">
        <v>1073</v>
      </c>
      <c r="S737" t="str">
        <f t="shared" si="27"/>
        <v/>
      </c>
    </row>
    <row r="738" spans="1:19" x14ac:dyDescent="0.15">
      <c r="A738">
        <v>737</v>
      </c>
      <c r="B738">
        <v>2020</v>
      </c>
      <c r="C738" t="s">
        <v>270</v>
      </c>
      <c r="D738" t="s">
        <v>284</v>
      </c>
      <c r="F738" s="3" t="s">
        <v>23</v>
      </c>
      <c r="G738" s="3" t="s">
        <v>23</v>
      </c>
      <c r="H738" t="s">
        <v>71</v>
      </c>
      <c r="I738" s="3" t="s">
        <v>17</v>
      </c>
      <c r="J738" s="14"/>
      <c r="K738" s="3">
        <v>100</v>
      </c>
      <c r="L738" t="s">
        <v>212</v>
      </c>
      <c r="M738" t="s">
        <v>209</v>
      </c>
      <c r="N738" t="s">
        <v>20</v>
      </c>
      <c r="O738">
        <v>0</v>
      </c>
      <c r="P738" t="s">
        <v>1073</v>
      </c>
      <c r="Q738" t="s">
        <v>1073</v>
      </c>
      <c r="R738" t="s">
        <v>1073</v>
      </c>
      <c r="S738" t="str">
        <f t="shared" si="27"/>
        <v/>
      </c>
    </row>
    <row r="739" spans="1:19" x14ac:dyDescent="0.15">
      <c r="A739">
        <v>738</v>
      </c>
      <c r="B739">
        <v>2020</v>
      </c>
      <c r="C739" t="s">
        <v>272</v>
      </c>
      <c r="D739" t="s">
        <v>273</v>
      </c>
      <c r="F739" s="3" t="s">
        <v>23</v>
      </c>
      <c r="G739" s="3" t="s">
        <v>23</v>
      </c>
      <c r="H739" t="s">
        <v>16</v>
      </c>
      <c r="I739" s="3" t="s">
        <v>17</v>
      </c>
      <c r="J739" s="14"/>
      <c r="K739" s="3">
        <v>100</v>
      </c>
      <c r="L739" t="s">
        <v>212</v>
      </c>
      <c r="M739" t="s">
        <v>209</v>
      </c>
      <c r="N739" t="s">
        <v>36</v>
      </c>
      <c r="O739">
        <v>0</v>
      </c>
      <c r="P739" t="s">
        <v>1081</v>
      </c>
      <c r="Q739" t="s">
        <v>1073</v>
      </c>
      <c r="R739" t="s">
        <v>1073</v>
      </c>
      <c r="S739" t="str">
        <f t="shared" si="27"/>
        <v/>
      </c>
    </row>
    <row r="740" spans="1:19" x14ac:dyDescent="0.15">
      <c r="A740">
        <v>739</v>
      </c>
      <c r="B740">
        <v>2019</v>
      </c>
      <c r="C740" t="s">
        <v>544</v>
      </c>
      <c r="D740" t="s">
        <v>545</v>
      </c>
      <c r="F740" t="s">
        <v>23</v>
      </c>
      <c r="G740" t="s">
        <v>23</v>
      </c>
      <c r="H740" t="s">
        <v>24</v>
      </c>
      <c r="I740" t="s">
        <v>25</v>
      </c>
      <c r="J740">
        <v>275</v>
      </c>
      <c r="K740"/>
      <c r="N740" t="s">
        <v>20</v>
      </c>
      <c r="P740" t="s">
        <v>1081</v>
      </c>
      <c r="Q740" t="s">
        <v>1073</v>
      </c>
      <c r="R740" t="s">
        <v>1073</v>
      </c>
      <c r="S740" t="str">
        <f t="shared" si="27"/>
        <v/>
      </c>
    </row>
    <row r="741" spans="1:19" x14ac:dyDescent="0.15">
      <c r="A741">
        <v>740</v>
      </c>
      <c r="B741">
        <v>2019</v>
      </c>
      <c r="C741" t="s">
        <v>137</v>
      </c>
      <c r="D741" t="s">
        <v>213</v>
      </c>
      <c r="F741" t="s">
        <v>23</v>
      </c>
      <c r="G741" t="s">
        <v>23</v>
      </c>
      <c r="H741" t="s">
        <v>16</v>
      </c>
      <c r="I741" t="s">
        <v>546</v>
      </c>
      <c r="J741">
        <v>585</v>
      </c>
      <c r="K741"/>
      <c r="N741" t="s">
        <v>36</v>
      </c>
      <c r="P741" t="s">
        <v>1081</v>
      </c>
      <c r="Q741" t="s">
        <v>1073</v>
      </c>
      <c r="R741" t="s">
        <v>1073</v>
      </c>
      <c r="S741" t="str">
        <f t="shared" si="27"/>
        <v/>
      </c>
    </row>
    <row r="742" spans="1:19" x14ac:dyDescent="0.15">
      <c r="A742">
        <v>741</v>
      </c>
      <c r="B742">
        <v>2019</v>
      </c>
      <c r="C742" t="s">
        <v>218</v>
      </c>
      <c r="D742" t="s">
        <v>219</v>
      </c>
      <c r="F742" t="s">
        <v>23</v>
      </c>
      <c r="G742" t="s">
        <v>23</v>
      </c>
      <c r="H742" t="s">
        <v>24</v>
      </c>
      <c r="I742" t="s">
        <v>547</v>
      </c>
      <c r="J742">
        <v>295</v>
      </c>
      <c r="K742"/>
      <c r="N742" t="s">
        <v>36</v>
      </c>
      <c r="P742" t="s">
        <v>1081</v>
      </c>
      <c r="Q742" t="s">
        <v>1073</v>
      </c>
      <c r="R742" t="s">
        <v>1073</v>
      </c>
      <c r="S742" t="str">
        <f t="shared" si="27"/>
        <v/>
      </c>
    </row>
    <row r="743" spans="1:19" x14ac:dyDescent="0.15">
      <c r="A743">
        <v>742</v>
      </c>
      <c r="B743">
        <v>2019</v>
      </c>
      <c r="C743" t="s">
        <v>87</v>
      </c>
      <c r="D743" t="s">
        <v>220</v>
      </c>
      <c r="F743" t="s">
        <v>89</v>
      </c>
      <c r="G743" t="s">
        <v>43</v>
      </c>
      <c r="H743" t="s">
        <v>16</v>
      </c>
      <c r="I743" t="s">
        <v>548</v>
      </c>
      <c r="J743">
        <v>525</v>
      </c>
      <c r="K743"/>
      <c r="N743" t="s">
        <v>36</v>
      </c>
      <c r="P743" t="s">
        <v>1073</v>
      </c>
      <c r="Q743" t="s">
        <v>1073</v>
      </c>
      <c r="R743" t="s">
        <v>1073</v>
      </c>
      <c r="S743" t="str">
        <f t="shared" si="27"/>
        <v/>
      </c>
    </row>
    <row r="744" spans="1:19" x14ac:dyDescent="0.15">
      <c r="A744">
        <v>743</v>
      </c>
      <c r="B744">
        <v>2019</v>
      </c>
      <c r="C744" t="s">
        <v>258</v>
      </c>
      <c r="D744" t="s">
        <v>101</v>
      </c>
      <c r="F744" t="s">
        <v>23</v>
      </c>
      <c r="G744" t="s">
        <v>23</v>
      </c>
      <c r="H744" t="s">
        <v>24</v>
      </c>
      <c r="I744" t="s">
        <v>25</v>
      </c>
      <c r="J744">
        <v>275</v>
      </c>
      <c r="K744"/>
      <c r="N744" t="s">
        <v>36</v>
      </c>
      <c r="P744" t="s">
        <v>1081</v>
      </c>
      <c r="Q744" t="s">
        <v>1073</v>
      </c>
      <c r="R744" t="s">
        <v>1073</v>
      </c>
      <c r="S744" t="str">
        <f t="shared" si="27"/>
        <v/>
      </c>
    </row>
    <row r="745" spans="1:19" x14ac:dyDescent="0.15">
      <c r="A745">
        <v>744</v>
      </c>
      <c r="B745">
        <v>2019</v>
      </c>
      <c r="C745" t="s">
        <v>408</v>
      </c>
      <c r="D745" t="s">
        <v>549</v>
      </c>
      <c r="F745" t="s">
        <v>23</v>
      </c>
      <c r="G745" t="s">
        <v>23</v>
      </c>
      <c r="H745" t="s">
        <v>24</v>
      </c>
      <c r="I745" t="s">
        <v>547</v>
      </c>
      <c r="J745">
        <v>295</v>
      </c>
      <c r="K745"/>
      <c r="N745" t="s">
        <v>36</v>
      </c>
      <c r="P745" t="s">
        <v>1081</v>
      </c>
      <c r="Q745" t="s">
        <v>1073</v>
      </c>
      <c r="R745" t="s">
        <v>1073</v>
      </c>
      <c r="S745" t="str">
        <f t="shared" si="27"/>
        <v/>
      </c>
    </row>
    <row r="746" spans="1:19" x14ac:dyDescent="0.15">
      <c r="A746">
        <v>745</v>
      </c>
      <c r="B746">
        <v>2019</v>
      </c>
      <c r="C746" t="s">
        <v>39</v>
      </c>
      <c r="D746" t="s">
        <v>40</v>
      </c>
      <c r="F746" t="s">
        <v>23</v>
      </c>
      <c r="G746" t="s">
        <v>23</v>
      </c>
      <c r="H746" t="s">
        <v>24</v>
      </c>
      <c r="I746" t="s">
        <v>547</v>
      </c>
      <c r="J746">
        <v>295</v>
      </c>
      <c r="K746"/>
      <c r="N746" t="s">
        <v>36</v>
      </c>
      <c r="P746" t="s">
        <v>1081</v>
      </c>
      <c r="Q746" t="s">
        <v>1073</v>
      </c>
      <c r="R746" t="s">
        <v>1073</v>
      </c>
      <c r="S746" t="str">
        <f t="shared" si="27"/>
        <v/>
      </c>
    </row>
    <row r="747" spans="1:19" x14ac:dyDescent="0.15">
      <c r="A747">
        <v>746</v>
      </c>
      <c r="B747">
        <v>2019</v>
      </c>
      <c r="C747" t="s">
        <v>45</v>
      </c>
      <c r="D747" t="s">
        <v>46</v>
      </c>
      <c r="F747" t="s">
        <v>47</v>
      </c>
      <c r="G747" t="s">
        <v>48</v>
      </c>
      <c r="H747" t="s">
        <v>67</v>
      </c>
      <c r="I747" t="s">
        <v>547</v>
      </c>
      <c r="J747">
        <v>295</v>
      </c>
      <c r="K747"/>
      <c r="N747" t="s">
        <v>36</v>
      </c>
      <c r="P747">
        <v>0</v>
      </c>
      <c r="Q747" t="s">
        <v>1073</v>
      </c>
      <c r="R747" t="s">
        <v>1073</v>
      </c>
      <c r="S747" t="str">
        <f t="shared" si="27"/>
        <v>NI&gt;10</v>
      </c>
    </row>
    <row r="748" spans="1:19" x14ac:dyDescent="0.15">
      <c r="A748">
        <v>747</v>
      </c>
      <c r="B748">
        <v>2019</v>
      </c>
      <c r="C748" t="s">
        <v>206</v>
      </c>
      <c r="D748" t="s">
        <v>223</v>
      </c>
      <c r="F748" t="s">
        <v>23</v>
      </c>
      <c r="G748" t="s">
        <v>23</v>
      </c>
      <c r="H748" t="s">
        <v>24</v>
      </c>
      <c r="I748" t="s">
        <v>547</v>
      </c>
      <c r="J748">
        <v>295</v>
      </c>
      <c r="K748"/>
      <c r="N748" t="s">
        <v>20</v>
      </c>
      <c r="P748" t="s">
        <v>1081</v>
      </c>
      <c r="Q748" t="s">
        <v>1073</v>
      </c>
      <c r="R748" t="s">
        <v>1073</v>
      </c>
      <c r="S748" t="str">
        <f t="shared" si="27"/>
        <v/>
      </c>
    </row>
    <row r="749" spans="1:19" x14ac:dyDescent="0.15">
      <c r="A749">
        <v>748</v>
      </c>
      <c r="B749">
        <v>2019</v>
      </c>
      <c r="C749" t="s">
        <v>119</v>
      </c>
      <c r="D749" t="s">
        <v>120</v>
      </c>
      <c r="F749" t="s">
        <v>121</v>
      </c>
      <c r="G749" t="s">
        <v>43</v>
      </c>
      <c r="H749" t="s">
        <v>24</v>
      </c>
      <c r="I749" t="s">
        <v>547</v>
      </c>
      <c r="J749">
        <v>735</v>
      </c>
      <c r="K749"/>
      <c r="N749" t="s">
        <v>36</v>
      </c>
      <c r="P749" t="s">
        <v>1073</v>
      </c>
      <c r="Q749" t="s">
        <v>1073</v>
      </c>
      <c r="R749" t="s">
        <v>1073</v>
      </c>
      <c r="S749" t="str">
        <f t="shared" si="27"/>
        <v/>
      </c>
    </row>
    <row r="750" spans="1:19" x14ac:dyDescent="0.15">
      <c r="A750">
        <v>749</v>
      </c>
      <c r="B750">
        <v>2019</v>
      </c>
      <c r="C750" t="s">
        <v>350</v>
      </c>
      <c r="D750" t="s">
        <v>261</v>
      </c>
      <c r="F750" t="s">
        <v>23</v>
      </c>
      <c r="G750" t="s">
        <v>23</v>
      </c>
      <c r="H750" t="s">
        <v>24</v>
      </c>
      <c r="I750" t="s">
        <v>547</v>
      </c>
      <c r="J750">
        <v>295</v>
      </c>
      <c r="K750"/>
      <c r="N750" t="s">
        <v>20</v>
      </c>
      <c r="P750" t="s">
        <v>1084</v>
      </c>
      <c r="Q750" t="s">
        <v>1073</v>
      </c>
      <c r="R750" t="s">
        <v>1073</v>
      </c>
      <c r="S750" t="str">
        <f t="shared" si="27"/>
        <v/>
      </c>
    </row>
    <row r="751" spans="1:19" x14ac:dyDescent="0.15">
      <c r="A751">
        <v>750</v>
      </c>
      <c r="B751">
        <v>2019</v>
      </c>
      <c r="F751" t="s">
        <v>50</v>
      </c>
      <c r="G751" t="s">
        <v>50</v>
      </c>
      <c r="H751" s="7" t="s">
        <v>54</v>
      </c>
      <c r="I751" t="s">
        <v>550</v>
      </c>
      <c r="J751">
        <v>0</v>
      </c>
      <c r="K751"/>
      <c r="N751" t="s">
        <v>20</v>
      </c>
      <c r="P751" t="s">
        <v>1073</v>
      </c>
      <c r="Q751" t="s">
        <v>1073</v>
      </c>
      <c r="R751" t="s">
        <v>1073</v>
      </c>
      <c r="S751" t="str">
        <f t="shared" si="27"/>
        <v/>
      </c>
    </row>
    <row r="752" spans="1:19" x14ac:dyDescent="0.15">
      <c r="A752">
        <v>751</v>
      </c>
      <c r="B752">
        <v>2019</v>
      </c>
      <c r="C752" t="s">
        <v>270</v>
      </c>
      <c r="F752" t="s">
        <v>23</v>
      </c>
      <c r="G752" t="s">
        <v>23</v>
      </c>
      <c r="H752" t="s">
        <v>71</v>
      </c>
      <c r="I752" t="s">
        <v>354</v>
      </c>
      <c r="J752">
        <v>150</v>
      </c>
      <c r="K752"/>
      <c r="N752" t="s">
        <v>36</v>
      </c>
      <c r="P752" t="s">
        <v>1073</v>
      </c>
      <c r="Q752" t="s">
        <v>1073</v>
      </c>
      <c r="R752" t="s">
        <v>1073</v>
      </c>
      <c r="S752" t="str">
        <f t="shared" si="27"/>
        <v/>
      </c>
    </row>
    <row r="753" spans="1:19" x14ac:dyDescent="0.15">
      <c r="A753">
        <v>752</v>
      </c>
      <c r="B753">
        <v>2019</v>
      </c>
      <c r="C753" t="s">
        <v>376</v>
      </c>
      <c r="D753" t="s">
        <v>551</v>
      </c>
      <c r="F753" t="s">
        <v>23</v>
      </c>
      <c r="G753" t="s">
        <v>23</v>
      </c>
      <c r="H753" t="s">
        <v>71</v>
      </c>
      <c r="I753" t="s">
        <v>546</v>
      </c>
      <c r="J753">
        <v>1135</v>
      </c>
      <c r="K753"/>
      <c r="N753" t="s">
        <v>50</v>
      </c>
      <c r="P753" t="s">
        <v>1073</v>
      </c>
      <c r="Q753" t="s">
        <v>1073</v>
      </c>
      <c r="R753" t="s">
        <v>1073</v>
      </c>
      <c r="S753" t="str">
        <f t="shared" si="27"/>
        <v/>
      </c>
    </row>
    <row r="754" spans="1:19" x14ac:dyDescent="0.15">
      <c r="A754">
        <v>753</v>
      </c>
      <c r="B754">
        <v>2019</v>
      </c>
      <c r="C754" t="s">
        <v>552</v>
      </c>
      <c r="D754" t="s">
        <v>146</v>
      </c>
      <c r="F754" t="s">
        <v>23</v>
      </c>
      <c r="G754" t="s">
        <v>23</v>
      </c>
      <c r="H754" t="s">
        <v>24</v>
      </c>
      <c r="I754" t="s">
        <v>547</v>
      </c>
      <c r="J754">
        <v>295</v>
      </c>
      <c r="K754"/>
      <c r="N754" t="s">
        <v>36</v>
      </c>
      <c r="P754" t="s">
        <v>1073</v>
      </c>
      <c r="Q754" t="s">
        <v>1073</v>
      </c>
      <c r="R754" t="s">
        <v>1073</v>
      </c>
      <c r="S754" t="str">
        <f t="shared" si="27"/>
        <v/>
      </c>
    </row>
    <row r="755" spans="1:19" x14ac:dyDescent="0.15">
      <c r="A755">
        <v>754</v>
      </c>
      <c r="B755">
        <v>2019</v>
      </c>
      <c r="C755" t="s">
        <v>151</v>
      </c>
      <c r="D755" t="s">
        <v>152</v>
      </c>
      <c r="F755" t="s">
        <v>23</v>
      </c>
      <c r="G755" t="s">
        <v>23</v>
      </c>
      <c r="H755" t="s">
        <v>24</v>
      </c>
      <c r="I755" t="s">
        <v>547</v>
      </c>
      <c r="J755">
        <v>735</v>
      </c>
      <c r="K755"/>
      <c r="N755" t="s">
        <v>20</v>
      </c>
      <c r="P755" t="s">
        <v>1084</v>
      </c>
      <c r="Q755" t="s">
        <v>1073</v>
      </c>
      <c r="R755" t="s">
        <v>1073</v>
      </c>
      <c r="S755" t="str">
        <f t="shared" si="27"/>
        <v/>
      </c>
    </row>
    <row r="756" spans="1:19" x14ac:dyDescent="0.15">
      <c r="A756">
        <v>755</v>
      </c>
      <c r="B756">
        <v>2019</v>
      </c>
      <c r="C756" t="s">
        <v>145</v>
      </c>
      <c r="D756" t="s">
        <v>146</v>
      </c>
      <c r="F756" t="s">
        <v>23</v>
      </c>
      <c r="G756" t="s">
        <v>23</v>
      </c>
      <c r="H756" t="s">
        <v>24</v>
      </c>
      <c r="I756" t="s">
        <v>25</v>
      </c>
      <c r="J756">
        <v>275</v>
      </c>
      <c r="K756"/>
      <c r="N756" t="s">
        <v>20</v>
      </c>
      <c r="P756" t="s">
        <v>1081</v>
      </c>
      <c r="Q756" t="s">
        <v>1073</v>
      </c>
      <c r="R756" t="s">
        <v>1073</v>
      </c>
      <c r="S756" t="str">
        <f t="shared" si="27"/>
        <v/>
      </c>
    </row>
    <row r="757" spans="1:19" x14ac:dyDescent="0.15">
      <c r="A757">
        <v>756</v>
      </c>
      <c r="B757">
        <v>2019</v>
      </c>
      <c r="C757" t="s">
        <v>227</v>
      </c>
      <c r="D757" t="s">
        <v>228</v>
      </c>
      <c r="F757" t="s">
        <v>23</v>
      </c>
      <c r="G757" t="s">
        <v>23</v>
      </c>
      <c r="H757" t="s">
        <v>24</v>
      </c>
      <c r="I757" t="s">
        <v>547</v>
      </c>
      <c r="J757">
        <v>295</v>
      </c>
      <c r="K757"/>
      <c r="N757" t="s">
        <v>20</v>
      </c>
      <c r="P757" t="s">
        <v>1081</v>
      </c>
      <c r="Q757" t="s">
        <v>1073</v>
      </c>
      <c r="R757" t="s">
        <v>1073</v>
      </c>
      <c r="S757" t="str">
        <f t="shared" si="27"/>
        <v/>
      </c>
    </row>
    <row r="758" spans="1:19" x14ac:dyDescent="0.15">
      <c r="A758">
        <v>757</v>
      </c>
      <c r="B758">
        <v>2019</v>
      </c>
      <c r="C758" t="s">
        <v>221</v>
      </c>
      <c r="D758" t="s">
        <v>222</v>
      </c>
      <c r="F758" t="s">
        <v>14</v>
      </c>
      <c r="G758" t="s">
        <v>15</v>
      </c>
      <c r="H758" t="s">
        <v>24</v>
      </c>
      <c r="I758" t="s">
        <v>547</v>
      </c>
      <c r="J758">
        <v>295</v>
      </c>
      <c r="K758"/>
      <c r="N758" t="s">
        <v>20</v>
      </c>
      <c r="P758" t="s">
        <v>1073</v>
      </c>
      <c r="Q758" t="s">
        <v>1073</v>
      </c>
      <c r="R758" t="s">
        <v>1073</v>
      </c>
      <c r="S758" t="str">
        <f t="shared" si="27"/>
        <v/>
      </c>
    </row>
    <row r="759" spans="1:19" x14ac:dyDescent="0.15">
      <c r="A759">
        <v>758</v>
      </c>
      <c r="B759">
        <v>2019</v>
      </c>
      <c r="C759" t="s">
        <v>553</v>
      </c>
      <c r="D759" t="s">
        <v>554</v>
      </c>
      <c r="F759" t="s">
        <v>23</v>
      </c>
      <c r="G759" t="s">
        <v>23</v>
      </c>
      <c r="H759" t="s">
        <v>71</v>
      </c>
      <c r="I759" t="s">
        <v>546</v>
      </c>
      <c r="J759">
        <v>1135</v>
      </c>
      <c r="K759"/>
      <c r="N759" t="s">
        <v>36</v>
      </c>
      <c r="P759" t="s">
        <v>1073</v>
      </c>
      <c r="Q759" t="s">
        <v>1073</v>
      </c>
      <c r="R759" t="s">
        <v>1073</v>
      </c>
      <c r="S759" t="str">
        <f t="shared" si="27"/>
        <v/>
      </c>
    </row>
    <row r="760" spans="1:19" x14ac:dyDescent="0.15">
      <c r="A760">
        <v>759</v>
      </c>
      <c r="B760">
        <v>2019</v>
      </c>
      <c r="C760" t="s">
        <v>555</v>
      </c>
      <c r="D760" t="s">
        <v>556</v>
      </c>
      <c r="F760" t="s">
        <v>23</v>
      </c>
      <c r="G760" t="s">
        <v>23</v>
      </c>
      <c r="H760" t="s">
        <v>67</v>
      </c>
      <c r="I760" t="s">
        <v>547</v>
      </c>
      <c r="J760">
        <v>295</v>
      </c>
      <c r="K760"/>
      <c r="N760" t="s">
        <v>36</v>
      </c>
      <c r="P760">
        <v>0</v>
      </c>
      <c r="Q760" t="s">
        <v>1073</v>
      </c>
      <c r="R760" t="s">
        <v>1073</v>
      </c>
      <c r="S760" t="str">
        <f t="shared" si="27"/>
        <v/>
      </c>
    </row>
    <row r="761" spans="1:19" x14ac:dyDescent="0.15">
      <c r="A761">
        <v>760</v>
      </c>
      <c r="B761">
        <v>2019</v>
      </c>
      <c r="C761" t="s">
        <v>229</v>
      </c>
      <c r="D761" t="s">
        <v>230</v>
      </c>
      <c r="F761" t="s">
        <v>23</v>
      </c>
      <c r="G761" t="s">
        <v>23</v>
      </c>
      <c r="H761" t="s">
        <v>16</v>
      </c>
      <c r="I761" t="s">
        <v>546</v>
      </c>
      <c r="J761">
        <v>585</v>
      </c>
      <c r="K761"/>
      <c r="N761" t="s">
        <v>36</v>
      </c>
      <c r="P761" t="s">
        <v>1081</v>
      </c>
      <c r="Q761" t="s">
        <v>1073</v>
      </c>
      <c r="R761" t="s">
        <v>1073</v>
      </c>
      <c r="S761" t="str">
        <f t="shared" si="27"/>
        <v/>
      </c>
    </row>
    <row r="762" spans="1:19" x14ac:dyDescent="0.15">
      <c r="A762">
        <v>761</v>
      </c>
      <c r="B762">
        <v>2019</v>
      </c>
      <c r="C762" t="s">
        <v>231</v>
      </c>
      <c r="D762" t="s">
        <v>232</v>
      </c>
      <c r="F762" t="s">
        <v>23</v>
      </c>
      <c r="G762" t="s">
        <v>23</v>
      </c>
      <c r="H762" t="s">
        <v>24</v>
      </c>
      <c r="I762" t="s">
        <v>547</v>
      </c>
      <c r="J762">
        <v>295</v>
      </c>
      <c r="K762"/>
      <c r="N762" t="s">
        <v>20</v>
      </c>
      <c r="P762" t="s">
        <v>1081</v>
      </c>
      <c r="Q762" t="s">
        <v>1073</v>
      </c>
      <c r="R762" t="s">
        <v>1073</v>
      </c>
      <c r="S762" t="str">
        <f t="shared" si="27"/>
        <v/>
      </c>
    </row>
    <row r="763" spans="1:19" x14ac:dyDescent="0.15">
      <c r="A763">
        <v>762</v>
      </c>
      <c r="B763">
        <v>2019</v>
      </c>
      <c r="C763" t="s">
        <v>126</v>
      </c>
      <c r="D763" t="s">
        <v>233</v>
      </c>
      <c r="F763" t="s">
        <v>96</v>
      </c>
      <c r="G763" t="s">
        <v>48</v>
      </c>
      <c r="H763" t="s">
        <v>16</v>
      </c>
      <c r="I763" t="s">
        <v>546</v>
      </c>
      <c r="J763">
        <v>585</v>
      </c>
      <c r="K763"/>
      <c r="N763" t="s">
        <v>36</v>
      </c>
      <c r="P763">
        <v>0</v>
      </c>
      <c r="Q763" t="s">
        <v>1073</v>
      </c>
      <c r="R763" t="s">
        <v>1073</v>
      </c>
      <c r="S763" t="str">
        <f t="shared" si="27"/>
        <v>NI&gt;10</v>
      </c>
    </row>
    <row r="764" spans="1:19" x14ac:dyDescent="0.15">
      <c r="A764">
        <v>763</v>
      </c>
      <c r="B764">
        <v>2019</v>
      </c>
      <c r="C764" t="s">
        <v>557</v>
      </c>
      <c r="D764" t="s">
        <v>558</v>
      </c>
      <c r="F764" t="s">
        <v>14</v>
      </c>
      <c r="G764" t="s">
        <v>15</v>
      </c>
      <c r="H764" t="s">
        <v>24</v>
      </c>
      <c r="I764" t="s">
        <v>547</v>
      </c>
      <c r="J764">
        <v>295</v>
      </c>
      <c r="K764"/>
      <c r="N764" t="s">
        <v>36</v>
      </c>
      <c r="P764" t="s">
        <v>1073</v>
      </c>
      <c r="Q764" t="s">
        <v>1073</v>
      </c>
      <c r="R764" t="s">
        <v>1073</v>
      </c>
      <c r="S764" t="str">
        <f t="shared" si="27"/>
        <v/>
      </c>
    </row>
    <row r="765" spans="1:19" x14ac:dyDescent="0.15">
      <c r="A765">
        <v>764</v>
      </c>
      <c r="B765">
        <v>2019</v>
      </c>
      <c r="C765" t="s">
        <v>234</v>
      </c>
      <c r="D765" t="s">
        <v>235</v>
      </c>
      <c r="F765" t="s">
        <v>23</v>
      </c>
      <c r="G765" t="s">
        <v>23</v>
      </c>
      <c r="H765" t="s">
        <v>16</v>
      </c>
      <c r="I765" t="s">
        <v>548</v>
      </c>
      <c r="J765">
        <v>525</v>
      </c>
      <c r="K765"/>
      <c r="N765" t="s">
        <v>20</v>
      </c>
      <c r="P765" t="s">
        <v>1081</v>
      </c>
      <c r="Q765" t="s">
        <v>1073</v>
      </c>
      <c r="R765" t="s">
        <v>1073</v>
      </c>
      <c r="S765" t="str">
        <f t="shared" si="27"/>
        <v/>
      </c>
    </row>
    <row r="766" spans="1:19" x14ac:dyDescent="0.15">
      <c r="A766">
        <v>765</v>
      </c>
      <c r="B766">
        <v>2019</v>
      </c>
      <c r="C766" t="s">
        <v>414</v>
      </c>
      <c r="D766" t="s">
        <v>415</v>
      </c>
      <c r="F766" t="s">
        <v>23</v>
      </c>
      <c r="G766" t="s">
        <v>23</v>
      </c>
      <c r="H766" t="s">
        <v>71</v>
      </c>
      <c r="I766" t="s">
        <v>546</v>
      </c>
      <c r="J766">
        <v>585</v>
      </c>
      <c r="K766"/>
      <c r="N766" t="s">
        <v>20</v>
      </c>
      <c r="P766" t="s">
        <v>1073</v>
      </c>
      <c r="Q766" t="s">
        <v>1073</v>
      </c>
      <c r="R766" t="s">
        <v>1073</v>
      </c>
      <c r="S766" t="str">
        <f t="shared" si="27"/>
        <v/>
      </c>
    </row>
    <row r="767" spans="1:19" x14ac:dyDescent="0.15">
      <c r="A767">
        <v>766</v>
      </c>
      <c r="B767">
        <v>2019</v>
      </c>
      <c r="C767" t="s">
        <v>559</v>
      </c>
      <c r="D767" t="s">
        <v>560</v>
      </c>
      <c r="F767" t="s">
        <v>23</v>
      </c>
      <c r="G767" t="s">
        <v>23</v>
      </c>
      <c r="H767" t="s">
        <v>16</v>
      </c>
      <c r="I767" t="s">
        <v>546</v>
      </c>
      <c r="J767">
        <v>685</v>
      </c>
      <c r="K767"/>
      <c r="N767" t="s">
        <v>36</v>
      </c>
      <c r="P767" t="s">
        <v>1085</v>
      </c>
      <c r="Q767" t="s">
        <v>1082</v>
      </c>
      <c r="R767" t="s">
        <v>1073</v>
      </c>
      <c r="S767" t="str">
        <f t="shared" si="27"/>
        <v/>
      </c>
    </row>
    <row r="768" spans="1:19" x14ac:dyDescent="0.15">
      <c r="A768">
        <v>767</v>
      </c>
      <c r="B768">
        <v>2019</v>
      </c>
      <c r="C768" t="s">
        <v>238</v>
      </c>
      <c r="D768" t="s">
        <v>192</v>
      </c>
      <c r="F768" t="s">
        <v>23</v>
      </c>
      <c r="G768" t="s">
        <v>23</v>
      </c>
      <c r="H768" t="s">
        <v>71</v>
      </c>
      <c r="I768" t="s">
        <v>548</v>
      </c>
      <c r="J768">
        <v>625</v>
      </c>
      <c r="K768"/>
      <c r="N768" t="s">
        <v>36</v>
      </c>
      <c r="P768" t="s">
        <v>1073</v>
      </c>
      <c r="Q768" t="s">
        <v>1073</v>
      </c>
      <c r="R768" t="s">
        <v>1073</v>
      </c>
      <c r="S768" t="str">
        <f t="shared" si="27"/>
        <v/>
      </c>
    </row>
    <row r="769" spans="1:19" x14ac:dyDescent="0.15">
      <c r="A769">
        <v>768</v>
      </c>
      <c r="B769">
        <v>2019</v>
      </c>
      <c r="C769" t="s">
        <v>239</v>
      </c>
      <c r="D769" t="s">
        <v>240</v>
      </c>
      <c r="F769" t="s">
        <v>23</v>
      </c>
      <c r="G769" t="s">
        <v>23</v>
      </c>
      <c r="H769" t="s">
        <v>16</v>
      </c>
      <c r="I769" t="s">
        <v>548</v>
      </c>
      <c r="J769">
        <v>525</v>
      </c>
      <c r="K769"/>
      <c r="N769" t="s">
        <v>36</v>
      </c>
      <c r="P769" t="s">
        <v>1081</v>
      </c>
      <c r="Q769" t="s">
        <v>1073</v>
      </c>
      <c r="R769" t="s">
        <v>1073</v>
      </c>
      <c r="S769" t="str">
        <f t="shared" si="27"/>
        <v/>
      </c>
    </row>
    <row r="770" spans="1:19" x14ac:dyDescent="0.15">
      <c r="A770">
        <v>769</v>
      </c>
      <c r="B770">
        <v>2019</v>
      </c>
      <c r="C770" t="s">
        <v>245</v>
      </c>
      <c r="D770" t="s">
        <v>246</v>
      </c>
      <c r="F770" t="s">
        <v>23</v>
      </c>
      <c r="G770" t="s">
        <v>23</v>
      </c>
      <c r="H770" t="s">
        <v>67</v>
      </c>
      <c r="I770" t="s">
        <v>546</v>
      </c>
      <c r="J770">
        <v>585</v>
      </c>
      <c r="K770"/>
      <c r="N770" t="s">
        <v>36</v>
      </c>
      <c r="P770">
        <v>0</v>
      </c>
      <c r="Q770" t="s">
        <v>1073</v>
      </c>
      <c r="R770" t="s">
        <v>1073</v>
      </c>
      <c r="S770" t="str">
        <f t="shared" ref="S770:S833" si="28">IF(ISNUMBER(SEARCH(F770,$AF$12)),"","NI&gt;10")</f>
        <v/>
      </c>
    </row>
    <row r="771" spans="1:19" x14ac:dyDescent="0.15">
      <c r="A771">
        <v>770</v>
      </c>
      <c r="B771">
        <v>2019</v>
      </c>
      <c r="C771" t="s">
        <v>110</v>
      </c>
      <c r="D771" t="s">
        <v>111</v>
      </c>
      <c r="E771" t="s">
        <v>105</v>
      </c>
      <c r="F771" t="s">
        <v>23</v>
      </c>
      <c r="G771" t="s">
        <v>23</v>
      </c>
      <c r="H771" t="s">
        <v>60</v>
      </c>
      <c r="I771" t="s">
        <v>547</v>
      </c>
      <c r="J771">
        <v>295</v>
      </c>
      <c r="K771"/>
      <c r="N771" t="s">
        <v>36</v>
      </c>
      <c r="P771" t="s">
        <v>1081</v>
      </c>
      <c r="Q771" t="s">
        <v>1073</v>
      </c>
      <c r="R771" t="s">
        <v>1073</v>
      </c>
      <c r="S771" t="str">
        <f t="shared" si="28"/>
        <v/>
      </c>
    </row>
    <row r="772" spans="1:19" x14ac:dyDescent="0.15">
      <c r="A772">
        <v>771</v>
      </c>
      <c r="B772">
        <v>2019</v>
      </c>
      <c r="C772" t="s">
        <v>249</v>
      </c>
      <c r="D772" t="s">
        <v>250</v>
      </c>
      <c r="F772" t="s">
        <v>70</v>
      </c>
      <c r="G772" t="s">
        <v>43</v>
      </c>
      <c r="H772" t="s">
        <v>49</v>
      </c>
      <c r="I772" t="s">
        <v>546</v>
      </c>
      <c r="J772">
        <v>585</v>
      </c>
      <c r="K772"/>
      <c r="N772" t="s">
        <v>36</v>
      </c>
      <c r="P772" t="s">
        <v>1073</v>
      </c>
      <c r="Q772" t="s">
        <v>1073</v>
      </c>
      <c r="R772" t="s">
        <v>1073</v>
      </c>
      <c r="S772" t="str">
        <f t="shared" si="28"/>
        <v/>
      </c>
    </row>
    <row r="773" spans="1:19" x14ac:dyDescent="0.15">
      <c r="A773">
        <v>772</v>
      </c>
      <c r="B773">
        <v>2019</v>
      </c>
      <c r="C773" t="s">
        <v>433</v>
      </c>
      <c r="D773" t="s">
        <v>246</v>
      </c>
      <c r="F773" t="s">
        <v>23</v>
      </c>
      <c r="G773" t="s">
        <v>23</v>
      </c>
      <c r="H773" t="s">
        <v>24</v>
      </c>
      <c r="I773" t="s">
        <v>547</v>
      </c>
      <c r="J773">
        <v>295</v>
      </c>
      <c r="K773"/>
      <c r="N773" t="s">
        <v>36</v>
      </c>
      <c r="P773" t="s">
        <v>1081</v>
      </c>
      <c r="Q773" t="s">
        <v>1073</v>
      </c>
      <c r="R773" t="s">
        <v>1073</v>
      </c>
      <c r="S773" t="str">
        <f t="shared" si="28"/>
        <v/>
      </c>
    </row>
    <row r="774" spans="1:19" x14ac:dyDescent="0.15">
      <c r="A774">
        <v>773</v>
      </c>
      <c r="B774">
        <v>2019</v>
      </c>
      <c r="C774" t="s">
        <v>218</v>
      </c>
      <c r="D774" t="s">
        <v>219</v>
      </c>
      <c r="E774" t="s">
        <v>322</v>
      </c>
      <c r="F774" t="s">
        <v>23</v>
      </c>
      <c r="G774" t="s">
        <v>23</v>
      </c>
      <c r="H774" t="s">
        <v>60</v>
      </c>
      <c r="I774" t="s">
        <v>547</v>
      </c>
      <c r="J774">
        <v>295</v>
      </c>
      <c r="K774"/>
      <c r="N774" t="s">
        <v>36</v>
      </c>
      <c r="P774" t="s">
        <v>1081</v>
      </c>
      <c r="Q774" t="s">
        <v>1073</v>
      </c>
      <c r="R774" t="s">
        <v>1073</v>
      </c>
      <c r="S774" t="str">
        <f t="shared" si="28"/>
        <v/>
      </c>
    </row>
    <row r="775" spans="1:19" x14ac:dyDescent="0.15">
      <c r="A775">
        <v>774</v>
      </c>
      <c r="B775">
        <v>2019</v>
      </c>
      <c r="C775" t="s">
        <v>201</v>
      </c>
      <c r="D775" t="s">
        <v>202</v>
      </c>
      <c r="F775" t="s">
        <v>203</v>
      </c>
      <c r="G775" t="s">
        <v>43</v>
      </c>
      <c r="H775" t="s">
        <v>24</v>
      </c>
      <c r="I775" t="s">
        <v>547</v>
      </c>
      <c r="J775">
        <v>295</v>
      </c>
      <c r="K775"/>
      <c r="N775" t="s">
        <v>36</v>
      </c>
      <c r="P775" t="s">
        <v>1073</v>
      </c>
      <c r="Q775" t="s">
        <v>1073</v>
      </c>
      <c r="R775" t="s">
        <v>1073</v>
      </c>
      <c r="S775" t="str">
        <f t="shared" si="28"/>
        <v>NI&gt;10</v>
      </c>
    </row>
    <row r="776" spans="1:19" x14ac:dyDescent="0.15">
      <c r="A776">
        <v>775</v>
      </c>
      <c r="B776">
        <v>2019</v>
      </c>
      <c r="C776" t="s">
        <v>45</v>
      </c>
      <c r="D776" t="s">
        <v>46</v>
      </c>
      <c r="F776" t="s">
        <v>47</v>
      </c>
      <c r="G776" t="s">
        <v>48</v>
      </c>
      <c r="H776" t="s">
        <v>67</v>
      </c>
      <c r="I776" t="s">
        <v>546</v>
      </c>
      <c r="J776">
        <v>585</v>
      </c>
      <c r="K776"/>
      <c r="N776" t="s">
        <v>20</v>
      </c>
      <c r="P776">
        <v>0</v>
      </c>
      <c r="Q776" t="s">
        <v>1073</v>
      </c>
      <c r="R776" t="s">
        <v>1073</v>
      </c>
      <c r="S776" t="str">
        <f t="shared" si="28"/>
        <v>NI&gt;10</v>
      </c>
    </row>
    <row r="777" spans="1:19" x14ac:dyDescent="0.15">
      <c r="A777">
        <v>776</v>
      </c>
      <c r="B777">
        <v>2019</v>
      </c>
      <c r="C777" t="s">
        <v>253</v>
      </c>
      <c r="D777" t="s">
        <v>254</v>
      </c>
      <c r="F777" t="s">
        <v>23</v>
      </c>
      <c r="G777" t="s">
        <v>23</v>
      </c>
      <c r="H777" t="s">
        <v>71</v>
      </c>
      <c r="I777" t="s">
        <v>546</v>
      </c>
      <c r="J777">
        <v>585</v>
      </c>
      <c r="K777"/>
      <c r="N777" t="s">
        <v>20</v>
      </c>
      <c r="P777" t="s">
        <v>1073</v>
      </c>
      <c r="Q777" t="s">
        <v>1073</v>
      </c>
      <c r="R777" t="s">
        <v>1073</v>
      </c>
      <c r="S777" t="str">
        <f t="shared" si="28"/>
        <v/>
      </c>
    </row>
    <row r="778" spans="1:19" x14ac:dyDescent="0.15">
      <c r="A778">
        <v>777</v>
      </c>
      <c r="B778">
        <v>2019</v>
      </c>
      <c r="C778" t="s">
        <v>481</v>
      </c>
      <c r="D778" t="s">
        <v>561</v>
      </c>
      <c r="F778" t="s">
        <v>23</v>
      </c>
      <c r="G778" t="s">
        <v>23</v>
      </c>
      <c r="H778" t="s">
        <v>71</v>
      </c>
      <c r="I778" t="s">
        <v>548</v>
      </c>
      <c r="J778">
        <v>1025</v>
      </c>
      <c r="K778"/>
      <c r="N778" t="s">
        <v>36</v>
      </c>
      <c r="P778" t="s">
        <v>1073</v>
      </c>
      <c r="Q778" t="s">
        <v>1073</v>
      </c>
      <c r="R778" t="s">
        <v>1073</v>
      </c>
      <c r="S778" t="str">
        <f t="shared" si="28"/>
        <v/>
      </c>
    </row>
    <row r="779" spans="1:19" x14ac:dyDescent="0.15">
      <c r="A779">
        <v>778</v>
      </c>
      <c r="B779">
        <v>2019</v>
      </c>
      <c r="C779" t="s">
        <v>562</v>
      </c>
      <c r="D779" t="s">
        <v>563</v>
      </c>
      <c r="F779" t="s">
        <v>70</v>
      </c>
      <c r="G779" t="s">
        <v>43</v>
      </c>
      <c r="H779" t="s">
        <v>71</v>
      </c>
      <c r="I779" t="s">
        <v>546</v>
      </c>
      <c r="J779">
        <v>1135</v>
      </c>
      <c r="K779"/>
      <c r="N779" t="s">
        <v>20</v>
      </c>
      <c r="P779" t="s">
        <v>1073</v>
      </c>
      <c r="Q779" t="s">
        <v>1073</v>
      </c>
      <c r="R779" t="s">
        <v>1073</v>
      </c>
      <c r="S779" t="str">
        <f t="shared" si="28"/>
        <v/>
      </c>
    </row>
    <row r="780" spans="1:19" x14ac:dyDescent="0.15">
      <c r="A780">
        <v>779</v>
      </c>
      <c r="B780">
        <v>2019</v>
      </c>
      <c r="C780" t="s">
        <v>564</v>
      </c>
      <c r="D780" t="s">
        <v>565</v>
      </c>
      <c r="F780" t="s">
        <v>23</v>
      </c>
      <c r="G780" t="s">
        <v>23</v>
      </c>
      <c r="H780" t="s">
        <v>71</v>
      </c>
      <c r="I780" t="s">
        <v>546</v>
      </c>
      <c r="J780">
        <v>585</v>
      </c>
      <c r="K780"/>
      <c r="N780" t="s">
        <v>20</v>
      </c>
      <c r="P780" t="s">
        <v>1073</v>
      </c>
      <c r="Q780" t="s">
        <v>1073</v>
      </c>
      <c r="R780" t="s">
        <v>1073</v>
      </c>
      <c r="S780" t="str">
        <f t="shared" si="28"/>
        <v/>
      </c>
    </row>
    <row r="781" spans="1:19" x14ac:dyDescent="0.15">
      <c r="A781">
        <v>780</v>
      </c>
      <c r="B781">
        <v>2019</v>
      </c>
      <c r="C781" t="s">
        <v>264</v>
      </c>
      <c r="D781" t="s">
        <v>566</v>
      </c>
      <c r="F781" t="s">
        <v>403</v>
      </c>
      <c r="G781" t="s">
        <v>35</v>
      </c>
      <c r="H781" t="s">
        <v>71</v>
      </c>
      <c r="I781" t="s">
        <v>548</v>
      </c>
      <c r="J781">
        <v>1325</v>
      </c>
      <c r="K781"/>
      <c r="N781" t="s">
        <v>36</v>
      </c>
      <c r="P781" t="s">
        <v>1073</v>
      </c>
      <c r="Q781" t="s">
        <v>1073</v>
      </c>
      <c r="R781" t="s">
        <v>1073</v>
      </c>
      <c r="S781" t="str">
        <f t="shared" si="28"/>
        <v/>
      </c>
    </row>
    <row r="782" spans="1:19" x14ac:dyDescent="0.15">
      <c r="A782">
        <v>781</v>
      </c>
      <c r="B782">
        <v>2019</v>
      </c>
      <c r="C782" t="s">
        <v>567</v>
      </c>
      <c r="D782" t="s">
        <v>568</v>
      </c>
      <c r="F782" t="s">
        <v>1079</v>
      </c>
      <c r="G782" t="s">
        <v>43</v>
      </c>
      <c r="H782" t="s">
        <v>49</v>
      </c>
      <c r="I782" t="s">
        <v>546</v>
      </c>
      <c r="J782">
        <v>1135</v>
      </c>
      <c r="K782"/>
      <c r="N782" t="s">
        <v>36</v>
      </c>
      <c r="P782" t="s">
        <v>1073</v>
      </c>
      <c r="Q782" t="s">
        <v>1073</v>
      </c>
      <c r="R782" t="s">
        <v>1073</v>
      </c>
      <c r="S782" t="str">
        <f t="shared" si="28"/>
        <v>NI&gt;10</v>
      </c>
    </row>
    <row r="783" spans="1:19" x14ac:dyDescent="0.15">
      <c r="A783">
        <v>782</v>
      </c>
      <c r="B783">
        <v>2019</v>
      </c>
      <c r="C783" t="s">
        <v>39</v>
      </c>
      <c r="D783" t="s">
        <v>40</v>
      </c>
      <c r="F783" t="s">
        <v>23</v>
      </c>
      <c r="G783" t="s">
        <v>23</v>
      </c>
      <c r="H783" t="s">
        <v>24</v>
      </c>
      <c r="I783" t="s">
        <v>25</v>
      </c>
      <c r="J783">
        <v>275</v>
      </c>
      <c r="K783"/>
      <c r="N783" t="s">
        <v>36</v>
      </c>
      <c r="P783" t="s">
        <v>1081</v>
      </c>
      <c r="Q783" t="s">
        <v>1073</v>
      </c>
      <c r="R783" t="s">
        <v>1073</v>
      </c>
      <c r="S783" t="str">
        <f t="shared" si="28"/>
        <v/>
      </c>
    </row>
    <row r="784" spans="1:19" x14ac:dyDescent="0.15">
      <c r="A784">
        <v>783</v>
      </c>
      <c r="B784">
        <v>2019</v>
      </c>
      <c r="C784" t="s">
        <v>216</v>
      </c>
      <c r="D784" t="s">
        <v>217</v>
      </c>
      <c r="F784" t="s">
        <v>23</v>
      </c>
      <c r="G784" t="s">
        <v>23</v>
      </c>
      <c r="H784" t="s">
        <v>71</v>
      </c>
      <c r="I784"/>
      <c r="J784">
        <v>585</v>
      </c>
      <c r="K784"/>
      <c r="N784" t="s">
        <v>36</v>
      </c>
      <c r="P784" t="s">
        <v>1073</v>
      </c>
      <c r="Q784" t="s">
        <v>1073</v>
      </c>
      <c r="R784" t="s">
        <v>1073</v>
      </c>
      <c r="S784" t="str">
        <f t="shared" si="28"/>
        <v/>
      </c>
    </row>
    <row r="785" spans="1:44" x14ac:dyDescent="0.15">
      <c r="A785">
        <v>784</v>
      </c>
      <c r="B785">
        <v>2019</v>
      </c>
      <c r="C785" t="s">
        <v>258</v>
      </c>
      <c r="D785" t="s">
        <v>259</v>
      </c>
      <c r="F785" t="s">
        <v>23</v>
      </c>
      <c r="G785" t="s">
        <v>23</v>
      </c>
      <c r="H785" t="s">
        <v>16</v>
      </c>
      <c r="I785" t="s">
        <v>548</v>
      </c>
      <c r="J785">
        <v>0</v>
      </c>
      <c r="K785"/>
      <c r="N785" t="s">
        <v>36</v>
      </c>
      <c r="P785" t="s">
        <v>1081</v>
      </c>
      <c r="Q785" t="s">
        <v>1073</v>
      </c>
      <c r="R785" t="s">
        <v>1073</v>
      </c>
      <c r="S785" t="str">
        <f t="shared" si="28"/>
        <v/>
      </c>
    </row>
    <row r="786" spans="1:44" x14ac:dyDescent="0.15">
      <c r="A786">
        <v>785</v>
      </c>
      <c r="B786">
        <v>2019</v>
      </c>
      <c r="C786" t="s">
        <v>258</v>
      </c>
      <c r="D786" t="s">
        <v>101</v>
      </c>
      <c r="E786" t="s">
        <v>102</v>
      </c>
      <c r="F786" t="s">
        <v>23</v>
      </c>
      <c r="G786" t="s">
        <v>23</v>
      </c>
      <c r="H786" s="7" t="s">
        <v>54</v>
      </c>
      <c r="I786" t="s">
        <v>550</v>
      </c>
      <c r="J786">
        <v>0</v>
      </c>
      <c r="K786"/>
      <c r="N786" t="s">
        <v>36</v>
      </c>
      <c r="P786" t="s">
        <v>1081</v>
      </c>
      <c r="Q786" t="s">
        <v>1073</v>
      </c>
      <c r="R786" t="s">
        <v>1073</v>
      </c>
      <c r="S786" t="str">
        <f t="shared" si="28"/>
        <v/>
      </c>
    </row>
    <row r="787" spans="1:44" x14ac:dyDescent="0.15">
      <c r="A787">
        <v>786</v>
      </c>
      <c r="B787">
        <v>2019</v>
      </c>
      <c r="C787" t="s">
        <v>382</v>
      </c>
      <c r="D787" t="s">
        <v>383</v>
      </c>
      <c r="F787" t="s">
        <v>23</v>
      </c>
      <c r="G787" t="s">
        <v>23</v>
      </c>
      <c r="H787" t="s">
        <v>63</v>
      </c>
      <c r="I787" t="s">
        <v>548</v>
      </c>
      <c r="J787">
        <v>525</v>
      </c>
      <c r="K787"/>
      <c r="N787" t="s">
        <v>36</v>
      </c>
      <c r="P787">
        <v>0</v>
      </c>
      <c r="Q787" t="s">
        <v>1073</v>
      </c>
      <c r="R787" t="s">
        <v>1073</v>
      </c>
      <c r="S787" t="str">
        <f t="shared" si="28"/>
        <v/>
      </c>
    </row>
    <row r="788" spans="1:44" x14ac:dyDescent="0.15">
      <c r="A788">
        <v>787</v>
      </c>
      <c r="B788">
        <v>2019</v>
      </c>
      <c r="C788" t="s">
        <v>569</v>
      </c>
      <c r="D788" t="s">
        <v>570</v>
      </c>
      <c r="F788" t="s">
        <v>14</v>
      </c>
      <c r="G788" t="s">
        <v>15</v>
      </c>
      <c r="H788" t="s">
        <v>71</v>
      </c>
      <c r="I788" t="s">
        <v>546</v>
      </c>
      <c r="J788">
        <v>585</v>
      </c>
      <c r="K788"/>
      <c r="N788" t="s">
        <v>36</v>
      </c>
      <c r="P788" t="s">
        <v>1073</v>
      </c>
      <c r="Q788" t="s">
        <v>1073</v>
      </c>
      <c r="R788" t="s">
        <v>1073</v>
      </c>
      <c r="S788" t="str">
        <f t="shared" si="28"/>
        <v/>
      </c>
    </row>
    <row r="789" spans="1:44" x14ac:dyDescent="0.15">
      <c r="A789">
        <v>788</v>
      </c>
      <c r="B789">
        <v>2019</v>
      </c>
      <c r="C789" t="s">
        <v>264</v>
      </c>
      <c r="D789" t="s">
        <v>571</v>
      </c>
      <c r="F789" t="s">
        <v>23</v>
      </c>
      <c r="G789" t="s">
        <v>23</v>
      </c>
      <c r="H789" t="s">
        <v>71</v>
      </c>
      <c r="I789" t="s">
        <v>546</v>
      </c>
      <c r="J789">
        <v>2225</v>
      </c>
      <c r="K789"/>
      <c r="N789" t="s">
        <v>36</v>
      </c>
      <c r="P789" t="s">
        <v>1073</v>
      </c>
      <c r="Q789" t="s">
        <v>1073</v>
      </c>
      <c r="R789" t="s">
        <v>1073</v>
      </c>
      <c r="S789" t="str">
        <f t="shared" si="28"/>
        <v/>
      </c>
    </row>
    <row r="790" spans="1:44" x14ac:dyDescent="0.15">
      <c r="A790">
        <v>789</v>
      </c>
      <c r="B790">
        <v>2019</v>
      </c>
      <c r="C790" t="s">
        <v>272</v>
      </c>
      <c r="D790" t="s">
        <v>296</v>
      </c>
      <c r="E790" t="s">
        <v>332</v>
      </c>
      <c r="F790" t="s">
        <v>23</v>
      </c>
      <c r="G790" t="s">
        <v>23</v>
      </c>
      <c r="H790" t="s">
        <v>24</v>
      </c>
      <c r="I790" t="s">
        <v>275</v>
      </c>
      <c r="J790">
        <v>0</v>
      </c>
      <c r="K790"/>
      <c r="N790" t="s">
        <v>36</v>
      </c>
      <c r="P790" t="s">
        <v>1081</v>
      </c>
      <c r="Q790" t="s">
        <v>1073</v>
      </c>
      <c r="R790" t="s">
        <v>1073</v>
      </c>
      <c r="S790" t="str">
        <f t="shared" si="28"/>
        <v/>
      </c>
    </row>
    <row r="791" spans="1:44" x14ac:dyDescent="0.15">
      <c r="A791">
        <v>790</v>
      </c>
      <c r="B791">
        <v>2019</v>
      </c>
      <c r="C791" t="s">
        <v>137</v>
      </c>
      <c r="D791" t="s">
        <v>213</v>
      </c>
      <c r="F791" t="s">
        <v>23</v>
      </c>
      <c r="G791" t="s">
        <v>23</v>
      </c>
      <c r="H791" t="s">
        <v>24</v>
      </c>
      <c r="I791" t="s">
        <v>547</v>
      </c>
      <c r="J791">
        <v>295</v>
      </c>
      <c r="K791"/>
      <c r="N791" t="s">
        <v>36</v>
      </c>
      <c r="P791" t="s">
        <v>1081</v>
      </c>
      <c r="Q791" t="s">
        <v>1073</v>
      </c>
      <c r="R791" t="s">
        <v>1073</v>
      </c>
      <c r="S791" t="str">
        <f t="shared" si="28"/>
        <v/>
      </c>
    </row>
    <row r="792" spans="1:44" s="3" customFormat="1" x14ac:dyDescent="0.15">
      <c r="A792" s="3">
        <v>791</v>
      </c>
      <c r="B792" s="6">
        <v>2019</v>
      </c>
      <c r="C792" s="6" t="s">
        <v>572</v>
      </c>
      <c r="D792" s="6" t="s">
        <v>573</v>
      </c>
      <c r="E792" s="6"/>
      <c r="F792" s="6" t="s">
        <v>14</v>
      </c>
      <c r="G792" s="6" t="s">
        <v>15</v>
      </c>
      <c r="H792" s="6" t="s">
        <v>71</v>
      </c>
      <c r="I792" s="6" t="s">
        <v>546</v>
      </c>
      <c r="J792" s="6">
        <v>650</v>
      </c>
      <c r="K792" s="6"/>
      <c r="L792" s="6"/>
      <c r="N792" t="s">
        <v>36</v>
      </c>
      <c r="P792" t="s">
        <v>1073</v>
      </c>
      <c r="Q792" t="s">
        <v>1073</v>
      </c>
      <c r="R792" t="s">
        <v>1073</v>
      </c>
      <c r="S792" t="str">
        <f t="shared" si="28"/>
        <v/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H792"/>
      <c r="AI792"/>
      <c r="AJ792"/>
      <c r="AL792"/>
      <c r="AM792"/>
      <c r="AN792"/>
      <c r="AP792"/>
      <c r="AQ792"/>
      <c r="AR792"/>
    </row>
    <row r="793" spans="1:44" s="3" customFormat="1" x14ac:dyDescent="0.15">
      <c r="A793" s="3">
        <v>792</v>
      </c>
      <c r="B793" s="6">
        <v>2019</v>
      </c>
      <c r="C793" s="6" t="s">
        <v>572</v>
      </c>
      <c r="D793" s="6" t="s">
        <v>573</v>
      </c>
      <c r="E793" s="6"/>
      <c r="F793" s="6" t="s">
        <v>14</v>
      </c>
      <c r="G793" s="6" t="s">
        <v>15</v>
      </c>
      <c r="H793" s="6" t="s">
        <v>71</v>
      </c>
      <c r="I793" s="6" t="s">
        <v>546</v>
      </c>
      <c r="J793" s="6">
        <v>650</v>
      </c>
      <c r="K793" s="6"/>
      <c r="L793" s="6"/>
      <c r="N793" t="s">
        <v>36</v>
      </c>
      <c r="P793" t="s">
        <v>1073</v>
      </c>
      <c r="Q793" t="s">
        <v>1073</v>
      </c>
      <c r="R793" t="s">
        <v>1073</v>
      </c>
      <c r="S793" t="str">
        <f t="shared" si="28"/>
        <v/>
      </c>
      <c r="T793"/>
      <c r="U793"/>
      <c r="V793"/>
      <c r="W793"/>
      <c r="X793"/>
      <c r="Y793"/>
      <c r="Z793"/>
      <c r="AA793"/>
      <c r="AB793"/>
      <c r="AD793"/>
      <c r="AE793"/>
      <c r="AF793"/>
      <c r="AH793"/>
      <c r="AI793"/>
      <c r="AJ793"/>
      <c r="AL793"/>
      <c r="AM793"/>
      <c r="AN793"/>
      <c r="AP793"/>
      <c r="AQ793"/>
      <c r="AR793"/>
    </row>
    <row r="794" spans="1:44" s="3" customFormat="1" x14ac:dyDescent="0.15">
      <c r="A794" s="3">
        <v>793</v>
      </c>
      <c r="B794" s="6">
        <v>2019</v>
      </c>
      <c r="C794" s="6" t="s">
        <v>572</v>
      </c>
      <c r="D794" s="6" t="s">
        <v>573</v>
      </c>
      <c r="E794" s="6"/>
      <c r="F794" s="6" t="s">
        <v>14</v>
      </c>
      <c r="G794" s="6" t="s">
        <v>15</v>
      </c>
      <c r="H794" s="6" t="s">
        <v>71</v>
      </c>
      <c r="I794" s="6" t="s">
        <v>546</v>
      </c>
      <c r="J794" s="6">
        <v>735</v>
      </c>
      <c r="K794" s="6"/>
      <c r="L794" s="6"/>
      <c r="N794" t="s">
        <v>36</v>
      </c>
      <c r="P794" t="s">
        <v>1073</v>
      </c>
      <c r="Q794" t="s">
        <v>1073</v>
      </c>
      <c r="R794" t="s">
        <v>1073</v>
      </c>
      <c r="S794" t="str">
        <f t="shared" si="28"/>
        <v/>
      </c>
      <c r="T794"/>
      <c r="U794"/>
      <c r="V794"/>
      <c r="W794"/>
      <c r="X794"/>
      <c r="Y794"/>
      <c r="Z794"/>
      <c r="AA794"/>
      <c r="AB794"/>
      <c r="AD794"/>
      <c r="AE794"/>
      <c r="AF794"/>
      <c r="AH794"/>
      <c r="AI794"/>
      <c r="AJ794"/>
      <c r="AL794"/>
      <c r="AM794"/>
      <c r="AN794"/>
      <c r="AP794"/>
      <c r="AQ794"/>
      <c r="AR794"/>
    </row>
    <row r="795" spans="1:44" x14ac:dyDescent="0.15">
      <c r="A795">
        <v>794</v>
      </c>
      <c r="B795">
        <v>2019</v>
      </c>
      <c r="C795" t="s">
        <v>574</v>
      </c>
      <c r="D795" t="s">
        <v>575</v>
      </c>
      <c r="F795" t="s">
        <v>360</v>
      </c>
      <c r="G795" t="s">
        <v>43</v>
      </c>
      <c r="H795" t="s">
        <v>71</v>
      </c>
      <c r="I795" t="s">
        <v>546</v>
      </c>
      <c r="J795">
        <v>585</v>
      </c>
      <c r="K795"/>
      <c r="N795" t="s">
        <v>20</v>
      </c>
      <c r="P795" t="s">
        <v>1073</v>
      </c>
      <c r="Q795" t="s">
        <v>1073</v>
      </c>
      <c r="R795" t="s">
        <v>1073</v>
      </c>
      <c r="S795" t="str">
        <f t="shared" si="28"/>
        <v>NI&gt;10</v>
      </c>
      <c r="AC795" s="3"/>
    </row>
    <row r="796" spans="1:44" x14ac:dyDescent="0.15">
      <c r="A796">
        <v>795</v>
      </c>
      <c r="B796">
        <v>2019</v>
      </c>
      <c r="C796" t="s">
        <v>576</v>
      </c>
      <c r="D796" t="s">
        <v>284</v>
      </c>
      <c r="F796" t="s">
        <v>23</v>
      </c>
      <c r="G796" t="s">
        <v>23</v>
      </c>
      <c r="H796" t="s">
        <v>71</v>
      </c>
      <c r="I796" t="s">
        <v>548</v>
      </c>
      <c r="J796">
        <v>1325</v>
      </c>
      <c r="K796"/>
      <c r="N796" t="s">
        <v>36</v>
      </c>
      <c r="P796" t="s">
        <v>1073</v>
      </c>
      <c r="Q796" t="s">
        <v>1073</v>
      </c>
      <c r="R796" t="s">
        <v>1073</v>
      </c>
      <c r="S796" t="str">
        <f t="shared" si="28"/>
        <v/>
      </c>
      <c r="Y796" s="3"/>
    </row>
    <row r="797" spans="1:44" x14ac:dyDescent="0.15">
      <c r="A797">
        <v>796</v>
      </c>
      <c r="B797">
        <v>2019</v>
      </c>
      <c r="C797" t="s">
        <v>21</v>
      </c>
      <c r="D797" t="s">
        <v>22</v>
      </c>
      <c r="F797" t="s">
        <v>23</v>
      </c>
      <c r="G797" t="s">
        <v>23</v>
      </c>
      <c r="H797" t="s">
        <v>24</v>
      </c>
      <c r="I797" t="s">
        <v>547</v>
      </c>
      <c r="J797">
        <v>295</v>
      </c>
      <c r="K797"/>
      <c r="N797" t="s">
        <v>36</v>
      </c>
      <c r="P797" t="s">
        <v>1081</v>
      </c>
      <c r="Q797" t="s">
        <v>1073</v>
      </c>
      <c r="R797" t="s">
        <v>1073</v>
      </c>
      <c r="S797" t="str">
        <f t="shared" si="28"/>
        <v/>
      </c>
      <c r="Y797" s="3"/>
    </row>
    <row r="798" spans="1:44" x14ac:dyDescent="0.15">
      <c r="A798">
        <v>797</v>
      </c>
      <c r="B798">
        <v>2019</v>
      </c>
      <c r="C798" t="s">
        <v>577</v>
      </c>
      <c r="D798" t="s">
        <v>578</v>
      </c>
      <c r="F798" t="s">
        <v>579</v>
      </c>
      <c r="G798" t="s">
        <v>15</v>
      </c>
      <c r="H798" t="s">
        <v>16</v>
      </c>
      <c r="I798" t="s">
        <v>546</v>
      </c>
      <c r="J798">
        <v>585</v>
      </c>
      <c r="K798"/>
      <c r="N798" t="s">
        <v>36</v>
      </c>
      <c r="P798" t="s">
        <v>1073</v>
      </c>
      <c r="Q798" t="s">
        <v>1073</v>
      </c>
      <c r="R798" t="s">
        <v>1073</v>
      </c>
      <c r="S798" t="str">
        <f t="shared" si="28"/>
        <v>NI&gt;10</v>
      </c>
      <c r="Y798" s="3"/>
    </row>
    <row r="799" spans="1:44" x14ac:dyDescent="0.15">
      <c r="A799">
        <v>798</v>
      </c>
      <c r="B799">
        <v>2019</v>
      </c>
      <c r="C799" t="s">
        <v>134</v>
      </c>
      <c r="D799" t="s">
        <v>135</v>
      </c>
      <c r="F799" t="s">
        <v>136</v>
      </c>
      <c r="G799" t="s">
        <v>43</v>
      </c>
      <c r="H799" t="s">
        <v>16</v>
      </c>
      <c r="I799" t="s">
        <v>546</v>
      </c>
      <c r="J799">
        <v>585</v>
      </c>
      <c r="K799"/>
      <c r="N799" t="s">
        <v>20</v>
      </c>
      <c r="P799" t="s">
        <v>1073</v>
      </c>
      <c r="Q799" t="s">
        <v>1073</v>
      </c>
      <c r="R799" t="s">
        <v>1073</v>
      </c>
      <c r="S799" t="str">
        <f t="shared" si="28"/>
        <v>NI&gt;10</v>
      </c>
    </row>
    <row r="800" spans="1:44" x14ac:dyDescent="0.15">
      <c r="A800">
        <v>799</v>
      </c>
      <c r="B800">
        <v>2019</v>
      </c>
      <c r="C800" t="s">
        <v>272</v>
      </c>
      <c r="D800" t="s">
        <v>273</v>
      </c>
      <c r="F800" t="s">
        <v>23</v>
      </c>
      <c r="G800" t="s">
        <v>23</v>
      </c>
      <c r="H800" t="s">
        <v>24</v>
      </c>
      <c r="I800" t="s">
        <v>275</v>
      </c>
      <c r="J800">
        <v>0</v>
      </c>
      <c r="K800"/>
      <c r="N800" t="s">
        <v>20</v>
      </c>
      <c r="P800" t="s">
        <v>1081</v>
      </c>
      <c r="Q800" t="s">
        <v>1073</v>
      </c>
      <c r="R800" t="s">
        <v>1073</v>
      </c>
      <c r="S800" t="str">
        <f t="shared" si="28"/>
        <v/>
      </c>
      <c r="AD800" s="3"/>
      <c r="AE800" s="3"/>
      <c r="AF800" s="3"/>
      <c r="AH800" s="3"/>
      <c r="AI800" s="3"/>
      <c r="AJ800" s="3"/>
      <c r="AL800" s="3"/>
      <c r="AM800" s="3"/>
      <c r="AN800" s="3"/>
      <c r="AP800" s="3"/>
      <c r="AQ800" s="3"/>
      <c r="AR800" s="3"/>
    </row>
    <row r="801" spans="1:44" x14ac:dyDescent="0.15">
      <c r="A801">
        <v>800</v>
      </c>
      <c r="B801">
        <v>2019</v>
      </c>
      <c r="C801" t="s">
        <v>39</v>
      </c>
      <c r="D801" t="s">
        <v>40</v>
      </c>
      <c r="F801" t="s">
        <v>23</v>
      </c>
      <c r="G801" t="s">
        <v>23</v>
      </c>
      <c r="H801" t="s">
        <v>16</v>
      </c>
      <c r="I801" t="s">
        <v>548</v>
      </c>
      <c r="J801">
        <v>525</v>
      </c>
      <c r="K801"/>
      <c r="N801" t="s">
        <v>36</v>
      </c>
      <c r="P801" t="s">
        <v>1081</v>
      </c>
      <c r="Q801" t="s">
        <v>1073</v>
      </c>
      <c r="R801" t="s">
        <v>1073</v>
      </c>
      <c r="S801" t="str">
        <f t="shared" si="28"/>
        <v/>
      </c>
      <c r="AD801" s="3"/>
      <c r="AE801" s="3"/>
      <c r="AF801" s="3"/>
      <c r="AH801" s="3"/>
      <c r="AI801" s="3"/>
      <c r="AJ801" s="3"/>
      <c r="AL801" s="3"/>
      <c r="AM801" s="3"/>
      <c r="AN801" s="3"/>
      <c r="AP801" s="3"/>
      <c r="AQ801" s="3"/>
      <c r="AR801" s="3"/>
    </row>
    <row r="802" spans="1:44" x14ac:dyDescent="0.15">
      <c r="A802">
        <v>801</v>
      </c>
      <c r="B802">
        <v>2019</v>
      </c>
      <c r="C802" t="s">
        <v>280</v>
      </c>
      <c r="D802" t="s">
        <v>281</v>
      </c>
      <c r="F802" t="s">
        <v>23</v>
      </c>
      <c r="G802" t="s">
        <v>23</v>
      </c>
      <c r="H802" t="s">
        <v>16</v>
      </c>
      <c r="I802" t="s">
        <v>548</v>
      </c>
      <c r="J802">
        <v>525</v>
      </c>
      <c r="K802"/>
      <c r="N802" t="s">
        <v>20</v>
      </c>
      <c r="P802" t="s">
        <v>1084</v>
      </c>
      <c r="Q802" t="s">
        <v>1082</v>
      </c>
      <c r="R802" t="s">
        <v>1083</v>
      </c>
      <c r="S802" t="str">
        <f t="shared" si="28"/>
        <v/>
      </c>
      <c r="AD802" s="3"/>
      <c r="AE802" s="3"/>
      <c r="AF802" s="3"/>
      <c r="AH802" s="3"/>
      <c r="AI802" s="3"/>
      <c r="AJ802" s="3"/>
      <c r="AL802" s="3"/>
      <c r="AM802" s="3"/>
      <c r="AN802" s="3"/>
      <c r="AP802" s="3"/>
      <c r="AQ802" s="3"/>
      <c r="AR802" s="3"/>
    </row>
    <row r="803" spans="1:44" x14ac:dyDescent="0.15">
      <c r="A803">
        <v>802</v>
      </c>
      <c r="B803">
        <v>2019</v>
      </c>
      <c r="C803" t="s">
        <v>21</v>
      </c>
      <c r="D803" t="s">
        <v>22</v>
      </c>
      <c r="F803" t="s">
        <v>23</v>
      </c>
      <c r="G803" t="s">
        <v>23</v>
      </c>
      <c r="H803" s="6" t="s">
        <v>24</v>
      </c>
      <c r="I803" t="s">
        <v>546</v>
      </c>
      <c r="J803">
        <v>585</v>
      </c>
      <c r="K803"/>
      <c r="N803" t="s">
        <v>36</v>
      </c>
      <c r="P803" t="s">
        <v>1081</v>
      </c>
      <c r="Q803" t="s">
        <v>1073</v>
      </c>
      <c r="R803" t="s">
        <v>1073</v>
      </c>
      <c r="S803" t="str">
        <f t="shared" si="28"/>
        <v/>
      </c>
    </row>
    <row r="804" spans="1:44" x14ac:dyDescent="0.15">
      <c r="A804">
        <v>803</v>
      </c>
      <c r="B804">
        <v>2019</v>
      </c>
      <c r="C804" t="s">
        <v>580</v>
      </c>
      <c r="D804" t="s">
        <v>581</v>
      </c>
      <c r="F804" t="s">
        <v>23</v>
      </c>
      <c r="G804" t="s">
        <v>23</v>
      </c>
      <c r="H804" s="6" t="s">
        <v>49</v>
      </c>
      <c r="I804" t="s">
        <v>546</v>
      </c>
      <c r="J804">
        <v>1135</v>
      </c>
      <c r="K804"/>
      <c r="N804" t="s">
        <v>20</v>
      </c>
      <c r="P804" t="s">
        <v>1081</v>
      </c>
      <c r="Q804" t="s">
        <v>1073</v>
      </c>
      <c r="R804" t="s">
        <v>1083</v>
      </c>
      <c r="S804" t="str">
        <f t="shared" si="28"/>
        <v/>
      </c>
      <c r="Z804" s="3"/>
      <c r="AA804" s="3"/>
      <c r="AB804" s="3"/>
    </row>
    <row r="805" spans="1:44" x14ac:dyDescent="0.15">
      <c r="A805">
        <v>804</v>
      </c>
      <c r="B805">
        <v>2019</v>
      </c>
      <c r="C805" t="s">
        <v>270</v>
      </c>
      <c r="D805" t="s">
        <v>284</v>
      </c>
      <c r="F805" t="s">
        <v>23</v>
      </c>
      <c r="G805" t="s">
        <v>23</v>
      </c>
      <c r="H805" t="s">
        <v>71</v>
      </c>
      <c r="I805" t="s">
        <v>354</v>
      </c>
      <c r="J805">
        <v>0</v>
      </c>
      <c r="K805"/>
      <c r="N805" t="s">
        <v>20</v>
      </c>
      <c r="P805" t="s">
        <v>1073</v>
      </c>
      <c r="Q805" t="s">
        <v>1073</v>
      </c>
      <c r="R805" t="s">
        <v>1073</v>
      </c>
      <c r="S805" t="str">
        <f t="shared" si="28"/>
        <v/>
      </c>
      <c r="Z805" s="3"/>
      <c r="AA805" s="3"/>
      <c r="AB805" s="3"/>
    </row>
    <row r="806" spans="1:44" x14ac:dyDescent="0.15">
      <c r="A806">
        <v>805</v>
      </c>
      <c r="B806">
        <v>2019</v>
      </c>
      <c r="C806" t="s">
        <v>582</v>
      </c>
      <c r="D806" t="s">
        <v>261</v>
      </c>
      <c r="E806" t="s">
        <v>237</v>
      </c>
      <c r="F806" t="s">
        <v>23</v>
      </c>
      <c r="G806" t="s">
        <v>23</v>
      </c>
      <c r="H806" t="s">
        <v>71</v>
      </c>
      <c r="I806" t="s">
        <v>354</v>
      </c>
      <c r="J806">
        <v>0</v>
      </c>
      <c r="K806"/>
      <c r="N806" t="s">
        <v>36</v>
      </c>
      <c r="P806" t="s">
        <v>1073</v>
      </c>
      <c r="Q806" t="s">
        <v>1073</v>
      </c>
      <c r="R806" t="s">
        <v>1073</v>
      </c>
      <c r="S806" t="str">
        <f t="shared" si="28"/>
        <v/>
      </c>
      <c r="Z806" s="3"/>
      <c r="AA806" s="3"/>
      <c r="AB806" s="3"/>
    </row>
    <row r="807" spans="1:44" x14ac:dyDescent="0.15">
      <c r="A807">
        <v>806</v>
      </c>
      <c r="B807">
        <v>2019</v>
      </c>
      <c r="C807" t="s">
        <v>583</v>
      </c>
      <c r="D807" t="s">
        <v>584</v>
      </c>
      <c r="F807" t="s">
        <v>23</v>
      </c>
      <c r="G807" t="s">
        <v>23</v>
      </c>
      <c r="H807" s="6" t="s">
        <v>71</v>
      </c>
      <c r="I807" t="s">
        <v>546</v>
      </c>
      <c r="J807">
        <v>685</v>
      </c>
      <c r="K807"/>
      <c r="N807" t="s">
        <v>36</v>
      </c>
      <c r="P807" t="s">
        <v>1073</v>
      </c>
      <c r="Q807" t="s">
        <v>1073</v>
      </c>
      <c r="R807" t="s">
        <v>1073</v>
      </c>
      <c r="S807" t="str">
        <f t="shared" si="28"/>
        <v/>
      </c>
    </row>
    <row r="808" spans="1:44" x14ac:dyDescent="0.15">
      <c r="A808">
        <v>807</v>
      </c>
      <c r="B808">
        <v>2019</v>
      </c>
      <c r="C808" t="s">
        <v>113</v>
      </c>
      <c r="D808" t="s">
        <v>114</v>
      </c>
      <c r="F808" t="s">
        <v>23</v>
      </c>
      <c r="G808" t="s">
        <v>23</v>
      </c>
      <c r="H808" t="s">
        <v>67</v>
      </c>
      <c r="I808" t="s">
        <v>546</v>
      </c>
      <c r="J808">
        <v>585</v>
      </c>
      <c r="K808"/>
      <c r="N808" t="s">
        <v>20</v>
      </c>
      <c r="P808" t="s">
        <v>1081</v>
      </c>
      <c r="Q808" t="s">
        <v>1073</v>
      </c>
      <c r="R808" t="s">
        <v>1073</v>
      </c>
      <c r="S808" t="str">
        <f t="shared" si="28"/>
        <v/>
      </c>
    </row>
    <row r="809" spans="1:44" x14ac:dyDescent="0.15">
      <c r="A809">
        <v>808</v>
      </c>
      <c r="B809">
        <v>2019</v>
      </c>
      <c r="C809" t="s">
        <v>56</v>
      </c>
      <c r="D809" t="s">
        <v>284</v>
      </c>
      <c r="F809" t="s">
        <v>23</v>
      </c>
      <c r="G809" t="s">
        <v>23</v>
      </c>
      <c r="H809" s="6" t="s">
        <v>49</v>
      </c>
      <c r="I809" t="s">
        <v>547</v>
      </c>
      <c r="J809">
        <v>295</v>
      </c>
      <c r="K809"/>
      <c r="N809" t="s">
        <v>36</v>
      </c>
      <c r="P809" t="s">
        <v>1081</v>
      </c>
      <c r="Q809" t="s">
        <v>1073</v>
      </c>
      <c r="R809" t="s">
        <v>1073</v>
      </c>
      <c r="S809" t="str">
        <f t="shared" si="28"/>
        <v/>
      </c>
    </row>
    <row r="810" spans="1:44" x14ac:dyDescent="0.15">
      <c r="A810">
        <v>809</v>
      </c>
      <c r="B810">
        <v>2019</v>
      </c>
      <c r="C810" t="s">
        <v>72</v>
      </c>
      <c r="D810" t="s">
        <v>73</v>
      </c>
      <c r="F810" t="s">
        <v>74</v>
      </c>
      <c r="G810" t="s">
        <v>35</v>
      </c>
      <c r="H810" t="s">
        <v>16</v>
      </c>
      <c r="I810" t="s">
        <v>546</v>
      </c>
      <c r="J810">
        <v>585</v>
      </c>
      <c r="K810"/>
      <c r="N810" t="s">
        <v>36</v>
      </c>
      <c r="P810" t="s">
        <v>1073</v>
      </c>
      <c r="Q810" t="s">
        <v>1073</v>
      </c>
      <c r="R810" t="s">
        <v>1073</v>
      </c>
      <c r="S810" t="str">
        <f t="shared" si="28"/>
        <v/>
      </c>
    </row>
    <row r="811" spans="1:44" x14ac:dyDescent="0.15">
      <c r="A811">
        <v>810</v>
      </c>
      <c r="B811">
        <v>2019</v>
      </c>
      <c r="C811" t="s">
        <v>352</v>
      </c>
      <c r="D811" t="s">
        <v>445</v>
      </c>
      <c r="F811" t="s">
        <v>23</v>
      </c>
      <c r="G811" t="s">
        <v>23</v>
      </c>
      <c r="H811" s="6" t="s">
        <v>24</v>
      </c>
      <c r="I811" t="s">
        <v>547</v>
      </c>
      <c r="J811">
        <v>295</v>
      </c>
      <c r="K811"/>
      <c r="N811" t="s">
        <v>36</v>
      </c>
      <c r="P811" t="s">
        <v>1081</v>
      </c>
      <c r="Q811" t="s">
        <v>1073</v>
      </c>
      <c r="R811" t="s">
        <v>1073</v>
      </c>
      <c r="S811" t="str">
        <f t="shared" si="28"/>
        <v/>
      </c>
    </row>
    <row r="812" spans="1:44" x14ac:dyDescent="0.15">
      <c r="A812">
        <v>811</v>
      </c>
      <c r="B812">
        <v>2019</v>
      </c>
      <c r="C812" t="s">
        <v>585</v>
      </c>
      <c r="F812" t="s">
        <v>74</v>
      </c>
      <c r="G812" t="s">
        <v>35</v>
      </c>
      <c r="H812" s="6" t="s">
        <v>71</v>
      </c>
      <c r="I812" t="s">
        <v>546</v>
      </c>
      <c r="J812">
        <v>685</v>
      </c>
      <c r="K812"/>
      <c r="N812" t="s">
        <v>36</v>
      </c>
      <c r="P812" t="s">
        <v>1073</v>
      </c>
      <c r="Q812" t="s">
        <v>1073</v>
      </c>
      <c r="R812" t="s">
        <v>1073</v>
      </c>
      <c r="S812" t="str">
        <f t="shared" si="28"/>
        <v/>
      </c>
    </row>
    <row r="813" spans="1:44" x14ac:dyDescent="0.15">
      <c r="A813">
        <v>812</v>
      </c>
      <c r="B813">
        <v>2019</v>
      </c>
      <c r="C813" t="s">
        <v>586</v>
      </c>
      <c r="D813" t="s">
        <v>587</v>
      </c>
      <c r="F813" t="s">
        <v>1090</v>
      </c>
      <c r="G813" t="s">
        <v>35</v>
      </c>
      <c r="H813" t="s">
        <v>16</v>
      </c>
      <c r="I813" t="s">
        <v>546</v>
      </c>
      <c r="J813">
        <v>585</v>
      </c>
      <c r="K813"/>
      <c r="N813" t="s">
        <v>36</v>
      </c>
      <c r="P813" t="s">
        <v>1073</v>
      </c>
      <c r="Q813" t="s">
        <v>1073</v>
      </c>
      <c r="R813" t="s">
        <v>1073</v>
      </c>
      <c r="S813" t="str">
        <f t="shared" si="28"/>
        <v>NI&gt;10</v>
      </c>
    </row>
    <row r="814" spans="1:44" x14ac:dyDescent="0.15">
      <c r="A814">
        <v>813</v>
      </c>
      <c r="B814">
        <v>2019</v>
      </c>
      <c r="C814" t="s">
        <v>126</v>
      </c>
      <c r="D814" t="s">
        <v>257</v>
      </c>
      <c r="F814" t="s">
        <v>96</v>
      </c>
      <c r="G814" t="s">
        <v>48</v>
      </c>
      <c r="H814" t="s">
        <v>67</v>
      </c>
      <c r="I814" t="s">
        <v>547</v>
      </c>
      <c r="J814">
        <v>295</v>
      </c>
      <c r="K814"/>
      <c r="N814" t="s">
        <v>20</v>
      </c>
      <c r="P814">
        <v>0</v>
      </c>
      <c r="Q814" t="s">
        <v>1073</v>
      </c>
      <c r="R814" t="s">
        <v>1073</v>
      </c>
      <c r="S814" t="str">
        <f t="shared" si="28"/>
        <v>NI&gt;10</v>
      </c>
    </row>
    <row r="815" spans="1:44" x14ac:dyDescent="0.15">
      <c r="A815">
        <v>814</v>
      </c>
      <c r="B815">
        <v>2019</v>
      </c>
      <c r="C815" t="s">
        <v>588</v>
      </c>
      <c r="D815" t="s">
        <v>589</v>
      </c>
      <c r="F815" t="s">
        <v>23</v>
      </c>
      <c r="G815" t="s">
        <v>23</v>
      </c>
      <c r="H815" t="s">
        <v>63</v>
      </c>
      <c r="I815" t="s">
        <v>546</v>
      </c>
      <c r="J815">
        <v>585</v>
      </c>
      <c r="K815"/>
      <c r="N815" t="s">
        <v>36</v>
      </c>
      <c r="P815" t="s">
        <v>1073</v>
      </c>
      <c r="Q815" t="s">
        <v>1073</v>
      </c>
      <c r="R815" t="s">
        <v>1073</v>
      </c>
      <c r="S815" t="str">
        <f t="shared" si="28"/>
        <v/>
      </c>
    </row>
    <row r="816" spans="1:44" x14ac:dyDescent="0.15">
      <c r="A816">
        <v>815</v>
      </c>
      <c r="B816">
        <v>2019</v>
      </c>
      <c r="C816" t="s">
        <v>75</v>
      </c>
      <c r="D816" t="s">
        <v>76</v>
      </c>
      <c r="F816" t="s">
        <v>23</v>
      </c>
      <c r="G816" t="s">
        <v>23</v>
      </c>
      <c r="H816" t="s">
        <v>24</v>
      </c>
      <c r="I816" t="s">
        <v>547</v>
      </c>
      <c r="J816">
        <v>295</v>
      </c>
      <c r="K816"/>
      <c r="N816" t="s">
        <v>36</v>
      </c>
      <c r="P816" t="s">
        <v>1081</v>
      </c>
      <c r="Q816" t="s">
        <v>1073</v>
      </c>
      <c r="R816" t="s">
        <v>1073</v>
      </c>
      <c r="S816" t="str">
        <f t="shared" si="28"/>
        <v/>
      </c>
    </row>
    <row r="817" spans="1:19" x14ac:dyDescent="0.15">
      <c r="A817">
        <v>816</v>
      </c>
      <c r="B817">
        <v>2019</v>
      </c>
      <c r="C817" t="s">
        <v>236</v>
      </c>
      <c r="D817" t="s">
        <v>237</v>
      </c>
      <c r="F817" t="s">
        <v>23</v>
      </c>
      <c r="G817" t="s">
        <v>23</v>
      </c>
      <c r="H817" t="s">
        <v>24</v>
      </c>
      <c r="I817" t="s">
        <v>547</v>
      </c>
      <c r="J817">
        <v>295</v>
      </c>
      <c r="K817"/>
      <c r="N817" t="s">
        <v>36</v>
      </c>
      <c r="P817" t="s">
        <v>1081</v>
      </c>
      <c r="Q817" t="s">
        <v>1073</v>
      </c>
      <c r="R817" t="s">
        <v>1073</v>
      </c>
      <c r="S817" t="str">
        <f t="shared" si="28"/>
        <v/>
      </c>
    </row>
    <row r="818" spans="1:19" x14ac:dyDescent="0.15">
      <c r="A818">
        <v>817</v>
      </c>
      <c r="B818">
        <v>2019</v>
      </c>
      <c r="C818" t="s">
        <v>206</v>
      </c>
      <c r="D818" t="s">
        <v>223</v>
      </c>
      <c r="F818" t="s">
        <v>23</v>
      </c>
      <c r="G818" t="s">
        <v>23</v>
      </c>
      <c r="H818" t="s">
        <v>24</v>
      </c>
      <c r="I818" t="s">
        <v>547</v>
      </c>
      <c r="J818">
        <v>295</v>
      </c>
      <c r="K818"/>
      <c r="N818" t="s">
        <v>20</v>
      </c>
      <c r="P818" t="s">
        <v>1081</v>
      </c>
      <c r="Q818" t="s">
        <v>1073</v>
      </c>
      <c r="R818" t="s">
        <v>1073</v>
      </c>
      <c r="S818" t="str">
        <f t="shared" si="28"/>
        <v/>
      </c>
    </row>
    <row r="819" spans="1:19" x14ac:dyDescent="0.15">
      <c r="A819">
        <v>818</v>
      </c>
      <c r="B819">
        <v>2019</v>
      </c>
      <c r="C819" t="s">
        <v>145</v>
      </c>
      <c r="D819" t="s">
        <v>146</v>
      </c>
      <c r="F819" t="s">
        <v>23</v>
      </c>
      <c r="G819" t="s">
        <v>23</v>
      </c>
      <c r="H819" t="s">
        <v>24</v>
      </c>
      <c r="I819" t="s">
        <v>547</v>
      </c>
      <c r="J819">
        <v>295</v>
      </c>
      <c r="K819"/>
      <c r="N819" t="s">
        <v>20</v>
      </c>
      <c r="P819" t="s">
        <v>1081</v>
      </c>
      <c r="Q819" t="s">
        <v>1073</v>
      </c>
      <c r="R819" t="s">
        <v>1073</v>
      </c>
      <c r="S819" t="str">
        <f t="shared" si="28"/>
        <v/>
      </c>
    </row>
    <row r="820" spans="1:19" x14ac:dyDescent="0.15">
      <c r="A820">
        <v>819</v>
      </c>
      <c r="B820">
        <v>2019</v>
      </c>
      <c r="C820" t="s">
        <v>214</v>
      </c>
      <c r="D820" t="s">
        <v>215</v>
      </c>
      <c r="F820" t="s">
        <v>23</v>
      </c>
      <c r="G820" t="s">
        <v>23</v>
      </c>
      <c r="H820" t="s">
        <v>67</v>
      </c>
      <c r="I820" t="s">
        <v>546</v>
      </c>
      <c r="J820">
        <v>585</v>
      </c>
      <c r="K820"/>
      <c r="N820" t="s">
        <v>36</v>
      </c>
      <c r="P820" t="s">
        <v>1081</v>
      </c>
      <c r="Q820" t="s">
        <v>1073</v>
      </c>
      <c r="R820" t="s">
        <v>1073</v>
      </c>
      <c r="S820" t="str">
        <f t="shared" si="28"/>
        <v/>
      </c>
    </row>
    <row r="821" spans="1:19" x14ac:dyDescent="0.15">
      <c r="A821">
        <v>820</v>
      </c>
      <c r="B821">
        <v>2019</v>
      </c>
      <c r="C821" t="s">
        <v>77</v>
      </c>
      <c r="D821" t="s">
        <v>78</v>
      </c>
      <c r="F821" t="s">
        <v>78</v>
      </c>
      <c r="G821" t="s">
        <v>35</v>
      </c>
      <c r="H821" t="s">
        <v>24</v>
      </c>
      <c r="I821" t="s">
        <v>547</v>
      </c>
      <c r="J821">
        <v>735</v>
      </c>
      <c r="K821"/>
      <c r="N821" t="s">
        <v>36</v>
      </c>
      <c r="P821" t="s">
        <v>1073</v>
      </c>
      <c r="Q821" t="s">
        <v>1073</v>
      </c>
      <c r="R821" t="s">
        <v>1073</v>
      </c>
      <c r="S821" t="str">
        <f t="shared" si="28"/>
        <v>NI&gt;10</v>
      </c>
    </row>
    <row r="822" spans="1:19" x14ac:dyDescent="0.15">
      <c r="A822">
        <v>821</v>
      </c>
      <c r="B822">
        <v>2019</v>
      </c>
      <c r="C822" t="s">
        <v>84</v>
      </c>
      <c r="D822" t="s">
        <v>85</v>
      </c>
      <c r="F822" t="s">
        <v>23</v>
      </c>
      <c r="G822" t="s">
        <v>23</v>
      </c>
      <c r="H822" t="s">
        <v>60</v>
      </c>
      <c r="I822" t="s">
        <v>547</v>
      </c>
      <c r="J822">
        <v>295</v>
      </c>
      <c r="K822"/>
      <c r="N822" t="s">
        <v>20</v>
      </c>
      <c r="P822" t="s">
        <v>1081</v>
      </c>
      <c r="Q822" t="s">
        <v>1073</v>
      </c>
      <c r="R822" t="s">
        <v>1073</v>
      </c>
      <c r="S822" t="str">
        <f t="shared" si="28"/>
        <v/>
      </c>
    </row>
    <row r="823" spans="1:19" x14ac:dyDescent="0.15">
      <c r="A823">
        <v>822</v>
      </c>
      <c r="B823">
        <v>2019</v>
      </c>
      <c r="C823" t="s">
        <v>79</v>
      </c>
      <c r="D823" t="s">
        <v>78</v>
      </c>
      <c r="F823" t="s">
        <v>78</v>
      </c>
      <c r="G823" t="s">
        <v>35</v>
      </c>
      <c r="H823" t="s">
        <v>16</v>
      </c>
      <c r="I823" t="s">
        <v>546</v>
      </c>
      <c r="J823">
        <v>585</v>
      </c>
      <c r="K823"/>
      <c r="N823" t="s">
        <v>20</v>
      </c>
      <c r="P823" t="s">
        <v>1073</v>
      </c>
      <c r="Q823" t="s">
        <v>1073</v>
      </c>
      <c r="R823" t="s">
        <v>1073</v>
      </c>
      <c r="S823" t="str">
        <f t="shared" si="28"/>
        <v>NI&gt;10</v>
      </c>
    </row>
    <row r="824" spans="1:19" x14ac:dyDescent="0.15">
      <c r="A824">
        <v>823</v>
      </c>
      <c r="B824">
        <v>2019</v>
      </c>
      <c r="C824" t="s">
        <v>45</v>
      </c>
      <c r="D824" t="s">
        <v>46</v>
      </c>
      <c r="F824" t="s">
        <v>47</v>
      </c>
      <c r="G824" t="s">
        <v>48</v>
      </c>
      <c r="H824" s="6" t="s">
        <v>49</v>
      </c>
      <c r="I824" t="s">
        <v>546</v>
      </c>
      <c r="J824">
        <v>585</v>
      </c>
      <c r="K824"/>
      <c r="N824" t="s">
        <v>36</v>
      </c>
      <c r="P824">
        <v>0</v>
      </c>
      <c r="Q824" t="s">
        <v>1073</v>
      </c>
      <c r="R824" t="s">
        <v>1073</v>
      </c>
      <c r="S824" t="str">
        <f t="shared" si="28"/>
        <v>NI&gt;10</v>
      </c>
    </row>
    <row r="825" spans="1:19" x14ac:dyDescent="0.15">
      <c r="A825">
        <v>824</v>
      </c>
      <c r="B825">
        <v>2019</v>
      </c>
      <c r="C825" t="s">
        <v>272</v>
      </c>
      <c r="D825" t="s">
        <v>296</v>
      </c>
      <c r="E825" t="s">
        <v>332</v>
      </c>
      <c r="F825" t="s">
        <v>23</v>
      </c>
      <c r="G825" t="s">
        <v>23</v>
      </c>
      <c r="H825" s="6" t="s">
        <v>24</v>
      </c>
      <c r="I825" t="s">
        <v>275</v>
      </c>
      <c r="J825">
        <v>0</v>
      </c>
      <c r="K825"/>
      <c r="N825" t="s">
        <v>36</v>
      </c>
      <c r="P825" t="s">
        <v>1081</v>
      </c>
      <c r="Q825" t="s">
        <v>1073</v>
      </c>
      <c r="R825" t="s">
        <v>1073</v>
      </c>
      <c r="S825" t="str">
        <f t="shared" si="28"/>
        <v/>
      </c>
    </row>
    <row r="826" spans="1:19" x14ac:dyDescent="0.15">
      <c r="A826">
        <v>825</v>
      </c>
      <c r="B826">
        <v>2019</v>
      </c>
      <c r="F826" t="s">
        <v>50</v>
      </c>
      <c r="G826" t="s">
        <v>50</v>
      </c>
      <c r="H826" s="6" t="s">
        <v>54</v>
      </c>
      <c r="I826" t="s">
        <v>550</v>
      </c>
      <c r="J826">
        <v>0</v>
      </c>
      <c r="K826"/>
      <c r="N826" t="s">
        <v>20</v>
      </c>
      <c r="P826" t="s">
        <v>1073</v>
      </c>
      <c r="Q826" t="s">
        <v>1073</v>
      </c>
      <c r="R826" t="s">
        <v>1073</v>
      </c>
      <c r="S826" t="str">
        <f t="shared" si="28"/>
        <v/>
      </c>
    </row>
    <row r="827" spans="1:19" x14ac:dyDescent="0.15">
      <c r="A827">
        <v>826</v>
      </c>
      <c r="B827">
        <v>2019</v>
      </c>
      <c r="C827" t="s">
        <v>77</v>
      </c>
      <c r="D827" t="s">
        <v>78</v>
      </c>
      <c r="F827" t="s">
        <v>78</v>
      </c>
      <c r="G827" t="s">
        <v>35</v>
      </c>
      <c r="H827" t="s">
        <v>16</v>
      </c>
      <c r="I827" t="s">
        <v>548</v>
      </c>
      <c r="J827">
        <v>675</v>
      </c>
      <c r="K827"/>
      <c r="N827" t="s">
        <v>36</v>
      </c>
      <c r="P827" t="s">
        <v>1073</v>
      </c>
      <c r="Q827" t="s">
        <v>1073</v>
      </c>
      <c r="R827" t="s">
        <v>1073</v>
      </c>
      <c r="S827" t="str">
        <f t="shared" si="28"/>
        <v>NI&gt;10</v>
      </c>
    </row>
    <row r="828" spans="1:19" x14ac:dyDescent="0.15">
      <c r="A828">
        <v>827</v>
      </c>
      <c r="B828">
        <v>2019</v>
      </c>
      <c r="C828" t="s">
        <v>142</v>
      </c>
      <c r="D828" t="s">
        <v>143</v>
      </c>
      <c r="F828" t="s">
        <v>23</v>
      </c>
      <c r="G828" t="s">
        <v>23</v>
      </c>
      <c r="H828" s="6" t="s">
        <v>24</v>
      </c>
      <c r="I828" t="s">
        <v>547</v>
      </c>
      <c r="J828">
        <v>295</v>
      </c>
      <c r="K828"/>
      <c r="N828" t="s">
        <v>20</v>
      </c>
      <c r="P828" t="s">
        <v>1081</v>
      </c>
      <c r="Q828" t="s">
        <v>1073</v>
      </c>
      <c r="R828" t="s">
        <v>1073</v>
      </c>
      <c r="S828" t="str">
        <f t="shared" si="28"/>
        <v/>
      </c>
    </row>
    <row r="829" spans="1:19" x14ac:dyDescent="0.15">
      <c r="A829">
        <v>828</v>
      </c>
      <c r="B829">
        <v>2019</v>
      </c>
      <c r="C829" t="s">
        <v>206</v>
      </c>
      <c r="D829" t="s">
        <v>223</v>
      </c>
      <c r="F829" t="s">
        <v>23</v>
      </c>
      <c r="G829" t="s">
        <v>23</v>
      </c>
      <c r="H829" t="s">
        <v>24</v>
      </c>
      <c r="I829" t="s">
        <v>547</v>
      </c>
      <c r="J829">
        <v>295</v>
      </c>
      <c r="K829"/>
      <c r="N829" t="s">
        <v>20</v>
      </c>
      <c r="P829" t="s">
        <v>1081</v>
      </c>
      <c r="Q829" t="s">
        <v>1073</v>
      </c>
      <c r="R829" t="s">
        <v>1073</v>
      </c>
      <c r="S829" t="str">
        <f t="shared" si="28"/>
        <v/>
      </c>
    </row>
    <row r="830" spans="1:19" x14ac:dyDescent="0.15">
      <c r="A830">
        <v>829</v>
      </c>
      <c r="B830">
        <v>2019</v>
      </c>
      <c r="C830" t="s">
        <v>569</v>
      </c>
      <c r="F830" t="s">
        <v>14</v>
      </c>
      <c r="G830" t="s">
        <v>15</v>
      </c>
      <c r="H830" t="s">
        <v>71</v>
      </c>
      <c r="I830" t="s">
        <v>546</v>
      </c>
      <c r="J830">
        <v>585</v>
      </c>
      <c r="K830"/>
      <c r="N830" t="s">
        <v>36</v>
      </c>
      <c r="P830" t="s">
        <v>1073</v>
      </c>
      <c r="Q830" t="s">
        <v>1073</v>
      </c>
      <c r="R830" t="s">
        <v>1073</v>
      </c>
      <c r="S830" t="str">
        <f t="shared" si="28"/>
        <v/>
      </c>
    </row>
    <row r="831" spans="1:19" x14ac:dyDescent="0.15">
      <c r="A831">
        <v>830</v>
      </c>
      <c r="B831">
        <v>2019</v>
      </c>
      <c r="C831" t="s">
        <v>145</v>
      </c>
      <c r="D831" t="s">
        <v>146</v>
      </c>
      <c r="F831" t="s">
        <v>23</v>
      </c>
      <c r="G831" t="s">
        <v>23</v>
      </c>
      <c r="H831" t="s">
        <v>16</v>
      </c>
      <c r="I831" t="s">
        <v>548</v>
      </c>
      <c r="J831">
        <v>525</v>
      </c>
      <c r="K831"/>
      <c r="N831" t="s">
        <v>36</v>
      </c>
      <c r="P831" t="s">
        <v>1081</v>
      </c>
      <c r="Q831" t="s">
        <v>1073</v>
      </c>
      <c r="R831" t="s">
        <v>1073</v>
      </c>
      <c r="S831" t="str">
        <f t="shared" si="28"/>
        <v/>
      </c>
    </row>
    <row r="832" spans="1:19" x14ac:dyDescent="0.15">
      <c r="A832">
        <v>831</v>
      </c>
      <c r="B832">
        <v>2019</v>
      </c>
      <c r="C832" t="s">
        <v>590</v>
      </c>
      <c r="D832" t="s">
        <v>591</v>
      </c>
      <c r="F832" t="s">
        <v>23</v>
      </c>
      <c r="G832" t="s">
        <v>23</v>
      </c>
      <c r="H832" t="s">
        <v>71</v>
      </c>
      <c r="I832" t="s">
        <v>548</v>
      </c>
      <c r="J832">
        <v>525</v>
      </c>
      <c r="K832"/>
      <c r="N832" t="s">
        <v>36</v>
      </c>
      <c r="P832" t="s">
        <v>1073</v>
      </c>
      <c r="Q832" t="s">
        <v>1073</v>
      </c>
      <c r="R832" t="s">
        <v>1073</v>
      </c>
      <c r="S832" t="str">
        <f t="shared" si="28"/>
        <v/>
      </c>
    </row>
    <row r="833" spans="1:24" x14ac:dyDescent="0.15">
      <c r="A833">
        <v>832</v>
      </c>
      <c r="B833">
        <v>2019</v>
      </c>
      <c r="C833" t="s">
        <v>39</v>
      </c>
      <c r="D833" t="s">
        <v>40</v>
      </c>
      <c r="F833" t="s">
        <v>23</v>
      </c>
      <c r="G833" t="s">
        <v>23</v>
      </c>
      <c r="H833" t="s">
        <v>24</v>
      </c>
      <c r="I833" t="s">
        <v>547</v>
      </c>
      <c r="J833">
        <v>295</v>
      </c>
      <c r="K833"/>
      <c r="N833" t="s">
        <v>36</v>
      </c>
      <c r="P833" t="s">
        <v>1081</v>
      </c>
      <c r="Q833" t="s">
        <v>1073</v>
      </c>
      <c r="R833" t="s">
        <v>1073</v>
      </c>
      <c r="S833" t="str">
        <f t="shared" si="28"/>
        <v/>
      </c>
    </row>
    <row r="834" spans="1:24" x14ac:dyDescent="0.15">
      <c r="A834">
        <v>833</v>
      </c>
      <c r="B834">
        <v>2019</v>
      </c>
      <c r="C834" t="s">
        <v>58</v>
      </c>
      <c r="D834" t="s">
        <v>484</v>
      </c>
      <c r="F834" t="s">
        <v>23</v>
      </c>
      <c r="G834" t="s">
        <v>23</v>
      </c>
      <c r="H834" t="s">
        <v>24</v>
      </c>
      <c r="I834" t="s">
        <v>547</v>
      </c>
      <c r="J834">
        <v>295</v>
      </c>
      <c r="K834"/>
      <c r="N834" t="s">
        <v>20</v>
      </c>
      <c r="P834" t="s">
        <v>1081</v>
      </c>
      <c r="Q834" t="s">
        <v>1073</v>
      </c>
      <c r="R834" t="s">
        <v>1073</v>
      </c>
      <c r="S834" t="str">
        <f t="shared" ref="S834:S897" si="29">IF(ISNUMBER(SEARCH(F834,$AF$12)),"","NI&gt;10")</f>
        <v/>
      </c>
    </row>
    <row r="835" spans="1:24" x14ac:dyDescent="0.15">
      <c r="A835">
        <v>834</v>
      </c>
      <c r="B835">
        <v>2019</v>
      </c>
      <c r="C835" t="s">
        <v>110</v>
      </c>
      <c r="D835" t="s">
        <v>111</v>
      </c>
      <c r="F835" t="s">
        <v>23</v>
      </c>
      <c r="G835" t="s">
        <v>23</v>
      </c>
      <c r="H835" t="s">
        <v>24</v>
      </c>
      <c r="I835" t="s">
        <v>547</v>
      </c>
      <c r="J835">
        <v>295</v>
      </c>
      <c r="K835"/>
      <c r="N835" t="s">
        <v>20</v>
      </c>
      <c r="P835" t="s">
        <v>1081</v>
      </c>
      <c r="Q835" t="s">
        <v>1073</v>
      </c>
      <c r="R835" t="s">
        <v>1073</v>
      </c>
      <c r="S835" t="str">
        <f t="shared" si="29"/>
        <v/>
      </c>
    </row>
    <row r="836" spans="1:24" x14ac:dyDescent="0.15">
      <c r="A836">
        <v>835</v>
      </c>
      <c r="B836">
        <v>2019</v>
      </c>
      <c r="C836" t="s">
        <v>592</v>
      </c>
      <c r="D836" t="s">
        <v>593</v>
      </c>
      <c r="F836" t="s">
        <v>23</v>
      </c>
      <c r="G836" t="s">
        <v>23</v>
      </c>
      <c r="H836" t="s">
        <v>71</v>
      </c>
      <c r="I836" t="s">
        <v>546</v>
      </c>
      <c r="J836">
        <v>585</v>
      </c>
      <c r="K836"/>
      <c r="N836" t="s">
        <v>36</v>
      </c>
      <c r="P836" t="s">
        <v>1073</v>
      </c>
      <c r="Q836" t="s">
        <v>1073</v>
      </c>
      <c r="R836" t="s">
        <v>1073</v>
      </c>
      <c r="S836" t="str">
        <f t="shared" si="29"/>
        <v/>
      </c>
    </row>
    <row r="837" spans="1:24" x14ac:dyDescent="0.15">
      <c r="A837">
        <v>836</v>
      </c>
      <c r="B837">
        <v>2019</v>
      </c>
      <c r="C837" t="s">
        <v>594</v>
      </c>
      <c r="D837" t="s">
        <v>595</v>
      </c>
      <c r="F837" t="s">
        <v>23</v>
      </c>
      <c r="G837" t="s">
        <v>23</v>
      </c>
      <c r="H837" t="s">
        <v>24</v>
      </c>
      <c r="I837" t="s">
        <v>25</v>
      </c>
      <c r="J837">
        <v>375</v>
      </c>
      <c r="K837"/>
      <c r="N837" t="s">
        <v>20</v>
      </c>
      <c r="P837" t="s">
        <v>1084</v>
      </c>
      <c r="Q837" t="s">
        <v>1073</v>
      </c>
      <c r="R837" t="s">
        <v>1083</v>
      </c>
      <c r="S837" t="str">
        <f t="shared" si="29"/>
        <v/>
      </c>
    </row>
    <row r="838" spans="1:24" x14ac:dyDescent="0.15">
      <c r="A838">
        <v>837</v>
      </c>
      <c r="B838">
        <v>2019</v>
      </c>
      <c r="C838" t="s">
        <v>272</v>
      </c>
      <c r="D838" t="s">
        <v>273</v>
      </c>
      <c r="F838" t="s">
        <v>23</v>
      </c>
      <c r="G838" t="s">
        <v>23</v>
      </c>
      <c r="H838" t="s">
        <v>24</v>
      </c>
      <c r="I838" t="s">
        <v>546</v>
      </c>
      <c r="J838">
        <v>585</v>
      </c>
      <c r="K838"/>
      <c r="N838" t="s">
        <v>36</v>
      </c>
      <c r="P838" t="s">
        <v>1081</v>
      </c>
      <c r="Q838" t="s">
        <v>1073</v>
      </c>
      <c r="R838" t="s">
        <v>1073</v>
      </c>
      <c r="S838" t="str">
        <f t="shared" si="29"/>
        <v/>
      </c>
    </row>
    <row r="839" spans="1:24" x14ac:dyDescent="0.15">
      <c r="A839">
        <v>838</v>
      </c>
      <c r="B839">
        <v>2019</v>
      </c>
      <c r="C839" t="s">
        <v>302</v>
      </c>
      <c r="D839" t="s">
        <v>303</v>
      </c>
      <c r="F839" t="s">
        <v>136</v>
      </c>
      <c r="G839" t="s">
        <v>43</v>
      </c>
      <c r="H839" t="s">
        <v>71</v>
      </c>
      <c r="I839" t="s">
        <v>546</v>
      </c>
      <c r="J839">
        <v>585</v>
      </c>
      <c r="K839"/>
      <c r="N839" t="s">
        <v>36</v>
      </c>
      <c r="P839" t="s">
        <v>1073</v>
      </c>
      <c r="Q839" t="s">
        <v>1073</v>
      </c>
      <c r="R839" t="s">
        <v>1073</v>
      </c>
      <c r="S839" t="str">
        <f t="shared" si="29"/>
        <v>NI&gt;10</v>
      </c>
    </row>
    <row r="840" spans="1:24" x14ac:dyDescent="0.15">
      <c r="A840">
        <v>839</v>
      </c>
      <c r="B840">
        <v>2019</v>
      </c>
      <c r="C840" t="s">
        <v>572</v>
      </c>
      <c r="D840" t="s">
        <v>573</v>
      </c>
      <c r="F840" t="s">
        <v>14</v>
      </c>
      <c r="G840" t="s">
        <v>15</v>
      </c>
      <c r="H840" s="6" t="s">
        <v>71</v>
      </c>
      <c r="I840" t="s">
        <v>546</v>
      </c>
      <c r="J840">
        <v>650</v>
      </c>
      <c r="K840"/>
      <c r="N840" t="s">
        <v>20</v>
      </c>
      <c r="P840" t="s">
        <v>1073</v>
      </c>
      <c r="Q840" t="s">
        <v>1073</v>
      </c>
      <c r="R840" t="s">
        <v>1073</v>
      </c>
      <c r="S840" t="str">
        <f t="shared" si="29"/>
        <v/>
      </c>
    </row>
    <row r="841" spans="1:24" x14ac:dyDescent="0.15">
      <c r="A841">
        <v>840</v>
      </c>
      <c r="B841">
        <v>2019</v>
      </c>
      <c r="C841" t="s">
        <v>151</v>
      </c>
      <c r="D841" t="s">
        <v>152</v>
      </c>
      <c r="F841" t="s">
        <v>23</v>
      </c>
      <c r="G841" t="s">
        <v>23</v>
      </c>
      <c r="H841" t="s">
        <v>16</v>
      </c>
      <c r="I841" t="s">
        <v>548</v>
      </c>
      <c r="J841">
        <v>525</v>
      </c>
      <c r="K841"/>
      <c r="N841" t="s">
        <v>36</v>
      </c>
      <c r="P841" t="s">
        <v>1084</v>
      </c>
      <c r="Q841" t="s">
        <v>1073</v>
      </c>
      <c r="R841" t="s">
        <v>1073</v>
      </c>
      <c r="S841" t="str">
        <f t="shared" si="29"/>
        <v/>
      </c>
    </row>
    <row r="842" spans="1:24" x14ac:dyDescent="0.15">
      <c r="A842">
        <v>841</v>
      </c>
      <c r="B842">
        <v>2019</v>
      </c>
      <c r="C842" t="s">
        <v>577</v>
      </c>
      <c r="D842" t="s">
        <v>578</v>
      </c>
      <c r="F842" t="s">
        <v>579</v>
      </c>
      <c r="G842" t="s">
        <v>15</v>
      </c>
      <c r="H842" t="s">
        <v>16</v>
      </c>
      <c r="I842" t="s">
        <v>546</v>
      </c>
      <c r="J842">
        <v>585</v>
      </c>
      <c r="K842"/>
      <c r="N842" t="s">
        <v>20</v>
      </c>
      <c r="P842" t="s">
        <v>1073</v>
      </c>
      <c r="Q842" t="s">
        <v>1073</v>
      </c>
      <c r="R842" t="s">
        <v>1073</v>
      </c>
      <c r="S842" t="str">
        <f t="shared" si="29"/>
        <v>NI&gt;10</v>
      </c>
    </row>
    <row r="843" spans="1:24" x14ac:dyDescent="0.15">
      <c r="A843">
        <v>842</v>
      </c>
      <c r="B843">
        <v>2019</v>
      </c>
      <c r="C843" t="s">
        <v>110</v>
      </c>
      <c r="D843" t="s">
        <v>111</v>
      </c>
      <c r="F843" t="s">
        <v>23</v>
      </c>
      <c r="G843" t="s">
        <v>23</v>
      </c>
      <c r="H843" t="s">
        <v>24</v>
      </c>
      <c r="I843" t="s">
        <v>25</v>
      </c>
      <c r="J843">
        <v>275</v>
      </c>
      <c r="K843"/>
      <c r="N843" t="s">
        <v>36</v>
      </c>
      <c r="P843" t="s">
        <v>1081</v>
      </c>
      <c r="Q843" t="s">
        <v>1073</v>
      </c>
      <c r="R843" t="s">
        <v>1073</v>
      </c>
      <c r="S843" t="str">
        <f t="shared" si="29"/>
        <v/>
      </c>
    </row>
    <row r="844" spans="1:24" x14ac:dyDescent="0.15">
      <c r="A844">
        <v>843</v>
      </c>
      <c r="B844">
        <v>2019</v>
      </c>
      <c r="C844" t="s">
        <v>266</v>
      </c>
      <c r="D844" t="s">
        <v>308</v>
      </c>
      <c r="F844" t="s">
        <v>23</v>
      </c>
      <c r="G844" t="s">
        <v>23</v>
      </c>
      <c r="H844" t="s">
        <v>24</v>
      </c>
      <c r="I844" t="s">
        <v>547</v>
      </c>
      <c r="J844">
        <v>295</v>
      </c>
      <c r="K844"/>
      <c r="N844" t="s">
        <v>36</v>
      </c>
      <c r="P844" t="s">
        <v>1081</v>
      </c>
      <c r="Q844" t="s">
        <v>1073</v>
      </c>
      <c r="R844" t="s">
        <v>1073</v>
      </c>
      <c r="S844" t="str">
        <f t="shared" si="29"/>
        <v/>
      </c>
      <c r="V844" s="3"/>
      <c r="W844" s="3"/>
      <c r="X844" s="3"/>
    </row>
    <row r="845" spans="1:24" x14ac:dyDescent="0.15">
      <c r="A845">
        <v>844</v>
      </c>
      <c r="B845">
        <v>2019</v>
      </c>
      <c r="C845" t="s">
        <v>282</v>
      </c>
      <c r="D845" t="s">
        <v>283</v>
      </c>
      <c r="F845" t="s">
        <v>23</v>
      </c>
      <c r="G845" t="s">
        <v>23</v>
      </c>
      <c r="H845" t="s">
        <v>24</v>
      </c>
      <c r="I845" t="s">
        <v>547</v>
      </c>
      <c r="J845">
        <v>295</v>
      </c>
      <c r="K845"/>
      <c r="N845" t="s">
        <v>36</v>
      </c>
      <c r="P845" t="s">
        <v>1081</v>
      </c>
      <c r="Q845" t="s">
        <v>1073</v>
      </c>
      <c r="R845" t="s">
        <v>1073</v>
      </c>
      <c r="S845" t="str">
        <f t="shared" si="29"/>
        <v/>
      </c>
      <c r="V845" s="3"/>
      <c r="W845" s="3"/>
      <c r="X845" s="3"/>
    </row>
    <row r="846" spans="1:24" x14ac:dyDescent="0.15">
      <c r="A846">
        <v>845</v>
      </c>
      <c r="B846">
        <v>2019</v>
      </c>
      <c r="C846" t="s">
        <v>142</v>
      </c>
      <c r="D846" t="s">
        <v>143</v>
      </c>
      <c r="F846" t="s">
        <v>23</v>
      </c>
      <c r="G846" t="s">
        <v>23</v>
      </c>
      <c r="H846" t="s">
        <v>49</v>
      </c>
      <c r="I846" t="s">
        <v>546</v>
      </c>
      <c r="J846">
        <v>1100</v>
      </c>
      <c r="K846"/>
      <c r="N846" t="s">
        <v>20</v>
      </c>
      <c r="P846" t="s">
        <v>1081</v>
      </c>
      <c r="Q846" t="s">
        <v>1073</v>
      </c>
      <c r="R846" t="s">
        <v>1073</v>
      </c>
      <c r="S846" t="str">
        <f t="shared" si="29"/>
        <v/>
      </c>
      <c r="V846" s="3"/>
      <c r="W846" s="3"/>
      <c r="X846" s="3"/>
    </row>
    <row r="847" spans="1:24" x14ac:dyDescent="0.15">
      <c r="A847">
        <v>846</v>
      </c>
      <c r="B847">
        <v>2019</v>
      </c>
      <c r="C847" t="s">
        <v>97</v>
      </c>
      <c r="D847" t="s">
        <v>98</v>
      </c>
      <c r="F847" t="s">
        <v>14</v>
      </c>
      <c r="G847" t="s">
        <v>15</v>
      </c>
      <c r="H847" t="s">
        <v>16</v>
      </c>
      <c r="I847" t="s">
        <v>548</v>
      </c>
      <c r="J847">
        <v>525</v>
      </c>
      <c r="K847"/>
      <c r="N847" t="s">
        <v>36</v>
      </c>
      <c r="P847" t="s">
        <v>1073</v>
      </c>
      <c r="Q847" t="s">
        <v>1073</v>
      </c>
      <c r="R847" t="s">
        <v>1073</v>
      </c>
      <c r="S847" t="str">
        <f t="shared" si="29"/>
        <v/>
      </c>
    </row>
    <row r="848" spans="1:24" x14ac:dyDescent="0.15">
      <c r="A848">
        <v>847</v>
      </c>
      <c r="B848">
        <v>2019</v>
      </c>
      <c r="C848" t="s">
        <v>557</v>
      </c>
      <c r="D848" t="s">
        <v>558</v>
      </c>
      <c r="F848" t="s">
        <v>14</v>
      </c>
      <c r="G848" t="s">
        <v>15</v>
      </c>
      <c r="H848" t="s">
        <v>24</v>
      </c>
      <c r="I848" t="s">
        <v>547</v>
      </c>
      <c r="J848">
        <v>295</v>
      </c>
      <c r="K848"/>
      <c r="N848" t="s">
        <v>20</v>
      </c>
      <c r="P848" t="s">
        <v>1073</v>
      </c>
      <c r="Q848" t="s">
        <v>1073</v>
      </c>
      <c r="R848" t="s">
        <v>1073</v>
      </c>
      <c r="S848" t="str">
        <f t="shared" si="29"/>
        <v/>
      </c>
    </row>
    <row r="849" spans="1:19" x14ac:dyDescent="0.15">
      <c r="A849">
        <v>848</v>
      </c>
      <c r="B849">
        <v>2019</v>
      </c>
      <c r="C849" t="s">
        <v>350</v>
      </c>
      <c r="D849" t="s">
        <v>261</v>
      </c>
      <c r="F849" t="s">
        <v>23</v>
      </c>
      <c r="G849" t="s">
        <v>23</v>
      </c>
      <c r="H849" s="6" t="s">
        <v>24</v>
      </c>
      <c r="I849" t="s">
        <v>547</v>
      </c>
      <c r="J849">
        <v>295</v>
      </c>
      <c r="K849"/>
      <c r="N849" t="s">
        <v>36</v>
      </c>
      <c r="P849" t="s">
        <v>1084</v>
      </c>
      <c r="Q849" t="s">
        <v>1073</v>
      </c>
      <c r="R849" t="s">
        <v>1073</v>
      </c>
      <c r="S849" t="str">
        <f t="shared" si="29"/>
        <v/>
      </c>
    </row>
    <row r="850" spans="1:19" x14ac:dyDescent="0.15">
      <c r="A850">
        <v>849</v>
      </c>
      <c r="B850">
        <v>2019</v>
      </c>
      <c r="C850" t="s">
        <v>596</v>
      </c>
      <c r="D850" t="s">
        <v>393</v>
      </c>
      <c r="F850" t="s">
        <v>23</v>
      </c>
      <c r="G850" t="s">
        <v>23</v>
      </c>
      <c r="H850" t="s">
        <v>71</v>
      </c>
      <c r="I850" t="s">
        <v>546</v>
      </c>
      <c r="J850">
        <v>585</v>
      </c>
      <c r="K850"/>
      <c r="N850" t="s">
        <v>36</v>
      </c>
      <c r="P850" t="s">
        <v>1073</v>
      </c>
      <c r="Q850" t="s">
        <v>1073</v>
      </c>
      <c r="R850" t="s">
        <v>1073</v>
      </c>
      <c r="S850" t="str">
        <f t="shared" si="29"/>
        <v/>
      </c>
    </row>
    <row r="851" spans="1:19" x14ac:dyDescent="0.15">
      <c r="A851">
        <v>850</v>
      </c>
      <c r="B851">
        <v>2019</v>
      </c>
      <c r="C851" t="s">
        <v>56</v>
      </c>
      <c r="D851" t="s">
        <v>57</v>
      </c>
      <c r="E851" t="s">
        <v>195</v>
      </c>
      <c r="F851" t="s">
        <v>23</v>
      </c>
      <c r="G851" t="s">
        <v>23</v>
      </c>
      <c r="H851" t="s">
        <v>60</v>
      </c>
      <c r="I851" t="s">
        <v>547</v>
      </c>
      <c r="J851">
        <v>295</v>
      </c>
      <c r="K851"/>
      <c r="N851" t="s">
        <v>20</v>
      </c>
      <c r="P851" t="s">
        <v>1081</v>
      </c>
      <c r="Q851" t="s">
        <v>1073</v>
      </c>
      <c r="R851" t="s">
        <v>1073</v>
      </c>
      <c r="S851" t="str">
        <f t="shared" si="29"/>
        <v/>
      </c>
    </row>
    <row r="852" spans="1:19" x14ac:dyDescent="0.15">
      <c r="A852">
        <v>851</v>
      </c>
      <c r="B852">
        <v>2019</v>
      </c>
      <c r="C852" t="s">
        <v>282</v>
      </c>
      <c r="D852" t="s">
        <v>283</v>
      </c>
      <c r="F852" t="s">
        <v>23</v>
      </c>
      <c r="G852" t="s">
        <v>23</v>
      </c>
      <c r="H852" t="s">
        <v>24</v>
      </c>
      <c r="I852" t="s">
        <v>547</v>
      </c>
      <c r="J852">
        <v>295</v>
      </c>
      <c r="K852"/>
      <c r="N852" t="s">
        <v>36</v>
      </c>
      <c r="P852" t="s">
        <v>1081</v>
      </c>
      <c r="Q852" t="s">
        <v>1073</v>
      </c>
      <c r="R852" t="s">
        <v>1073</v>
      </c>
      <c r="S852" t="str">
        <f t="shared" si="29"/>
        <v/>
      </c>
    </row>
    <row r="853" spans="1:19" x14ac:dyDescent="0.15">
      <c r="A853">
        <v>852</v>
      </c>
      <c r="B853">
        <v>2019</v>
      </c>
      <c r="C853" t="s">
        <v>258</v>
      </c>
      <c r="D853" t="s">
        <v>101</v>
      </c>
      <c r="F853" t="s">
        <v>23</v>
      </c>
      <c r="G853" t="s">
        <v>23</v>
      </c>
      <c r="H853" s="6" t="s">
        <v>24</v>
      </c>
      <c r="I853" t="s">
        <v>25</v>
      </c>
      <c r="J853">
        <v>275</v>
      </c>
      <c r="K853"/>
      <c r="N853" t="s">
        <v>36</v>
      </c>
      <c r="P853" t="s">
        <v>1081</v>
      </c>
      <c r="Q853" t="s">
        <v>1073</v>
      </c>
      <c r="R853" t="s">
        <v>1073</v>
      </c>
      <c r="S853" t="str">
        <f t="shared" si="29"/>
        <v/>
      </c>
    </row>
    <row r="854" spans="1:19" x14ac:dyDescent="0.15">
      <c r="A854">
        <v>853</v>
      </c>
      <c r="B854">
        <v>2019</v>
      </c>
      <c r="C854" t="s">
        <v>597</v>
      </c>
      <c r="D854" t="s">
        <v>598</v>
      </c>
      <c r="F854" t="s">
        <v>23</v>
      </c>
      <c r="G854" t="s">
        <v>23</v>
      </c>
      <c r="H854" t="s">
        <v>71</v>
      </c>
      <c r="I854" t="s">
        <v>546</v>
      </c>
      <c r="J854">
        <v>685</v>
      </c>
      <c r="K854"/>
      <c r="N854" t="s">
        <v>36</v>
      </c>
      <c r="P854" t="s">
        <v>1073</v>
      </c>
      <c r="Q854" t="s">
        <v>1073</v>
      </c>
      <c r="R854" t="s">
        <v>1073</v>
      </c>
      <c r="S854" t="str">
        <f t="shared" si="29"/>
        <v/>
      </c>
    </row>
    <row r="855" spans="1:19" x14ac:dyDescent="0.15">
      <c r="A855">
        <v>854</v>
      </c>
      <c r="B855">
        <v>2019</v>
      </c>
      <c r="C855" t="s">
        <v>599</v>
      </c>
      <c r="D855" t="s">
        <v>600</v>
      </c>
      <c r="F855" t="s">
        <v>23</v>
      </c>
      <c r="G855" t="s">
        <v>23</v>
      </c>
      <c r="H855" t="s">
        <v>71</v>
      </c>
      <c r="I855" t="s">
        <v>548</v>
      </c>
      <c r="J855">
        <v>525</v>
      </c>
      <c r="K855"/>
      <c r="N855" t="s">
        <v>36</v>
      </c>
      <c r="P855" t="s">
        <v>1073</v>
      </c>
      <c r="Q855" t="s">
        <v>1073</v>
      </c>
      <c r="R855" t="s">
        <v>1073</v>
      </c>
      <c r="S855" t="str">
        <f t="shared" si="29"/>
        <v/>
      </c>
    </row>
    <row r="856" spans="1:19" x14ac:dyDescent="0.15">
      <c r="A856">
        <v>855</v>
      </c>
      <c r="B856">
        <v>2019</v>
      </c>
      <c r="C856" t="s">
        <v>601</v>
      </c>
      <c r="D856" t="s">
        <v>143</v>
      </c>
      <c r="F856" t="s">
        <v>23</v>
      </c>
      <c r="G856" t="s">
        <v>23</v>
      </c>
      <c r="H856" t="s">
        <v>24</v>
      </c>
      <c r="I856" t="s">
        <v>25</v>
      </c>
      <c r="J856">
        <v>275</v>
      </c>
      <c r="K856"/>
      <c r="N856" t="s">
        <v>36</v>
      </c>
      <c r="P856" t="s">
        <v>1081</v>
      </c>
      <c r="Q856" t="s">
        <v>1073</v>
      </c>
      <c r="R856" t="s">
        <v>1073</v>
      </c>
      <c r="S856" t="str">
        <f t="shared" si="29"/>
        <v/>
      </c>
    </row>
    <row r="857" spans="1:19" x14ac:dyDescent="0.15">
      <c r="A857">
        <v>856</v>
      </c>
      <c r="B857">
        <v>2019</v>
      </c>
      <c r="C857" t="s">
        <v>218</v>
      </c>
      <c r="D857" t="s">
        <v>219</v>
      </c>
      <c r="F857" t="s">
        <v>23</v>
      </c>
      <c r="G857" t="s">
        <v>23</v>
      </c>
      <c r="H857" t="s">
        <v>16</v>
      </c>
      <c r="I857" t="s">
        <v>548</v>
      </c>
      <c r="J857">
        <v>525</v>
      </c>
      <c r="K857"/>
      <c r="N857" t="s">
        <v>36</v>
      </c>
      <c r="P857" t="s">
        <v>1081</v>
      </c>
      <c r="Q857" t="s">
        <v>1073</v>
      </c>
      <c r="R857" t="s">
        <v>1073</v>
      </c>
      <c r="S857" t="str">
        <f t="shared" si="29"/>
        <v/>
      </c>
    </row>
    <row r="858" spans="1:19" x14ac:dyDescent="0.15">
      <c r="A858">
        <v>857</v>
      </c>
      <c r="B858">
        <v>2019</v>
      </c>
      <c r="C858" t="s">
        <v>318</v>
      </c>
      <c r="D858" t="s">
        <v>319</v>
      </c>
      <c r="F858" t="s">
        <v>23</v>
      </c>
      <c r="G858" t="s">
        <v>23</v>
      </c>
      <c r="H858" t="s">
        <v>16</v>
      </c>
      <c r="I858" t="s">
        <v>548</v>
      </c>
      <c r="J858">
        <v>1325</v>
      </c>
      <c r="K858"/>
      <c r="N858" t="s">
        <v>20</v>
      </c>
      <c r="P858" t="s">
        <v>1081</v>
      </c>
      <c r="Q858" t="s">
        <v>1073</v>
      </c>
      <c r="R858" t="s">
        <v>1073</v>
      </c>
      <c r="S858" t="str">
        <f t="shared" si="29"/>
        <v/>
      </c>
    </row>
    <row r="859" spans="1:19" x14ac:dyDescent="0.15">
      <c r="A859">
        <v>858</v>
      </c>
      <c r="B859">
        <v>2019</v>
      </c>
      <c r="C859" t="s">
        <v>103</v>
      </c>
      <c r="D859" t="s">
        <v>104</v>
      </c>
      <c r="F859" t="s">
        <v>23</v>
      </c>
      <c r="G859" t="s">
        <v>23</v>
      </c>
      <c r="H859" s="6" t="s">
        <v>24</v>
      </c>
      <c r="I859" t="s">
        <v>25</v>
      </c>
      <c r="J859">
        <v>275</v>
      </c>
      <c r="K859"/>
      <c r="N859" t="s">
        <v>20</v>
      </c>
      <c r="P859" t="s">
        <v>1081</v>
      </c>
      <c r="Q859" t="s">
        <v>1073</v>
      </c>
      <c r="R859" t="s">
        <v>1073</v>
      </c>
      <c r="S859" t="str">
        <f t="shared" si="29"/>
        <v/>
      </c>
    </row>
    <row r="860" spans="1:19" x14ac:dyDescent="0.15">
      <c r="A860">
        <v>859</v>
      </c>
      <c r="B860">
        <v>2019</v>
      </c>
      <c r="C860" t="s">
        <v>264</v>
      </c>
      <c r="D860" t="s">
        <v>176</v>
      </c>
      <c r="F860" t="s">
        <v>23</v>
      </c>
      <c r="G860" t="s">
        <v>23</v>
      </c>
      <c r="H860" t="s">
        <v>71</v>
      </c>
      <c r="I860" t="s">
        <v>546</v>
      </c>
      <c r="J860">
        <v>1485</v>
      </c>
      <c r="K860"/>
      <c r="N860" t="s">
        <v>20</v>
      </c>
      <c r="P860" t="s">
        <v>1073</v>
      </c>
      <c r="Q860" t="s">
        <v>1073</v>
      </c>
      <c r="R860" t="s">
        <v>1073</v>
      </c>
      <c r="S860" t="str">
        <f t="shared" si="29"/>
        <v/>
      </c>
    </row>
    <row r="861" spans="1:19" x14ac:dyDescent="0.15">
      <c r="A861">
        <v>860</v>
      </c>
      <c r="B861">
        <v>2019</v>
      </c>
      <c r="C861" t="s">
        <v>258</v>
      </c>
      <c r="D861" t="s">
        <v>101</v>
      </c>
      <c r="F861" t="s">
        <v>23</v>
      </c>
      <c r="G861" t="s">
        <v>23</v>
      </c>
      <c r="H861" t="s">
        <v>24</v>
      </c>
      <c r="I861" t="s">
        <v>547</v>
      </c>
      <c r="J861">
        <v>295</v>
      </c>
      <c r="K861"/>
      <c r="N861" t="s">
        <v>36</v>
      </c>
      <c r="P861" t="s">
        <v>1081</v>
      </c>
      <c r="Q861" t="s">
        <v>1073</v>
      </c>
      <c r="R861" t="s">
        <v>1073</v>
      </c>
      <c r="S861" t="str">
        <f t="shared" si="29"/>
        <v/>
      </c>
    </row>
    <row r="862" spans="1:19" x14ac:dyDescent="0.15">
      <c r="A862">
        <v>861</v>
      </c>
      <c r="B862">
        <v>2019</v>
      </c>
      <c r="C862" t="s">
        <v>438</v>
      </c>
      <c r="D862" t="s">
        <v>439</v>
      </c>
      <c r="F862" t="s">
        <v>23</v>
      </c>
      <c r="G862" t="s">
        <v>23</v>
      </c>
      <c r="H862" t="s">
        <v>71</v>
      </c>
      <c r="I862" t="s">
        <v>546</v>
      </c>
      <c r="J862">
        <v>585</v>
      </c>
      <c r="K862"/>
      <c r="N862" t="s">
        <v>36</v>
      </c>
      <c r="P862" t="s">
        <v>1073</v>
      </c>
      <c r="Q862" t="s">
        <v>1073</v>
      </c>
      <c r="R862" t="s">
        <v>1073</v>
      </c>
      <c r="S862" t="str">
        <f t="shared" si="29"/>
        <v/>
      </c>
    </row>
    <row r="863" spans="1:19" x14ac:dyDescent="0.15">
      <c r="A863">
        <v>862</v>
      </c>
      <c r="B863">
        <v>2019</v>
      </c>
      <c r="C863" t="s">
        <v>134</v>
      </c>
      <c r="D863" t="s">
        <v>364</v>
      </c>
      <c r="F863" t="s">
        <v>136</v>
      </c>
      <c r="G863" t="s">
        <v>43</v>
      </c>
      <c r="H863" t="s">
        <v>24</v>
      </c>
      <c r="I863" t="s">
        <v>547</v>
      </c>
      <c r="J863">
        <v>295</v>
      </c>
      <c r="K863"/>
      <c r="N863" t="s">
        <v>36</v>
      </c>
      <c r="P863" t="s">
        <v>1073</v>
      </c>
      <c r="Q863" t="s">
        <v>1073</v>
      </c>
      <c r="R863" t="s">
        <v>1073</v>
      </c>
      <c r="S863" t="str">
        <f t="shared" si="29"/>
        <v>NI&gt;10</v>
      </c>
    </row>
    <row r="864" spans="1:19" x14ac:dyDescent="0.15">
      <c r="A864">
        <v>863</v>
      </c>
      <c r="B864">
        <v>2019</v>
      </c>
      <c r="C864" t="s">
        <v>592</v>
      </c>
      <c r="D864" t="s">
        <v>593</v>
      </c>
      <c r="F864" t="s">
        <v>23</v>
      </c>
      <c r="G864" t="s">
        <v>23</v>
      </c>
      <c r="H864" s="6" t="s">
        <v>71</v>
      </c>
      <c r="I864" t="s">
        <v>546</v>
      </c>
      <c r="J864">
        <v>585</v>
      </c>
      <c r="K864"/>
      <c r="N864" t="s">
        <v>20</v>
      </c>
      <c r="P864" t="s">
        <v>1073</v>
      </c>
      <c r="Q864" t="s">
        <v>1073</v>
      </c>
      <c r="R864" t="s">
        <v>1073</v>
      </c>
      <c r="S864" t="str">
        <f t="shared" si="29"/>
        <v/>
      </c>
    </row>
    <row r="865" spans="1:19" x14ac:dyDescent="0.15">
      <c r="A865">
        <v>864</v>
      </c>
      <c r="B865">
        <v>2019</v>
      </c>
      <c r="C865" t="s">
        <v>596</v>
      </c>
      <c r="D865" t="s">
        <v>393</v>
      </c>
      <c r="F865" t="s">
        <v>23</v>
      </c>
      <c r="G865" t="s">
        <v>23</v>
      </c>
      <c r="H865" s="6" t="s">
        <v>71</v>
      </c>
      <c r="I865" t="s">
        <v>546</v>
      </c>
      <c r="J865">
        <v>585</v>
      </c>
      <c r="K865"/>
      <c r="N865" t="s">
        <v>20</v>
      </c>
      <c r="P865" t="s">
        <v>1073</v>
      </c>
      <c r="Q865" t="s">
        <v>1073</v>
      </c>
      <c r="R865" t="s">
        <v>1073</v>
      </c>
      <c r="S865" t="str">
        <f t="shared" si="29"/>
        <v/>
      </c>
    </row>
    <row r="866" spans="1:19" x14ac:dyDescent="0.15">
      <c r="A866">
        <v>865</v>
      </c>
      <c r="B866">
        <v>2019</v>
      </c>
      <c r="C866" t="s">
        <v>602</v>
      </c>
      <c r="D866" t="s">
        <v>603</v>
      </c>
      <c r="F866" t="s">
        <v>23</v>
      </c>
      <c r="G866" t="s">
        <v>23</v>
      </c>
      <c r="H866" t="s">
        <v>71</v>
      </c>
      <c r="I866" t="s">
        <v>546</v>
      </c>
      <c r="J866">
        <v>685</v>
      </c>
      <c r="K866"/>
      <c r="N866" t="s">
        <v>36</v>
      </c>
      <c r="P866" t="s">
        <v>1073</v>
      </c>
      <c r="Q866" t="s">
        <v>1073</v>
      </c>
      <c r="R866" t="s">
        <v>1073</v>
      </c>
      <c r="S866" t="str">
        <f t="shared" si="29"/>
        <v/>
      </c>
    </row>
    <row r="867" spans="1:19" x14ac:dyDescent="0.15">
      <c r="A867">
        <v>866</v>
      </c>
      <c r="B867">
        <v>2019</v>
      </c>
      <c r="C867" t="s">
        <v>433</v>
      </c>
      <c r="D867" t="s">
        <v>246</v>
      </c>
      <c r="E867" t="s">
        <v>332</v>
      </c>
      <c r="F867" t="s">
        <v>23</v>
      </c>
      <c r="G867" t="s">
        <v>23</v>
      </c>
      <c r="H867" s="6" t="s">
        <v>67</v>
      </c>
      <c r="I867" t="s">
        <v>354</v>
      </c>
      <c r="J867">
        <v>0</v>
      </c>
      <c r="K867"/>
      <c r="N867" t="s">
        <v>36</v>
      </c>
      <c r="P867" t="s">
        <v>1081</v>
      </c>
      <c r="Q867" t="s">
        <v>1073</v>
      </c>
      <c r="R867" t="s">
        <v>1073</v>
      </c>
      <c r="S867" t="str">
        <f t="shared" si="29"/>
        <v/>
      </c>
    </row>
    <row r="868" spans="1:19" x14ac:dyDescent="0.15">
      <c r="A868">
        <v>867</v>
      </c>
      <c r="B868">
        <v>2019</v>
      </c>
      <c r="C868" t="s">
        <v>218</v>
      </c>
      <c r="D868" t="s">
        <v>219</v>
      </c>
      <c r="F868" t="s">
        <v>23</v>
      </c>
      <c r="G868" t="s">
        <v>23</v>
      </c>
      <c r="H868" t="s">
        <v>24</v>
      </c>
      <c r="I868" t="s">
        <v>547</v>
      </c>
      <c r="J868">
        <v>295</v>
      </c>
      <c r="K868"/>
      <c r="N868" t="s">
        <v>36</v>
      </c>
      <c r="P868" t="s">
        <v>1081</v>
      </c>
      <c r="Q868" t="s">
        <v>1073</v>
      </c>
      <c r="R868" t="s">
        <v>1073</v>
      </c>
      <c r="S868" t="str">
        <f t="shared" si="29"/>
        <v/>
      </c>
    </row>
    <row r="869" spans="1:19" x14ac:dyDescent="0.15">
      <c r="A869">
        <v>868</v>
      </c>
      <c r="B869">
        <v>2019</v>
      </c>
      <c r="C869" t="s">
        <v>604</v>
      </c>
      <c r="F869" t="s">
        <v>136</v>
      </c>
      <c r="G869" t="s">
        <v>43</v>
      </c>
      <c r="H869" s="6" t="s">
        <v>71</v>
      </c>
      <c r="I869" t="s">
        <v>354</v>
      </c>
      <c r="J869">
        <v>0</v>
      </c>
      <c r="K869"/>
      <c r="N869" t="s">
        <v>20</v>
      </c>
      <c r="P869" t="s">
        <v>1073</v>
      </c>
      <c r="Q869" t="s">
        <v>1073</v>
      </c>
      <c r="R869" t="s">
        <v>1073</v>
      </c>
      <c r="S869" t="str">
        <f t="shared" si="29"/>
        <v>NI&gt;10</v>
      </c>
    </row>
    <row r="870" spans="1:19" x14ac:dyDescent="0.15">
      <c r="A870">
        <v>869</v>
      </c>
      <c r="B870">
        <v>2019</v>
      </c>
      <c r="C870" t="s">
        <v>328</v>
      </c>
      <c r="D870" t="s">
        <v>329</v>
      </c>
      <c r="F870" t="s">
        <v>23</v>
      </c>
      <c r="G870" t="s">
        <v>23</v>
      </c>
      <c r="H870" t="s">
        <v>16</v>
      </c>
      <c r="I870" t="s">
        <v>547</v>
      </c>
      <c r="J870">
        <v>395</v>
      </c>
      <c r="K870"/>
      <c r="N870" t="s">
        <v>20</v>
      </c>
      <c r="P870" t="s">
        <v>1081</v>
      </c>
      <c r="Q870" t="s">
        <v>1073</v>
      </c>
      <c r="R870" t="s">
        <v>1073</v>
      </c>
      <c r="S870" t="str">
        <f t="shared" si="29"/>
        <v/>
      </c>
    </row>
    <row r="871" spans="1:19" x14ac:dyDescent="0.15">
      <c r="A871">
        <v>870</v>
      </c>
      <c r="B871">
        <v>2019</v>
      </c>
      <c r="C871" t="s">
        <v>258</v>
      </c>
      <c r="D871" t="s">
        <v>101</v>
      </c>
      <c r="F871" t="s">
        <v>23</v>
      </c>
      <c r="G871" t="s">
        <v>23</v>
      </c>
      <c r="H871" s="6" t="s">
        <v>24</v>
      </c>
      <c r="I871" t="s">
        <v>547</v>
      </c>
      <c r="J871">
        <v>295</v>
      </c>
      <c r="K871"/>
      <c r="N871" t="s">
        <v>20</v>
      </c>
      <c r="P871" t="s">
        <v>1081</v>
      </c>
      <c r="Q871" t="s">
        <v>1073</v>
      </c>
      <c r="R871" t="s">
        <v>1073</v>
      </c>
      <c r="S871" t="str">
        <f t="shared" si="29"/>
        <v/>
      </c>
    </row>
    <row r="872" spans="1:19" x14ac:dyDescent="0.15">
      <c r="A872">
        <v>871</v>
      </c>
      <c r="B872">
        <v>2019</v>
      </c>
      <c r="C872" t="s">
        <v>605</v>
      </c>
      <c r="D872" t="s">
        <v>606</v>
      </c>
      <c r="F872" t="s">
        <v>70</v>
      </c>
      <c r="G872" t="s">
        <v>43</v>
      </c>
      <c r="H872" s="6" t="s">
        <v>67</v>
      </c>
      <c r="I872" t="s">
        <v>548</v>
      </c>
      <c r="J872">
        <v>965</v>
      </c>
      <c r="K872"/>
      <c r="N872" t="s">
        <v>36</v>
      </c>
      <c r="P872" t="s">
        <v>1073</v>
      </c>
      <c r="Q872" t="s">
        <v>1073</v>
      </c>
      <c r="R872" t="s">
        <v>1073</v>
      </c>
      <c r="S872" t="str">
        <f t="shared" si="29"/>
        <v/>
      </c>
    </row>
    <row r="873" spans="1:19" x14ac:dyDescent="0.15">
      <c r="A873">
        <v>872</v>
      </c>
      <c r="B873">
        <v>2019</v>
      </c>
      <c r="C873" t="s">
        <v>245</v>
      </c>
      <c r="D873" t="s">
        <v>246</v>
      </c>
      <c r="F873" t="s">
        <v>23</v>
      </c>
      <c r="G873" t="s">
        <v>23</v>
      </c>
      <c r="H873" s="6" t="s">
        <v>49</v>
      </c>
      <c r="I873" t="s">
        <v>548</v>
      </c>
      <c r="J873">
        <v>525</v>
      </c>
      <c r="K873"/>
      <c r="N873" t="s">
        <v>36</v>
      </c>
      <c r="P873">
        <v>0</v>
      </c>
      <c r="Q873" t="s">
        <v>1073</v>
      </c>
      <c r="R873" t="s">
        <v>1073</v>
      </c>
      <c r="S873" t="str">
        <f t="shared" si="29"/>
        <v/>
      </c>
    </row>
    <row r="874" spans="1:19" x14ac:dyDescent="0.15">
      <c r="A874">
        <v>873</v>
      </c>
      <c r="B874">
        <v>2019</v>
      </c>
      <c r="C874" t="s">
        <v>272</v>
      </c>
      <c r="D874" t="s">
        <v>607</v>
      </c>
      <c r="F874" t="s">
        <v>23</v>
      </c>
      <c r="G874" t="s">
        <v>23</v>
      </c>
      <c r="H874" s="6" t="s">
        <v>24</v>
      </c>
      <c r="I874" t="s">
        <v>25</v>
      </c>
      <c r="J874">
        <v>275</v>
      </c>
      <c r="K874"/>
      <c r="N874" t="s">
        <v>20</v>
      </c>
      <c r="P874" t="s">
        <v>1081</v>
      </c>
      <c r="Q874" t="s">
        <v>1073</v>
      </c>
      <c r="R874" t="s">
        <v>1073</v>
      </c>
      <c r="S874" t="str">
        <f t="shared" si="29"/>
        <v/>
      </c>
    </row>
    <row r="875" spans="1:19" x14ac:dyDescent="0.15">
      <c r="A875">
        <v>874</v>
      </c>
      <c r="B875">
        <v>2019</v>
      </c>
      <c r="C875" t="s">
        <v>258</v>
      </c>
      <c r="D875" t="s">
        <v>101</v>
      </c>
      <c r="F875" t="s">
        <v>23</v>
      </c>
      <c r="G875" t="s">
        <v>23</v>
      </c>
      <c r="H875" t="s">
        <v>16</v>
      </c>
      <c r="I875" t="s">
        <v>548</v>
      </c>
      <c r="J875">
        <v>525</v>
      </c>
      <c r="K875"/>
      <c r="N875" t="s">
        <v>20</v>
      </c>
      <c r="P875" t="s">
        <v>1081</v>
      </c>
      <c r="Q875" t="s">
        <v>1073</v>
      </c>
      <c r="R875" t="s">
        <v>1073</v>
      </c>
      <c r="S875" t="str">
        <f t="shared" si="29"/>
        <v/>
      </c>
    </row>
    <row r="876" spans="1:19" x14ac:dyDescent="0.15">
      <c r="A876">
        <v>875</v>
      </c>
      <c r="B876">
        <v>2019</v>
      </c>
      <c r="C876" t="s">
        <v>110</v>
      </c>
      <c r="D876" t="s">
        <v>111</v>
      </c>
      <c r="F876" t="s">
        <v>23</v>
      </c>
      <c r="G876" t="s">
        <v>23</v>
      </c>
      <c r="H876" t="s">
        <v>16</v>
      </c>
      <c r="I876" t="s">
        <v>548</v>
      </c>
      <c r="J876">
        <v>525</v>
      </c>
      <c r="K876"/>
      <c r="N876" t="s">
        <v>36</v>
      </c>
      <c r="P876" t="s">
        <v>1081</v>
      </c>
      <c r="Q876" t="s">
        <v>1073</v>
      </c>
      <c r="R876" t="s">
        <v>1073</v>
      </c>
      <c r="S876" t="str">
        <f t="shared" si="29"/>
        <v/>
      </c>
    </row>
    <row r="877" spans="1:19" x14ac:dyDescent="0.15">
      <c r="A877">
        <v>876</v>
      </c>
      <c r="B877">
        <v>2019</v>
      </c>
      <c r="C877" t="s">
        <v>236</v>
      </c>
      <c r="D877" t="s">
        <v>333</v>
      </c>
      <c r="F877" t="s">
        <v>23</v>
      </c>
      <c r="G877" t="s">
        <v>23</v>
      </c>
      <c r="H877" t="s">
        <v>24</v>
      </c>
      <c r="I877" t="s">
        <v>547</v>
      </c>
      <c r="J877">
        <v>295</v>
      </c>
      <c r="K877"/>
      <c r="N877" t="s">
        <v>36</v>
      </c>
      <c r="P877" t="s">
        <v>1081</v>
      </c>
      <c r="Q877" t="s">
        <v>1073</v>
      </c>
      <c r="R877" t="s">
        <v>1073</v>
      </c>
      <c r="S877" t="str">
        <f t="shared" si="29"/>
        <v/>
      </c>
    </row>
    <row r="878" spans="1:19" x14ac:dyDescent="0.15">
      <c r="A878">
        <v>877</v>
      </c>
      <c r="B878">
        <v>2019</v>
      </c>
      <c r="C878" t="s">
        <v>175</v>
      </c>
      <c r="D878" t="s">
        <v>176</v>
      </c>
      <c r="F878" t="s">
        <v>23</v>
      </c>
      <c r="G878" t="s">
        <v>23</v>
      </c>
      <c r="H878" s="6" t="s">
        <v>71</v>
      </c>
      <c r="I878" t="s">
        <v>546</v>
      </c>
      <c r="J878">
        <v>585</v>
      </c>
      <c r="K878"/>
      <c r="N878" t="s">
        <v>36</v>
      </c>
      <c r="P878" t="s">
        <v>1073</v>
      </c>
      <c r="Q878" t="s">
        <v>1073</v>
      </c>
      <c r="R878" t="s">
        <v>1073</v>
      </c>
      <c r="S878" t="str">
        <f t="shared" si="29"/>
        <v/>
      </c>
    </row>
    <row r="879" spans="1:19" x14ac:dyDescent="0.15">
      <c r="A879">
        <v>878</v>
      </c>
      <c r="B879">
        <v>2019</v>
      </c>
      <c r="C879" t="s">
        <v>206</v>
      </c>
      <c r="D879" t="s">
        <v>223</v>
      </c>
      <c r="E879" t="s">
        <v>237</v>
      </c>
      <c r="F879" t="s">
        <v>23</v>
      </c>
      <c r="G879" t="s">
        <v>23</v>
      </c>
      <c r="H879" t="s">
        <v>60</v>
      </c>
      <c r="I879" t="s">
        <v>547</v>
      </c>
      <c r="J879">
        <v>295</v>
      </c>
      <c r="K879"/>
      <c r="N879" t="s">
        <v>36</v>
      </c>
      <c r="P879" t="s">
        <v>1081</v>
      </c>
      <c r="Q879" t="s">
        <v>1073</v>
      </c>
      <c r="R879" t="s">
        <v>1073</v>
      </c>
      <c r="S879" t="str">
        <f t="shared" si="29"/>
        <v/>
      </c>
    </row>
    <row r="880" spans="1:19" x14ac:dyDescent="0.15">
      <c r="A880">
        <v>879</v>
      </c>
      <c r="B880">
        <v>2019</v>
      </c>
      <c r="C880" t="s">
        <v>116</v>
      </c>
      <c r="D880" t="s">
        <v>468</v>
      </c>
      <c r="F880" t="s">
        <v>23</v>
      </c>
      <c r="G880" t="s">
        <v>23</v>
      </c>
      <c r="H880" t="s">
        <v>67</v>
      </c>
      <c r="I880" t="s">
        <v>547</v>
      </c>
      <c r="J880">
        <v>565</v>
      </c>
      <c r="K880"/>
      <c r="N880" t="s">
        <v>36</v>
      </c>
      <c r="P880" t="s">
        <v>1081</v>
      </c>
      <c r="Q880" t="s">
        <v>1073</v>
      </c>
      <c r="R880" t="s">
        <v>1073</v>
      </c>
      <c r="S880" t="str">
        <f t="shared" si="29"/>
        <v/>
      </c>
    </row>
    <row r="881" spans="1:19" x14ac:dyDescent="0.15">
      <c r="A881">
        <v>880</v>
      </c>
      <c r="B881">
        <v>2019</v>
      </c>
      <c r="C881" t="s">
        <v>608</v>
      </c>
      <c r="D881" t="s">
        <v>609</v>
      </c>
      <c r="F881" t="s">
        <v>23</v>
      </c>
      <c r="G881" t="s">
        <v>23</v>
      </c>
      <c r="H881" t="s">
        <v>71</v>
      </c>
      <c r="I881" t="s">
        <v>548</v>
      </c>
      <c r="J881">
        <v>525</v>
      </c>
      <c r="K881"/>
      <c r="N881" t="s">
        <v>20</v>
      </c>
      <c r="P881" t="s">
        <v>1073</v>
      </c>
      <c r="Q881" t="s">
        <v>1073</v>
      </c>
      <c r="R881" t="s">
        <v>1073</v>
      </c>
      <c r="S881" t="str">
        <f t="shared" si="29"/>
        <v/>
      </c>
    </row>
    <row r="882" spans="1:19" x14ac:dyDescent="0.15">
      <c r="A882">
        <v>881</v>
      </c>
      <c r="B882">
        <v>2019</v>
      </c>
      <c r="C882" t="s">
        <v>337</v>
      </c>
      <c r="D882" t="s">
        <v>338</v>
      </c>
      <c r="F882" t="s">
        <v>301</v>
      </c>
      <c r="G882" t="s">
        <v>43</v>
      </c>
      <c r="H882" t="s">
        <v>49</v>
      </c>
      <c r="I882" t="s">
        <v>546</v>
      </c>
      <c r="J882">
        <v>585</v>
      </c>
      <c r="K882"/>
      <c r="N882" t="s">
        <v>20</v>
      </c>
      <c r="P882" t="s">
        <v>1073</v>
      </c>
      <c r="Q882" t="s">
        <v>1073</v>
      </c>
      <c r="R882" t="s">
        <v>1073</v>
      </c>
      <c r="S882" t="str">
        <f t="shared" si="29"/>
        <v/>
      </c>
    </row>
    <row r="883" spans="1:19" x14ac:dyDescent="0.15">
      <c r="A883">
        <v>882</v>
      </c>
      <c r="B883">
        <v>2019</v>
      </c>
      <c r="C883" t="s">
        <v>119</v>
      </c>
      <c r="F883" t="s">
        <v>203</v>
      </c>
      <c r="G883" t="s">
        <v>43</v>
      </c>
      <c r="H883" s="6" t="s">
        <v>49</v>
      </c>
      <c r="I883" t="s">
        <v>546</v>
      </c>
      <c r="J883">
        <v>585</v>
      </c>
      <c r="K883"/>
      <c r="N883" t="s">
        <v>36</v>
      </c>
      <c r="P883" t="s">
        <v>1073</v>
      </c>
      <c r="Q883" t="s">
        <v>1073</v>
      </c>
      <c r="R883" t="s">
        <v>1073</v>
      </c>
      <c r="S883" t="str">
        <f t="shared" si="29"/>
        <v>NI&gt;10</v>
      </c>
    </row>
    <row r="884" spans="1:19" x14ac:dyDescent="0.15">
      <c r="A884">
        <v>883</v>
      </c>
      <c r="B884">
        <v>2019</v>
      </c>
      <c r="C884" t="s">
        <v>317</v>
      </c>
      <c r="D884" t="s">
        <v>298</v>
      </c>
      <c r="F884" t="s">
        <v>23</v>
      </c>
      <c r="G884" t="s">
        <v>23</v>
      </c>
      <c r="H884" t="s">
        <v>63</v>
      </c>
      <c r="I884" t="s">
        <v>354</v>
      </c>
      <c r="J884">
        <v>0</v>
      </c>
      <c r="K884"/>
      <c r="N884" t="s">
        <v>36</v>
      </c>
      <c r="P884">
        <v>0</v>
      </c>
      <c r="Q884" t="s">
        <v>1073</v>
      </c>
      <c r="R884" t="s">
        <v>1073</v>
      </c>
      <c r="S884" t="str">
        <f t="shared" si="29"/>
        <v/>
      </c>
    </row>
    <row r="885" spans="1:19" x14ac:dyDescent="0.15">
      <c r="A885">
        <v>884</v>
      </c>
      <c r="B885">
        <v>2019</v>
      </c>
      <c r="C885" t="s">
        <v>56</v>
      </c>
      <c r="D885" t="s">
        <v>57</v>
      </c>
      <c r="F885" t="s">
        <v>23</v>
      </c>
      <c r="G885" t="s">
        <v>23</v>
      </c>
      <c r="H885" t="s">
        <v>16</v>
      </c>
      <c r="I885" t="s">
        <v>548</v>
      </c>
      <c r="J885">
        <v>525</v>
      </c>
      <c r="K885"/>
      <c r="N885" t="s">
        <v>36</v>
      </c>
      <c r="P885" t="s">
        <v>1081</v>
      </c>
      <c r="Q885" t="s">
        <v>1073</v>
      </c>
      <c r="R885" t="s">
        <v>1073</v>
      </c>
      <c r="S885" t="str">
        <f t="shared" si="29"/>
        <v/>
      </c>
    </row>
    <row r="886" spans="1:19" x14ac:dyDescent="0.15">
      <c r="A886">
        <v>885</v>
      </c>
      <c r="B886">
        <v>2019</v>
      </c>
      <c r="C886" t="s">
        <v>142</v>
      </c>
      <c r="D886" t="s">
        <v>143</v>
      </c>
      <c r="F886" t="s">
        <v>23</v>
      </c>
      <c r="G886" t="s">
        <v>23</v>
      </c>
      <c r="H886" t="s">
        <v>16</v>
      </c>
      <c r="I886" t="s">
        <v>548</v>
      </c>
      <c r="J886">
        <v>525</v>
      </c>
      <c r="K886"/>
      <c r="N886" t="s">
        <v>36</v>
      </c>
      <c r="P886" t="s">
        <v>1081</v>
      </c>
      <c r="Q886" t="s">
        <v>1073</v>
      </c>
      <c r="R886" t="s">
        <v>1073</v>
      </c>
      <c r="S886" t="str">
        <f t="shared" si="29"/>
        <v/>
      </c>
    </row>
    <row r="887" spans="1:19" x14ac:dyDescent="0.15">
      <c r="A887">
        <v>886</v>
      </c>
      <c r="B887">
        <v>2019</v>
      </c>
      <c r="C887" t="s">
        <v>94</v>
      </c>
      <c r="D887" t="s">
        <v>95</v>
      </c>
      <c r="F887" t="s">
        <v>96</v>
      </c>
      <c r="G887" t="s">
        <v>48</v>
      </c>
      <c r="H887" t="s">
        <v>16</v>
      </c>
      <c r="I887" t="s">
        <v>546</v>
      </c>
      <c r="J887">
        <v>585</v>
      </c>
      <c r="K887"/>
      <c r="N887" t="s">
        <v>36</v>
      </c>
      <c r="P887" t="s">
        <v>1073</v>
      </c>
      <c r="Q887" t="s">
        <v>1073</v>
      </c>
      <c r="R887" t="s">
        <v>1073</v>
      </c>
      <c r="S887" t="str">
        <f t="shared" si="29"/>
        <v>NI&gt;10</v>
      </c>
    </row>
    <row r="888" spans="1:19" x14ac:dyDescent="0.15">
      <c r="A888">
        <v>887</v>
      </c>
      <c r="B888">
        <v>2019</v>
      </c>
      <c r="C888" t="s">
        <v>264</v>
      </c>
      <c r="D888" t="s">
        <v>168</v>
      </c>
      <c r="F888" t="s">
        <v>23</v>
      </c>
      <c r="G888" t="s">
        <v>23</v>
      </c>
      <c r="H888" t="s">
        <v>71</v>
      </c>
      <c r="I888" t="s">
        <v>546</v>
      </c>
      <c r="J888">
        <v>685</v>
      </c>
      <c r="K888"/>
      <c r="N888" t="s">
        <v>20</v>
      </c>
      <c r="P888" t="s">
        <v>1073</v>
      </c>
      <c r="Q888" t="s">
        <v>1073</v>
      </c>
      <c r="R888" t="s">
        <v>1073</v>
      </c>
      <c r="S888" t="str">
        <f t="shared" si="29"/>
        <v/>
      </c>
    </row>
    <row r="889" spans="1:19" x14ac:dyDescent="0.15">
      <c r="A889">
        <v>888</v>
      </c>
      <c r="B889">
        <v>2019</v>
      </c>
      <c r="C889" t="s">
        <v>167</v>
      </c>
      <c r="D889" t="s">
        <v>168</v>
      </c>
      <c r="F889" t="s">
        <v>23</v>
      </c>
      <c r="G889" t="s">
        <v>23</v>
      </c>
      <c r="H889" t="s">
        <v>24</v>
      </c>
      <c r="I889" t="s">
        <v>25</v>
      </c>
      <c r="J889">
        <v>275</v>
      </c>
      <c r="K889"/>
      <c r="N889" t="s">
        <v>20</v>
      </c>
      <c r="P889" t="s">
        <v>1081</v>
      </c>
      <c r="Q889" t="s">
        <v>1073</v>
      </c>
      <c r="R889" t="s">
        <v>1073</v>
      </c>
      <c r="S889" t="str">
        <f t="shared" si="29"/>
        <v/>
      </c>
    </row>
    <row r="890" spans="1:19" x14ac:dyDescent="0.15">
      <c r="A890">
        <v>889</v>
      </c>
      <c r="B890">
        <v>2019</v>
      </c>
      <c r="C890" t="s">
        <v>287</v>
      </c>
      <c r="D890" t="s">
        <v>348</v>
      </c>
      <c r="F890" t="s">
        <v>23</v>
      </c>
      <c r="G890" t="s">
        <v>23</v>
      </c>
      <c r="H890" t="s">
        <v>71</v>
      </c>
      <c r="I890" t="s">
        <v>548</v>
      </c>
      <c r="J890">
        <v>525</v>
      </c>
      <c r="K890"/>
      <c r="N890" t="s">
        <v>36</v>
      </c>
      <c r="P890" t="s">
        <v>1073</v>
      </c>
      <c r="Q890" t="s">
        <v>1073</v>
      </c>
      <c r="R890" t="s">
        <v>1073</v>
      </c>
      <c r="S890" t="str">
        <f t="shared" si="29"/>
        <v/>
      </c>
    </row>
    <row r="891" spans="1:19" x14ac:dyDescent="0.15">
      <c r="A891">
        <v>890</v>
      </c>
      <c r="B891">
        <v>2019</v>
      </c>
      <c r="C891" t="s">
        <v>610</v>
      </c>
      <c r="D891" t="s">
        <v>359</v>
      </c>
      <c r="F891" t="s">
        <v>360</v>
      </c>
      <c r="G891" t="s">
        <v>43</v>
      </c>
      <c r="H891" s="6" t="s">
        <v>67</v>
      </c>
      <c r="I891" t="s">
        <v>546</v>
      </c>
      <c r="J891">
        <v>585</v>
      </c>
      <c r="K891"/>
      <c r="N891" t="s">
        <v>36</v>
      </c>
      <c r="P891" t="s">
        <v>1073</v>
      </c>
      <c r="Q891" t="s">
        <v>1073</v>
      </c>
      <c r="R891" t="s">
        <v>1073</v>
      </c>
      <c r="S891" t="str">
        <f t="shared" si="29"/>
        <v>NI&gt;10</v>
      </c>
    </row>
    <row r="892" spans="1:19" x14ac:dyDescent="0.15">
      <c r="A892">
        <v>891</v>
      </c>
      <c r="B892">
        <v>2019</v>
      </c>
      <c r="C892" t="s">
        <v>142</v>
      </c>
      <c r="D892" t="s">
        <v>143</v>
      </c>
      <c r="F892" t="s">
        <v>23</v>
      </c>
      <c r="G892" t="s">
        <v>23</v>
      </c>
      <c r="H892" t="s">
        <v>16</v>
      </c>
      <c r="I892" t="s">
        <v>548</v>
      </c>
      <c r="J892">
        <v>525</v>
      </c>
      <c r="K892"/>
      <c r="N892" t="s">
        <v>36</v>
      </c>
      <c r="P892" t="s">
        <v>1081</v>
      </c>
      <c r="Q892" t="s">
        <v>1073</v>
      </c>
      <c r="R892" t="s">
        <v>1073</v>
      </c>
      <c r="S892" t="str">
        <f t="shared" si="29"/>
        <v/>
      </c>
    </row>
    <row r="893" spans="1:19" x14ac:dyDescent="0.15">
      <c r="A893">
        <v>892</v>
      </c>
      <c r="B893">
        <v>2019</v>
      </c>
      <c r="C893" t="s">
        <v>611</v>
      </c>
      <c r="D893" t="s">
        <v>612</v>
      </c>
      <c r="F893" t="s">
        <v>23</v>
      </c>
      <c r="G893" t="s">
        <v>23</v>
      </c>
      <c r="H893" t="s">
        <v>24</v>
      </c>
      <c r="I893" t="s">
        <v>25</v>
      </c>
      <c r="J893">
        <v>675</v>
      </c>
      <c r="K893"/>
      <c r="N893" t="s">
        <v>36</v>
      </c>
      <c r="P893" t="s">
        <v>1081</v>
      </c>
      <c r="Q893" t="s">
        <v>1073</v>
      </c>
      <c r="R893" t="s">
        <v>1073</v>
      </c>
      <c r="S893" t="str">
        <f t="shared" si="29"/>
        <v/>
      </c>
    </row>
    <row r="894" spans="1:19" x14ac:dyDescent="0.15">
      <c r="A894">
        <v>893</v>
      </c>
      <c r="B894">
        <v>2019</v>
      </c>
      <c r="C894" t="s">
        <v>352</v>
      </c>
      <c r="D894" t="s">
        <v>353</v>
      </c>
      <c r="F894" t="s">
        <v>23</v>
      </c>
      <c r="G894" t="s">
        <v>23</v>
      </c>
      <c r="H894" t="s">
        <v>16</v>
      </c>
      <c r="I894" t="s">
        <v>548</v>
      </c>
      <c r="J894">
        <v>525</v>
      </c>
      <c r="K894"/>
      <c r="N894" t="s">
        <v>36</v>
      </c>
      <c r="P894" t="s">
        <v>1081</v>
      </c>
      <c r="Q894" t="s">
        <v>1073</v>
      </c>
      <c r="R894" t="s">
        <v>1073</v>
      </c>
      <c r="S894" t="str">
        <f t="shared" si="29"/>
        <v/>
      </c>
    </row>
    <row r="895" spans="1:19" x14ac:dyDescent="0.15">
      <c r="A895">
        <v>894</v>
      </c>
      <c r="B895">
        <v>2019</v>
      </c>
      <c r="C895" t="s">
        <v>206</v>
      </c>
      <c r="D895" t="s">
        <v>223</v>
      </c>
      <c r="F895" t="s">
        <v>23</v>
      </c>
      <c r="G895" t="s">
        <v>23</v>
      </c>
      <c r="H895" s="6" t="s">
        <v>67</v>
      </c>
      <c r="I895" t="s">
        <v>547</v>
      </c>
      <c r="J895">
        <v>295</v>
      </c>
      <c r="K895"/>
      <c r="N895" t="s">
        <v>36</v>
      </c>
      <c r="P895" t="s">
        <v>1081</v>
      </c>
      <c r="Q895" t="s">
        <v>1073</v>
      </c>
      <c r="R895" t="s">
        <v>1073</v>
      </c>
      <c r="S895" t="str">
        <f t="shared" si="29"/>
        <v/>
      </c>
    </row>
    <row r="896" spans="1:19" x14ac:dyDescent="0.15">
      <c r="A896">
        <v>895</v>
      </c>
      <c r="B896">
        <v>2019</v>
      </c>
      <c r="C896" t="s">
        <v>350</v>
      </c>
      <c r="D896" t="s">
        <v>261</v>
      </c>
      <c r="F896" t="s">
        <v>23</v>
      </c>
      <c r="G896" t="s">
        <v>23</v>
      </c>
      <c r="H896" s="6" t="s">
        <v>24</v>
      </c>
      <c r="I896" t="s">
        <v>547</v>
      </c>
      <c r="J896">
        <v>295</v>
      </c>
      <c r="K896"/>
      <c r="N896" t="s">
        <v>36</v>
      </c>
      <c r="P896" t="s">
        <v>1084</v>
      </c>
      <c r="Q896" t="s">
        <v>1073</v>
      </c>
      <c r="R896" t="s">
        <v>1073</v>
      </c>
      <c r="S896" t="str">
        <f t="shared" si="29"/>
        <v/>
      </c>
    </row>
    <row r="897" spans="1:19" x14ac:dyDescent="0.15">
      <c r="A897">
        <v>896</v>
      </c>
      <c r="B897">
        <v>2019</v>
      </c>
      <c r="C897" t="s">
        <v>243</v>
      </c>
      <c r="D897" t="s">
        <v>244</v>
      </c>
      <c r="F897" t="s">
        <v>136</v>
      </c>
      <c r="G897" t="s">
        <v>43</v>
      </c>
      <c r="H897" t="s">
        <v>24</v>
      </c>
      <c r="I897" t="s">
        <v>547</v>
      </c>
      <c r="J897">
        <v>565</v>
      </c>
      <c r="K897"/>
      <c r="N897" t="s">
        <v>20</v>
      </c>
      <c r="P897">
        <v>0</v>
      </c>
      <c r="Q897" t="s">
        <v>1073</v>
      </c>
      <c r="R897" t="s">
        <v>1073</v>
      </c>
      <c r="S897" t="str">
        <f t="shared" si="29"/>
        <v>NI&gt;10</v>
      </c>
    </row>
    <row r="898" spans="1:19" x14ac:dyDescent="0.15">
      <c r="A898">
        <v>897</v>
      </c>
      <c r="B898">
        <v>2019</v>
      </c>
      <c r="C898" t="s">
        <v>270</v>
      </c>
      <c r="D898" t="s">
        <v>284</v>
      </c>
      <c r="F898" t="s">
        <v>23</v>
      </c>
      <c r="G898" t="s">
        <v>23</v>
      </c>
      <c r="H898" s="6" t="s">
        <v>71</v>
      </c>
      <c r="I898" t="s">
        <v>546</v>
      </c>
      <c r="J898">
        <v>685</v>
      </c>
      <c r="K898"/>
      <c r="N898" t="s">
        <v>36</v>
      </c>
      <c r="P898" t="s">
        <v>1073</v>
      </c>
      <c r="Q898" t="s">
        <v>1073</v>
      </c>
      <c r="R898" t="s">
        <v>1073</v>
      </c>
      <c r="S898" t="str">
        <f t="shared" ref="S898:S961" si="30">IF(ISNUMBER(SEARCH(F898,$AF$12)),"","NI&gt;10")</f>
        <v/>
      </c>
    </row>
    <row r="899" spans="1:19" x14ac:dyDescent="0.15">
      <c r="A899">
        <v>898</v>
      </c>
      <c r="B899">
        <v>2019</v>
      </c>
      <c r="C899" t="s">
        <v>126</v>
      </c>
      <c r="D899" t="s">
        <v>357</v>
      </c>
      <c r="F899" t="s">
        <v>96</v>
      </c>
      <c r="G899" t="s">
        <v>48</v>
      </c>
      <c r="H899" t="s">
        <v>16</v>
      </c>
      <c r="I899" t="s">
        <v>548</v>
      </c>
      <c r="J899">
        <v>525</v>
      </c>
      <c r="K899"/>
      <c r="N899" t="s">
        <v>36</v>
      </c>
      <c r="P899">
        <v>0</v>
      </c>
      <c r="Q899" t="s">
        <v>1073</v>
      </c>
      <c r="R899" t="s">
        <v>1073</v>
      </c>
      <c r="S899" t="str">
        <f t="shared" si="30"/>
        <v>NI&gt;10</v>
      </c>
    </row>
    <row r="900" spans="1:19" x14ac:dyDescent="0.15">
      <c r="A900">
        <v>899</v>
      </c>
      <c r="B900">
        <v>2019</v>
      </c>
      <c r="C900" t="s">
        <v>358</v>
      </c>
      <c r="D900" t="s">
        <v>359</v>
      </c>
      <c r="F900" t="s">
        <v>360</v>
      </c>
      <c r="G900" t="s">
        <v>43</v>
      </c>
      <c r="H900" s="6" t="s">
        <v>49</v>
      </c>
      <c r="I900" t="s">
        <v>548</v>
      </c>
      <c r="J900">
        <v>625</v>
      </c>
      <c r="K900"/>
      <c r="N900" t="s">
        <v>20</v>
      </c>
      <c r="P900" t="s">
        <v>1073</v>
      </c>
      <c r="Q900" t="s">
        <v>1073</v>
      </c>
      <c r="R900" t="s">
        <v>1073</v>
      </c>
      <c r="S900" t="str">
        <f t="shared" si="30"/>
        <v>NI&gt;10</v>
      </c>
    </row>
    <row r="901" spans="1:19" x14ac:dyDescent="0.15">
      <c r="A901">
        <v>900</v>
      </c>
      <c r="B901">
        <v>2019</v>
      </c>
      <c r="C901" t="s">
        <v>576</v>
      </c>
      <c r="D901" t="s">
        <v>413</v>
      </c>
      <c r="F901" t="s">
        <v>23</v>
      </c>
      <c r="G901" t="s">
        <v>23</v>
      </c>
      <c r="H901" t="s">
        <v>71</v>
      </c>
      <c r="I901" t="s">
        <v>546</v>
      </c>
      <c r="J901">
        <v>585</v>
      </c>
      <c r="K901"/>
      <c r="N901" t="s">
        <v>36</v>
      </c>
      <c r="P901" t="s">
        <v>1073</v>
      </c>
      <c r="Q901" t="s">
        <v>1073</v>
      </c>
      <c r="R901" t="s">
        <v>1073</v>
      </c>
      <c r="S901" t="str">
        <f t="shared" si="30"/>
        <v/>
      </c>
    </row>
    <row r="902" spans="1:19" x14ac:dyDescent="0.15">
      <c r="A902">
        <v>901</v>
      </c>
      <c r="B902">
        <v>2019</v>
      </c>
      <c r="C902" t="s">
        <v>270</v>
      </c>
      <c r="D902" t="s">
        <v>271</v>
      </c>
      <c r="F902" t="s">
        <v>23</v>
      </c>
      <c r="G902" t="s">
        <v>23</v>
      </c>
      <c r="H902" s="6" t="s">
        <v>71</v>
      </c>
      <c r="I902" t="s">
        <v>546</v>
      </c>
      <c r="J902">
        <v>585</v>
      </c>
      <c r="K902"/>
      <c r="N902" t="s">
        <v>20</v>
      </c>
      <c r="P902" t="s">
        <v>1073</v>
      </c>
      <c r="Q902" t="s">
        <v>1073</v>
      </c>
      <c r="R902" t="s">
        <v>1073</v>
      </c>
      <c r="S902" t="str">
        <f t="shared" si="30"/>
        <v/>
      </c>
    </row>
    <row r="903" spans="1:19" x14ac:dyDescent="0.15">
      <c r="A903">
        <v>902</v>
      </c>
      <c r="B903">
        <v>2019</v>
      </c>
      <c r="C903" t="s">
        <v>272</v>
      </c>
      <c r="D903" t="s">
        <v>273</v>
      </c>
      <c r="F903" t="s">
        <v>23</v>
      </c>
      <c r="G903" t="s">
        <v>23</v>
      </c>
      <c r="H903" t="s">
        <v>16</v>
      </c>
      <c r="I903" t="s">
        <v>546</v>
      </c>
      <c r="J903">
        <v>585</v>
      </c>
      <c r="K903"/>
      <c r="N903" t="s">
        <v>36</v>
      </c>
      <c r="P903" t="s">
        <v>1081</v>
      </c>
      <c r="Q903" t="s">
        <v>1073</v>
      </c>
      <c r="R903" t="s">
        <v>1073</v>
      </c>
      <c r="S903" t="str">
        <f t="shared" si="30"/>
        <v/>
      </c>
    </row>
    <row r="904" spans="1:19" x14ac:dyDescent="0.15">
      <c r="A904">
        <v>903</v>
      </c>
      <c r="B904">
        <v>2019</v>
      </c>
      <c r="C904" t="s">
        <v>613</v>
      </c>
      <c r="D904" t="s">
        <v>614</v>
      </c>
      <c r="F904" t="s">
        <v>23</v>
      </c>
      <c r="G904" t="s">
        <v>23</v>
      </c>
      <c r="H904" s="6" t="s">
        <v>71</v>
      </c>
      <c r="I904" t="s">
        <v>546</v>
      </c>
      <c r="J904">
        <v>1135</v>
      </c>
      <c r="K904"/>
      <c r="N904" t="s">
        <v>36</v>
      </c>
      <c r="P904" t="s">
        <v>1073</v>
      </c>
      <c r="Q904" t="s">
        <v>1073</v>
      </c>
      <c r="R904" t="s">
        <v>1073</v>
      </c>
      <c r="S904" t="str">
        <f t="shared" si="30"/>
        <v/>
      </c>
    </row>
    <row r="905" spans="1:19" x14ac:dyDescent="0.15">
      <c r="A905">
        <v>904</v>
      </c>
      <c r="B905">
        <v>2019</v>
      </c>
      <c r="C905" t="s">
        <v>21</v>
      </c>
      <c r="D905" t="s">
        <v>22</v>
      </c>
      <c r="F905" t="s">
        <v>23</v>
      </c>
      <c r="G905" t="s">
        <v>23</v>
      </c>
      <c r="H905" t="s">
        <v>60</v>
      </c>
      <c r="I905" t="s">
        <v>547</v>
      </c>
      <c r="J905">
        <v>295</v>
      </c>
      <c r="K905"/>
      <c r="N905" t="s">
        <v>36</v>
      </c>
      <c r="P905" t="s">
        <v>1081</v>
      </c>
      <c r="Q905" t="s">
        <v>1073</v>
      </c>
      <c r="R905" t="s">
        <v>1073</v>
      </c>
      <c r="S905" t="str">
        <f t="shared" si="30"/>
        <v/>
      </c>
    </row>
    <row r="906" spans="1:19" x14ac:dyDescent="0.15">
      <c r="A906">
        <v>905</v>
      </c>
      <c r="B906">
        <v>2019</v>
      </c>
      <c r="C906" t="s">
        <v>590</v>
      </c>
      <c r="D906" t="s">
        <v>591</v>
      </c>
      <c r="F906" t="s">
        <v>23</v>
      </c>
      <c r="G906" t="s">
        <v>23</v>
      </c>
      <c r="H906" t="s">
        <v>71</v>
      </c>
      <c r="I906" t="s">
        <v>548</v>
      </c>
      <c r="J906">
        <v>525</v>
      </c>
      <c r="K906"/>
      <c r="N906" t="s">
        <v>36</v>
      </c>
      <c r="P906" t="s">
        <v>1073</v>
      </c>
      <c r="Q906" t="s">
        <v>1073</v>
      </c>
      <c r="R906" t="s">
        <v>1073</v>
      </c>
      <c r="S906" t="str">
        <f t="shared" si="30"/>
        <v/>
      </c>
    </row>
    <row r="907" spans="1:19" x14ac:dyDescent="0.15">
      <c r="A907">
        <v>906</v>
      </c>
      <c r="B907">
        <v>2019</v>
      </c>
      <c r="D907" t="s">
        <v>232</v>
      </c>
      <c r="F907" t="s">
        <v>23</v>
      </c>
      <c r="G907" t="s">
        <v>23</v>
      </c>
      <c r="H907" t="s">
        <v>24</v>
      </c>
      <c r="I907" t="s">
        <v>25</v>
      </c>
      <c r="J907">
        <v>275</v>
      </c>
      <c r="K907"/>
      <c r="N907" t="s">
        <v>20</v>
      </c>
      <c r="P907" t="s">
        <v>1073</v>
      </c>
      <c r="Q907" t="s">
        <v>1073</v>
      </c>
      <c r="R907" t="s">
        <v>1073</v>
      </c>
      <c r="S907" t="str">
        <f t="shared" si="30"/>
        <v/>
      </c>
    </row>
    <row r="908" spans="1:19" x14ac:dyDescent="0.15">
      <c r="A908">
        <v>907</v>
      </c>
      <c r="B908">
        <v>2019</v>
      </c>
      <c r="C908" t="s">
        <v>615</v>
      </c>
      <c r="D908" t="s">
        <v>506</v>
      </c>
      <c r="F908" t="s">
        <v>23</v>
      </c>
      <c r="G908" t="s">
        <v>23</v>
      </c>
      <c r="H908" t="s">
        <v>71</v>
      </c>
      <c r="I908" t="s">
        <v>546</v>
      </c>
      <c r="J908">
        <v>685</v>
      </c>
      <c r="K908"/>
      <c r="N908" t="s">
        <v>36</v>
      </c>
      <c r="P908" t="s">
        <v>1073</v>
      </c>
      <c r="Q908" t="s">
        <v>1073</v>
      </c>
      <c r="R908" t="s">
        <v>1073</v>
      </c>
      <c r="S908" t="str">
        <f t="shared" si="30"/>
        <v/>
      </c>
    </row>
    <row r="909" spans="1:19" x14ac:dyDescent="0.15">
      <c r="A909">
        <v>908</v>
      </c>
      <c r="B909">
        <v>2019</v>
      </c>
      <c r="C909" t="s">
        <v>376</v>
      </c>
      <c r="D909" t="s">
        <v>616</v>
      </c>
      <c r="F909" t="s">
        <v>121</v>
      </c>
      <c r="G909" t="s">
        <v>43</v>
      </c>
      <c r="H909" s="6" t="s">
        <v>71</v>
      </c>
      <c r="I909" t="s">
        <v>546</v>
      </c>
      <c r="J909">
        <v>685</v>
      </c>
      <c r="K909"/>
      <c r="N909" t="s">
        <v>36</v>
      </c>
      <c r="P909" t="s">
        <v>1073</v>
      </c>
      <c r="Q909" t="s">
        <v>1073</v>
      </c>
      <c r="R909" t="s">
        <v>1073</v>
      </c>
      <c r="S909" t="str">
        <f t="shared" si="30"/>
        <v/>
      </c>
    </row>
    <row r="910" spans="1:19" x14ac:dyDescent="0.15">
      <c r="A910">
        <v>909</v>
      </c>
      <c r="B910">
        <v>2019</v>
      </c>
      <c r="C910" t="s">
        <v>617</v>
      </c>
      <c r="D910" t="s">
        <v>618</v>
      </c>
      <c r="F910" t="s">
        <v>23</v>
      </c>
      <c r="G910" t="s">
        <v>23</v>
      </c>
      <c r="H910" s="6" t="s">
        <v>63</v>
      </c>
      <c r="I910" t="s">
        <v>546</v>
      </c>
      <c r="J910">
        <v>585</v>
      </c>
      <c r="K910"/>
      <c r="N910" t="s">
        <v>36</v>
      </c>
      <c r="P910" t="s">
        <v>1073</v>
      </c>
      <c r="Q910" t="s">
        <v>1073</v>
      </c>
      <c r="R910" t="s">
        <v>1073</v>
      </c>
      <c r="S910" t="str">
        <f t="shared" si="30"/>
        <v/>
      </c>
    </row>
    <row r="911" spans="1:19" x14ac:dyDescent="0.15">
      <c r="A911">
        <v>910</v>
      </c>
      <c r="B911">
        <v>2019</v>
      </c>
      <c r="C911" t="s">
        <v>619</v>
      </c>
      <c r="D911" t="s">
        <v>620</v>
      </c>
      <c r="F911" t="s">
        <v>78</v>
      </c>
      <c r="G911" t="s">
        <v>35</v>
      </c>
      <c r="H911" t="s">
        <v>71</v>
      </c>
      <c r="I911" t="s">
        <v>546</v>
      </c>
      <c r="J911">
        <v>585</v>
      </c>
      <c r="K911"/>
      <c r="N911" t="s">
        <v>36</v>
      </c>
      <c r="P911" t="s">
        <v>1073</v>
      </c>
      <c r="Q911" t="s">
        <v>1073</v>
      </c>
      <c r="R911" t="s">
        <v>1073</v>
      </c>
      <c r="S911" t="str">
        <f t="shared" si="30"/>
        <v>NI&gt;10</v>
      </c>
    </row>
    <row r="912" spans="1:19" x14ac:dyDescent="0.15">
      <c r="A912">
        <v>911</v>
      </c>
      <c r="B912">
        <v>2019</v>
      </c>
      <c r="C912" t="s">
        <v>621</v>
      </c>
      <c r="D912" t="s">
        <v>622</v>
      </c>
      <c r="F912" t="s">
        <v>83</v>
      </c>
      <c r="G912" t="s">
        <v>35</v>
      </c>
      <c r="H912" t="s">
        <v>16</v>
      </c>
      <c r="I912" t="s">
        <v>546</v>
      </c>
      <c r="J912">
        <v>585</v>
      </c>
      <c r="K912"/>
      <c r="N912" t="s">
        <v>36</v>
      </c>
      <c r="P912" t="s">
        <v>1073</v>
      </c>
      <c r="Q912" t="s">
        <v>1073</v>
      </c>
      <c r="R912" t="s">
        <v>1073</v>
      </c>
      <c r="S912" t="str">
        <f t="shared" si="30"/>
        <v/>
      </c>
    </row>
    <row r="913" spans="1:19" x14ac:dyDescent="0.15">
      <c r="A913">
        <v>912</v>
      </c>
      <c r="B913">
        <v>2019</v>
      </c>
      <c r="C913" t="s">
        <v>623</v>
      </c>
      <c r="D913" t="s">
        <v>624</v>
      </c>
      <c r="F913" t="s">
        <v>83</v>
      </c>
      <c r="G913" t="s">
        <v>35</v>
      </c>
      <c r="H913" t="s">
        <v>67</v>
      </c>
      <c r="I913" t="s">
        <v>546</v>
      </c>
      <c r="J913">
        <v>585</v>
      </c>
      <c r="K913"/>
      <c r="N913" t="s">
        <v>36</v>
      </c>
      <c r="P913" t="s">
        <v>1073</v>
      </c>
      <c r="Q913" t="s">
        <v>1073</v>
      </c>
      <c r="R913" t="s">
        <v>1073</v>
      </c>
      <c r="S913" t="str">
        <f t="shared" si="30"/>
        <v/>
      </c>
    </row>
    <row r="914" spans="1:19" x14ac:dyDescent="0.15">
      <c r="A914">
        <v>913</v>
      </c>
      <c r="B914">
        <v>2019</v>
      </c>
      <c r="C914" t="s">
        <v>625</v>
      </c>
      <c r="D914" t="s">
        <v>626</v>
      </c>
      <c r="F914" t="s">
        <v>23</v>
      </c>
      <c r="G914" t="s">
        <v>23</v>
      </c>
      <c r="H914" s="6" t="s">
        <v>71</v>
      </c>
      <c r="I914" t="s">
        <v>546</v>
      </c>
      <c r="J914">
        <v>585</v>
      </c>
      <c r="K914"/>
      <c r="N914" t="s">
        <v>20</v>
      </c>
      <c r="P914" t="s">
        <v>1073</v>
      </c>
      <c r="Q914" t="s">
        <v>1073</v>
      </c>
      <c r="R914" t="s">
        <v>1073</v>
      </c>
      <c r="S914" t="str">
        <f t="shared" si="30"/>
        <v/>
      </c>
    </row>
    <row r="915" spans="1:19" x14ac:dyDescent="0.15">
      <c r="A915">
        <v>914</v>
      </c>
      <c r="B915">
        <v>2019</v>
      </c>
      <c r="C915" t="s">
        <v>39</v>
      </c>
      <c r="D915" t="s">
        <v>40</v>
      </c>
      <c r="F915" t="s">
        <v>23</v>
      </c>
      <c r="G915" t="s">
        <v>23</v>
      </c>
      <c r="H915" t="s">
        <v>16</v>
      </c>
      <c r="I915" t="s">
        <v>546</v>
      </c>
      <c r="J915">
        <v>585</v>
      </c>
      <c r="K915"/>
      <c r="N915" t="s">
        <v>20</v>
      </c>
      <c r="P915" t="s">
        <v>1081</v>
      </c>
      <c r="Q915" t="s">
        <v>1073</v>
      </c>
      <c r="R915" t="s">
        <v>1073</v>
      </c>
      <c r="S915" t="str">
        <f t="shared" si="30"/>
        <v/>
      </c>
    </row>
    <row r="916" spans="1:19" x14ac:dyDescent="0.15">
      <c r="A916">
        <v>915</v>
      </c>
      <c r="B916">
        <v>2019</v>
      </c>
      <c r="C916" t="s">
        <v>504</v>
      </c>
      <c r="D916" t="s">
        <v>271</v>
      </c>
      <c r="F916" t="s">
        <v>23</v>
      </c>
      <c r="G916" t="s">
        <v>23</v>
      </c>
      <c r="H916" s="6" t="s">
        <v>71</v>
      </c>
      <c r="I916" t="s">
        <v>546</v>
      </c>
      <c r="J916">
        <v>585</v>
      </c>
      <c r="K916"/>
      <c r="N916" t="s">
        <v>36</v>
      </c>
      <c r="P916" t="s">
        <v>1073</v>
      </c>
      <c r="Q916" t="s">
        <v>1073</v>
      </c>
      <c r="R916" t="s">
        <v>1073</v>
      </c>
      <c r="S916" t="str">
        <f t="shared" si="30"/>
        <v/>
      </c>
    </row>
    <row r="917" spans="1:19" x14ac:dyDescent="0.15">
      <c r="A917">
        <v>916</v>
      </c>
      <c r="B917">
        <v>2019</v>
      </c>
      <c r="C917" t="s">
        <v>627</v>
      </c>
      <c r="D917" t="s">
        <v>628</v>
      </c>
      <c r="F917" t="s">
        <v>23</v>
      </c>
      <c r="G917" t="s">
        <v>23</v>
      </c>
      <c r="H917" t="s">
        <v>71</v>
      </c>
      <c r="I917" t="s">
        <v>546</v>
      </c>
      <c r="J917">
        <v>1100</v>
      </c>
      <c r="K917"/>
      <c r="N917" t="s">
        <v>36</v>
      </c>
      <c r="P917" t="s">
        <v>1073</v>
      </c>
      <c r="Q917" t="s">
        <v>1073</v>
      </c>
      <c r="R917" t="s">
        <v>1073</v>
      </c>
      <c r="S917" t="str">
        <f t="shared" si="30"/>
        <v/>
      </c>
    </row>
    <row r="918" spans="1:19" x14ac:dyDescent="0.15">
      <c r="A918">
        <v>917</v>
      </c>
      <c r="B918">
        <v>2019</v>
      </c>
      <c r="C918" t="s">
        <v>629</v>
      </c>
      <c r="D918" t="s">
        <v>630</v>
      </c>
      <c r="F918" t="s">
        <v>74</v>
      </c>
      <c r="G918" t="s">
        <v>35</v>
      </c>
      <c r="H918" t="s">
        <v>71</v>
      </c>
      <c r="I918" t="s">
        <v>546</v>
      </c>
      <c r="J918">
        <v>585</v>
      </c>
      <c r="K918"/>
      <c r="N918" t="s">
        <v>36</v>
      </c>
      <c r="P918" t="s">
        <v>1073</v>
      </c>
      <c r="Q918" t="s">
        <v>1073</v>
      </c>
      <c r="R918" t="s">
        <v>1073</v>
      </c>
      <c r="S918" t="str">
        <f t="shared" si="30"/>
        <v/>
      </c>
    </row>
    <row r="919" spans="1:19" x14ac:dyDescent="0.15">
      <c r="A919">
        <v>918</v>
      </c>
      <c r="B919">
        <v>2019</v>
      </c>
      <c r="C919" t="s">
        <v>532</v>
      </c>
      <c r="D919" t="s">
        <v>528</v>
      </c>
      <c r="E919" t="s">
        <v>349</v>
      </c>
      <c r="F919" t="s">
        <v>23</v>
      </c>
      <c r="G919" t="s">
        <v>23</v>
      </c>
      <c r="H919" t="s">
        <v>60</v>
      </c>
      <c r="I919" t="s">
        <v>547</v>
      </c>
      <c r="J919">
        <v>295</v>
      </c>
      <c r="K919"/>
      <c r="N919" t="s">
        <v>36</v>
      </c>
      <c r="P919" t="s">
        <v>1081</v>
      </c>
      <c r="Q919" t="s">
        <v>1073</v>
      </c>
      <c r="R919" t="s">
        <v>1073</v>
      </c>
      <c r="S919" t="str">
        <f t="shared" si="30"/>
        <v/>
      </c>
    </row>
    <row r="920" spans="1:19" x14ac:dyDescent="0.15">
      <c r="A920">
        <v>919</v>
      </c>
      <c r="B920">
        <v>2019</v>
      </c>
      <c r="C920" t="s">
        <v>631</v>
      </c>
      <c r="D920" t="s">
        <v>632</v>
      </c>
      <c r="F920" t="s">
        <v>403</v>
      </c>
      <c r="G920" t="s">
        <v>35</v>
      </c>
      <c r="H920" s="6" t="s">
        <v>71</v>
      </c>
      <c r="I920" t="s">
        <v>546</v>
      </c>
      <c r="J920">
        <v>585</v>
      </c>
      <c r="K920"/>
      <c r="N920" t="s">
        <v>36</v>
      </c>
      <c r="P920" t="s">
        <v>1073</v>
      </c>
      <c r="Q920" t="s">
        <v>1073</v>
      </c>
      <c r="R920" t="s">
        <v>1073</v>
      </c>
      <c r="S920" t="str">
        <f t="shared" si="30"/>
        <v/>
      </c>
    </row>
    <row r="921" spans="1:19" x14ac:dyDescent="0.15">
      <c r="A921">
        <v>920</v>
      </c>
      <c r="B921">
        <v>2019</v>
      </c>
      <c r="C921" t="s">
        <v>629</v>
      </c>
      <c r="D921" t="s">
        <v>630</v>
      </c>
      <c r="F921" t="s">
        <v>74</v>
      </c>
      <c r="G921" t="s">
        <v>35</v>
      </c>
      <c r="H921" s="6" t="s">
        <v>71</v>
      </c>
      <c r="I921" t="s">
        <v>546</v>
      </c>
      <c r="J921">
        <v>585</v>
      </c>
      <c r="K921"/>
      <c r="N921" t="s">
        <v>36</v>
      </c>
      <c r="P921" t="s">
        <v>1073</v>
      </c>
      <c r="Q921" t="s">
        <v>1073</v>
      </c>
      <c r="R921" t="s">
        <v>1073</v>
      </c>
      <c r="S921" t="str">
        <f t="shared" si="30"/>
        <v/>
      </c>
    </row>
    <row r="922" spans="1:19" x14ac:dyDescent="0.15">
      <c r="A922">
        <v>921</v>
      </c>
      <c r="B922">
        <v>2019</v>
      </c>
      <c r="C922" t="s">
        <v>75</v>
      </c>
      <c r="D922" t="s">
        <v>633</v>
      </c>
      <c r="F922" t="s">
        <v>23</v>
      </c>
      <c r="G922" t="s">
        <v>23</v>
      </c>
      <c r="H922" t="s">
        <v>67</v>
      </c>
      <c r="I922" t="s">
        <v>354</v>
      </c>
      <c r="J922">
        <v>0</v>
      </c>
      <c r="K922"/>
      <c r="N922" t="s">
        <v>36</v>
      </c>
      <c r="P922" t="s">
        <v>1081</v>
      </c>
      <c r="Q922" t="s">
        <v>1073</v>
      </c>
      <c r="R922" t="s">
        <v>1073</v>
      </c>
      <c r="S922" t="str">
        <f t="shared" si="30"/>
        <v/>
      </c>
    </row>
    <row r="923" spans="1:19" x14ac:dyDescent="0.15">
      <c r="A923">
        <v>922</v>
      </c>
      <c r="B923">
        <v>2019</v>
      </c>
      <c r="C923" t="s">
        <v>634</v>
      </c>
      <c r="D923" t="s">
        <v>635</v>
      </c>
      <c r="F923" t="s">
        <v>636</v>
      </c>
      <c r="G923" t="s">
        <v>43</v>
      </c>
      <c r="H923" t="s">
        <v>71</v>
      </c>
      <c r="I923" t="s">
        <v>546</v>
      </c>
      <c r="J923">
        <v>1485</v>
      </c>
      <c r="K923"/>
      <c r="N923" t="s">
        <v>20</v>
      </c>
      <c r="P923" t="s">
        <v>1073</v>
      </c>
      <c r="Q923" t="s">
        <v>1073</v>
      </c>
      <c r="R923" t="s">
        <v>1073</v>
      </c>
      <c r="S923" t="str">
        <f t="shared" si="30"/>
        <v>NI&gt;10</v>
      </c>
    </row>
    <row r="924" spans="1:19" x14ac:dyDescent="0.15">
      <c r="A924">
        <v>923</v>
      </c>
      <c r="B924">
        <v>2019</v>
      </c>
      <c r="C924" t="s">
        <v>201</v>
      </c>
      <c r="D924" t="s">
        <v>637</v>
      </c>
      <c r="F924" t="s">
        <v>203</v>
      </c>
      <c r="G924" t="s">
        <v>43</v>
      </c>
      <c r="H924" t="s">
        <v>67</v>
      </c>
      <c r="I924" t="s">
        <v>546</v>
      </c>
      <c r="J924">
        <v>585</v>
      </c>
      <c r="K924"/>
      <c r="N924" t="s">
        <v>36</v>
      </c>
      <c r="P924" t="s">
        <v>1073</v>
      </c>
      <c r="Q924" t="s">
        <v>1073</v>
      </c>
      <c r="R924" t="s">
        <v>1073</v>
      </c>
      <c r="S924" t="str">
        <f t="shared" si="30"/>
        <v>NI&gt;10</v>
      </c>
    </row>
    <row r="925" spans="1:19" x14ac:dyDescent="0.15">
      <c r="A925">
        <v>924</v>
      </c>
      <c r="B925">
        <v>2019</v>
      </c>
      <c r="C925" t="s">
        <v>264</v>
      </c>
      <c r="D925" t="s">
        <v>168</v>
      </c>
      <c r="F925" t="s">
        <v>23</v>
      </c>
      <c r="G925" t="s">
        <v>23</v>
      </c>
      <c r="H925" t="s">
        <v>71</v>
      </c>
      <c r="I925" t="s">
        <v>548</v>
      </c>
      <c r="J925">
        <v>525</v>
      </c>
      <c r="K925"/>
      <c r="N925" t="s">
        <v>36</v>
      </c>
      <c r="P925" t="s">
        <v>1073</v>
      </c>
      <c r="Q925" t="s">
        <v>1073</v>
      </c>
      <c r="R925" t="s">
        <v>1073</v>
      </c>
      <c r="S925" t="str">
        <f t="shared" si="30"/>
        <v/>
      </c>
    </row>
    <row r="926" spans="1:19" x14ac:dyDescent="0.15">
      <c r="A926">
        <v>925</v>
      </c>
      <c r="B926">
        <v>2019</v>
      </c>
      <c r="C926" t="s">
        <v>262</v>
      </c>
      <c r="D926" t="s">
        <v>263</v>
      </c>
      <c r="F926" t="s">
        <v>23</v>
      </c>
      <c r="G926" t="s">
        <v>23</v>
      </c>
      <c r="H926" t="s">
        <v>71</v>
      </c>
      <c r="I926" t="s">
        <v>546</v>
      </c>
      <c r="J926">
        <v>585</v>
      </c>
      <c r="K926"/>
      <c r="N926" t="s">
        <v>36</v>
      </c>
      <c r="P926" t="s">
        <v>1073</v>
      </c>
      <c r="Q926" t="s">
        <v>1073</v>
      </c>
      <c r="R926" t="s">
        <v>1073</v>
      </c>
      <c r="S926" t="str">
        <f t="shared" si="30"/>
        <v/>
      </c>
    </row>
    <row r="927" spans="1:19" x14ac:dyDescent="0.15">
      <c r="A927">
        <v>926</v>
      </c>
      <c r="B927">
        <v>2019</v>
      </c>
      <c r="C927" t="s">
        <v>21</v>
      </c>
      <c r="D927" t="s">
        <v>22</v>
      </c>
      <c r="F927" t="s">
        <v>23</v>
      </c>
      <c r="G927" t="s">
        <v>23</v>
      </c>
      <c r="H927" t="s">
        <v>24</v>
      </c>
      <c r="I927" t="s">
        <v>547</v>
      </c>
      <c r="J927">
        <v>295</v>
      </c>
      <c r="K927"/>
      <c r="N927" t="s">
        <v>36</v>
      </c>
      <c r="P927" t="s">
        <v>1081</v>
      </c>
      <c r="Q927" t="s">
        <v>1073</v>
      </c>
      <c r="R927" t="s">
        <v>1073</v>
      </c>
      <c r="S927" t="str">
        <f t="shared" si="30"/>
        <v/>
      </c>
    </row>
    <row r="928" spans="1:19" x14ac:dyDescent="0.15">
      <c r="A928">
        <v>927</v>
      </c>
      <c r="B928">
        <v>2019</v>
      </c>
      <c r="C928" t="s">
        <v>507</v>
      </c>
      <c r="D928" t="s">
        <v>508</v>
      </c>
      <c r="F928" t="s">
        <v>23</v>
      </c>
      <c r="G928" t="s">
        <v>23</v>
      </c>
      <c r="H928" t="s">
        <v>24</v>
      </c>
      <c r="I928" t="s">
        <v>547</v>
      </c>
      <c r="J928">
        <v>295</v>
      </c>
      <c r="K928"/>
      <c r="N928" t="s">
        <v>20</v>
      </c>
      <c r="P928" t="s">
        <v>1081</v>
      </c>
      <c r="Q928" t="s">
        <v>1073</v>
      </c>
      <c r="R928" t="s">
        <v>1073</v>
      </c>
      <c r="S928" t="str">
        <f t="shared" si="30"/>
        <v/>
      </c>
    </row>
    <row r="929" spans="1:19" x14ac:dyDescent="0.15">
      <c r="A929">
        <v>928</v>
      </c>
      <c r="B929">
        <v>2019</v>
      </c>
      <c r="C929" t="s">
        <v>557</v>
      </c>
      <c r="D929" t="s">
        <v>558</v>
      </c>
      <c r="F929" t="s">
        <v>14</v>
      </c>
      <c r="G929" t="s">
        <v>15</v>
      </c>
      <c r="H929" s="6" t="s">
        <v>24</v>
      </c>
      <c r="I929" t="s">
        <v>547</v>
      </c>
      <c r="J929">
        <v>295</v>
      </c>
      <c r="K929"/>
      <c r="N929" t="s">
        <v>20</v>
      </c>
      <c r="P929" t="s">
        <v>1073</v>
      </c>
      <c r="Q929" t="s">
        <v>1073</v>
      </c>
      <c r="R929" t="s">
        <v>1073</v>
      </c>
      <c r="S929" t="str">
        <f t="shared" si="30"/>
        <v/>
      </c>
    </row>
    <row r="930" spans="1:19" x14ac:dyDescent="0.15">
      <c r="A930">
        <v>929</v>
      </c>
      <c r="B930">
        <v>2019</v>
      </c>
      <c r="F930" t="s">
        <v>50</v>
      </c>
      <c r="G930" t="s">
        <v>50</v>
      </c>
      <c r="H930" s="6" t="s">
        <v>16</v>
      </c>
      <c r="I930" t="s">
        <v>550</v>
      </c>
      <c r="J930">
        <v>0</v>
      </c>
      <c r="K930"/>
      <c r="N930" t="s">
        <v>20</v>
      </c>
      <c r="P930" t="s">
        <v>1073</v>
      </c>
      <c r="Q930" t="s">
        <v>1073</v>
      </c>
      <c r="R930" t="s">
        <v>1073</v>
      </c>
      <c r="S930" t="str">
        <f t="shared" si="30"/>
        <v/>
      </c>
    </row>
    <row r="931" spans="1:19" x14ac:dyDescent="0.15">
      <c r="A931">
        <v>930</v>
      </c>
      <c r="B931">
        <v>2019</v>
      </c>
      <c r="C931" t="s">
        <v>56</v>
      </c>
      <c r="D931" t="s">
        <v>57</v>
      </c>
      <c r="F931" t="s">
        <v>23</v>
      </c>
      <c r="G931" t="s">
        <v>23</v>
      </c>
      <c r="H931" t="s">
        <v>16</v>
      </c>
      <c r="I931" t="s">
        <v>548</v>
      </c>
      <c r="J931">
        <v>925</v>
      </c>
      <c r="K931"/>
      <c r="N931" t="s">
        <v>36</v>
      </c>
      <c r="P931" t="s">
        <v>1081</v>
      </c>
      <c r="Q931" t="s">
        <v>1073</v>
      </c>
      <c r="R931" t="s">
        <v>1073</v>
      </c>
      <c r="S931" t="str">
        <f t="shared" si="30"/>
        <v/>
      </c>
    </row>
    <row r="932" spans="1:19" x14ac:dyDescent="0.15">
      <c r="A932">
        <v>931</v>
      </c>
      <c r="B932">
        <v>2019</v>
      </c>
      <c r="F932" t="s">
        <v>50</v>
      </c>
      <c r="G932" t="s">
        <v>50</v>
      </c>
      <c r="H932" s="6" t="s">
        <v>54</v>
      </c>
      <c r="I932" t="s">
        <v>550</v>
      </c>
      <c r="J932">
        <v>0</v>
      </c>
      <c r="K932"/>
      <c r="N932" t="s">
        <v>20</v>
      </c>
      <c r="P932" t="s">
        <v>1073</v>
      </c>
      <c r="Q932" t="s">
        <v>1073</v>
      </c>
      <c r="R932" t="s">
        <v>1073</v>
      </c>
      <c r="S932" t="str">
        <f t="shared" si="30"/>
        <v/>
      </c>
    </row>
    <row r="933" spans="1:19" x14ac:dyDescent="0.15">
      <c r="A933">
        <v>932</v>
      </c>
      <c r="B933">
        <v>2019</v>
      </c>
      <c r="C933" t="s">
        <v>638</v>
      </c>
      <c r="D933" t="s">
        <v>639</v>
      </c>
      <c r="F933" t="s">
        <v>23</v>
      </c>
      <c r="G933" t="s">
        <v>23</v>
      </c>
      <c r="H933" t="s">
        <v>63</v>
      </c>
      <c r="I933" t="s">
        <v>546</v>
      </c>
      <c r="J933">
        <v>585</v>
      </c>
      <c r="K933"/>
      <c r="N933" t="s">
        <v>36</v>
      </c>
      <c r="P933" t="s">
        <v>1073</v>
      </c>
      <c r="Q933" t="s">
        <v>1073</v>
      </c>
      <c r="R933" t="s">
        <v>1073</v>
      </c>
      <c r="S933" t="str">
        <f t="shared" si="30"/>
        <v/>
      </c>
    </row>
    <row r="934" spans="1:19" x14ac:dyDescent="0.15">
      <c r="A934">
        <v>933</v>
      </c>
      <c r="B934">
        <v>2019</v>
      </c>
      <c r="C934" t="s">
        <v>137</v>
      </c>
      <c r="D934" t="s">
        <v>213</v>
      </c>
      <c r="F934" t="s">
        <v>23</v>
      </c>
      <c r="G934" t="s">
        <v>23</v>
      </c>
      <c r="H934" t="s">
        <v>16</v>
      </c>
      <c r="I934" t="s">
        <v>546</v>
      </c>
      <c r="J934">
        <v>685</v>
      </c>
      <c r="K934"/>
      <c r="N934" t="s">
        <v>20</v>
      </c>
      <c r="P934" t="s">
        <v>1081</v>
      </c>
      <c r="Q934" t="s">
        <v>1073</v>
      </c>
      <c r="R934" t="s">
        <v>1073</v>
      </c>
      <c r="S934" t="str">
        <f t="shared" si="30"/>
        <v/>
      </c>
    </row>
    <row r="935" spans="1:19" x14ac:dyDescent="0.15">
      <c r="A935">
        <v>934</v>
      </c>
      <c r="B935">
        <v>2019</v>
      </c>
      <c r="C935" t="s">
        <v>247</v>
      </c>
      <c r="D935" t="s">
        <v>248</v>
      </c>
      <c r="F935" t="s">
        <v>23</v>
      </c>
      <c r="G935" t="s">
        <v>23</v>
      </c>
      <c r="H935" t="s">
        <v>16</v>
      </c>
      <c r="I935" t="s">
        <v>548</v>
      </c>
      <c r="J935">
        <v>525</v>
      </c>
      <c r="K935"/>
      <c r="N935" t="s">
        <v>36</v>
      </c>
      <c r="P935" t="s">
        <v>1081</v>
      </c>
      <c r="Q935" t="s">
        <v>1073</v>
      </c>
      <c r="R935" t="s">
        <v>1073</v>
      </c>
      <c r="S935" t="str">
        <f t="shared" si="30"/>
        <v/>
      </c>
    </row>
    <row r="936" spans="1:19" x14ac:dyDescent="0.15">
      <c r="A936">
        <v>935</v>
      </c>
      <c r="B936">
        <v>2019</v>
      </c>
      <c r="C936" t="s">
        <v>640</v>
      </c>
      <c r="D936" t="s">
        <v>641</v>
      </c>
      <c r="F936" t="s">
        <v>112</v>
      </c>
      <c r="G936" t="s">
        <v>1093</v>
      </c>
      <c r="H936" t="s">
        <v>49</v>
      </c>
      <c r="I936" t="s">
        <v>546</v>
      </c>
      <c r="J936">
        <v>1485</v>
      </c>
      <c r="K936"/>
      <c r="N936" t="s">
        <v>20</v>
      </c>
      <c r="P936" t="s">
        <v>1073</v>
      </c>
      <c r="Q936" t="s">
        <v>1073</v>
      </c>
      <c r="R936" t="s">
        <v>1073</v>
      </c>
      <c r="S936" t="str">
        <f t="shared" si="30"/>
        <v/>
      </c>
    </row>
    <row r="937" spans="1:19" x14ac:dyDescent="0.15">
      <c r="A937">
        <v>936</v>
      </c>
      <c r="B937">
        <v>2019</v>
      </c>
      <c r="C937" t="s">
        <v>642</v>
      </c>
      <c r="F937" t="s">
        <v>112</v>
      </c>
      <c r="G937" t="s">
        <v>1093</v>
      </c>
      <c r="H937" s="6" t="s">
        <v>16</v>
      </c>
      <c r="I937" t="s">
        <v>546</v>
      </c>
      <c r="J937">
        <v>585</v>
      </c>
      <c r="K937"/>
      <c r="N937" t="s">
        <v>36</v>
      </c>
      <c r="P937" t="s">
        <v>1073</v>
      </c>
      <c r="Q937" t="s">
        <v>1073</v>
      </c>
      <c r="R937" t="s">
        <v>1073</v>
      </c>
      <c r="S937" t="str">
        <f t="shared" si="30"/>
        <v/>
      </c>
    </row>
    <row r="938" spans="1:19" x14ac:dyDescent="0.15">
      <c r="A938">
        <v>937</v>
      </c>
      <c r="B938">
        <v>2019</v>
      </c>
      <c r="C938" t="s">
        <v>255</v>
      </c>
      <c r="D938" t="s">
        <v>293</v>
      </c>
      <c r="F938" t="s">
        <v>23</v>
      </c>
      <c r="G938" t="s">
        <v>23</v>
      </c>
      <c r="H938" t="s">
        <v>16</v>
      </c>
      <c r="I938" t="s">
        <v>548</v>
      </c>
      <c r="J938">
        <v>525</v>
      </c>
      <c r="K938"/>
      <c r="N938" t="s">
        <v>36</v>
      </c>
      <c r="P938" t="s">
        <v>1081</v>
      </c>
      <c r="Q938" t="s">
        <v>1073</v>
      </c>
      <c r="R938" t="s">
        <v>1073</v>
      </c>
      <c r="S938" t="str">
        <f t="shared" si="30"/>
        <v/>
      </c>
    </row>
    <row r="939" spans="1:19" x14ac:dyDescent="0.15">
      <c r="A939">
        <v>938</v>
      </c>
      <c r="B939">
        <v>2019</v>
      </c>
      <c r="C939" t="s">
        <v>264</v>
      </c>
      <c r="D939" t="s">
        <v>176</v>
      </c>
      <c r="F939" t="s">
        <v>23</v>
      </c>
      <c r="G939" t="s">
        <v>23</v>
      </c>
      <c r="H939" t="s">
        <v>71</v>
      </c>
      <c r="I939" t="s">
        <v>546</v>
      </c>
      <c r="J939">
        <v>1485</v>
      </c>
      <c r="K939"/>
      <c r="N939" t="s">
        <v>36</v>
      </c>
      <c r="P939" t="s">
        <v>1073</v>
      </c>
      <c r="Q939" t="s">
        <v>1073</v>
      </c>
      <c r="R939" t="s">
        <v>1073</v>
      </c>
      <c r="S939" t="str">
        <f t="shared" si="30"/>
        <v/>
      </c>
    </row>
    <row r="940" spans="1:19" x14ac:dyDescent="0.15">
      <c r="A940">
        <v>939</v>
      </c>
      <c r="B940">
        <v>2019</v>
      </c>
      <c r="C940" t="s">
        <v>75</v>
      </c>
      <c r="D940" t="s">
        <v>76</v>
      </c>
      <c r="F940" t="s">
        <v>23</v>
      </c>
      <c r="G940" t="s">
        <v>23</v>
      </c>
      <c r="H940" t="s">
        <v>16</v>
      </c>
      <c r="I940" t="s">
        <v>548</v>
      </c>
      <c r="J940">
        <v>525</v>
      </c>
      <c r="K940"/>
      <c r="N940" t="s">
        <v>36</v>
      </c>
      <c r="P940" t="s">
        <v>1081</v>
      </c>
      <c r="Q940" t="s">
        <v>1073</v>
      </c>
      <c r="R940" t="s">
        <v>1073</v>
      </c>
      <c r="S940" t="str">
        <f t="shared" si="30"/>
        <v/>
      </c>
    </row>
    <row r="941" spans="1:19" x14ac:dyDescent="0.15">
      <c r="A941">
        <v>940</v>
      </c>
      <c r="B941">
        <v>2019</v>
      </c>
      <c r="C941" t="s">
        <v>145</v>
      </c>
      <c r="D941" t="s">
        <v>146</v>
      </c>
      <c r="F941" t="s">
        <v>23</v>
      </c>
      <c r="G941" t="s">
        <v>23</v>
      </c>
      <c r="H941" t="s">
        <v>16</v>
      </c>
      <c r="I941" t="s">
        <v>546</v>
      </c>
      <c r="J941">
        <v>585</v>
      </c>
      <c r="K941"/>
      <c r="N941" t="s">
        <v>36</v>
      </c>
      <c r="P941" t="s">
        <v>1081</v>
      </c>
      <c r="Q941" t="s">
        <v>1073</v>
      </c>
      <c r="R941" t="s">
        <v>1073</v>
      </c>
      <c r="S941" t="str">
        <f t="shared" si="30"/>
        <v/>
      </c>
    </row>
    <row r="942" spans="1:19" x14ac:dyDescent="0.15">
      <c r="A942">
        <v>941</v>
      </c>
      <c r="B942">
        <v>2019</v>
      </c>
      <c r="C942" t="s">
        <v>245</v>
      </c>
      <c r="D942" t="s">
        <v>374</v>
      </c>
      <c r="F942" t="s">
        <v>23</v>
      </c>
      <c r="G942" t="s">
        <v>23</v>
      </c>
      <c r="H942" t="s">
        <v>63</v>
      </c>
      <c r="I942" t="s">
        <v>546</v>
      </c>
      <c r="J942">
        <v>585</v>
      </c>
      <c r="K942"/>
      <c r="N942" t="s">
        <v>36</v>
      </c>
      <c r="P942">
        <v>0</v>
      </c>
      <c r="Q942" t="s">
        <v>1073</v>
      </c>
      <c r="R942" t="s">
        <v>1073</v>
      </c>
      <c r="S942" t="str">
        <f t="shared" si="30"/>
        <v/>
      </c>
    </row>
    <row r="943" spans="1:19" x14ac:dyDescent="0.15">
      <c r="A943">
        <v>942</v>
      </c>
      <c r="B943">
        <v>2019</v>
      </c>
      <c r="C943" t="s">
        <v>331</v>
      </c>
      <c r="D943" t="s">
        <v>246</v>
      </c>
      <c r="F943" t="s">
        <v>23</v>
      </c>
      <c r="G943" t="s">
        <v>23</v>
      </c>
      <c r="H943" t="s">
        <v>16</v>
      </c>
      <c r="I943" t="s">
        <v>546</v>
      </c>
      <c r="J943">
        <v>585</v>
      </c>
      <c r="K943"/>
      <c r="N943" t="s">
        <v>20</v>
      </c>
      <c r="P943" t="s">
        <v>1081</v>
      </c>
      <c r="Q943" t="s">
        <v>1073</v>
      </c>
      <c r="R943" t="s">
        <v>1073</v>
      </c>
      <c r="S943" t="str">
        <f t="shared" si="30"/>
        <v/>
      </c>
    </row>
    <row r="944" spans="1:19" x14ac:dyDescent="0.15">
      <c r="A944">
        <v>943</v>
      </c>
      <c r="B944">
        <v>2019</v>
      </c>
      <c r="C944" t="s">
        <v>376</v>
      </c>
      <c r="D944" t="s">
        <v>377</v>
      </c>
      <c r="F944" t="s">
        <v>23</v>
      </c>
      <c r="G944" t="s">
        <v>23</v>
      </c>
      <c r="H944" t="s">
        <v>71</v>
      </c>
      <c r="I944"/>
      <c r="J944">
        <v>585</v>
      </c>
      <c r="K944"/>
      <c r="N944" t="s">
        <v>36</v>
      </c>
      <c r="P944" t="s">
        <v>1073</v>
      </c>
      <c r="Q944" t="s">
        <v>1073</v>
      </c>
      <c r="R944" t="s">
        <v>1073</v>
      </c>
      <c r="S944" t="str">
        <f t="shared" si="30"/>
        <v/>
      </c>
    </row>
    <row r="945" spans="1:19" x14ac:dyDescent="0.15">
      <c r="A945">
        <v>944</v>
      </c>
      <c r="B945">
        <v>2019</v>
      </c>
      <c r="C945" t="s">
        <v>382</v>
      </c>
      <c r="D945" t="s">
        <v>383</v>
      </c>
      <c r="F945" t="s">
        <v>23</v>
      </c>
      <c r="G945" t="s">
        <v>23</v>
      </c>
      <c r="H945" t="s">
        <v>63</v>
      </c>
      <c r="I945" t="s">
        <v>546</v>
      </c>
      <c r="J945">
        <v>1135</v>
      </c>
      <c r="K945"/>
      <c r="N945" t="s">
        <v>36</v>
      </c>
      <c r="P945">
        <v>0</v>
      </c>
      <c r="Q945" t="s">
        <v>1073</v>
      </c>
      <c r="R945" t="s">
        <v>1073</v>
      </c>
      <c r="S945" t="str">
        <f t="shared" si="30"/>
        <v/>
      </c>
    </row>
    <row r="946" spans="1:19" x14ac:dyDescent="0.15">
      <c r="A946">
        <v>945</v>
      </c>
      <c r="B946">
        <v>2019</v>
      </c>
      <c r="C946" t="s">
        <v>643</v>
      </c>
      <c r="D946" t="s">
        <v>644</v>
      </c>
      <c r="F946" t="s">
        <v>14</v>
      </c>
      <c r="G946" t="s">
        <v>15</v>
      </c>
      <c r="H946" t="s">
        <v>71</v>
      </c>
      <c r="I946" t="s">
        <v>546</v>
      </c>
      <c r="J946">
        <v>685</v>
      </c>
      <c r="K946"/>
      <c r="N946" t="s">
        <v>36</v>
      </c>
      <c r="P946" t="s">
        <v>1073</v>
      </c>
      <c r="Q946" t="s">
        <v>1073</v>
      </c>
      <c r="R946" t="s">
        <v>1073</v>
      </c>
      <c r="S946" t="str">
        <f t="shared" si="30"/>
        <v/>
      </c>
    </row>
    <row r="947" spans="1:19" x14ac:dyDescent="0.15">
      <c r="A947">
        <v>946</v>
      </c>
      <c r="B947">
        <v>2019</v>
      </c>
      <c r="C947" t="s">
        <v>206</v>
      </c>
      <c r="D947" t="s">
        <v>645</v>
      </c>
      <c r="F947" t="s">
        <v>23</v>
      </c>
      <c r="G947" t="s">
        <v>23</v>
      </c>
      <c r="H947" s="6" t="s">
        <v>67</v>
      </c>
      <c r="I947" t="s">
        <v>354</v>
      </c>
      <c r="J947">
        <v>0</v>
      </c>
      <c r="K947"/>
      <c r="N947" t="s">
        <v>36</v>
      </c>
      <c r="P947" t="s">
        <v>1081</v>
      </c>
      <c r="Q947" t="s">
        <v>1073</v>
      </c>
      <c r="R947" t="s">
        <v>1073</v>
      </c>
      <c r="S947" t="str">
        <f t="shared" si="30"/>
        <v/>
      </c>
    </row>
    <row r="948" spans="1:19" x14ac:dyDescent="0.15">
      <c r="A948">
        <v>947</v>
      </c>
      <c r="B948">
        <v>2019</v>
      </c>
      <c r="C948" t="s">
        <v>87</v>
      </c>
      <c r="D948" t="s">
        <v>220</v>
      </c>
      <c r="F948" t="s">
        <v>89</v>
      </c>
      <c r="G948" t="s">
        <v>43</v>
      </c>
      <c r="H948" t="s">
        <v>24</v>
      </c>
      <c r="I948" t="s">
        <v>275</v>
      </c>
      <c r="J948">
        <v>0</v>
      </c>
      <c r="K948"/>
      <c r="N948" t="s">
        <v>20</v>
      </c>
      <c r="P948" t="s">
        <v>1073</v>
      </c>
      <c r="Q948" t="s">
        <v>1073</v>
      </c>
      <c r="R948" t="s">
        <v>1073</v>
      </c>
      <c r="S948" t="str">
        <f t="shared" si="30"/>
        <v/>
      </c>
    </row>
    <row r="949" spans="1:19" x14ac:dyDescent="0.15">
      <c r="A949">
        <v>948</v>
      </c>
      <c r="B949">
        <v>2019</v>
      </c>
      <c r="C949" t="s">
        <v>646</v>
      </c>
      <c r="D949" t="s">
        <v>647</v>
      </c>
      <c r="F949" t="s">
        <v>301</v>
      </c>
      <c r="G949" t="s">
        <v>43</v>
      </c>
      <c r="H949" s="6" t="s">
        <v>49</v>
      </c>
      <c r="I949" t="s">
        <v>546</v>
      </c>
      <c r="J949">
        <v>1335</v>
      </c>
      <c r="K949"/>
      <c r="N949" t="s">
        <v>20</v>
      </c>
      <c r="P949" t="s">
        <v>1073</v>
      </c>
      <c r="Q949" t="s">
        <v>1073</v>
      </c>
      <c r="R949" t="s">
        <v>1073</v>
      </c>
      <c r="S949" t="str">
        <f t="shared" si="30"/>
        <v/>
      </c>
    </row>
    <row r="950" spans="1:19" x14ac:dyDescent="0.15">
      <c r="A950">
        <v>949</v>
      </c>
      <c r="B950">
        <v>2019</v>
      </c>
      <c r="C950" t="s">
        <v>266</v>
      </c>
      <c r="D950" t="s">
        <v>308</v>
      </c>
      <c r="F950" t="s">
        <v>23</v>
      </c>
      <c r="G950" t="s">
        <v>23</v>
      </c>
      <c r="H950" t="s">
        <v>16</v>
      </c>
      <c r="I950" t="s">
        <v>548</v>
      </c>
      <c r="J950">
        <v>525</v>
      </c>
      <c r="K950"/>
      <c r="N950" t="s">
        <v>36</v>
      </c>
      <c r="P950" t="s">
        <v>1081</v>
      </c>
      <c r="Q950" t="s">
        <v>1073</v>
      </c>
      <c r="R950" t="s">
        <v>1073</v>
      </c>
      <c r="S950" t="str">
        <f t="shared" si="30"/>
        <v/>
      </c>
    </row>
    <row r="951" spans="1:19" x14ac:dyDescent="0.15">
      <c r="A951">
        <v>950</v>
      </c>
      <c r="B951">
        <v>2019</v>
      </c>
      <c r="C951" t="s">
        <v>266</v>
      </c>
      <c r="D951" t="s">
        <v>308</v>
      </c>
      <c r="F951" t="s">
        <v>23</v>
      </c>
      <c r="G951" t="s">
        <v>23</v>
      </c>
      <c r="H951" t="s">
        <v>24</v>
      </c>
      <c r="I951" t="s">
        <v>25</v>
      </c>
      <c r="J951">
        <v>525</v>
      </c>
      <c r="K951"/>
      <c r="N951" t="s">
        <v>36</v>
      </c>
      <c r="P951" t="s">
        <v>1081</v>
      </c>
      <c r="Q951" t="s">
        <v>1073</v>
      </c>
      <c r="R951" t="s">
        <v>1073</v>
      </c>
      <c r="S951" t="str">
        <f t="shared" si="30"/>
        <v/>
      </c>
    </row>
    <row r="952" spans="1:19" x14ac:dyDescent="0.15">
      <c r="A952">
        <v>951</v>
      </c>
      <c r="B952">
        <v>2019</v>
      </c>
      <c r="C952" t="s">
        <v>382</v>
      </c>
      <c r="D952" t="s">
        <v>383</v>
      </c>
      <c r="F952" t="s">
        <v>23</v>
      </c>
      <c r="G952" t="s">
        <v>23</v>
      </c>
      <c r="H952" t="s">
        <v>67</v>
      </c>
      <c r="I952" t="s">
        <v>546</v>
      </c>
      <c r="J952">
        <v>585</v>
      </c>
      <c r="K952"/>
      <c r="N952" t="s">
        <v>36</v>
      </c>
      <c r="P952">
        <v>0</v>
      </c>
      <c r="Q952" t="s">
        <v>1073</v>
      </c>
      <c r="R952" t="s">
        <v>1073</v>
      </c>
      <c r="S952" t="str">
        <f t="shared" si="30"/>
        <v/>
      </c>
    </row>
    <row r="953" spans="1:19" x14ac:dyDescent="0.15">
      <c r="A953">
        <v>952</v>
      </c>
      <c r="B953">
        <v>2019</v>
      </c>
      <c r="C953" t="s">
        <v>557</v>
      </c>
      <c r="D953" t="s">
        <v>558</v>
      </c>
      <c r="F953" t="s">
        <v>14</v>
      </c>
      <c r="G953" t="s">
        <v>15</v>
      </c>
      <c r="H953" t="s">
        <v>24</v>
      </c>
      <c r="I953" t="s">
        <v>547</v>
      </c>
      <c r="J953">
        <v>295</v>
      </c>
      <c r="K953"/>
      <c r="N953" t="s">
        <v>36</v>
      </c>
      <c r="P953" t="s">
        <v>1073</v>
      </c>
      <c r="Q953" t="s">
        <v>1073</v>
      </c>
      <c r="R953" t="s">
        <v>1073</v>
      </c>
      <c r="S953" t="str">
        <f t="shared" si="30"/>
        <v/>
      </c>
    </row>
    <row r="954" spans="1:19" x14ac:dyDescent="0.15">
      <c r="A954">
        <v>953</v>
      </c>
      <c r="B954">
        <v>2019</v>
      </c>
      <c r="C954" t="s">
        <v>631</v>
      </c>
      <c r="D954" t="s">
        <v>648</v>
      </c>
      <c r="F954" t="s">
        <v>403</v>
      </c>
      <c r="G954" t="s">
        <v>35</v>
      </c>
      <c r="H954" s="6" t="s">
        <v>71</v>
      </c>
      <c r="I954" t="s">
        <v>546</v>
      </c>
      <c r="J954">
        <v>585</v>
      </c>
      <c r="K954"/>
      <c r="N954" t="s">
        <v>36</v>
      </c>
      <c r="P954" t="s">
        <v>1073</v>
      </c>
      <c r="Q954" t="s">
        <v>1073</v>
      </c>
      <c r="R954" t="s">
        <v>1073</v>
      </c>
      <c r="S954" t="str">
        <f t="shared" si="30"/>
        <v/>
      </c>
    </row>
    <row r="955" spans="1:19" x14ac:dyDescent="0.15">
      <c r="A955">
        <v>954</v>
      </c>
      <c r="B955">
        <v>2019</v>
      </c>
      <c r="C955" t="s">
        <v>384</v>
      </c>
      <c r="D955" t="s">
        <v>385</v>
      </c>
      <c r="F955" t="s">
        <v>23</v>
      </c>
      <c r="G955" t="s">
        <v>23</v>
      </c>
      <c r="H955" t="s">
        <v>71</v>
      </c>
      <c r="I955" t="s">
        <v>546</v>
      </c>
      <c r="J955">
        <v>1235</v>
      </c>
      <c r="K955"/>
      <c r="N955" t="s">
        <v>20</v>
      </c>
      <c r="P955" t="s">
        <v>1073</v>
      </c>
      <c r="Q955" t="s">
        <v>1073</v>
      </c>
      <c r="R955" t="s">
        <v>1073</v>
      </c>
      <c r="S955" t="str">
        <f t="shared" si="30"/>
        <v/>
      </c>
    </row>
    <row r="956" spans="1:19" x14ac:dyDescent="0.15">
      <c r="A956">
        <v>955</v>
      </c>
      <c r="B956">
        <v>2019</v>
      </c>
      <c r="C956" t="s">
        <v>312</v>
      </c>
      <c r="D956" t="s">
        <v>386</v>
      </c>
      <c r="F956" t="s">
        <v>314</v>
      </c>
      <c r="G956" t="s">
        <v>43</v>
      </c>
      <c r="H956" s="6" t="s">
        <v>24</v>
      </c>
      <c r="I956" t="s">
        <v>547</v>
      </c>
      <c r="J956">
        <v>295</v>
      </c>
      <c r="K956"/>
      <c r="N956" t="s">
        <v>36</v>
      </c>
      <c r="P956" t="s">
        <v>1073</v>
      </c>
      <c r="Q956" t="s">
        <v>1073</v>
      </c>
      <c r="R956" t="s">
        <v>1073</v>
      </c>
      <c r="S956" t="str">
        <f t="shared" si="30"/>
        <v>NI&gt;10</v>
      </c>
    </row>
    <row r="957" spans="1:19" x14ac:dyDescent="0.15">
      <c r="A957">
        <v>956</v>
      </c>
      <c r="B957">
        <v>2019</v>
      </c>
      <c r="C957" t="s">
        <v>21</v>
      </c>
      <c r="D957" t="s">
        <v>387</v>
      </c>
      <c r="F957" t="s">
        <v>23</v>
      </c>
      <c r="G957" t="s">
        <v>23</v>
      </c>
      <c r="H957" t="s">
        <v>24</v>
      </c>
      <c r="I957" t="s">
        <v>547</v>
      </c>
      <c r="J957">
        <v>295</v>
      </c>
      <c r="K957"/>
      <c r="N957" t="s">
        <v>20</v>
      </c>
      <c r="P957" t="s">
        <v>1081</v>
      </c>
      <c r="Q957" t="s">
        <v>1073</v>
      </c>
      <c r="R957" t="s">
        <v>1073</v>
      </c>
      <c r="S957" t="str">
        <f t="shared" si="30"/>
        <v/>
      </c>
    </row>
    <row r="958" spans="1:19" x14ac:dyDescent="0.15">
      <c r="A958">
        <v>957</v>
      </c>
      <c r="B958">
        <v>2019</v>
      </c>
      <c r="C958" t="s">
        <v>610</v>
      </c>
      <c r="D958" t="s">
        <v>359</v>
      </c>
      <c r="F958" t="s">
        <v>360</v>
      </c>
      <c r="G958" t="s">
        <v>43</v>
      </c>
      <c r="H958" s="6" t="s">
        <v>49</v>
      </c>
      <c r="I958" t="s">
        <v>546</v>
      </c>
      <c r="J958">
        <v>585</v>
      </c>
      <c r="K958"/>
      <c r="N958" t="s">
        <v>36</v>
      </c>
      <c r="P958" t="s">
        <v>1073</v>
      </c>
      <c r="Q958" t="s">
        <v>1073</v>
      </c>
      <c r="R958" t="s">
        <v>1073</v>
      </c>
      <c r="S958" t="str">
        <f t="shared" si="30"/>
        <v>NI&gt;10</v>
      </c>
    </row>
    <row r="959" spans="1:19" x14ac:dyDescent="0.15">
      <c r="A959">
        <v>958</v>
      </c>
      <c r="B959">
        <v>2019</v>
      </c>
      <c r="C959" t="s">
        <v>145</v>
      </c>
      <c r="D959" t="s">
        <v>146</v>
      </c>
      <c r="F959" t="s">
        <v>23</v>
      </c>
      <c r="G959" t="s">
        <v>23</v>
      </c>
      <c r="H959" t="s">
        <v>16</v>
      </c>
      <c r="I959" t="s">
        <v>546</v>
      </c>
      <c r="J959">
        <v>585</v>
      </c>
      <c r="K959"/>
      <c r="N959" t="s">
        <v>36</v>
      </c>
      <c r="P959" t="s">
        <v>1081</v>
      </c>
      <c r="Q959" t="s">
        <v>1073</v>
      </c>
      <c r="R959" t="s">
        <v>1073</v>
      </c>
      <c r="S959" t="str">
        <f t="shared" si="30"/>
        <v/>
      </c>
    </row>
    <row r="960" spans="1:19" x14ac:dyDescent="0.15">
      <c r="A960">
        <v>959</v>
      </c>
      <c r="B960">
        <v>2019</v>
      </c>
      <c r="C960" t="s">
        <v>56</v>
      </c>
      <c r="D960" t="s">
        <v>57</v>
      </c>
      <c r="F960" t="s">
        <v>23</v>
      </c>
      <c r="G960" t="s">
        <v>23</v>
      </c>
      <c r="H960" t="s">
        <v>24</v>
      </c>
      <c r="I960" t="s">
        <v>25</v>
      </c>
      <c r="J960">
        <v>275</v>
      </c>
      <c r="K960"/>
      <c r="N960" t="s">
        <v>36</v>
      </c>
      <c r="P960" t="s">
        <v>1081</v>
      </c>
      <c r="Q960" t="s">
        <v>1073</v>
      </c>
      <c r="R960" t="s">
        <v>1073</v>
      </c>
      <c r="S960" t="str">
        <f t="shared" si="30"/>
        <v/>
      </c>
    </row>
    <row r="961" spans="1:19" x14ac:dyDescent="0.15">
      <c r="A961">
        <v>960</v>
      </c>
      <c r="B961">
        <v>2019</v>
      </c>
      <c r="C961" t="s">
        <v>649</v>
      </c>
      <c r="D961" t="s">
        <v>650</v>
      </c>
      <c r="F961" t="s">
        <v>23</v>
      </c>
      <c r="G961" t="s">
        <v>23</v>
      </c>
      <c r="H961" t="s">
        <v>16</v>
      </c>
      <c r="I961" t="s">
        <v>546</v>
      </c>
      <c r="J961">
        <v>585</v>
      </c>
      <c r="K961"/>
      <c r="N961" t="s">
        <v>20</v>
      </c>
      <c r="P961" t="s">
        <v>1081</v>
      </c>
      <c r="Q961" t="s">
        <v>1073</v>
      </c>
      <c r="R961" t="s">
        <v>1073</v>
      </c>
      <c r="S961" t="str">
        <f t="shared" si="30"/>
        <v/>
      </c>
    </row>
    <row r="962" spans="1:19" x14ac:dyDescent="0.15">
      <c r="A962">
        <v>961</v>
      </c>
      <c r="B962">
        <v>2019</v>
      </c>
      <c r="C962" t="s">
        <v>196</v>
      </c>
      <c r="D962" t="s">
        <v>197</v>
      </c>
      <c r="F962" t="s">
        <v>301</v>
      </c>
      <c r="G962" t="s">
        <v>43</v>
      </c>
      <c r="H962" t="s">
        <v>49</v>
      </c>
      <c r="I962" t="s">
        <v>546</v>
      </c>
      <c r="J962">
        <v>585</v>
      </c>
      <c r="K962"/>
      <c r="N962" t="s">
        <v>36</v>
      </c>
      <c r="P962" t="s">
        <v>1073</v>
      </c>
      <c r="Q962" t="s">
        <v>1073</v>
      </c>
      <c r="R962" t="s">
        <v>1073</v>
      </c>
      <c r="S962" t="str">
        <f t="shared" ref="S962:S1025" si="31">IF(ISNUMBER(SEARCH(F962,$AF$12)),"","NI&gt;10")</f>
        <v/>
      </c>
    </row>
    <row r="963" spans="1:19" x14ac:dyDescent="0.15">
      <c r="A963">
        <v>962</v>
      </c>
      <c r="B963">
        <v>2019</v>
      </c>
      <c r="D963" t="s">
        <v>651</v>
      </c>
      <c r="F963" t="s">
        <v>23</v>
      </c>
      <c r="G963" t="s">
        <v>23</v>
      </c>
      <c r="H963" t="s">
        <v>16</v>
      </c>
      <c r="I963" t="s">
        <v>548</v>
      </c>
      <c r="J963">
        <v>1325</v>
      </c>
      <c r="K963"/>
      <c r="N963" t="s">
        <v>20</v>
      </c>
      <c r="P963" t="s">
        <v>1073</v>
      </c>
      <c r="Q963" t="s">
        <v>1073</v>
      </c>
      <c r="R963" t="s">
        <v>1073</v>
      </c>
      <c r="S963" t="str">
        <f t="shared" si="31"/>
        <v/>
      </c>
    </row>
    <row r="964" spans="1:19" x14ac:dyDescent="0.15">
      <c r="A964">
        <v>963</v>
      </c>
      <c r="B964">
        <v>2019</v>
      </c>
      <c r="C964" t="s">
        <v>652</v>
      </c>
      <c r="D964" t="s">
        <v>653</v>
      </c>
      <c r="F964" t="s">
        <v>23</v>
      </c>
      <c r="G964" t="s">
        <v>23</v>
      </c>
      <c r="H964" t="s">
        <v>16</v>
      </c>
      <c r="I964" t="s">
        <v>546</v>
      </c>
      <c r="J964">
        <v>585</v>
      </c>
      <c r="K964"/>
      <c r="N964" t="s">
        <v>36</v>
      </c>
      <c r="P964" t="s">
        <v>1084</v>
      </c>
      <c r="Q964" t="s">
        <v>1073</v>
      </c>
      <c r="R964" t="s">
        <v>1083</v>
      </c>
      <c r="S964" t="str">
        <f t="shared" si="31"/>
        <v/>
      </c>
    </row>
    <row r="965" spans="1:19" x14ac:dyDescent="0.15">
      <c r="A965">
        <v>964</v>
      </c>
      <c r="B965">
        <v>2019</v>
      </c>
      <c r="C965" t="s">
        <v>596</v>
      </c>
      <c r="D965" t="s">
        <v>393</v>
      </c>
      <c r="F965" t="s">
        <v>23</v>
      </c>
      <c r="G965" t="s">
        <v>23</v>
      </c>
      <c r="H965" t="s">
        <v>71</v>
      </c>
      <c r="I965" t="s">
        <v>354</v>
      </c>
      <c r="J965">
        <v>0</v>
      </c>
      <c r="K965"/>
      <c r="N965" t="s">
        <v>36</v>
      </c>
      <c r="P965" t="s">
        <v>1073</v>
      </c>
      <c r="Q965" t="s">
        <v>1073</v>
      </c>
      <c r="R965" t="s">
        <v>1073</v>
      </c>
      <c r="S965" t="str">
        <f t="shared" si="31"/>
        <v/>
      </c>
    </row>
    <row r="966" spans="1:19" x14ac:dyDescent="0.15">
      <c r="A966">
        <v>965</v>
      </c>
      <c r="B966">
        <v>2019</v>
      </c>
      <c r="C966" t="s">
        <v>321</v>
      </c>
      <c r="D966" t="s">
        <v>277</v>
      </c>
      <c r="F966" t="s">
        <v>23</v>
      </c>
      <c r="G966" t="s">
        <v>23</v>
      </c>
      <c r="H966" t="s">
        <v>24</v>
      </c>
      <c r="I966" t="s">
        <v>25</v>
      </c>
      <c r="J966">
        <v>275</v>
      </c>
      <c r="K966"/>
      <c r="N966" t="s">
        <v>36</v>
      </c>
      <c r="P966" t="s">
        <v>1084</v>
      </c>
      <c r="Q966" t="s">
        <v>1073</v>
      </c>
      <c r="R966" t="s">
        <v>1073</v>
      </c>
      <c r="S966" t="str">
        <f t="shared" si="31"/>
        <v/>
      </c>
    </row>
    <row r="967" spans="1:19" x14ac:dyDescent="0.15">
      <c r="A967">
        <v>966</v>
      </c>
      <c r="B967">
        <v>2019</v>
      </c>
      <c r="C967" t="s">
        <v>654</v>
      </c>
      <c r="D967" t="s">
        <v>293</v>
      </c>
      <c r="F967" t="s">
        <v>23</v>
      </c>
      <c r="G967" t="s">
        <v>23</v>
      </c>
      <c r="H967" t="s">
        <v>71</v>
      </c>
      <c r="I967" t="s">
        <v>548</v>
      </c>
      <c r="J967">
        <v>525</v>
      </c>
      <c r="K967"/>
      <c r="N967" t="s">
        <v>20</v>
      </c>
      <c r="P967" t="s">
        <v>1073</v>
      </c>
      <c r="Q967" t="s">
        <v>1073</v>
      </c>
      <c r="R967" t="s">
        <v>1073</v>
      </c>
      <c r="S967" t="str">
        <f t="shared" si="31"/>
        <v/>
      </c>
    </row>
    <row r="968" spans="1:19" x14ac:dyDescent="0.15">
      <c r="A968">
        <v>967</v>
      </c>
      <c r="B968">
        <v>2019</v>
      </c>
      <c r="C968" t="s">
        <v>596</v>
      </c>
      <c r="F968" t="s">
        <v>23</v>
      </c>
      <c r="G968" t="s">
        <v>23</v>
      </c>
      <c r="H968" s="6" t="s">
        <v>71</v>
      </c>
      <c r="I968" t="s">
        <v>354</v>
      </c>
      <c r="J968">
        <v>0</v>
      </c>
      <c r="K968"/>
      <c r="N968" t="s">
        <v>36</v>
      </c>
      <c r="P968" t="s">
        <v>1073</v>
      </c>
      <c r="Q968" t="s">
        <v>1073</v>
      </c>
      <c r="R968" t="s">
        <v>1073</v>
      </c>
      <c r="S968" t="str">
        <f t="shared" si="31"/>
        <v/>
      </c>
    </row>
    <row r="969" spans="1:19" x14ac:dyDescent="0.15">
      <c r="A969">
        <v>968</v>
      </c>
      <c r="B969">
        <v>2019</v>
      </c>
      <c r="C969" t="s">
        <v>396</v>
      </c>
      <c r="D969" t="s">
        <v>397</v>
      </c>
      <c r="F969" t="s">
        <v>23</v>
      </c>
      <c r="G969" t="s">
        <v>23</v>
      </c>
      <c r="H969" t="s">
        <v>63</v>
      </c>
      <c r="I969" t="s">
        <v>546</v>
      </c>
      <c r="J969">
        <v>585</v>
      </c>
      <c r="K969"/>
      <c r="N969" t="s">
        <v>20</v>
      </c>
      <c r="P969" t="s">
        <v>1073</v>
      </c>
      <c r="Q969" t="s">
        <v>1073</v>
      </c>
      <c r="R969" t="s">
        <v>1073</v>
      </c>
      <c r="S969" t="str">
        <f t="shared" si="31"/>
        <v/>
      </c>
    </row>
    <row r="970" spans="1:19" x14ac:dyDescent="0.15">
      <c r="A970">
        <v>969</v>
      </c>
      <c r="B970">
        <v>2019</v>
      </c>
      <c r="C970" t="s">
        <v>145</v>
      </c>
      <c r="D970" t="s">
        <v>146</v>
      </c>
      <c r="F970" t="s">
        <v>23</v>
      </c>
      <c r="G970" t="s">
        <v>23</v>
      </c>
      <c r="H970" t="s">
        <v>24</v>
      </c>
      <c r="I970" t="s">
        <v>547</v>
      </c>
      <c r="J970">
        <v>295</v>
      </c>
      <c r="K970"/>
      <c r="N970" t="s">
        <v>36</v>
      </c>
      <c r="P970" t="s">
        <v>1081</v>
      </c>
      <c r="Q970" t="s">
        <v>1073</v>
      </c>
      <c r="R970" t="s">
        <v>1073</v>
      </c>
      <c r="S970" t="str">
        <f t="shared" si="31"/>
        <v/>
      </c>
    </row>
    <row r="971" spans="1:19" x14ac:dyDescent="0.15">
      <c r="A971">
        <v>970</v>
      </c>
      <c r="B971">
        <v>2019</v>
      </c>
      <c r="C971" t="s">
        <v>655</v>
      </c>
      <c r="D971" t="s">
        <v>242</v>
      </c>
      <c r="F971" t="s">
        <v>74</v>
      </c>
      <c r="G971" t="s">
        <v>35</v>
      </c>
      <c r="H971" t="s">
        <v>24</v>
      </c>
      <c r="I971" t="s">
        <v>547</v>
      </c>
      <c r="J971">
        <v>565</v>
      </c>
      <c r="K971"/>
      <c r="N971" t="s">
        <v>36</v>
      </c>
      <c r="P971" t="s">
        <v>1073</v>
      </c>
      <c r="Q971" t="s">
        <v>1073</v>
      </c>
      <c r="R971" t="s">
        <v>1073</v>
      </c>
      <c r="S971" t="str">
        <f t="shared" si="31"/>
        <v/>
      </c>
    </row>
    <row r="972" spans="1:19" x14ac:dyDescent="0.15">
      <c r="A972">
        <v>971</v>
      </c>
      <c r="B972">
        <v>2019</v>
      </c>
      <c r="C972" t="s">
        <v>656</v>
      </c>
      <c r="D972" t="s">
        <v>657</v>
      </c>
      <c r="F972" t="s">
        <v>14</v>
      </c>
      <c r="G972" t="s">
        <v>15</v>
      </c>
      <c r="H972" s="6" t="s">
        <v>24</v>
      </c>
      <c r="I972" t="s">
        <v>547</v>
      </c>
      <c r="J972">
        <v>295</v>
      </c>
      <c r="K972"/>
      <c r="N972" t="s">
        <v>20</v>
      </c>
      <c r="P972" t="s">
        <v>1073</v>
      </c>
      <c r="Q972" t="s">
        <v>1073</v>
      </c>
      <c r="R972" t="s">
        <v>1073</v>
      </c>
      <c r="S972" t="str">
        <f t="shared" si="31"/>
        <v/>
      </c>
    </row>
    <row r="973" spans="1:19" x14ac:dyDescent="0.15">
      <c r="A973">
        <v>972</v>
      </c>
      <c r="B973">
        <v>2019</v>
      </c>
      <c r="C973" t="s">
        <v>658</v>
      </c>
      <c r="F973" t="s">
        <v>121</v>
      </c>
      <c r="G973" t="s">
        <v>43</v>
      </c>
      <c r="H973" t="s">
        <v>24</v>
      </c>
      <c r="I973" t="s">
        <v>547</v>
      </c>
      <c r="J973">
        <v>295</v>
      </c>
      <c r="K973"/>
      <c r="N973" t="s">
        <v>20</v>
      </c>
      <c r="P973" t="s">
        <v>1073</v>
      </c>
      <c r="Q973" t="s">
        <v>1073</v>
      </c>
      <c r="R973" t="s">
        <v>1073</v>
      </c>
      <c r="S973" t="str">
        <f t="shared" si="31"/>
        <v/>
      </c>
    </row>
    <row r="974" spans="1:19" x14ac:dyDescent="0.15">
      <c r="A974">
        <v>973</v>
      </c>
      <c r="B974">
        <v>2019</v>
      </c>
      <c r="C974" t="s">
        <v>659</v>
      </c>
      <c r="D974" t="s">
        <v>469</v>
      </c>
      <c r="F974" t="s">
        <v>23</v>
      </c>
      <c r="G974" t="s">
        <v>23</v>
      </c>
      <c r="H974" t="s">
        <v>63</v>
      </c>
      <c r="I974" t="s">
        <v>547</v>
      </c>
      <c r="J974">
        <v>395</v>
      </c>
      <c r="K974"/>
      <c r="N974" t="s">
        <v>36</v>
      </c>
      <c r="P974" t="s">
        <v>1073</v>
      </c>
      <c r="Q974" t="s">
        <v>1073</v>
      </c>
      <c r="R974" t="s">
        <v>1073</v>
      </c>
      <c r="S974" t="str">
        <f t="shared" si="31"/>
        <v/>
      </c>
    </row>
    <row r="975" spans="1:19" x14ac:dyDescent="0.15">
      <c r="A975">
        <v>974</v>
      </c>
      <c r="B975">
        <v>2019</v>
      </c>
      <c r="C975" t="s">
        <v>557</v>
      </c>
      <c r="D975" t="s">
        <v>558</v>
      </c>
      <c r="F975" t="s">
        <v>14</v>
      </c>
      <c r="G975" t="s">
        <v>15</v>
      </c>
      <c r="H975" t="s">
        <v>24</v>
      </c>
      <c r="I975" t="s">
        <v>547</v>
      </c>
      <c r="J975">
        <v>295</v>
      </c>
      <c r="K975"/>
      <c r="N975" t="s">
        <v>36</v>
      </c>
      <c r="P975" t="s">
        <v>1073</v>
      </c>
      <c r="Q975" t="s">
        <v>1073</v>
      </c>
      <c r="R975" t="s">
        <v>1073</v>
      </c>
      <c r="S975" t="str">
        <f t="shared" si="31"/>
        <v/>
      </c>
    </row>
    <row r="976" spans="1:19" x14ac:dyDescent="0.15">
      <c r="A976">
        <v>975</v>
      </c>
      <c r="B976">
        <v>2019</v>
      </c>
      <c r="C976" t="s">
        <v>58</v>
      </c>
      <c r="D976" t="s">
        <v>484</v>
      </c>
      <c r="F976" t="s">
        <v>23</v>
      </c>
      <c r="G976" t="s">
        <v>23</v>
      </c>
      <c r="H976" t="s">
        <v>24</v>
      </c>
      <c r="I976" t="s">
        <v>25</v>
      </c>
      <c r="J976">
        <v>275</v>
      </c>
      <c r="K976"/>
      <c r="N976" t="s">
        <v>36</v>
      </c>
      <c r="P976" t="s">
        <v>1081</v>
      </c>
      <c r="Q976" t="s">
        <v>1073</v>
      </c>
      <c r="R976" t="s">
        <v>1073</v>
      </c>
      <c r="S976" t="str">
        <f t="shared" si="31"/>
        <v/>
      </c>
    </row>
    <row r="977" spans="1:19" x14ac:dyDescent="0.15">
      <c r="A977">
        <v>976</v>
      </c>
      <c r="B977">
        <v>2019</v>
      </c>
      <c r="C977" t="s">
        <v>270</v>
      </c>
      <c r="D977" t="s">
        <v>284</v>
      </c>
      <c r="F977" t="s">
        <v>23</v>
      </c>
      <c r="G977" t="s">
        <v>23</v>
      </c>
      <c r="H977" s="6" t="s">
        <v>71</v>
      </c>
      <c r="I977" t="s">
        <v>546</v>
      </c>
      <c r="J977">
        <v>585</v>
      </c>
      <c r="K977"/>
      <c r="N977" t="s">
        <v>36</v>
      </c>
      <c r="P977" t="s">
        <v>1073</v>
      </c>
      <c r="Q977" t="s">
        <v>1073</v>
      </c>
      <c r="R977" t="s">
        <v>1073</v>
      </c>
      <c r="S977" t="str">
        <f t="shared" si="31"/>
        <v/>
      </c>
    </row>
    <row r="978" spans="1:19" x14ac:dyDescent="0.15">
      <c r="A978">
        <v>977</v>
      </c>
      <c r="B978">
        <v>2019</v>
      </c>
      <c r="C978" t="s">
        <v>126</v>
      </c>
      <c r="D978" t="s">
        <v>660</v>
      </c>
      <c r="F978" t="s">
        <v>23</v>
      </c>
      <c r="G978" t="s">
        <v>23</v>
      </c>
      <c r="H978" t="s">
        <v>49</v>
      </c>
      <c r="I978" t="s">
        <v>546</v>
      </c>
      <c r="J978">
        <v>585</v>
      </c>
      <c r="K978"/>
      <c r="N978" t="s">
        <v>36</v>
      </c>
      <c r="P978">
        <v>0</v>
      </c>
      <c r="Q978" t="s">
        <v>1073</v>
      </c>
      <c r="R978" t="s">
        <v>1073</v>
      </c>
      <c r="S978" t="str">
        <f t="shared" si="31"/>
        <v/>
      </c>
    </row>
    <row r="979" spans="1:19" x14ac:dyDescent="0.15">
      <c r="A979">
        <v>978</v>
      </c>
      <c r="B979">
        <v>2019</v>
      </c>
      <c r="C979" t="s">
        <v>401</v>
      </c>
      <c r="D979" t="s">
        <v>402</v>
      </c>
      <c r="F979" t="s">
        <v>403</v>
      </c>
      <c r="G979" t="s">
        <v>35</v>
      </c>
      <c r="H979" s="6" t="s">
        <v>71</v>
      </c>
      <c r="I979" t="s">
        <v>546</v>
      </c>
      <c r="J979">
        <v>685</v>
      </c>
      <c r="K979"/>
      <c r="N979" t="s">
        <v>36</v>
      </c>
      <c r="P979" t="s">
        <v>1073</v>
      </c>
      <c r="Q979" t="s">
        <v>1073</v>
      </c>
      <c r="R979" t="s">
        <v>1073</v>
      </c>
      <c r="S979" t="str">
        <f t="shared" si="31"/>
        <v/>
      </c>
    </row>
    <row r="980" spans="1:19" x14ac:dyDescent="0.15">
      <c r="A980">
        <v>979</v>
      </c>
      <c r="B980">
        <v>2019</v>
      </c>
      <c r="C980" t="s">
        <v>97</v>
      </c>
      <c r="D980" t="s">
        <v>98</v>
      </c>
      <c r="F980" t="s">
        <v>14</v>
      </c>
      <c r="G980" t="s">
        <v>15</v>
      </c>
      <c r="H980" t="s">
        <v>24</v>
      </c>
      <c r="I980" t="s">
        <v>547</v>
      </c>
      <c r="J980">
        <v>0</v>
      </c>
      <c r="K980"/>
      <c r="N980" t="s">
        <v>20</v>
      </c>
      <c r="P980" t="s">
        <v>1073</v>
      </c>
      <c r="Q980" t="s">
        <v>1073</v>
      </c>
      <c r="R980" t="s">
        <v>1073</v>
      </c>
      <c r="S980" t="str">
        <f t="shared" si="31"/>
        <v/>
      </c>
    </row>
    <row r="981" spans="1:19" x14ac:dyDescent="0.15">
      <c r="A981">
        <v>980</v>
      </c>
      <c r="B981">
        <v>2019</v>
      </c>
      <c r="C981" t="s">
        <v>180</v>
      </c>
      <c r="D981" t="s">
        <v>181</v>
      </c>
      <c r="F981" t="s">
        <v>23</v>
      </c>
      <c r="G981" t="s">
        <v>23</v>
      </c>
      <c r="H981" s="6" t="s">
        <v>24</v>
      </c>
      <c r="I981" t="s">
        <v>547</v>
      </c>
      <c r="J981">
        <v>295</v>
      </c>
      <c r="K981"/>
      <c r="N981" t="s">
        <v>36</v>
      </c>
      <c r="P981" t="s">
        <v>1081</v>
      </c>
      <c r="Q981" t="s">
        <v>1073</v>
      </c>
      <c r="R981" t="s">
        <v>1073</v>
      </c>
      <c r="S981" t="str">
        <f t="shared" si="31"/>
        <v/>
      </c>
    </row>
    <row r="982" spans="1:19" x14ac:dyDescent="0.15">
      <c r="A982">
        <v>981</v>
      </c>
      <c r="B982">
        <v>2019</v>
      </c>
      <c r="C982" t="s">
        <v>45</v>
      </c>
      <c r="F982" t="s">
        <v>23</v>
      </c>
      <c r="G982" t="s">
        <v>23</v>
      </c>
      <c r="H982" s="6" t="s">
        <v>24</v>
      </c>
      <c r="I982" t="s">
        <v>547</v>
      </c>
      <c r="J982">
        <v>295</v>
      </c>
      <c r="K982"/>
      <c r="N982" t="s">
        <v>36</v>
      </c>
      <c r="P982">
        <v>0</v>
      </c>
      <c r="Q982" t="s">
        <v>1073</v>
      </c>
      <c r="R982" t="s">
        <v>1073</v>
      </c>
      <c r="S982" t="str">
        <f t="shared" si="31"/>
        <v/>
      </c>
    </row>
    <row r="983" spans="1:19" x14ac:dyDescent="0.15">
      <c r="A983">
        <v>982</v>
      </c>
      <c r="B983">
        <v>2019</v>
      </c>
      <c r="C983" t="s">
        <v>481</v>
      </c>
      <c r="D983" t="s">
        <v>561</v>
      </c>
      <c r="F983" t="s">
        <v>23</v>
      </c>
      <c r="G983" t="s">
        <v>23</v>
      </c>
      <c r="H983" s="6" t="s">
        <v>71</v>
      </c>
      <c r="I983" t="s">
        <v>546</v>
      </c>
      <c r="J983">
        <v>585</v>
      </c>
      <c r="K983"/>
      <c r="N983" t="s">
        <v>20</v>
      </c>
      <c r="P983" t="s">
        <v>1073</v>
      </c>
      <c r="Q983" t="s">
        <v>1073</v>
      </c>
      <c r="R983" t="s">
        <v>1073</v>
      </c>
      <c r="S983" t="str">
        <f t="shared" si="31"/>
        <v/>
      </c>
    </row>
    <row r="984" spans="1:19" x14ac:dyDescent="0.15">
      <c r="A984">
        <v>983</v>
      </c>
      <c r="B984">
        <v>2019</v>
      </c>
      <c r="C984" t="s">
        <v>145</v>
      </c>
      <c r="D984" t="s">
        <v>146</v>
      </c>
      <c r="F984" t="s">
        <v>23</v>
      </c>
      <c r="G984" t="s">
        <v>23</v>
      </c>
      <c r="H984" s="6" t="s">
        <v>24</v>
      </c>
      <c r="I984" t="s">
        <v>547</v>
      </c>
      <c r="J984">
        <v>565</v>
      </c>
      <c r="K984"/>
      <c r="N984" t="s">
        <v>20</v>
      </c>
      <c r="P984" t="s">
        <v>1081</v>
      </c>
      <c r="Q984" t="s">
        <v>1073</v>
      </c>
      <c r="R984" t="s">
        <v>1073</v>
      </c>
      <c r="S984" t="str">
        <f t="shared" si="31"/>
        <v/>
      </c>
    </row>
    <row r="985" spans="1:19" x14ac:dyDescent="0.15">
      <c r="A985">
        <v>984</v>
      </c>
      <c r="B985">
        <v>2019</v>
      </c>
      <c r="C985" t="s">
        <v>160</v>
      </c>
      <c r="D985" t="s">
        <v>161</v>
      </c>
      <c r="F985" t="s">
        <v>23</v>
      </c>
      <c r="G985" t="s">
        <v>23</v>
      </c>
      <c r="H985" t="s">
        <v>24</v>
      </c>
      <c r="I985" t="s">
        <v>547</v>
      </c>
      <c r="J985">
        <v>735</v>
      </c>
      <c r="K985"/>
      <c r="N985" t="s">
        <v>36</v>
      </c>
      <c r="P985" t="s">
        <v>1084</v>
      </c>
      <c r="Q985" t="s">
        <v>1073</v>
      </c>
      <c r="R985" t="s">
        <v>1073</v>
      </c>
      <c r="S985" t="str">
        <f t="shared" si="31"/>
        <v/>
      </c>
    </row>
    <row r="986" spans="1:19" x14ac:dyDescent="0.15">
      <c r="A986">
        <v>985</v>
      </c>
      <c r="B986">
        <v>2019</v>
      </c>
      <c r="C986" t="s">
        <v>404</v>
      </c>
      <c r="D986" t="s">
        <v>405</v>
      </c>
      <c r="F986" t="s">
        <v>23</v>
      </c>
      <c r="G986" t="s">
        <v>23</v>
      </c>
      <c r="H986" t="s">
        <v>16</v>
      </c>
      <c r="I986" t="s">
        <v>546</v>
      </c>
      <c r="J986">
        <v>585</v>
      </c>
      <c r="K986"/>
      <c r="N986" t="s">
        <v>36</v>
      </c>
      <c r="P986" t="s">
        <v>1081</v>
      </c>
      <c r="Q986" t="s">
        <v>1073</v>
      </c>
      <c r="R986" t="s">
        <v>1073</v>
      </c>
      <c r="S986" t="str">
        <f t="shared" si="31"/>
        <v/>
      </c>
    </row>
    <row r="987" spans="1:19" x14ac:dyDescent="0.15">
      <c r="A987">
        <v>986</v>
      </c>
      <c r="B987">
        <v>2019</v>
      </c>
      <c r="C987" t="s">
        <v>103</v>
      </c>
      <c r="D987" t="s">
        <v>104</v>
      </c>
      <c r="F987" t="s">
        <v>23</v>
      </c>
      <c r="G987" t="s">
        <v>23</v>
      </c>
      <c r="H987" t="s">
        <v>24</v>
      </c>
      <c r="I987" t="s">
        <v>25</v>
      </c>
      <c r="J987">
        <v>275</v>
      </c>
      <c r="K987"/>
      <c r="N987" t="s">
        <v>36</v>
      </c>
      <c r="P987" t="s">
        <v>1081</v>
      </c>
      <c r="Q987" t="s">
        <v>1073</v>
      </c>
      <c r="R987" t="s">
        <v>1073</v>
      </c>
      <c r="S987" t="str">
        <f t="shared" si="31"/>
        <v/>
      </c>
    </row>
    <row r="988" spans="1:19" x14ac:dyDescent="0.15">
      <c r="A988">
        <v>987</v>
      </c>
      <c r="B988">
        <v>2019</v>
      </c>
      <c r="C988" t="s">
        <v>661</v>
      </c>
      <c r="D988" t="s">
        <v>662</v>
      </c>
      <c r="F988" t="s">
        <v>23</v>
      </c>
      <c r="G988" t="s">
        <v>23</v>
      </c>
      <c r="H988" t="s">
        <v>16</v>
      </c>
      <c r="I988" t="s">
        <v>546</v>
      </c>
      <c r="J988">
        <v>585</v>
      </c>
      <c r="K988"/>
      <c r="N988" t="s">
        <v>36</v>
      </c>
      <c r="P988" t="s">
        <v>1081</v>
      </c>
      <c r="Q988" t="s">
        <v>1073</v>
      </c>
      <c r="R988" t="s">
        <v>1073</v>
      </c>
      <c r="S988" t="str">
        <f t="shared" si="31"/>
        <v/>
      </c>
    </row>
    <row r="989" spans="1:19" x14ac:dyDescent="0.15">
      <c r="A989">
        <v>988</v>
      </c>
      <c r="B989">
        <v>2019</v>
      </c>
      <c r="C989" t="s">
        <v>629</v>
      </c>
      <c r="D989" t="s">
        <v>630</v>
      </c>
      <c r="F989" t="s">
        <v>74</v>
      </c>
      <c r="G989" t="s">
        <v>35</v>
      </c>
      <c r="H989" s="6" t="s">
        <v>71</v>
      </c>
      <c r="I989" t="s">
        <v>546</v>
      </c>
      <c r="J989">
        <v>1135</v>
      </c>
      <c r="K989"/>
      <c r="N989" t="s">
        <v>50</v>
      </c>
      <c r="P989" t="s">
        <v>1073</v>
      </c>
      <c r="Q989" t="s">
        <v>1073</v>
      </c>
      <c r="R989" t="s">
        <v>1073</v>
      </c>
      <c r="S989" t="str">
        <f t="shared" si="31"/>
        <v/>
      </c>
    </row>
    <row r="990" spans="1:19" x14ac:dyDescent="0.15">
      <c r="A990">
        <v>989</v>
      </c>
      <c r="B990">
        <v>2019</v>
      </c>
      <c r="C990" t="s">
        <v>145</v>
      </c>
      <c r="D990" t="s">
        <v>146</v>
      </c>
      <c r="F990" t="s">
        <v>23</v>
      </c>
      <c r="G990" t="s">
        <v>23</v>
      </c>
      <c r="H990" t="s">
        <v>24</v>
      </c>
      <c r="I990" t="s">
        <v>547</v>
      </c>
      <c r="J990">
        <v>295</v>
      </c>
      <c r="K990"/>
      <c r="N990" t="s">
        <v>20</v>
      </c>
      <c r="P990" t="s">
        <v>1081</v>
      </c>
      <c r="Q990" t="s">
        <v>1073</v>
      </c>
      <c r="R990" t="s">
        <v>1073</v>
      </c>
      <c r="S990" t="str">
        <f t="shared" si="31"/>
        <v/>
      </c>
    </row>
    <row r="991" spans="1:19" x14ac:dyDescent="0.15">
      <c r="A991">
        <v>990</v>
      </c>
      <c r="B991">
        <v>2019</v>
      </c>
      <c r="C991" t="s">
        <v>142</v>
      </c>
      <c r="D991" t="s">
        <v>653</v>
      </c>
      <c r="F991" t="s">
        <v>23</v>
      </c>
      <c r="G991" t="s">
        <v>23</v>
      </c>
      <c r="H991" t="s">
        <v>24</v>
      </c>
      <c r="I991" t="s">
        <v>547</v>
      </c>
      <c r="J991">
        <v>565</v>
      </c>
      <c r="K991"/>
      <c r="N991" t="s">
        <v>36</v>
      </c>
      <c r="P991" t="s">
        <v>1081</v>
      </c>
      <c r="Q991" t="s">
        <v>1073</v>
      </c>
      <c r="R991" t="s">
        <v>1073</v>
      </c>
      <c r="S991" t="str">
        <f t="shared" si="31"/>
        <v/>
      </c>
    </row>
    <row r="992" spans="1:19" x14ac:dyDescent="0.15">
      <c r="A992">
        <v>991</v>
      </c>
      <c r="B992">
        <v>2019</v>
      </c>
      <c r="C992" t="s">
        <v>501</v>
      </c>
      <c r="D992" t="s">
        <v>663</v>
      </c>
      <c r="F992" t="s">
        <v>23</v>
      </c>
      <c r="G992" t="s">
        <v>23</v>
      </c>
      <c r="H992" t="s">
        <v>71</v>
      </c>
      <c r="I992" t="s">
        <v>548</v>
      </c>
      <c r="J992">
        <v>525</v>
      </c>
      <c r="K992"/>
      <c r="N992" t="s">
        <v>36</v>
      </c>
      <c r="P992" t="s">
        <v>1073</v>
      </c>
      <c r="Q992" t="s">
        <v>1073</v>
      </c>
      <c r="R992" t="s">
        <v>1073</v>
      </c>
      <c r="S992" t="str">
        <f t="shared" si="31"/>
        <v/>
      </c>
    </row>
    <row r="993" spans="1:19" x14ac:dyDescent="0.15">
      <c r="A993">
        <v>992</v>
      </c>
      <c r="B993">
        <v>2019</v>
      </c>
      <c r="C993" t="s">
        <v>363</v>
      </c>
      <c r="D993" t="s">
        <v>168</v>
      </c>
      <c r="F993" t="s">
        <v>23</v>
      </c>
      <c r="G993" t="s">
        <v>23</v>
      </c>
      <c r="H993" t="s">
        <v>71</v>
      </c>
      <c r="I993" t="s">
        <v>354</v>
      </c>
      <c r="J993">
        <v>0</v>
      </c>
      <c r="K993"/>
      <c r="N993" t="s">
        <v>36</v>
      </c>
      <c r="P993" t="s">
        <v>1073</v>
      </c>
      <c r="Q993" t="s">
        <v>1073</v>
      </c>
      <c r="R993" t="s">
        <v>1073</v>
      </c>
      <c r="S993" t="str">
        <f t="shared" si="31"/>
        <v/>
      </c>
    </row>
    <row r="994" spans="1:19" x14ac:dyDescent="0.15">
      <c r="A994">
        <v>993</v>
      </c>
      <c r="B994">
        <v>2019</v>
      </c>
      <c r="C994" t="s">
        <v>245</v>
      </c>
      <c r="D994" t="s">
        <v>246</v>
      </c>
      <c r="F994" t="s">
        <v>23</v>
      </c>
      <c r="G994" t="s">
        <v>23</v>
      </c>
      <c r="H994" s="6" t="s">
        <v>63</v>
      </c>
      <c r="I994" t="s">
        <v>546</v>
      </c>
      <c r="J994">
        <v>685</v>
      </c>
      <c r="K994"/>
      <c r="N994" t="s">
        <v>20</v>
      </c>
      <c r="P994">
        <v>0</v>
      </c>
      <c r="Q994" t="s">
        <v>1073</v>
      </c>
      <c r="R994" t="s">
        <v>1073</v>
      </c>
      <c r="S994" t="str">
        <f t="shared" si="31"/>
        <v/>
      </c>
    </row>
    <row r="995" spans="1:19" x14ac:dyDescent="0.15">
      <c r="A995">
        <v>994</v>
      </c>
      <c r="B995">
        <v>2019</v>
      </c>
      <c r="C995" t="s">
        <v>315</v>
      </c>
      <c r="D995" t="s">
        <v>316</v>
      </c>
      <c r="F995" t="s">
        <v>14</v>
      </c>
      <c r="G995" t="s">
        <v>15</v>
      </c>
      <c r="H995" t="s">
        <v>67</v>
      </c>
      <c r="I995" t="s">
        <v>546</v>
      </c>
      <c r="J995">
        <v>585</v>
      </c>
      <c r="K995"/>
      <c r="N995" t="s">
        <v>36</v>
      </c>
      <c r="P995" t="s">
        <v>1073</v>
      </c>
      <c r="Q995" t="s">
        <v>1073</v>
      </c>
      <c r="R995" t="s">
        <v>1073</v>
      </c>
      <c r="S995" t="str">
        <f t="shared" si="31"/>
        <v/>
      </c>
    </row>
    <row r="996" spans="1:19" x14ac:dyDescent="0.15">
      <c r="A996">
        <v>995</v>
      </c>
      <c r="B996">
        <v>2019</v>
      </c>
      <c r="C996" t="s">
        <v>412</v>
      </c>
      <c r="D996" t="s">
        <v>413</v>
      </c>
      <c r="F996" t="s">
        <v>23</v>
      </c>
      <c r="G996" t="s">
        <v>23</v>
      </c>
      <c r="H996" t="s">
        <v>71</v>
      </c>
      <c r="I996" t="s">
        <v>548</v>
      </c>
      <c r="J996">
        <v>525</v>
      </c>
      <c r="K996"/>
      <c r="N996" t="s">
        <v>50</v>
      </c>
      <c r="P996" t="s">
        <v>1073</v>
      </c>
      <c r="Q996" t="s">
        <v>1073</v>
      </c>
      <c r="R996" t="s">
        <v>1073</v>
      </c>
      <c r="S996" t="str">
        <f t="shared" si="31"/>
        <v/>
      </c>
    </row>
    <row r="997" spans="1:19" x14ac:dyDescent="0.15">
      <c r="A997">
        <v>996</v>
      </c>
      <c r="B997">
        <v>2019</v>
      </c>
      <c r="C997" t="s">
        <v>21</v>
      </c>
      <c r="D997" t="s">
        <v>22</v>
      </c>
      <c r="F997" t="s">
        <v>23</v>
      </c>
      <c r="G997" t="s">
        <v>23</v>
      </c>
      <c r="H997" t="s">
        <v>16</v>
      </c>
      <c r="I997" t="s">
        <v>664</v>
      </c>
      <c r="J997">
        <v>0</v>
      </c>
      <c r="K997"/>
      <c r="N997" t="s">
        <v>36</v>
      </c>
      <c r="P997" t="s">
        <v>1081</v>
      </c>
      <c r="Q997" t="s">
        <v>1073</v>
      </c>
      <c r="R997" t="s">
        <v>1073</v>
      </c>
      <c r="S997" t="str">
        <f t="shared" si="31"/>
        <v/>
      </c>
    </row>
    <row r="998" spans="1:19" x14ac:dyDescent="0.15">
      <c r="A998">
        <v>997</v>
      </c>
      <c r="B998">
        <v>2019</v>
      </c>
      <c r="C998" t="s">
        <v>253</v>
      </c>
      <c r="D998" t="s">
        <v>390</v>
      </c>
      <c r="F998" t="s">
        <v>23</v>
      </c>
      <c r="G998" t="s">
        <v>23</v>
      </c>
      <c r="H998" s="6" t="s">
        <v>71</v>
      </c>
      <c r="I998" t="s">
        <v>546</v>
      </c>
      <c r="J998">
        <v>585</v>
      </c>
      <c r="K998"/>
      <c r="N998" t="s">
        <v>36</v>
      </c>
      <c r="P998" t="s">
        <v>1073</v>
      </c>
      <c r="Q998" t="s">
        <v>1073</v>
      </c>
      <c r="R998" t="s">
        <v>1073</v>
      </c>
      <c r="S998" t="str">
        <f t="shared" si="31"/>
        <v/>
      </c>
    </row>
    <row r="999" spans="1:19" x14ac:dyDescent="0.15">
      <c r="A999">
        <v>998</v>
      </c>
      <c r="B999">
        <v>2019</v>
      </c>
      <c r="C999" t="s">
        <v>376</v>
      </c>
      <c r="D999" t="s">
        <v>616</v>
      </c>
      <c r="F999" t="s">
        <v>121</v>
      </c>
      <c r="G999" t="s">
        <v>43</v>
      </c>
      <c r="H999" t="s">
        <v>71</v>
      </c>
      <c r="I999" t="s">
        <v>546</v>
      </c>
      <c r="J999">
        <v>1135</v>
      </c>
      <c r="K999"/>
      <c r="N999" t="s">
        <v>36</v>
      </c>
      <c r="P999" t="s">
        <v>1073</v>
      </c>
      <c r="Q999" t="s">
        <v>1073</v>
      </c>
      <c r="R999" t="s">
        <v>1073</v>
      </c>
      <c r="S999" t="str">
        <f t="shared" si="31"/>
        <v/>
      </c>
    </row>
    <row r="1000" spans="1:19" x14ac:dyDescent="0.15">
      <c r="A1000">
        <v>999</v>
      </c>
      <c r="B1000">
        <v>2019</v>
      </c>
      <c r="C1000" t="s">
        <v>531</v>
      </c>
      <c r="D1000" t="s">
        <v>62</v>
      </c>
      <c r="F1000" t="s">
        <v>14</v>
      </c>
      <c r="G1000" t="s">
        <v>15</v>
      </c>
      <c r="H1000" t="s">
        <v>16</v>
      </c>
      <c r="I1000" t="s">
        <v>546</v>
      </c>
      <c r="J1000">
        <v>585</v>
      </c>
      <c r="K1000"/>
      <c r="N1000" t="s">
        <v>36</v>
      </c>
      <c r="P1000" t="s">
        <v>1073</v>
      </c>
      <c r="Q1000" t="s">
        <v>1073</v>
      </c>
      <c r="R1000" t="s">
        <v>1073</v>
      </c>
      <c r="S1000" t="str">
        <f t="shared" si="31"/>
        <v/>
      </c>
    </row>
    <row r="1001" spans="1:19" x14ac:dyDescent="0.15">
      <c r="A1001">
        <v>1000</v>
      </c>
      <c r="B1001">
        <v>2019</v>
      </c>
      <c r="C1001" t="s">
        <v>564</v>
      </c>
      <c r="D1001" t="s">
        <v>565</v>
      </c>
      <c r="F1001" t="s">
        <v>23</v>
      </c>
      <c r="G1001" t="s">
        <v>23</v>
      </c>
      <c r="H1001" t="s">
        <v>71</v>
      </c>
      <c r="I1001" t="s">
        <v>546</v>
      </c>
      <c r="J1001">
        <v>585</v>
      </c>
      <c r="K1001"/>
      <c r="N1001" t="s">
        <v>36</v>
      </c>
      <c r="P1001" t="s">
        <v>1073</v>
      </c>
      <c r="Q1001" t="s">
        <v>1073</v>
      </c>
      <c r="R1001" t="s">
        <v>1073</v>
      </c>
      <c r="S1001" t="str">
        <f t="shared" si="31"/>
        <v/>
      </c>
    </row>
    <row r="1002" spans="1:19" x14ac:dyDescent="0.15">
      <c r="A1002">
        <v>1001</v>
      </c>
      <c r="B1002">
        <v>2019</v>
      </c>
      <c r="C1002" t="s">
        <v>151</v>
      </c>
      <c r="D1002" t="s">
        <v>152</v>
      </c>
      <c r="F1002" t="s">
        <v>23</v>
      </c>
      <c r="G1002" t="s">
        <v>23</v>
      </c>
      <c r="H1002" t="s">
        <v>24</v>
      </c>
      <c r="I1002" t="s">
        <v>547</v>
      </c>
      <c r="J1002">
        <v>735</v>
      </c>
      <c r="K1002"/>
      <c r="N1002" t="s">
        <v>36</v>
      </c>
      <c r="P1002" t="s">
        <v>1084</v>
      </c>
      <c r="Q1002" t="s">
        <v>1073</v>
      </c>
      <c r="R1002" t="s">
        <v>1073</v>
      </c>
      <c r="S1002" t="str">
        <f t="shared" si="31"/>
        <v/>
      </c>
    </row>
    <row r="1003" spans="1:19" x14ac:dyDescent="0.15">
      <c r="A1003">
        <v>1002</v>
      </c>
      <c r="B1003">
        <v>2019</v>
      </c>
      <c r="C1003" t="s">
        <v>272</v>
      </c>
      <c r="D1003" t="s">
        <v>273</v>
      </c>
      <c r="F1003" t="s">
        <v>23</v>
      </c>
      <c r="G1003" t="s">
        <v>23</v>
      </c>
      <c r="H1003" t="s">
        <v>16</v>
      </c>
      <c r="I1003" t="s">
        <v>548</v>
      </c>
      <c r="J1003">
        <v>525</v>
      </c>
      <c r="K1003"/>
      <c r="N1003" t="s">
        <v>36</v>
      </c>
      <c r="P1003" t="s">
        <v>1081</v>
      </c>
      <c r="Q1003" t="s">
        <v>1073</v>
      </c>
      <c r="R1003" t="s">
        <v>1073</v>
      </c>
      <c r="S1003" t="str">
        <f t="shared" si="31"/>
        <v/>
      </c>
    </row>
    <row r="1004" spans="1:19" x14ac:dyDescent="0.15">
      <c r="A1004">
        <v>1003</v>
      </c>
      <c r="B1004">
        <v>2019</v>
      </c>
      <c r="C1004" t="s">
        <v>416</v>
      </c>
      <c r="D1004" t="s">
        <v>380</v>
      </c>
      <c r="F1004" t="s">
        <v>23</v>
      </c>
      <c r="G1004" t="s">
        <v>23</v>
      </c>
      <c r="H1004" t="s">
        <v>71</v>
      </c>
      <c r="I1004" t="s">
        <v>546</v>
      </c>
      <c r="J1004">
        <v>685</v>
      </c>
      <c r="K1004"/>
      <c r="N1004" t="s">
        <v>36</v>
      </c>
      <c r="P1004" t="s">
        <v>1073</v>
      </c>
      <c r="Q1004" t="s">
        <v>1073</v>
      </c>
      <c r="R1004" t="s">
        <v>1073</v>
      </c>
      <c r="S1004" t="str">
        <f t="shared" si="31"/>
        <v/>
      </c>
    </row>
    <row r="1005" spans="1:19" x14ac:dyDescent="0.15">
      <c r="A1005">
        <v>1004</v>
      </c>
      <c r="B1005">
        <v>2019</v>
      </c>
      <c r="C1005" t="s">
        <v>245</v>
      </c>
      <c r="D1005" t="s">
        <v>246</v>
      </c>
      <c r="F1005" t="s">
        <v>23</v>
      </c>
      <c r="G1005" t="s">
        <v>23</v>
      </c>
      <c r="H1005" t="s">
        <v>63</v>
      </c>
      <c r="I1005" t="s">
        <v>546</v>
      </c>
      <c r="J1005">
        <v>585</v>
      </c>
      <c r="K1005"/>
      <c r="N1005" t="s">
        <v>36</v>
      </c>
      <c r="P1005">
        <v>0</v>
      </c>
      <c r="Q1005" t="s">
        <v>1073</v>
      </c>
      <c r="R1005" t="s">
        <v>1073</v>
      </c>
      <c r="S1005" t="str">
        <f t="shared" si="31"/>
        <v/>
      </c>
    </row>
    <row r="1006" spans="1:19" x14ac:dyDescent="0.15">
      <c r="A1006">
        <v>1005</v>
      </c>
      <c r="B1006">
        <v>2019</v>
      </c>
      <c r="C1006" t="s">
        <v>665</v>
      </c>
      <c r="D1006" t="s">
        <v>666</v>
      </c>
      <c r="F1006" t="s">
        <v>74</v>
      </c>
      <c r="G1006" t="s">
        <v>35</v>
      </c>
      <c r="H1006" t="s">
        <v>16</v>
      </c>
      <c r="I1006" t="s">
        <v>546</v>
      </c>
      <c r="J1006">
        <v>585</v>
      </c>
      <c r="K1006"/>
      <c r="N1006" t="s">
        <v>36</v>
      </c>
      <c r="P1006" t="s">
        <v>1073</v>
      </c>
      <c r="Q1006" t="s">
        <v>1073</v>
      </c>
      <c r="R1006" t="s">
        <v>1073</v>
      </c>
      <c r="S1006" t="str">
        <f t="shared" si="31"/>
        <v/>
      </c>
    </row>
    <row r="1007" spans="1:19" x14ac:dyDescent="0.15">
      <c r="A1007">
        <v>1006</v>
      </c>
      <c r="B1007">
        <v>2019</v>
      </c>
      <c r="C1007" t="s">
        <v>266</v>
      </c>
      <c r="D1007" t="s">
        <v>226</v>
      </c>
      <c r="F1007" t="s">
        <v>23</v>
      </c>
      <c r="G1007" t="s">
        <v>23</v>
      </c>
      <c r="H1007" t="s">
        <v>16</v>
      </c>
      <c r="I1007" t="s">
        <v>548</v>
      </c>
      <c r="J1007">
        <v>525</v>
      </c>
      <c r="K1007"/>
      <c r="N1007" t="s">
        <v>36</v>
      </c>
      <c r="P1007" t="s">
        <v>1081</v>
      </c>
      <c r="Q1007" t="s">
        <v>1073</v>
      </c>
      <c r="R1007" t="s">
        <v>1073</v>
      </c>
      <c r="S1007" t="str">
        <f t="shared" si="31"/>
        <v/>
      </c>
    </row>
    <row r="1008" spans="1:19" x14ac:dyDescent="0.15">
      <c r="A1008">
        <v>1007</v>
      </c>
      <c r="B1008">
        <v>2019</v>
      </c>
      <c r="C1008" t="s">
        <v>204</v>
      </c>
      <c r="D1008" t="s">
        <v>297</v>
      </c>
      <c r="F1008" t="s">
        <v>23</v>
      </c>
      <c r="G1008" t="s">
        <v>23</v>
      </c>
      <c r="H1008" t="s">
        <v>24</v>
      </c>
      <c r="I1008" t="s">
        <v>547</v>
      </c>
      <c r="J1008">
        <v>295</v>
      </c>
      <c r="K1008"/>
      <c r="N1008" t="s">
        <v>36</v>
      </c>
      <c r="P1008" t="s">
        <v>1081</v>
      </c>
      <c r="Q1008" t="s">
        <v>1073</v>
      </c>
      <c r="R1008" t="s">
        <v>1073</v>
      </c>
      <c r="S1008" t="str">
        <f t="shared" si="31"/>
        <v/>
      </c>
    </row>
    <row r="1009" spans="1:19" x14ac:dyDescent="0.15">
      <c r="A1009">
        <v>1008</v>
      </c>
      <c r="B1009">
        <v>2019</v>
      </c>
      <c r="C1009" t="s">
        <v>79</v>
      </c>
      <c r="D1009" t="s">
        <v>78</v>
      </c>
      <c r="F1009" t="s">
        <v>78</v>
      </c>
      <c r="G1009" t="s">
        <v>35</v>
      </c>
      <c r="H1009" t="s">
        <v>24</v>
      </c>
      <c r="I1009" t="s">
        <v>547</v>
      </c>
      <c r="J1009">
        <v>295</v>
      </c>
      <c r="K1009"/>
      <c r="N1009" t="s">
        <v>36</v>
      </c>
      <c r="P1009" t="s">
        <v>1073</v>
      </c>
      <c r="Q1009" t="s">
        <v>1073</v>
      </c>
      <c r="R1009" t="s">
        <v>1073</v>
      </c>
      <c r="S1009" t="str">
        <f t="shared" si="31"/>
        <v>NI&gt;10</v>
      </c>
    </row>
    <row r="1010" spans="1:19" x14ac:dyDescent="0.15">
      <c r="A1010">
        <v>1009</v>
      </c>
      <c r="B1010">
        <v>2019</v>
      </c>
      <c r="C1010" t="s">
        <v>667</v>
      </c>
      <c r="D1010" t="s">
        <v>668</v>
      </c>
      <c r="F1010" t="s">
        <v>801</v>
      </c>
      <c r="G1010" t="s">
        <v>43</v>
      </c>
      <c r="H1010" t="s">
        <v>71</v>
      </c>
      <c r="I1010" t="s">
        <v>546</v>
      </c>
      <c r="J1010">
        <v>1485</v>
      </c>
      <c r="K1010"/>
      <c r="N1010" t="s">
        <v>36</v>
      </c>
      <c r="P1010" t="s">
        <v>1073</v>
      </c>
      <c r="Q1010" t="s">
        <v>1073</v>
      </c>
      <c r="R1010" t="s">
        <v>1073</v>
      </c>
      <c r="S1010" t="str">
        <f t="shared" si="31"/>
        <v>NI&gt;10</v>
      </c>
    </row>
    <row r="1011" spans="1:19" x14ac:dyDescent="0.15">
      <c r="A1011">
        <v>1010</v>
      </c>
      <c r="B1011">
        <v>2019</v>
      </c>
      <c r="C1011" t="s">
        <v>418</v>
      </c>
      <c r="D1011" t="s">
        <v>419</v>
      </c>
      <c r="F1011" t="s">
        <v>23</v>
      </c>
      <c r="G1011" t="s">
        <v>23</v>
      </c>
      <c r="H1011" t="s">
        <v>71</v>
      </c>
      <c r="I1011" t="s">
        <v>548</v>
      </c>
      <c r="J1011">
        <v>525</v>
      </c>
      <c r="K1011"/>
      <c r="N1011" t="s">
        <v>20</v>
      </c>
      <c r="P1011" t="s">
        <v>1073</v>
      </c>
      <c r="Q1011" t="s">
        <v>1073</v>
      </c>
      <c r="R1011" t="s">
        <v>1073</v>
      </c>
      <c r="S1011" t="str">
        <f t="shared" si="31"/>
        <v/>
      </c>
    </row>
    <row r="1012" spans="1:19" x14ac:dyDescent="0.15">
      <c r="A1012">
        <v>1011</v>
      </c>
      <c r="B1012">
        <v>2019</v>
      </c>
      <c r="C1012" t="s">
        <v>97</v>
      </c>
      <c r="D1012" t="s">
        <v>98</v>
      </c>
      <c r="F1012" t="s">
        <v>14</v>
      </c>
      <c r="G1012" t="s">
        <v>15</v>
      </c>
      <c r="H1012" t="s">
        <v>24</v>
      </c>
      <c r="I1012" t="s">
        <v>275</v>
      </c>
      <c r="J1012">
        <v>0</v>
      </c>
      <c r="K1012"/>
      <c r="N1012" t="s">
        <v>20</v>
      </c>
      <c r="P1012" t="s">
        <v>1073</v>
      </c>
      <c r="Q1012" t="s">
        <v>1073</v>
      </c>
      <c r="R1012" t="s">
        <v>1073</v>
      </c>
      <c r="S1012" t="str">
        <f t="shared" si="31"/>
        <v/>
      </c>
    </row>
    <row r="1013" spans="1:19" x14ac:dyDescent="0.15">
      <c r="A1013">
        <v>1012</v>
      </c>
      <c r="B1013">
        <v>2019</v>
      </c>
      <c r="C1013" t="s">
        <v>97</v>
      </c>
      <c r="D1013" t="s">
        <v>98</v>
      </c>
      <c r="F1013" t="s">
        <v>14</v>
      </c>
      <c r="G1013" t="s">
        <v>15</v>
      </c>
      <c r="H1013" s="6" t="s">
        <v>24</v>
      </c>
      <c r="I1013" t="s">
        <v>275</v>
      </c>
      <c r="J1013">
        <v>0</v>
      </c>
      <c r="K1013"/>
      <c r="N1013" t="s">
        <v>36</v>
      </c>
      <c r="P1013" t="s">
        <v>1073</v>
      </c>
      <c r="Q1013" t="s">
        <v>1073</v>
      </c>
      <c r="R1013" t="s">
        <v>1073</v>
      </c>
      <c r="S1013" t="str">
        <f t="shared" si="31"/>
        <v/>
      </c>
    </row>
    <row r="1014" spans="1:19" x14ac:dyDescent="0.15">
      <c r="A1014">
        <v>1013</v>
      </c>
      <c r="B1014">
        <v>2019</v>
      </c>
      <c r="C1014" t="s">
        <v>97</v>
      </c>
      <c r="D1014" t="s">
        <v>98</v>
      </c>
      <c r="F1014" t="s">
        <v>14</v>
      </c>
      <c r="G1014" t="s">
        <v>15</v>
      </c>
      <c r="H1014" t="s">
        <v>16</v>
      </c>
      <c r="I1014" t="s">
        <v>354</v>
      </c>
      <c r="J1014">
        <v>0</v>
      </c>
      <c r="K1014"/>
      <c r="N1014" t="s">
        <v>36</v>
      </c>
      <c r="P1014" t="s">
        <v>1073</v>
      </c>
      <c r="Q1014" t="s">
        <v>1073</v>
      </c>
      <c r="R1014" t="s">
        <v>1073</v>
      </c>
      <c r="S1014" t="str">
        <f t="shared" si="31"/>
        <v/>
      </c>
    </row>
    <row r="1015" spans="1:19" x14ac:dyDescent="0.15">
      <c r="A1015">
        <v>1014</v>
      </c>
      <c r="B1015">
        <v>2019</v>
      </c>
      <c r="C1015" t="s">
        <v>130</v>
      </c>
      <c r="D1015" t="s">
        <v>215</v>
      </c>
      <c r="F1015" t="s">
        <v>23</v>
      </c>
      <c r="G1015" t="s">
        <v>23</v>
      </c>
      <c r="H1015" t="s">
        <v>71</v>
      </c>
      <c r="I1015" t="s">
        <v>546</v>
      </c>
      <c r="J1015">
        <v>585</v>
      </c>
      <c r="K1015"/>
      <c r="N1015" t="s">
        <v>36</v>
      </c>
      <c r="P1015" t="s">
        <v>1073</v>
      </c>
      <c r="Q1015" t="s">
        <v>1073</v>
      </c>
      <c r="R1015" t="s">
        <v>1073</v>
      </c>
      <c r="S1015" t="str">
        <f t="shared" si="31"/>
        <v/>
      </c>
    </row>
    <row r="1016" spans="1:19" x14ac:dyDescent="0.15">
      <c r="A1016">
        <v>1015</v>
      </c>
      <c r="B1016">
        <v>2019</v>
      </c>
      <c r="C1016" t="s">
        <v>56</v>
      </c>
      <c r="D1016" t="s">
        <v>57</v>
      </c>
      <c r="F1016" t="s">
        <v>23</v>
      </c>
      <c r="G1016" t="s">
        <v>23</v>
      </c>
      <c r="H1016" t="s">
        <v>24</v>
      </c>
      <c r="I1016" t="s">
        <v>547</v>
      </c>
      <c r="J1016">
        <v>295</v>
      </c>
      <c r="K1016"/>
      <c r="N1016" t="s">
        <v>36</v>
      </c>
      <c r="P1016" t="s">
        <v>1081</v>
      </c>
      <c r="Q1016" t="s">
        <v>1073</v>
      </c>
      <c r="R1016" t="s">
        <v>1073</v>
      </c>
      <c r="S1016" t="str">
        <f t="shared" si="31"/>
        <v/>
      </c>
    </row>
    <row r="1017" spans="1:19" x14ac:dyDescent="0.15">
      <c r="A1017">
        <v>1016</v>
      </c>
      <c r="B1017">
        <v>2019</v>
      </c>
      <c r="C1017" t="s">
        <v>586</v>
      </c>
      <c r="D1017" t="s">
        <v>587</v>
      </c>
      <c r="F1017" t="s">
        <v>1090</v>
      </c>
      <c r="G1017" t="s">
        <v>35</v>
      </c>
      <c r="H1017" t="s">
        <v>71</v>
      </c>
      <c r="I1017" t="s">
        <v>546</v>
      </c>
      <c r="J1017">
        <v>1250</v>
      </c>
      <c r="K1017"/>
      <c r="N1017" t="s">
        <v>20</v>
      </c>
      <c r="P1017" t="s">
        <v>1073</v>
      </c>
      <c r="Q1017" t="s">
        <v>1073</v>
      </c>
      <c r="R1017" t="s">
        <v>1073</v>
      </c>
      <c r="S1017" t="str">
        <f t="shared" si="31"/>
        <v>NI&gt;10</v>
      </c>
    </row>
    <row r="1018" spans="1:19" x14ac:dyDescent="0.15">
      <c r="A1018">
        <v>1017</v>
      </c>
      <c r="B1018">
        <v>2019</v>
      </c>
      <c r="C1018" t="s">
        <v>669</v>
      </c>
      <c r="F1018" t="s">
        <v>1090</v>
      </c>
      <c r="G1018" t="s">
        <v>35</v>
      </c>
      <c r="H1018" t="s">
        <v>49</v>
      </c>
      <c r="I1018" t="s">
        <v>550</v>
      </c>
      <c r="J1018">
        <v>0</v>
      </c>
      <c r="K1018"/>
      <c r="N1018" t="s">
        <v>36</v>
      </c>
      <c r="P1018" t="s">
        <v>1073</v>
      </c>
      <c r="Q1018" t="s">
        <v>1073</v>
      </c>
      <c r="R1018" t="s">
        <v>1073</v>
      </c>
      <c r="S1018" t="str">
        <f t="shared" si="31"/>
        <v>NI&gt;10</v>
      </c>
    </row>
    <row r="1019" spans="1:19" x14ac:dyDescent="0.15">
      <c r="A1019">
        <v>1018</v>
      </c>
      <c r="B1019">
        <v>2019</v>
      </c>
      <c r="C1019" t="s">
        <v>326</v>
      </c>
      <c r="D1019" t="s">
        <v>327</v>
      </c>
      <c r="F1019" t="s">
        <v>14</v>
      </c>
      <c r="G1019" t="s">
        <v>15</v>
      </c>
      <c r="H1019" t="s">
        <v>16</v>
      </c>
      <c r="I1019" t="s">
        <v>546</v>
      </c>
      <c r="J1019">
        <v>585</v>
      </c>
      <c r="K1019"/>
      <c r="N1019" t="s">
        <v>36</v>
      </c>
      <c r="P1019" t="s">
        <v>1073</v>
      </c>
      <c r="Q1019" t="s">
        <v>1073</v>
      </c>
      <c r="R1019" t="s">
        <v>1073</v>
      </c>
      <c r="S1019" t="str">
        <f t="shared" si="31"/>
        <v/>
      </c>
    </row>
    <row r="1020" spans="1:19" x14ac:dyDescent="0.15">
      <c r="A1020">
        <v>1019</v>
      </c>
      <c r="B1020">
        <v>2019</v>
      </c>
      <c r="C1020" t="s">
        <v>670</v>
      </c>
      <c r="D1020" t="s">
        <v>242</v>
      </c>
      <c r="F1020" t="s">
        <v>74</v>
      </c>
      <c r="G1020" t="s">
        <v>35</v>
      </c>
      <c r="H1020" t="s">
        <v>24</v>
      </c>
      <c r="I1020" t="s">
        <v>547</v>
      </c>
      <c r="J1020">
        <v>565</v>
      </c>
      <c r="K1020"/>
      <c r="N1020" t="s">
        <v>36</v>
      </c>
      <c r="P1020" t="s">
        <v>1073</v>
      </c>
      <c r="Q1020" t="s">
        <v>1073</v>
      </c>
      <c r="R1020" t="s">
        <v>1073</v>
      </c>
      <c r="S1020" t="str">
        <f t="shared" si="31"/>
        <v/>
      </c>
    </row>
    <row r="1021" spans="1:19" x14ac:dyDescent="0.15">
      <c r="A1021">
        <v>1020</v>
      </c>
      <c r="B1021">
        <v>2019</v>
      </c>
      <c r="C1021" t="s">
        <v>670</v>
      </c>
      <c r="D1021" t="s">
        <v>242</v>
      </c>
      <c r="F1021" t="s">
        <v>74</v>
      </c>
      <c r="G1021" t="s">
        <v>35</v>
      </c>
      <c r="H1021" t="s">
        <v>16</v>
      </c>
      <c r="I1021" t="s">
        <v>546</v>
      </c>
      <c r="J1021">
        <v>585</v>
      </c>
      <c r="K1021"/>
      <c r="N1021" t="s">
        <v>36</v>
      </c>
      <c r="P1021" t="s">
        <v>1073</v>
      </c>
      <c r="Q1021" t="s">
        <v>1073</v>
      </c>
      <c r="R1021" t="s">
        <v>1073</v>
      </c>
      <c r="S1021" t="str">
        <f t="shared" si="31"/>
        <v/>
      </c>
    </row>
    <row r="1022" spans="1:19" x14ac:dyDescent="0.15">
      <c r="A1022">
        <v>1021</v>
      </c>
      <c r="B1022">
        <v>2019</v>
      </c>
      <c r="C1022" t="s">
        <v>328</v>
      </c>
      <c r="D1022" t="s">
        <v>329</v>
      </c>
      <c r="F1022" t="s">
        <v>23</v>
      </c>
      <c r="G1022" t="s">
        <v>23</v>
      </c>
      <c r="H1022" s="6" t="s">
        <v>24</v>
      </c>
      <c r="I1022" t="s">
        <v>547</v>
      </c>
      <c r="J1022">
        <v>765</v>
      </c>
      <c r="K1022"/>
      <c r="N1022" t="s">
        <v>36</v>
      </c>
      <c r="P1022" t="s">
        <v>1081</v>
      </c>
      <c r="Q1022" t="s">
        <v>1073</v>
      </c>
      <c r="R1022" t="s">
        <v>1073</v>
      </c>
      <c r="S1022" t="str">
        <f t="shared" si="31"/>
        <v/>
      </c>
    </row>
    <row r="1023" spans="1:19" x14ac:dyDescent="0.15">
      <c r="A1023">
        <v>1022</v>
      </c>
      <c r="B1023">
        <v>2019</v>
      </c>
      <c r="C1023" t="s">
        <v>45</v>
      </c>
      <c r="D1023" t="s">
        <v>46</v>
      </c>
      <c r="F1023" t="s">
        <v>47</v>
      </c>
      <c r="G1023" t="s">
        <v>48</v>
      </c>
      <c r="H1023" t="s">
        <v>16</v>
      </c>
      <c r="I1023" t="s">
        <v>548</v>
      </c>
      <c r="J1023">
        <v>525</v>
      </c>
      <c r="K1023"/>
      <c r="N1023" t="s">
        <v>36</v>
      </c>
      <c r="P1023">
        <v>0</v>
      </c>
      <c r="Q1023" t="s">
        <v>1073</v>
      </c>
      <c r="R1023" t="s">
        <v>1073</v>
      </c>
      <c r="S1023" t="str">
        <f t="shared" si="31"/>
        <v>NI&gt;10</v>
      </c>
    </row>
    <row r="1024" spans="1:19" x14ac:dyDescent="0.15">
      <c r="A1024">
        <v>1023</v>
      </c>
      <c r="B1024">
        <v>2019</v>
      </c>
      <c r="C1024" t="s">
        <v>266</v>
      </c>
      <c r="D1024" t="s">
        <v>308</v>
      </c>
      <c r="E1024" t="s">
        <v>381</v>
      </c>
      <c r="F1024" t="s">
        <v>23</v>
      </c>
      <c r="G1024" t="s">
        <v>23</v>
      </c>
      <c r="H1024" t="s">
        <v>60</v>
      </c>
      <c r="I1024" t="s">
        <v>547</v>
      </c>
      <c r="J1024">
        <v>295</v>
      </c>
      <c r="K1024"/>
      <c r="N1024" t="s">
        <v>36</v>
      </c>
      <c r="P1024" t="s">
        <v>1081</v>
      </c>
      <c r="Q1024" t="s">
        <v>1073</v>
      </c>
      <c r="R1024" t="s">
        <v>1073</v>
      </c>
      <c r="S1024" t="str">
        <f t="shared" si="31"/>
        <v/>
      </c>
    </row>
    <row r="1025" spans="1:19" x14ac:dyDescent="0.15">
      <c r="A1025">
        <v>1024</v>
      </c>
      <c r="B1025">
        <v>2019</v>
      </c>
      <c r="C1025" t="s">
        <v>157</v>
      </c>
      <c r="D1025" t="s">
        <v>158</v>
      </c>
      <c r="F1025" t="s">
        <v>23</v>
      </c>
      <c r="G1025" t="s">
        <v>23</v>
      </c>
      <c r="H1025" s="6" t="s">
        <v>24</v>
      </c>
      <c r="I1025" t="s">
        <v>25</v>
      </c>
      <c r="J1025">
        <v>275</v>
      </c>
      <c r="K1025"/>
      <c r="N1025" t="s">
        <v>20</v>
      </c>
      <c r="P1025" t="s">
        <v>1081</v>
      </c>
      <c r="Q1025" t="s">
        <v>1073</v>
      </c>
      <c r="R1025" t="s">
        <v>1073</v>
      </c>
      <c r="S1025" t="str">
        <f t="shared" si="31"/>
        <v/>
      </c>
    </row>
    <row r="1026" spans="1:19" x14ac:dyDescent="0.15">
      <c r="A1026">
        <v>1025</v>
      </c>
      <c r="B1026">
        <v>2019</v>
      </c>
      <c r="C1026" t="s">
        <v>239</v>
      </c>
      <c r="D1026" t="s">
        <v>240</v>
      </c>
      <c r="F1026" t="s">
        <v>23</v>
      </c>
      <c r="G1026" t="s">
        <v>23</v>
      </c>
      <c r="H1026" s="6" t="s">
        <v>67</v>
      </c>
      <c r="I1026" t="s">
        <v>547</v>
      </c>
      <c r="J1026">
        <v>295</v>
      </c>
      <c r="K1026"/>
      <c r="N1026" t="s">
        <v>36</v>
      </c>
      <c r="P1026" t="s">
        <v>1081</v>
      </c>
      <c r="Q1026" t="s">
        <v>1073</v>
      </c>
      <c r="R1026" t="s">
        <v>1073</v>
      </c>
      <c r="S1026" t="str">
        <f t="shared" ref="S1026:S1089" si="32">IF(ISNUMBER(SEARCH(F1026,$AF$12)),"","NI&gt;10")</f>
        <v/>
      </c>
    </row>
    <row r="1027" spans="1:19" x14ac:dyDescent="0.15">
      <c r="A1027">
        <v>1026</v>
      </c>
      <c r="B1027">
        <v>2019</v>
      </c>
      <c r="C1027" t="s">
        <v>621</v>
      </c>
      <c r="D1027" t="s">
        <v>622</v>
      </c>
      <c r="F1027" t="s">
        <v>83</v>
      </c>
      <c r="G1027" t="s">
        <v>35</v>
      </c>
      <c r="H1027" t="s">
        <v>16</v>
      </c>
      <c r="I1027" t="s">
        <v>546</v>
      </c>
      <c r="J1027">
        <v>585</v>
      </c>
      <c r="K1027"/>
      <c r="N1027" t="s">
        <v>36</v>
      </c>
      <c r="P1027" t="s">
        <v>1073</v>
      </c>
      <c r="Q1027" t="s">
        <v>1073</v>
      </c>
      <c r="R1027" t="s">
        <v>1073</v>
      </c>
      <c r="S1027" t="str">
        <f t="shared" si="32"/>
        <v/>
      </c>
    </row>
    <row r="1028" spans="1:19" x14ac:dyDescent="0.15">
      <c r="A1028">
        <v>1027</v>
      </c>
      <c r="B1028">
        <v>2019</v>
      </c>
      <c r="C1028" t="s">
        <v>165</v>
      </c>
      <c r="D1028" t="s">
        <v>166</v>
      </c>
      <c r="F1028" t="s">
        <v>83</v>
      </c>
      <c r="G1028" t="s">
        <v>35</v>
      </c>
      <c r="H1028" t="s">
        <v>16</v>
      </c>
      <c r="I1028" t="s">
        <v>546</v>
      </c>
      <c r="J1028">
        <v>585</v>
      </c>
      <c r="K1028"/>
      <c r="N1028" t="s">
        <v>36</v>
      </c>
      <c r="P1028" t="s">
        <v>1073</v>
      </c>
      <c r="Q1028" t="s">
        <v>1073</v>
      </c>
      <c r="R1028" t="s">
        <v>1073</v>
      </c>
      <c r="S1028" t="str">
        <f t="shared" si="32"/>
        <v/>
      </c>
    </row>
    <row r="1029" spans="1:19" x14ac:dyDescent="0.15">
      <c r="A1029">
        <v>1028</v>
      </c>
      <c r="B1029">
        <v>2019</v>
      </c>
      <c r="C1029" t="s">
        <v>671</v>
      </c>
      <c r="D1029" t="s">
        <v>672</v>
      </c>
      <c r="F1029" t="s">
        <v>78</v>
      </c>
      <c r="G1029" t="s">
        <v>35</v>
      </c>
      <c r="H1029" s="6" t="s">
        <v>49</v>
      </c>
      <c r="I1029" t="s">
        <v>546</v>
      </c>
      <c r="J1029">
        <v>585</v>
      </c>
      <c r="K1029"/>
      <c r="N1029" t="s">
        <v>20</v>
      </c>
      <c r="P1029" t="s">
        <v>1073</v>
      </c>
      <c r="Q1029" t="s">
        <v>1073</v>
      </c>
      <c r="R1029" t="s">
        <v>1073</v>
      </c>
      <c r="S1029" t="str">
        <f t="shared" si="32"/>
        <v>NI&gt;10</v>
      </c>
    </row>
    <row r="1030" spans="1:19" x14ac:dyDescent="0.15">
      <c r="A1030">
        <v>1029</v>
      </c>
      <c r="B1030">
        <v>2019</v>
      </c>
      <c r="C1030" t="s">
        <v>272</v>
      </c>
      <c r="D1030" t="s">
        <v>296</v>
      </c>
      <c r="E1030" t="s">
        <v>332</v>
      </c>
      <c r="F1030" t="s">
        <v>23</v>
      </c>
      <c r="G1030" t="s">
        <v>23</v>
      </c>
      <c r="H1030" s="6" t="s">
        <v>24</v>
      </c>
      <c r="I1030" t="s">
        <v>275</v>
      </c>
      <c r="J1030">
        <v>0</v>
      </c>
      <c r="K1030"/>
      <c r="N1030" t="s">
        <v>36</v>
      </c>
      <c r="P1030" t="s">
        <v>1081</v>
      </c>
      <c r="Q1030" t="s">
        <v>1073</v>
      </c>
      <c r="R1030" t="s">
        <v>1073</v>
      </c>
      <c r="S1030" t="str">
        <f t="shared" si="32"/>
        <v/>
      </c>
    </row>
    <row r="1031" spans="1:19" x14ac:dyDescent="0.15">
      <c r="A1031">
        <v>1030</v>
      </c>
      <c r="B1031">
        <v>2019</v>
      </c>
      <c r="C1031" t="s">
        <v>106</v>
      </c>
      <c r="D1031" t="s">
        <v>107</v>
      </c>
      <c r="F1031" t="s">
        <v>23</v>
      </c>
      <c r="G1031" t="s">
        <v>23</v>
      </c>
      <c r="H1031" t="s">
        <v>16</v>
      </c>
      <c r="I1031" t="s">
        <v>546</v>
      </c>
      <c r="J1031">
        <v>585</v>
      </c>
      <c r="K1031"/>
      <c r="N1031" t="s">
        <v>20</v>
      </c>
      <c r="P1031" t="s">
        <v>1084</v>
      </c>
      <c r="Q1031" t="s">
        <v>1073</v>
      </c>
      <c r="R1031" t="s">
        <v>1073</v>
      </c>
      <c r="S1031" t="str">
        <f t="shared" si="32"/>
        <v/>
      </c>
    </row>
    <row r="1032" spans="1:19" x14ac:dyDescent="0.15">
      <c r="A1032">
        <v>1031</v>
      </c>
      <c r="B1032">
        <v>2019</v>
      </c>
      <c r="C1032" t="s">
        <v>206</v>
      </c>
      <c r="D1032" t="s">
        <v>223</v>
      </c>
      <c r="F1032" t="s">
        <v>23</v>
      </c>
      <c r="G1032" t="s">
        <v>23</v>
      </c>
      <c r="H1032" t="s">
        <v>16</v>
      </c>
      <c r="I1032" t="s">
        <v>548</v>
      </c>
      <c r="J1032">
        <v>525</v>
      </c>
      <c r="K1032"/>
      <c r="N1032" t="s">
        <v>36</v>
      </c>
      <c r="P1032" t="s">
        <v>1081</v>
      </c>
      <c r="Q1032" t="s">
        <v>1073</v>
      </c>
      <c r="R1032" t="s">
        <v>1073</v>
      </c>
      <c r="S1032" t="str">
        <f t="shared" si="32"/>
        <v/>
      </c>
    </row>
    <row r="1033" spans="1:19" x14ac:dyDescent="0.15">
      <c r="A1033">
        <v>1032</v>
      </c>
      <c r="B1033">
        <v>2019</v>
      </c>
      <c r="C1033" t="s">
        <v>113</v>
      </c>
      <c r="D1033" t="s">
        <v>114</v>
      </c>
      <c r="F1033" t="s">
        <v>23</v>
      </c>
      <c r="G1033" t="s">
        <v>23</v>
      </c>
      <c r="H1033" s="6" t="s">
        <v>16</v>
      </c>
      <c r="I1033" t="s">
        <v>548</v>
      </c>
      <c r="J1033">
        <v>625</v>
      </c>
      <c r="K1033"/>
      <c r="N1033" t="s">
        <v>36</v>
      </c>
      <c r="P1033" t="s">
        <v>1081</v>
      </c>
      <c r="Q1033" t="s">
        <v>1073</v>
      </c>
      <c r="R1033" t="s">
        <v>1073</v>
      </c>
      <c r="S1033" t="str">
        <f t="shared" si="32"/>
        <v/>
      </c>
    </row>
    <row r="1034" spans="1:19" x14ac:dyDescent="0.15">
      <c r="A1034">
        <v>1033</v>
      </c>
      <c r="B1034">
        <v>2019</v>
      </c>
      <c r="C1034" t="s">
        <v>673</v>
      </c>
      <c r="D1034" t="s">
        <v>65</v>
      </c>
      <c r="F1034" t="s">
        <v>23</v>
      </c>
      <c r="G1034" t="s">
        <v>23</v>
      </c>
      <c r="H1034" t="s">
        <v>16</v>
      </c>
      <c r="I1034" t="s">
        <v>548</v>
      </c>
      <c r="J1034">
        <v>525</v>
      </c>
      <c r="K1034"/>
      <c r="N1034" t="s">
        <v>20</v>
      </c>
      <c r="P1034" t="s">
        <v>1084</v>
      </c>
      <c r="Q1034" t="s">
        <v>1073</v>
      </c>
      <c r="R1034" t="s">
        <v>1073</v>
      </c>
      <c r="S1034" t="str">
        <f t="shared" si="32"/>
        <v/>
      </c>
    </row>
    <row r="1035" spans="1:19" x14ac:dyDescent="0.15">
      <c r="A1035">
        <v>1034</v>
      </c>
      <c r="B1035">
        <v>2019</v>
      </c>
      <c r="C1035" t="s">
        <v>214</v>
      </c>
      <c r="D1035" t="s">
        <v>215</v>
      </c>
      <c r="F1035" t="s">
        <v>23</v>
      </c>
      <c r="G1035" t="s">
        <v>23</v>
      </c>
      <c r="H1035" t="s">
        <v>24</v>
      </c>
      <c r="I1035" t="s">
        <v>547</v>
      </c>
      <c r="J1035">
        <v>295</v>
      </c>
      <c r="K1035"/>
      <c r="N1035" t="s">
        <v>20</v>
      </c>
      <c r="P1035" t="s">
        <v>1081</v>
      </c>
      <c r="Q1035" t="s">
        <v>1073</v>
      </c>
      <c r="R1035" t="s">
        <v>1073</v>
      </c>
      <c r="S1035" t="str">
        <f t="shared" si="32"/>
        <v/>
      </c>
    </row>
    <row r="1036" spans="1:19" x14ac:dyDescent="0.15">
      <c r="A1036">
        <v>1035</v>
      </c>
      <c r="B1036">
        <v>2019</v>
      </c>
      <c r="C1036" t="s">
        <v>674</v>
      </c>
      <c r="D1036" t="s">
        <v>380</v>
      </c>
      <c r="F1036" t="s">
        <v>23</v>
      </c>
      <c r="G1036" t="s">
        <v>23</v>
      </c>
      <c r="H1036" s="6" t="s">
        <v>71</v>
      </c>
      <c r="I1036" t="s">
        <v>546</v>
      </c>
      <c r="J1036">
        <v>1335</v>
      </c>
      <c r="K1036"/>
      <c r="N1036" t="s">
        <v>36</v>
      </c>
      <c r="P1036" t="s">
        <v>1073</v>
      </c>
      <c r="Q1036" t="s">
        <v>1073</v>
      </c>
      <c r="R1036" t="s">
        <v>1073</v>
      </c>
      <c r="S1036" t="str">
        <f t="shared" si="32"/>
        <v/>
      </c>
    </row>
    <row r="1037" spans="1:19" x14ac:dyDescent="0.15">
      <c r="A1037">
        <v>1036</v>
      </c>
      <c r="B1037">
        <v>2019</v>
      </c>
      <c r="C1037" t="s">
        <v>113</v>
      </c>
      <c r="D1037" t="s">
        <v>434</v>
      </c>
      <c r="F1037" t="s">
        <v>23</v>
      </c>
      <c r="G1037" t="s">
        <v>23</v>
      </c>
      <c r="H1037" t="s">
        <v>16</v>
      </c>
      <c r="I1037" t="s">
        <v>548</v>
      </c>
      <c r="J1037">
        <v>525</v>
      </c>
      <c r="K1037"/>
      <c r="N1037" t="s">
        <v>20</v>
      </c>
      <c r="P1037" t="s">
        <v>1081</v>
      </c>
      <c r="Q1037" t="s">
        <v>1073</v>
      </c>
      <c r="R1037" t="s">
        <v>1073</v>
      </c>
      <c r="S1037" t="str">
        <f t="shared" si="32"/>
        <v/>
      </c>
    </row>
    <row r="1038" spans="1:19" x14ac:dyDescent="0.15">
      <c r="A1038">
        <v>1037</v>
      </c>
      <c r="B1038">
        <v>2019</v>
      </c>
      <c r="C1038" t="s">
        <v>304</v>
      </c>
      <c r="D1038" t="s">
        <v>305</v>
      </c>
      <c r="F1038" t="s">
        <v>23</v>
      </c>
      <c r="G1038" t="s">
        <v>23</v>
      </c>
      <c r="H1038" t="s">
        <v>16</v>
      </c>
      <c r="I1038" t="s">
        <v>548</v>
      </c>
      <c r="J1038">
        <v>525</v>
      </c>
      <c r="K1038"/>
      <c r="N1038" t="s">
        <v>36</v>
      </c>
      <c r="P1038" t="s">
        <v>1084</v>
      </c>
      <c r="Q1038" t="s">
        <v>1073</v>
      </c>
      <c r="R1038" t="s">
        <v>1073</v>
      </c>
      <c r="S1038" t="str">
        <f t="shared" si="32"/>
        <v/>
      </c>
    </row>
    <row r="1039" spans="1:19" x14ac:dyDescent="0.15">
      <c r="A1039">
        <v>1038</v>
      </c>
      <c r="B1039">
        <v>2019</v>
      </c>
      <c r="C1039" t="s">
        <v>431</v>
      </c>
      <c r="D1039" t="s">
        <v>432</v>
      </c>
      <c r="F1039" t="s">
        <v>23</v>
      </c>
      <c r="G1039" t="s">
        <v>23</v>
      </c>
      <c r="H1039" t="s">
        <v>71</v>
      </c>
      <c r="I1039" t="s">
        <v>546</v>
      </c>
      <c r="J1039">
        <v>585</v>
      </c>
      <c r="K1039"/>
      <c r="N1039" t="s">
        <v>36</v>
      </c>
      <c r="P1039" t="s">
        <v>1073</v>
      </c>
      <c r="Q1039" t="s">
        <v>1073</v>
      </c>
      <c r="R1039" t="s">
        <v>1073</v>
      </c>
      <c r="S1039" t="str">
        <f t="shared" si="32"/>
        <v/>
      </c>
    </row>
    <row r="1040" spans="1:19" x14ac:dyDescent="0.15">
      <c r="A1040">
        <v>1039</v>
      </c>
      <c r="B1040">
        <v>2019</v>
      </c>
      <c r="C1040" t="s">
        <v>438</v>
      </c>
      <c r="D1040" t="s">
        <v>439</v>
      </c>
      <c r="F1040" t="s">
        <v>23</v>
      </c>
      <c r="G1040" t="s">
        <v>23</v>
      </c>
      <c r="H1040" t="s">
        <v>71</v>
      </c>
      <c r="I1040" t="s">
        <v>546</v>
      </c>
      <c r="J1040">
        <v>585</v>
      </c>
      <c r="K1040"/>
      <c r="N1040" t="s">
        <v>20</v>
      </c>
      <c r="P1040" t="s">
        <v>1073</v>
      </c>
      <c r="Q1040" t="s">
        <v>1073</v>
      </c>
      <c r="R1040" t="s">
        <v>1073</v>
      </c>
      <c r="S1040" t="str">
        <f t="shared" si="32"/>
        <v/>
      </c>
    </row>
    <row r="1041" spans="1:19" x14ac:dyDescent="0.15">
      <c r="A1041">
        <v>1040</v>
      </c>
      <c r="B1041">
        <v>2019</v>
      </c>
      <c r="C1041" t="s">
        <v>231</v>
      </c>
      <c r="D1041" t="s">
        <v>232</v>
      </c>
      <c r="F1041" t="s">
        <v>23</v>
      </c>
      <c r="G1041" t="s">
        <v>23</v>
      </c>
      <c r="H1041" t="s">
        <v>67</v>
      </c>
      <c r="I1041" t="s">
        <v>546</v>
      </c>
      <c r="J1041">
        <v>585</v>
      </c>
      <c r="K1041"/>
      <c r="N1041" t="s">
        <v>36</v>
      </c>
      <c r="P1041" t="s">
        <v>1081</v>
      </c>
      <c r="Q1041" t="s">
        <v>1073</v>
      </c>
      <c r="R1041" t="s">
        <v>1073</v>
      </c>
      <c r="S1041" t="str">
        <f t="shared" si="32"/>
        <v/>
      </c>
    </row>
    <row r="1042" spans="1:19" x14ac:dyDescent="0.15">
      <c r="A1042">
        <v>1041</v>
      </c>
      <c r="B1042">
        <v>2019</v>
      </c>
      <c r="C1042" t="s">
        <v>178</v>
      </c>
      <c r="D1042" t="s">
        <v>675</v>
      </c>
      <c r="F1042" t="s">
        <v>83</v>
      </c>
      <c r="G1042" t="s">
        <v>35</v>
      </c>
      <c r="H1042" s="6" t="s">
        <v>16</v>
      </c>
      <c r="I1042" t="s">
        <v>548</v>
      </c>
      <c r="J1042">
        <v>525</v>
      </c>
      <c r="K1042"/>
      <c r="N1042" t="s">
        <v>36</v>
      </c>
      <c r="P1042">
        <v>0</v>
      </c>
      <c r="Q1042" t="s">
        <v>1073</v>
      </c>
      <c r="R1042" t="s">
        <v>1073</v>
      </c>
      <c r="S1042" t="str">
        <f t="shared" si="32"/>
        <v/>
      </c>
    </row>
    <row r="1043" spans="1:19" x14ac:dyDescent="0.15">
      <c r="A1043">
        <v>1042</v>
      </c>
      <c r="B1043">
        <v>2019</v>
      </c>
      <c r="C1043" t="s">
        <v>440</v>
      </c>
      <c r="D1043" t="s">
        <v>441</v>
      </c>
      <c r="F1043" t="s">
        <v>23</v>
      </c>
      <c r="G1043" t="s">
        <v>23</v>
      </c>
      <c r="H1043" s="6" t="s">
        <v>71</v>
      </c>
      <c r="I1043" t="s">
        <v>546</v>
      </c>
      <c r="J1043">
        <v>585</v>
      </c>
      <c r="K1043"/>
      <c r="N1043" t="s">
        <v>36</v>
      </c>
      <c r="P1043" t="s">
        <v>1073</v>
      </c>
      <c r="Q1043" t="s">
        <v>1073</v>
      </c>
      <c r="R1043" t="s">
        <v>1073</v>
      </c>
      <c r="S1043" t="str">
        <f t="shared" si="32"/>
        <v/>
      </c>
    </row>
    <row r="1044" spans="1:19" x14ac:dyDescent="0.15">
      <c r="A1044">
        <v>1043</v>
      </c>
      <c r="B1044">
        <v>2019</v>
      </c>
      <c r="C1044" t="s">
        <v>264</v>
      </c>
      <c r="D1044" t="s">
        <v>168</v>
      </c>
      <c r="F1044" t="s">
        <v>23</v>
      </c>
      <c r="G1044" t="s">
        <v>23</v>
      </c>
      <c r="H1044" s="6" t="s">
        <v>71</v>
      </c>
      <c r="I1044" t="s">
        <v>546</v>
      </c>
      <c r="J1044">
        <v>585</v>
      </c>
      <c r="K1044"/>
      <c r="N1044" t="s">
        <v>36</v>
      </c>
      <c r="P1044" t="s">
        <v>1073</v>
      </c>
      <c r="Q1044" t="s">
        <v>1073</v>
      </c>
      <c r="R1044" t="s">
        <v>1073</v>
      </c>
      <c r="S1044" t="str">
        <f t="shared" si="32"/>
        <v/>
      </c>
    </row>
    <row r="1045" spans="1:19" x14ac:dyDescent="0.15">
      <c r="A1045">
        <v>1044</v>
      </c>
      <c r="B1045">
        <v>2019</v>
      </c>
      <c r="C1045" t="s">
        <v>676</v>
      </c>
      <c r="D1045" t="s">
        <v>677</v>
      </c>
      <c r="F1045" t="s">
        <v>112</v>
      </c>
      <c r="G1045" t="s">
        <v>1093</v>
      </c>
      <c r="H1045" t="s">
        <v>49</v>
      </c>
      <c r="I1045" t="s">
        <v>546</v>
      </c>
      <c r="J1045">
        <v>585</v>
      </c>
      <c r="K1045"/>
      <c r="N1045" t="s">
        <v>36</v>
      </c>
      <c r="P1045" t="s">
        <v>1073</v>
      </c>
      <c r="Q1045" t="s">
        <v>1073</v>
      </c>
      <c r="R1045" t="s">
        <v>1073</v>
      </c>
      <c r="S1045" t="str">
        <f t="shared" si="32"/>
        <v/>
      </c>
    </row>
    <row r="1046" spans="1:19" x14ac:dyDescent="0.15">
      <c r="A1046">
        <v>1045</v>
      </c>
      <c r="B1046">
        <v>2019</v>
      </c>
      <c r="C1046" t="s">
        <v>165</v>
      </c>
      <c r="D1046" t="s">
        <v>166</v>
      </c>
      <c r="F1046" t="s">
        <v>83</v>
      </c>
      <c r="G1046" t="s">
        <v>35</v>
      </c>
      <c r="H1046" t="s">
        <v>16</v>
      </c>
      <c r="I1046" t="s">
        <v>546</v>
      </c>
      <c r="J1046">
        <v>585</v>
      </c>
      <c r="K1046"/>
      <c r="N1046" t="s">
        <v>36</v>
      </c>
      <c r="P1046" t="s">
        <v>1073</v>
      </c>
      <c r="Q1046" t="s">
        <v>1073</v>
      </c>
      <c r="R1046" t="s">
        <v>1073</v>
      </c>
      <c r="S1046" t="str">
        <f t="shared" si="32"/>
        <v/>
      </c>
    </row>
    <row r="1047" spans="1:19" x14ac:dyDescent="0.15">
      <c r="A1047">
        <v>1046</v>
      </c>
      <c r="B1047">
        <v>2019</v>
      </c>
      <c r="C1047" t="s">
        <v>21</v>
      </c>
      <c r="D1047" t="s">
        <v>442</v>
      </c>
      <c r="F1047" t="s">
        <v>23</v>
      </c>
      <c r="G1047" t="s">
        <v>23</v>
      </c>
      <c r="H1047" t="s">
        <v>67</v>
      </c>
      <c r="I1047" t="s">
        <v>546</v>
      </c>
      <c r="J1047">
        <v>585</v>
      </c>
      <c r="K1047"/>
      <c r="N1047" t="s">
        <v>36</v>
      </c>
      <c r="P1047" t="s">
        <v>1081</v>
      </c>
      <c r="Q1047" t="s">
        <v>1073</v>
      </c>
      <c r="R1047" t="s">
        <v>1073</v>
      </c>
      <c r="S1047" t="str">
        <f t="shared" si="32"/>
        <v/>
      </c>
    </row>
    <row r="1048" spans="1:19" x14ac:dyDescent="0.15">
      <c r="A1048">
        <v>1047</v>
      </c>
      <c r="B1048">
        <v>2019</v>
      </c>
      <c r="C1048" t="s">
        <v>21</v>
      </c>
      <c r="D1048" t="s">
        <v>22</v>
      </c>
      <c r="F1048" t="s">
        <v>23</v>
      </c>
      <c r="G1048" t="s">
        <v>23</v>
      </c>
      <c r="H1048" t="s">
        <v>16</v>
      </c>
      <c r="I1048" t="s">
        <v>548</v>
      </c>
      <c r="J1048">
        <v>525</v>
      </c>
      <c r="K1048"/>
      <c r="N1048" t="s">
        <v>36</v>
      </c>
      <c r="P1048" t="s">
        <v>1081</v>
      </c>
      <c r="Q1048" t="s">
        <v>1073</v>
      </c>
      <c r="R1048" t="s">
        <v>1073</v>
      </c>
      <c r="S1048" t="str">
        <f t="shared" si="32"/>
        <v/>
      </c>
    </row>
    <row r="1049" spans="1:19" x14ac:dyDescent="0.15">
      <c r="A1049">
        <v>1048</v>
      </c>
      <c r="B1049">
        <v>2019</v>
      </c>
      <c r="C1049" t="s">
        <v>678</v>
      </c>
      <c r="D1049" t="s">
        <v>571</v>
      </c>
      <c r="F1049" t="s">
        <v>23</v>
      </c>
      <c r="G1049" t="s">
        <v>23</v>
      </c>
      <c r="H1049" t="s">
        <v>71</v>
      </c>
      <c r="I1049" t="s">
        <v>546</v>
      </c>
      <c r="J1049">
        <v>685</v>
      </c>
      <c r="K1049"/>
      <c r="N1049" t="s">
        <v>36</v>
      </c>
      <c r="P1049" t="s">
        <v>1073</v>
      </c>
      <c r="Q1049" t="s">
        <v>1073</v>
      </c>
      <c r="R1049" t="s">
        <v>1073</v>
      </c>
      <c r="S1049" t="str">
        <f t="shared" si="32"/>
        <v/>
      </c>
    </row>
    <row r="1050" spans="1:19" x14ac:dyDescent="0.15">
      <c r="A1050">
        <v>1049</v>
      </c>
      <c r="B1050">
        <v>2019</v>
      </c>
      <c r="C1050" t="s">
        <v>425</v>
      </c>
      <c r="D1050" t="s">
        <v>426</v>
      </c>
      <c r="F1050" t="s">
        <v>23</v>
      </c>
      <c r="G1050" t="s">
        <v>23</v>
      </c>
      <c r="H1050" t="s">
        <v>16</v>
      </c>
      <c r="I1050" t="s">
        <v>548</v>
      </c>
      <c r="J1050">
        <v>525</v>
      </c>
      <c r="K1050"/>
      <c r="N1050" t="s">
        <v>36</v>
      </c>
      <c r="P1050" t="s">
        <v>1081</v>
      </c>
      <c r="Q1050" t="s">
        <v>1073</v>
      </c>
      <c r="R1050" t="s">
        <v>1073</v>
      </c>
      <c r="S1050" t="str">
        <f t="shared" si="32"/>
        <v/>
      </c>
    </row>
    <row r="1051" spans="1:19" x14ac:dyDescent="0.15">
      <c r="A1051">
        <v>1050</v>
      </c>
      <c r="B1051">
        <v>2019</v>
      </c>
      <c r="C1051" t="s">
        <v>572</v>
      </c>
      <c r="D1051" t="s">
        <v>573</v>
      </c>
      <c r="F1051" t="s">
        <v>14</v>
      </c>
      <c r="G1051" t="s">
        <v>15</v>
      </c>
      <c r="H1051" t="s">
        <v>71</v>
      </c>
      <c r="I1051" t="s">
        <v>550</v>
      </c>
      <c r="J1051">
        <v>0</v>
      </c>
      <c r="K1051"/>
      <c r="N1051" t="s">
        <v>20</v>
      </c>
      <c r="P1051" t="s">
        <v>1073</v>
      </c>
      <c r="Q1051" t="s">
        <v>1073</v>
      </c>
      <c r="R1051" t="s">
        <v>1073</v>
      </c>
      <c r="S1051" t="str">
        <f t="shared" si="32"/>
        <v/>
      </c>
    </row>
    <row r="1052" spans="1:19" x14ac:dyDescent="0.15">
      <c r="A1052">
        <v>1051</v>
      </c>
      <c r="B1052">
        <v>2019</v>
      </c>
      <c r="C1052" t="s">
        <v>572</v>
      </c>
      <c r="D1052" t="s">
        <v>573</v>
      </c>
      <c r="F1052" t="s">
        <v>14</v>
      </c>
      <c r="G1052" t="s">
        <v>15</v>
      </c>
      <c r="H1052" s="6" t="s">
        <v>71</v>
      </c>
      <c r="I1052" t="s">
        <v>546</v>
      </c>
      <c r="J1052">
        <v>650</v>
      </c>
      <c r="K1052"/>
      <c r="N1052" t="s">
        <v>20</v>
      </c>
      <c r="P1052" t="s">
        <v>1073</v>
      </c>
      <c r="Q1052" t="s">
        <v>1073</v>
      </c>
      <c r="R1052" t="s">
        <v>1073</v>
      </c>
      <c r="S1052" t="str">
        <f t="shared" si="32"/>
        <v/>
      </c>
    </row>
    <row r="1053" spans="1:19" x14ac:dyDescent="0.15">
      <c r="A1053">
        <v>1052</v>
      </c>
      <c r="B1053">
        <v>2019</v>
      </c>
      <c r="C1053" t="s">
        <v>175</v>
      </c>
      <c r="D1053" t="s">
        <v>176</v>
      </c>
      <c r="F1053" t="s">
        <v>23</v>
      </c>
      <c r="G1053" t="s">
        <v>23</v>
      </c>
      <c r="H1053" t="s">
        <v>71</v>
      </c>
      <c r="I1053" t="s">
        <v>548</v>
      </c>
      <c r="J1053">
        <v>525</v>
      </c>
      <c r="K1053"/>
      <c r="N1053" t="s">
        <v>36</v>
      </c>
      <c r="P1053" t="s">
        <v>1073</v>
      </c>
      <c r="Q1053" t="s">
        <v>1073</v>
      </c>
      <c r="R1053" t="s">
        <v>1073</v>
      </c>
      <c r="S1053" t="str">
        <f t="shared" si="32"/>
        <v/>
      </c>
    </row>
    <row r="1054" spans="1:19" x14ac:dyDescent="0.15">
      <c r="A1054">
        <v>1053</v>
      </c>
      <c r="B1054">
        <v>2019</v>
      </c>
      <c r="C1054" t="s">
        <v>321</v>
      </c>
      <c r="D1054" t="s">
        <v>277</v>
      </c>
      <c r="F1054" t="s">
        <v>23</v>
      </c>
      <c r="G1054" t="s">
        <v>23</v>
      </c>
      <c r="H1054" t="s">
        <v>24</v>
      </c>
      <c r="I1054" t="s">
        <v>547</v>
      </c>
      <c r="J1054">
        <v>295</v>
      </c>
      <c r="K1054"/>
      <c r="N1054" t="s">
        <v>36</v>
      </c>
      <c r="P1054" t="s">
        <v>1084</v>
      </c>
      <c r="Q1054" t="s">
        <v>1073</v>
      </c>
      <c r="R1054" t="s">
        <v>1073</v>
      </c>
      <c r="S1054" t="str">
        <f t="shared" si="32"/>
        <v/>
      </c>
    </row>
    <row r="1055" spans="1:19" x14ac:dyDescent="0.15">
      <c r="A1055">
        <v>1054</v>
      </c>
      <c r="B1055">
        <v>2019</v>
      </c>
      <c r="C1055" t="s">
        <v>234</v>
      </c>
      <c r="D1055" t="s">
        <v>235</v>
      </c>
      <c r="F1055" t="s">
        <v>23</v>
      </c>
      <c r="G1055" t="s">
        <v>23</v>
      </c>
      <c r="H1055" t="s">
        <v>24</v>
      </c>
      <c r="I1055" t="s">
        <v>547</v>
      </c>
      <c r="J1055">
        <v>295</v>
      </c>
      <c r="K1055"/>
      <c r="N1055" t="s">
        <v>36</v>
      </c>
      <c r="P1055" t="s">
        <v>1081</v>
      </c>
      <c r="Q1055" t="s">
        <v>1073</v>
      </c>
      <c r="R1055" t="s">
        <v>1073</v>
      </c>
      <c r="S1055" t="str">
        <f t="shared" si="32"/>
        <v/>
      </c>
    </row>
    <row r="1056" spans="1:19" x14ac:dyDescent="0.15">
      <c r="A1056">
        <v>1055</v>
      </c>
      <c r="B1056">
        <v>2019</v>
      </c>
      <c r="C1056" t="s">
        <v>408</v>
      </c>
      <c r="D1056" t="s">
        <v>261</v>
      </c>
      <c r="F1056" t="s">
        <v>23</v>
      </c>
      <c r="G1056" t="s">
        <v>23</v>
      </c>
      <c r="H1056" t="s">
        <v>24</v>
      </c>
      <c r="I1056" t="s">
        <v>547</v>
      </c>
      <c r="J1056">
        <v>295</v>
      </c>
      <c r="K1056"/>
      <c r="N1056" t="s">
        <v>36</v>
      </c>
      <c r="P1056" t="s">
        <v>1081</v>
      </c>
      <c r="Q1056" t="s">
        <v>1073</v>
      </c>
      <c r="R1056" t="s">
        <v>1073</v>
      </c>
      <c r="S1056" t="str">
        <f t="shared" si="32"/>
        <v/>
      </c>
    </row>
    <row r="1057" spans="1:19" x14ac:dyDescent="0.15">
      <c r="A1057">
        <v>1056</v>
      </c>
      <c r="B1057">
        <v>2019</v>
      </c>
      <c r="C1057" t="s">
        <v>679</v>
      </c>
      <c r="D1057" t="s">
        <v>680</v>
      </c>
      <c r="F1057" t="s">
        <v>801</v>
      </c>
      <c r="G1057" t="s">
        <v>43</v>
      </c>
      <c r="H1057" t="s">
        <v>71</v>
      </c>
      <c r="I1057" t="s">
        <v>546</v>
      </c>
      <c r="J1057">
        <v>585</v>
      </c>
      <c r="K1057"/>
      <c r="N1057" t="s">
        <v>36</v>
      </c>
      <c r="P1057" t="s">
        <v>1073</v>
      </c>
      <c r="Q1057" t="s">
        <v>1073</v>
      </c>
      <c r="R1057" t="s">
        <v>1073</v>
      </c>
      <c r="S1057" t="str">
        <f t="shared" si="32"/>
        <v>NI&gt;10</v>
      </c>
    </row>
    <row r="1058" spans="1:19" x14ac:dyDescent="0.15">
      <c r="A1058">
        <v>1057</v>
      </c>
      <c r="B1058">
        <v>2019</v>
      </c>
      <c r="C1058" t="s">
        <v>317</v>
      </c>
      <c r="D1058" t="s">
        <v>298</v>
      </c>
      <c r="F1058" t="s">
        <v>23</v>
      </c>
      <c r="G1058" t="s">
        <v>23</v>
      </c>
      <c r="H1058" t="s">
        <v>63</v>
      </c>
      <c r="I1058" t="s">
        <v>546</v>
      </c>
      <c r="J1058">
        <v>585</v>
      </c>
      <c r="K1058"/>
      <c r="N1058" t="s">
        <v>36</v>
      </c>
      <c r="P1058">
        <v>0</v>
      </c>
      <c r="Q1058" t="s">
        <v>1073</v>
      </c>
      <c r="R1058" t="s">
        <v>1073</v>
      </c>
      <c r="S1058" t="str">
        <f t="shared" si="32"/>
        <v/>
      </c>
    </row>
    <row r="1059" spans="1:19" x14ac:dyDescent="0.15">
      <c r="A1059">
        <v>1058</v>
      </c>
      <c r="B1059">
        <v>2019</v>
      </c>
      <c r="C1059" t="s">
        <v>113</v>
      </c>
      <c r="D1059" t="s">
        <v>114</v>
      </c>
      <c r="F1059" t="s">
        <v>23</v>
      </c>
      <c r="G1059" t="s">
        <v>23</v>
      </c>
      <c r="H1059" t="s">
        <v>67</v>
      </c>
      <c r="I1059" t="s">
        <v>25</v>
      </c>
      <c r="J1059">
        <v>275</v>
      </c>
      <c r="K1059"/>
      <c r="N1059" t="s">
        <v>36</v>
      </c>
      <c r="P1059" t="s">
        <v>1081</v>
      </c>
      <c r="Q1059" t="s">
        <v>1073</v>
      </c>
      <c r="R1059" t="s">
        <v>1073</v>
      </c>
      <c r="S1059" t="str">
        <f t="shared" si="32"/>
        <v/>
      </c>
    </row>
    <row r="1060" spans="1:19" x14ac:dyDescent="0.15">
      <c r="A1060">
        <v>1059</v>
      </c>
      <c r="B1060">
        <v>2019</v>
      </c>
      <c r="D1060" t="s">
        <v>681</v>
      </c>
      <c r="F1060" t="s">
        <v>14</v>
      </c>
      <c r="G1060" t="s">
        <v>15</v>
      </c>
      <c r="H1060" t="s">
        <v>67</v>
      </c>
      <c r="I1060" t="s">
        <v>25</v>
      </c>
      <c r="J1060">
        <v>275</v>
      </c>
      <c r="K1060"/>
      <c r="N1060" t="s">
        <v>20</v>
      </c>
      <c r="P1060" t="s">
        <v>1073</v>
      </c>
      <c r="Q1060" t="s">
        <v>1073</v>
      </c>
      <c r="R1060" t="s">
        <v>1073</v>
      </c>
      <c r="S1060" t="str">
        <f t="shared" si="32"/>
        <v/>
      </c>
    </row>
    <row r="1061" spans="1:19" x14ac:dyDescent="0.15">
      <c r="A1061">
        <v>1060</v>
      </c>
      <c r="B1061">
        <v>2019</v>
      </c>
      <c r="C1061" t="s">
        <v>448</v>
      </c>
      <c r="D1061" t="s">
        <v>449</v>
      </c>
      <c r="F1061" t="s">
        <v>23</v>
      </c>
      <c r="G1061" t="s">
        <v>23</v>
      </c>
      <c r="H1061" t="s">
        <v>16</v>
      </c>
      <c r="I1061" t="s">
        <v>548</v>
      </c>
      <c r="J1061">
        <v>525</v>
      </c>
      <c r="K1061"/>
      <c r="N1061" t="s">
        <v>36</v>
      </c>
      <c r="P1061" t="s">
        <v>1081</v>
      </c>
      <c r="Q1061" t="s">
        <v>1073</v>
      </c>
      <c r="R1061" t="s">
        <v>1073</v>
      </c>
      <c r="S1061" t="str">
        <f t="shared" si="32"/>
        <v/>
      </c>
    </row>
    <row r="1062" spans="1:19" x14ac:dyDescent="0.15">
      <c r="A1062">
        <v>1061</v>
      </c>
      <c r="B1062">
        <v>2019</v>
      </c>
      <c r="C1062" t="s">
        <v>21</v>
      </c>
      <c r="D1062" t="s">
        <v>22</v>
      </c>
      <c r="F1062" t="s">
        <v>23</v>
      </c>
      <c r="G1062" t="s">
        <v>23</v>
      </c>
      <c r="H1062" s="6" t="s">
        <v>24</v>
      </c>
      <c r="I1062" t="s">
        <v>275</v>
      </c>
      <c r="J1062">
        <v>0</v>
      </c>
      <c r="K1062"/>
      <c r="N1062" t="s">
        <v>20</v>
      </c>
      <c r="P1062" t="s">
        <v>1081</v>
      </c>
      <c r="Q1062" t="s">
        <v>1073</v>
      </c>
      <c r="R1062" t="s">
        <v>1073</v>
      </c>
      <c r="S1062" t="str">
        <f t="shared" si="32"/>
        <v/>
      </c>
    </row>
    <row r="1063" spans="1:19" x14ac:dyDescent="0.15">
      <c r="A1063">
        <v>1062</v>
      </c>
      <c r="B1063">
        <v>2019</v>
      </c>
      <c r="C1063" t="s">
        <v>180</v>
      </c>
      <c r="D1063" t="s">
        <v>181</v>
      </c>
      <c r="F1063" t="s">
        <v>23</v>
      </c>
      <c r="G1063" t="s">
        <v>23</v>
      </c>
      <c r="H1063" t="s">
        <v>16</v>
      </c>
      <c r="I1063" t="s">
        <v>546</v>
      </c>
      <c r="J1063">
        <v>585</v>
      </c>
      <c r="K1063"/>
      <c r="N1063" t="s">
        <v>36</v>
      </c>
      <c r="P1063" t="s">
        <v>1081</v>
      </c>
      <c r="Q1063" t="s">
        <v>1073</v>
      </c>
      <c r="R1063" t="s">
        <v>1073</v>
      </c>
      <c r="S1063" t="str">
        <f t="shared" si="32"/>
        <v/>
      </c>
    </row>
    <row r="1064" spans="1:19" x14ac:dyDescent="0.15">
      <c r="A1064">
        <v>1063</v>
      </c>
      <c r="B1064">
        <v>2019</v>
      </c>
      <c r="C1064" t="s">
        <v>12</v>
      </c>
      <c r="D1064" t="s">
        <v>13</v>
      </c>
      <c r="F1064" t="s">
        <v>14</v>
      </c>
      <c r="G1064" t="s">
        <v>15</v>
      </c>
      <c r="H1064" s="6" t="s">
        <v>24</v>
      </c>
      <c r="I1064" t="s">
        <v>547</v>
      </c>
      <c r="J1064">
        <v>295</v>
      </c>
      <c r="K1064"/>
      <c r="N1064" t="s">
        <v>20</v>
      </c>
      <c r="P1064" t="s">
        <v>1073</v>
      </c>
      <c r="Q1064" t="s">
        <v>1073</v>
      </c>
      <c r="R1064" t="s">
        <v>1073</v>
      </c>
      <c r="S1064" t="str">
        <f t="shared" si="32"/>
        <v/>
      </c>
    </row>
    <row r="1065" spans="1:19" x14ac:dyDescent="0.15">
      <c r="A1065">
        <v>1064</v>
      </c>
      <c r="B1065">
        <v>2019</v>
      </c>
      <c r="C1065" t="s">
        <v>260</v>
      </c>
      <c r="D1065" t="s">
        <v>261</v>
      </c>
      <c r="F1065" t="s">
        <v>23</v>
      </c>
      <c r="G1065" t="s">
        <v>23</v>
      </c>
      <c r="H1065" t="s">
        <v>16</v>
      </c>
      <c r="I1065" t="s">
        <v>546</v>
      </c>
      <c r="J1065">
        <v>585</v>
      </c>
      <c r="K1065"/>
      <c r="N1065" t="s">
        <v>36</v>
      </c>
      <c r="P1065" t="s">
        <v>1084</v>
      </c>
      <c r="Q1065" t="s">
        <v>1073</v>
      </c>
      <c r="R1065" t="s">
        <v>1073</v>
      </c>
      <c r="S1065" t="str">
        <f t="shared" si="32"/>
        <v/>
      </c>
    </row>
    <row r="1066" spans="1:19" x14ac:dyDescent="0.15">
      <c r="A1066">
        <v>1065</v>
      </c>
      <c r="B1066">
        <v>2019</v>
      </c>
      <c r="C1066" t="s">
        <v>175</v>
      </c>
      <c r="D1066" t="s">
        <v>176</v>
      </c>
      <c r="F1066" t="s">
        <v>23</v>
      </c>
      <c r="G1066" t="s">
        <v>23</v>
      </c>
      <c r="H1066" t="s">
        <v>71</v>
      </c>
      <c r="I1066" t="s">
        <v>546</v>
      </c>
      <c r="J1066">
        <v>585</v>
      </c>
      <c r="K1066"/>
      <c r="N1066" t="s">
        <v>36</v>
      </c>
      <c r="P1066" t="s">
        <v>1073</v>
      </c>
      <c r="Q1066" t="s">
        <v>1073</v>
      </c>
      <c r="R1066" t="s">
        <v>1073</v>
      </c>
      <c r="S1066" t="str">
        <f t="shared" si="32"/>
        <v/>
      </c>
    </row>
    <row r="1067" spans="1:19" x14ac:dyDescent="0.15">
      <c r="A1067">
        <v>1066</v>
      </c>
      <c r="B1067">
        <v>2019</v>
      </c>
      <c r="C1067" t="s">
        <v>266</v>
      </c>
      <c r="D1067" t="s">
        <v>308</v>
      </c>
      <c r="F1067" t="s">
        <v>23</v>
      </c>
      <c r="G1067" t="s">
        <v>23</v>
      </c>
      <c r="H1067" t="s">
        <v>24</v>
      </c>
      <c r="I1067" t="s">
        <v>547</v>
      </c>
      <c r="J1067">
        <v>295</v>
      </c>
      <c r="K1067"/>
      <c r="N1067" t="s">
        <v>20</v>
      </c>
      <c r="P1067" t="s">
        <v>1081</v>
      </c>
      <c r="Q1067" t="s">
        <v>1073</v>
      </c>
      <c r="R1067" t="s">
        <v>1073</v>
      </c>
      <c r="S1067" t="str">
        <f t="shared" si="32"/>
        <v/>
      </c>
    </row>
    <row r="1068" spans="1:19" x14ac:dyDescent="0.15">
      <c r="A1068">
        <v>1067</v>
      </c>
      <c r="B1068">
        <v>2019</v>
      </c>
      <c r="C1068" t="s">
        <v>452</v>
      </c>
      <c r="D1068" t="s">
        <v>453</v>
      </c>
      <c r="F1068" t="s">
        <v>14</v>
      </c>
      <c r="G1068" t="s">
        <v>15</v>
      </c>
      <c r="H1068" t="s">
        <v>24</v>
      </c>
      <c r="I1068" t="s">
        <v>547</v>
      </c>
      <c r="J1068">
        <v>0</v>
      </c>
      <c r="K1068"/>
      <c r="N1068" t="s">
        <v>20</v>
      </c>
      <c r="P1068" t="s">
        <v>1073</v>
      </c>
      <c r="Q1068" t="s">
        <v>1073</v>
      </c>
      <c r="R1068" t="s">
        <v>1073</v>
      </c>
      <c r="S1068" t="str">
        <f t="shared" si="32"/>
        <v/>
      </c>
    </row>
    <row r="1069" spans="1:19" x14ac:dyDescent="0.15">
      <c r="A1069">
        <v>1068</v>
      </c>
      <c r="B1069">
        <v>2019</v>
      </c>
      <c r="D1069" t="s">
        <v>211</v>
      </c>
      <c r="F1069" t="s">
        <v>23</v>
      </c>
      <c r="G1069" t="s">
        <v>23</v>
      </c>
      <c r="H1069" t="s">
        <v>16</v>
      </c>
      <c r="I1069" t="s">
        <v>548</v>
      </c>
      <c r="J1069">
        <v>525</v>
      </c>
      <c r="K1069"/>
      <c r="N1069" t="s">
        <v>36</v>
      </c>
      <c r="P1069" t="s">
        <v>1073</v>
      </c>
      <c r="Q1069" t="s">
        <v>1073</v>
      </c>
      <c r="R1069" t="s">
        <v>1073</v>
      </c>
      <c r="S1069" t="str">
        <f t="shared" si="32"/>
        <v/>
      </c>
    </row>
    <row r="1070" spans="1:19" x14ac:dyDescent="0.15">
      <c r="A1070">
        <v>1069</v>
      </c>
      <c r="B1070">
        <v>2019</v>
      </c>
      <c r="C1070" t="s">
        <v>186</v>
      </c>
      <c r="D1070" t="s">
        <v>187</v>
      </c>
      <c r="F1070" t="s">
        <v>188</v>
      </c>
      <c r="G1070" t="s">
        <v>109</v>
      </c>
      <c r="H1070" t="s">
        <v>16</v>
      </c>
      <c r="I1070" t="s">
        <v>548</v>
      </c>
      <c r="J1070">
        <v>585</v>
      </c>
      <c r="K1070"/>
      <c r="N1070" t="s">
        <v>36</v>
      </c>
      <c r="P1070" t="s">
        <v>1073</v>
      </c>
      <c r="Q1070" t="s">
        <v>1073</v>
      </c>
      <c r="R1070" t="s">
        <v>1073</v>
      </c>
      <c r="S1070" t="str">
        <f t="shared" si="32"/>
        <v>NI&gt;10</v>
      </c>
    </row>
    <row r="1071" spans="1:19" x14ac:dyDescent="0.15">
      <c r="A1071">
        <v>1070</v>
      </c>
      <c r="B1071">
        <v>2019</v>
      </c>
      <c r="C1071" t="s">
        <v>21</v>
      </c>
      <c r="D1071" t="s">
        <v>22</v>
      </c>
      <c r="F1071" t="s">
        <v>23</v>
      </c>
      <c r="G1071" t="s">
        <v>23</v>
      </c>
      <c r="H1071" t="s">
        <v>67</v>
      </c>
      <c r="I1071" t="s">
        <v>547</v>
      </c>
      <c r="J1071">
        <v>295</v>
      </c>
      <c r="K1071"/>
      <c r="N1071" t="s">
        <v>36</v>
      </c>
      <c r="P1071" t="s">
        <v>1081</v>
      </c>
      <c r="Q1071" t="s">
        <v>1073</v>
      </c>
      <c r="R1071" t="s">
        <v>1073</v>
      </c>
      <c r="S1071" t="str">
        <f t="shared" si="32"/>
        <v/>
      </c>
    </row>
    <row r="1072" spans="1:19" x14ac:dyDescent="0.15">
      <c r="A1072">
        <v>1071</v>
      </c>
      <c r="B1072">
        <v>2019</v>
      </c>
      <c r="C1072" t="s">
        <v>328</v>
      </c>
      <c r="D1072" t="s">
        <v>329</v>
      </c>
      <c r="F1072" t="s">
        <v>23</v>
      </c>
      <c r="G1072" t="s">
        <v>23</v>
      </c>
      <c r="H1072" s="6" t="s">
        <v>67</v>
      </c>
      <c r="I1072" t="s">
        <v>547</v>
      </c>
      <c r="J1072">
        <v>395</v>
      </c>
      <c r="K1072"/>
      <c r="N1072" t="s">
        <v>36</v>
      </c>
      <c r="P1072" t="s">
        <v>1081</v>
      </c>
      <c r="Q1072" t="s">
        <v>1073</v>
      </c>
      <c r="R1072" t="s">
        <v>1073</v>
      </c>
      <c r="S1072" t="str">
        <f t="shared" si="32"/>
        <v/>
      </c>
    </row>
    <row r="1073" spans="1:19" x14ac:dyDescent="0.15">
      <c r="A1073">
        <v>1072</v>
      </c>
      <c r="B1073">
        <v>2019</v>
      </c>
      <c r="C1073" t="s">
        <v>315</v>
      </c>
      <c r="D1073" t="s">
        <v>316</v>
      </c>
      <c r="F1073" t="s">
        <v>14</v>
      </c>
      <c r="G1073" t="s">
        <v>15</v>
      </c>
      <c r="H1073" t="s">
        <v>24</v>
      </c>
      <c r="I1073" t="s">
        <v>547</v>
      </c>
      <c r="J1073">
        <v>295</v>
      </c>
      <c r="K1073"/>
      <c r="N1073" t="s">
        <v>36</v>
      </c>
      <c r="P1073" t="s">
        <v>1073</v>
      </c>
      <c r="Q1073" t="s">
        <v>1073</v>
      </c>
      <c r="R1073" t="s">
        <v>1073</v>
      </c>
      <c r="S1073" t="str">
        <f t="shared" si="32"/>
        <v/>
      </c>
    </row>
    <row r="1074" spans="1:19" x14ac:dyDescent="0.15">
      <c r="A1074">
        <v>1073</v>
      </c>
      <c r="B1074">
        <v>2019</v>
      </c>
      <c r="C1074" t="s">
        <v>180</v>
      </c>
      <c r="D1074" t="s">
        <v>181</v>
      </c>
      <c r="F1074" t="s">
        <v>23</v>
      </c>
      <c r="G1074" t="s">
        <v>23</v>
      </c>
      <c r="H1074" s="6" t="s">
        <v>16</v>
      </c>
      <c r="I1074" t="s">
        <v>546</v>
      </c>
      <c r="J1074">
        <v>585</v>
      </c>
      <c r="K1074"/>
      <c r="N1074" t="s">
        <v>36</v>
      </c>
      <c r="P1074" t="s">
        <v>1081</v>
      </c>
      <c r="Q1074" t="s">
        <v>1073</v>
      </c>
      <c r="R1074" t="s">
        <v>1073</v>
      </c>
      <c r="S1074" t="str">
        <f t="shared" si="32"/>
        <v/>
      </c>
    </row>
    <row r="1075" spans="1:19" x14ac:dyDescent="0.15">
      <c r="A1075">
        <v>1074</v>
      </c>
      <c r="B1075">
        <v>2019</v>
      </c>
      <c r="C1075" t="s">
        <v>21</v>
      </c>
      <c r="D1075" t="s">
        <v>22</v>
      </c>
      <c r="F1075" t="s">
        <v>23</v>
      </c>
      <c r="G1075" t="s">
        <v>23</v>
      </c>
      <c r="H1075" t="s">
        <v>24</v>
      </c>
      <c r="I1075" t="s">
        <v>547</v>
      </c>
      <c r="J1075">
        <v>295</v>
      </c>
      <c r="K1075"/>
      <c r="N1075" t="s">
        <v>20</v>
      </c>
      <c r="P1075" t="s">
        <v>1081</v>
      </c>
      <c r="Q1075" t="s">
        <v>1073</v>
      </c>
      <c r="R1075" t="s">
        <v>1073</v>
      </c>
      <c r="S1075" t="str">
        <f t="shared" si="32"/>
        <v/>
      </c>
    </row>
    <row r="1076" spans="1:19" x14ac:dyDescent="0.15">
      <c r="A1076">
        <v>1075</v>
      </c>
      <c r="B1076">
        <v>2019</v>
      </c>
      <c r="C1076" t="s">
        <v>682</v>
      </c>
      <c r="D1076" t="s">
        <v>683</v>
      </c>
      <c r="F1076" t="s">
        <v>403</v>
      </c>
      <c r="G1076" t="s">
        <v>35</v>
      </c>
      <c r="H1076" t="s">
        <v>16</v>
      </c>
      <c r="I1076" t="s">
        <v>546</v>
      </c>
      <c r="J1076">
        <v>585</v>
      </c>
      <c r="K1076"/>
      <c r="N1076" t="s">
        <v>36</v>
      </c>
      <c r="P1076" t="s">
        <v>1073</v>
      </c>
      <c r="Q1076" t="s">
        <v>1073</v>
      </c>
      <c r="R1076" t="s">
        <v>1073</v>
      </c>
      <c r="S1076" t="str">
        <f t="shared" si="32"/>
        <v/>
      </c>
    </row>
    <row r="1077" spans="1:19" x14ac:dyDescent="0.15">
      <c r="A1077">
        <v>1076</v>
      </c>
      <c r="B1077">
        <v>2019</v>
      </c>
      <c r="C1077" t="s">
        <v>440</v>
      </c>
      <c r="D1077" t="s">
        <v>684</v>
      </c>
      <c r="F1077" t="s">
        <v>23</v>
      </c>
      <c r="G1077" t="s">
        <v>23</v>
      </c>
      <c r="H1077" t="s">
        <v>71</v>
      </c>
      <c r="I1077" t="s">
        <v>546</v>
      </c>
      <c r="J1077">
        <v>585</v>
      </c>
      <c r="K1077"/>
      <c r="N1077" t="s">
        <v>36</v>
      </c>
      <c r="P1077" t="s">
        <v>1073</v>
      </c>
      <c r="Q1077" t="s">
        <v>1073</v>
      </c>
      <c r="R1077" t="s">
        <v>1073</v>
      </c>
      <c r="S1077" t="str">
        <f t="shared" si="32"/>
        <v/>
      </c>
    </row>
    <row r="1078" spans="1:19" x14ac:dyDescent="0.15">
      <c r="A1078">
        <v>1077</v>
      </c>
      <c r="B1078">
        <v>2019</v>
      </c>
      <c r="C1078" t="s">
        <v>685</v>
      </c>
      <c r="D1078" t="s">
        <v>686</v>
      </c>
      <c r="F1078" t="s">
        <v>301</v>
      </c>
      <c r="G1078" t="s">
        <v>43</v>
      </c>
      <c r="H1078" t="s">
        <v>16</v>
      </c>
      <c r="I1078" t="s">
        <v>546</v>
      </c>
      <c r="J1078">
        <v>585</v>
      </c>
      <c r="K1078"/>
      <c r="N1078" t="s">
        <v>36</v>
      </c>
      <c r="P1078" t="s">
        <v>1073</v>
      </c>
      <c r="Q1078" t="s">
        <v>1073</v>
      </c>
      <c r="R1078" t="s">
        <v>1073</v>
      </c>
      <c r="S1078" t="str">
        <f t="shared" si="32"/>
        <v/>
      </c>
    </row>
    <row r="1079" spans="1:19" x14ac:dyDescent="0.15">
      <c r="A1079">
        <v>1078</v>
      </c>
      <c r="B1079">
        <v>2019</v>
      </c>
      <c r="C1079" t="s">
        <v>687</v>
      </c>
      <c r="D1079" t="s">
        <v>662</v>
      </c>
      <c r="F1079" t="s">
        <v>23</v>
      </c>
      <c r="G1079" t="s">
        <v>23</v>
      </c>
      <c r="H1079" t="s">
        <v>67</v>
      </c>
      <c r="I1079" t="s">
        <v>547</v>
      </c>
      <c r="J1079">
        <v>295</v>
      </c>
      <c r="K1079"/>
      <c r="N1079" t="s">
        <v>36</v>
      </c>
      <c r="P1079" t="s">
        <v>1081</v>
      </c>
      <c r="Q1079" t="s">
        <v>1073</v>
      </c>
      <c r="R1079" t="s">
        <v>1073</v>
      </c>
      <c r="S1079" t="str">
        <f t="shared" si="32"/>
        <v/>
      </c>
    </row>
    <row r="1080" spans="1:19" x14ac:dyDescent="0.15">
      <c r="A1080">
        <v>1079</v>
      </c>
      <c r="B1080">
        <v>2019</v>
      </c>
      <c r="C1080" t="s">
        <v>433</v>
      </c>
      <c r="D1080" t="s">
        <v>246</v>
      </c>
      <c r="F1080" t="s">
        <v>23</v>
      </c>
      <c r="G1080" t="s">
        <v>23</v>
      </c>
      <c r="H1080" s="6" t="s">
        <v>16</v>
      </c>
      <c r="I1080" t="s">
        <v>354</v>
      </c>
      <c r="J1080">
        <v>0</v>
      </c>
      <c r="K1080"/>
      <c r="N1080" t="s">
        <v>20</v>
      </c>
      <c r="P1080" t="s">
        <v>1081</v>
      </c>
      <c r="Q1080" t="s">
        <v>1073</v>
      </c>
      <c r="R1080" t="s">
        <v>1073</v>
      </c>
      <c r="S1080" t="str">
        <f t="shared" si="32"/>
        <v/>
      </c>
    </row>
    <row r="1081" spans="1:19" x14ac:dyDescent="0.15">
      <c r="A1081">
        <v>1080</v>
      </c>
      <c r="B1081">
        <v>2019</v>
      </c>
      <c r="C1081" t="s">
        <v>236</v>
      </c>
      <c r="D1081" t="s">
        <v>237</v>
      </c>
      <c r="F1081" t="s">
        <v>23</v>
      </c>
      <c r="G1081" t="s">
        <v>23</v>
      </c>
      <c r="H1081" t="s">
        <v>24</v>
      </c>
      <c r="I1081" t="s">
        <v>547</v>
      </c>
      <c r="J1081">
        <v>295</v>
      </c>
      <c r="K1081"/>
      <c r="N1081" t="s">
        <v>20</v>
      </c>
      <c r="P1081" t="s">
        <v>1081</v>
      </c>
      <c r="Q1081" t="s">
        <v>1073</v>
      </c>
      <c r="R1081" t="s">
        <v>1073</v>
      </c>
      <c r="S1081" t="str">
        <f t="shared" si="32"/>
        <v/>
      </c>
    </row>
    <row r="1082" spans="1:19" x14ac:dyDescent="0.15">
      <c r="A1082">
        <v>1081</v>
      </c>
      <c r="B1082">
        <v>2019</v>
      </c>
      <c r="C1082" t="s">
        <v>116</v>
      </c>
      <c r="D1082" t="s">
        <v>468</v>
      </c>
      <c r="F1082" t="s">
        <v>23</v>
      </c>
      <c r="G1082" t="s">
        <v>23</v>
      </c>
      <c r="H1082" t="s">
        <v>16</v>
      </c>
      <c r="I1082" t="s">
        <v>548</v>
      </c>
      <c r="J1082">
        <v>525</v>
      </c>
      <c r="K1082"/>
      <c r="N1082" t="s">
        <v>36</v>
      </c>
      <c r="P1082" t="s">
        <v>1081</v>
      </c>
      <c r="Q1082" t="s">
        <v>1073</v>
      </c>
      <c r="R1082" t="s">
        <v>1073</v>
      </c>
      <c r="S1082" t="str">
        <f t="shared" si="32"/>
        <v/>
      </c>
    </row>
    <row r="1083" spans="1:19" x14ac:dyDescent="0.15">
      <c r="A1083">
        <v>1082</v>
      </c>
      <c r="B1083">
        <v>2019</v>
      </c>
      <c r="C1083" t="s">
        <v>456</v>
      </c>
      <c r="D1083" t="s">
        <v>146</v>
      </c>
      <c r="F1083" t="s">
        <v>23</v>
      </c>
      <c r="G1083" t="s">
        <v>23</v>
      </c>
      <c r="H1083" t="s">
        <v>24</v>
      </c>
      <c r="I1083" t="s">
        <v>547</v>
      </c>
      <c r="J1083">
        <v>295</v>
      </c>
      <c r="K1083"/>
      <c r="N1083" t="s">
        <v>20</v>
      </c>
      <c r="P1083" t="s">
        <v>1081</v>
      </c>
      <c r="Q1083" t="s">
        <v>1073</v>
      </c>
      <c r="R1083" t="s">
        <v>1073</v>
      </c>
      <c r="S1083" t="str">
        <f t="shared" si="32"/>
        <v/>
      </c>
    </row>
    <row r="1084" spans="1:19" x14ac:dyDescent="0.15">
      <c r="A1084">
        <v>1083</v>
      </c>
      <c r="B1084">
        <v>2019</v>
      </c>
      <c r="C1084" t="s">
        <v>408</v>
      </c>
      <c r="D1084" t="s">
        <v>261</v>
      </c>
      <c r="F1084" t="s">
        <v>23</v>
      </c>
      <c r="G1084" t="s">
        <v>23</v>
      </c>
      <c r="H1084" t="s">
        <v>16</v>
      </c>
      <c r="I1084" t="s">
        <v>548</v>
      </c>
      <c r="J1084">
        <v>525</v>
      </c>
      <c r="K1084"/>
      <c r="N1084" t="s">
        <v>36</v>
      </c>
      <c r="P1084" t="s">
        <v>1081</v>
      </c>
      <c r="Q1084" t="s">
        <v>1073</v>
      </c>
      <c r="R1084" t="s">
        <v>1073</v>
      </c>
      <c r="S1084" t="str">
        <f t="shared" si="32"/>
        <v/>
      </c>
    </row>
    <row r="1085" spans="1:19" x14ac:dyDescent="0.15">
      <c r="A1085">
        <v>1084</v>
      </c>
      <c r="B1085">
        <v>2019</v>
      </c>
      <c r="C1085" t="s">
        <v>218</v>
      </c>
      <c r="D1085" t="s">
        <v>219</v>
      </c>
      <c r="F1085" t="s">
        <v>23</v>
      </c>
      <c r="G1085" t="s">
        <v>23</v>
      </c>
      <c r="H1085" t="s">
        <v>24</v>
      </c>
      <c r="I1085" t="s">
        <v>25</v>
      </c>
      <c r="J1085">
        <v>275</v>
      </c>
      <c r="K1085"/>
      <c r="N1085" t="s">
        <v>36</v>
      </c>
      <c r="P1085" t="s">
        <v>1081</v>
      </c>
      <c r="Q1085" t="s">
        <v>1073</v>
      </c>
      <c r="R1085" t="s">
        <v>1073</v>
      </c>
      <c r="S1085" t="str">
        <f t="shared" si="32"/>
        <v/>
      </c>
    </row>
    <row r="1086" spans="1:19" x14ac:dyDescent="0.15">
      <c r="A1086">
        <v>1085</v>
      </c>
      <c r="B1086">
        <v>2019</v>
      </c>
      <c r="C1086" t="s">
        <v>456</v>
      </c>
      <c r="D1086" t="s">
        <v>146</v>
      </c>
      <c r="E1086" t="s">
        <v>147</v>
      </c>
      <c r="F1086" t="s">
        <v>23</v>
      </c>
      <c r="G1086" t="s">
        <v>23</v>
      </c>
      <c r="H1086" t="s">
        <v>60</v>
      </c>
      <c r="I1086" t="s">
        <v>547</v>
      </c>
      <c r="J1086">
        <v>295</v>
      </c>
      <c r="K1086"/>
      <c r="N1086" t="s">
        <v>20</v>
      </c>
      <c r="P1086" t="s">
        <v>1081</v>
      </c>
      <c r="Q1086" t="s">
        <v>1073</v>
      </c>
      <c r="R1086" t="s">
        <v>1073</v>
      </c>
      <c r="S1086" t="str">
        <f t="shared" si="32"/>
        <v/>
      </c>
    </row>
    <row r="1087" spans="1:19" x14ac:dyDescent="0.15">
      <c r="A1087">
        <v>1086</v>
      </c>
      <c r="B1087">
        <v>2019</v>
      </c>
      <c r="C1087" t="s">
        <v>688</v>
      </c>
      <c r="D1087" t="s">
        <v>232</v>
      </c>
      <c r="F1087" t="s">
        <v>23</v>
      </c>
      <c r="G1087" t="s">
        <v>23</v>
      </c>
      <c r="H1087" s="6" t="s">
        <v>71</v>
      </c>
      <c r="I1087" t="s">
        <v>546</v>
      </c>
      <c r="J1087">
        <v>585</v>
      </c>
      <c r="K1087"/>
      <c r="N1087" t="s">
        <v>20</v>
      </c>
      <c r="P1087" t="s">
        <v>1073</v>
      </c>
      <c r="Q1087" t="s">
        <v>1073</v>
      </c>
      <c r="R1087" t="s">
        <v>1073</v>
      </c>
      <c r="S1087" t="str">
        <f t="shared" si="32"/>
        <v/>
      </c>
    </row>
    <row r="1088" spans="1:19" x14ac:dyDescent="0.15">
      <c r="A1088">
        <v>1087</v>
      </c>
      <c r="B1088">
        <v>2019</v>
      </c>
      <c r="C1088" t="s">
        <v>363</v>
      </c>
      <c r="F1088" t="s">
        <v>23</v>
      </c>
      <c r="G1088" t="s">
        <v>23</v>
      </c>
      <c r="H1088" s="6" t="s">
        <v>71</v>
      </c>
      <c r="I1088" t="s">
        <v>354</v>
      </c>
      <c r="J1088">
        <v>0</v>
      </c>
      <c r="K1088"/>
      <c r="N1088" t="s">
        <v>36</v>
      </c>
      <c r="P1088" t="s">
        <v>1073</v>
      </c>
      <c r="Q1088" t="s">
        <v>1073</v>
      </c>
      <c r="R1088" t="s">
        <v>1073</v>
      </c>
      <c r="S1088" t="str">
        <f t="shared" si="32"/>
        <v/>
      </c>
    </row>
    <row r="1089" spans="1:19" x14ac:dyDescent="0.15">
      <c r="A1089">
        <v>1088</v>
      </c>
      <c r="B1089">
        <v>2019</v>
      </c>
      <c r="C1089" t="s">
        <v>142</v>
      </c>
      <c r="D1089" t="s">
        <v>143</v>
      </c>
      <c r="F1089" t="s">
        <v>23</v>
      </c>
      <c r="G1089" t="s">
        <v>23</v>
      </c>
      <c r="H1089" t="s">
        <v>24</v>
      </c>
      <c r="I1089" t="s">
        <v>547</v>
      </c>
      <c r="J1089">
        <v>565</v>
      </c>
      <c r="K1089"/>
      <c r="N1089" t="s">
        <v>20</v>
      </c>
      <c r="P1089" t="s">
        <v>1081</v>
      </c>
      <c r="Q1089" t="s">
        <v>1073</v>
      </c>
      <c r="R1089" t="s">
        <v>1073</v>
      </c>
      <c r="S1089" t="str">
        <f t="shared" si="32"/>
        <v/>
      </c>
    </row>
    <row r="1090" spans="1:19" x14ac:dyDescent="0.15">
      <c r="A1090">
        <v>1089</v>
      </c>
      <c r="B1090">
        <v>2019</v>
      </c>
      <c r="C1090" t="s">
        <v>196</v>
      </c>
      <c r="D1090" t="s">
        <v>197</v>
      </c>
      <c r="F1090" t="s">
        <v>301</v>
      </c>
      <c r="G1090" t="s">
        <v>43</v>
      </c>
      <c r="H1090" t="s">
        <v>24</v>
      </c>
      <c r="I1090" t="s">
        <v>547</v>
      </c>
      <c r="J1090">
        <v>295</v>
      </c>
      <c r="K1090"/>
      <c r="N1090" t="s">
        <v>20</v>
      </c>
      <c r="P1090" t="s">
        <v>1073</v>
      </c>
      <c r="Q1090" t="s">
        <v>1073</v>
      </c>
      <c r="R1090" t="s">
        <v>1073</v>
      </c>
      <c r="S1090" t="str">
        <f t="shared" ref="S1090:S1153" si="33">IF(ISNUMBER(SEARCH(F1090,$AF$12)),"","NI&gt;10")</f>
        <v/>
      </c>
    </row>
    <row r="1091" spans="1:19" x14ac:dyDescent="0.15">
      <c r="A1091">
        <v>1090</v>
      </c>
      <c r="B1091">
        <v>2019</v>
      </c>
      <c r="C1091" t="s">
        <v>245</v>
      </c>
      <c r="D1091" t="s">
        <v>689</v>
      </c>
      <c r="F1091" t="s">
        <v>23</v>
      </c>
      <c r="G1091" t="s">
        <v>23</v>
      </c>
      <c r="H1091" s="6" t="s">
        <v>63</v>
      </c>
      <c r="I1091" t="s">
        <v>547</v>
      </c>
      <c r="J1091">
        <v>395</v>
      </c>
      <c r="K1091"/>
      <c r="N1091" t="s">
        <v>20</v>
      </c>
      <c r="P1091">
        <v>0</v>
      </c>
      <c r="Q1091" t="s">
        <v>1073</v>
      </c>
      <c r="R1091" t="s">
        <v>1073</v>
      </c>
      <c r="S1091" t="str">
        <f t="shared" si="33"/>
        <v/>
      </c>
    </row>
    <row r="1092" spans="1:19" x14ac:dyDescent="0.15">
      <c r="A1092">
        <v>1091</v>
      </c>
      <c r="B1092">
        <v>2019</v>
      </c>
      <c r="C1092" t="s">
        <v>317</v>
      </c>
      <c r="D1092" t="s">
        <v>298</v>
      </c>
      <c r="F1092" t="s">
        <v>23</v>
      </c>
      <c r="G1092" t="s">
        <v>23</v>
      </c>
      <c r="H1092" t="s">
        <v>63</v>
      </c>
      <c r="I1092" t="s">
        <v>548</v>
      </c>
      <c r="J1092">
        <v>525</v>
      </c>
      <c r="K1092"/>
      <c r="N1092" t="s">
        <v>36</v>
      </c>
      <c r="P1092">
        <v>0</v>
      </c>
      <c r="Q1092" t="s">
        <v>1073</v>
      </c>
      <c r="R1092" t="s">
        <v>1073</v>
      </c>
      <c r="S1092" t="str">
        <f t="shared" si="33"/>
        <v/>
      </c>
    </row>
    <row r="1093" spans="1:19" x14ac:dyDescent="0.15">
      <c r="A1093">
        <v>1092</v>
      </c>
      <c r="B1093">
        <v>2019</v>
      </c>
      <c r="C1093" t="s">
        <v>408</v>
      </c>
      <c r="D1093" t="s">
        <v>261</v>
      </c>
      <c r="F1093" t="s">
        <v>23</v>
      </c>
      <c r="G1093" t="s">
        <v>23</v>
      </c>
      <c r="H1093" s="6" t="s">
        <v>67</v>
      </c>
      <c r="I1093" t="s">
        <v>546</v>
      </c>
      <c r="J1093">
        <v>585</v>
      </c>
      <c r="K1093"/>
      <c r="N1093" t="s">
        <v>20</v>
      </c>
      <c r="P1093" t="s">
        <v>1081</v>
      </c>
      <c r="Q1093" t="s">
        <v>1073</v>
      </c>
      <c r="R1093" t="s">
        <v>1073</v>
      </c>
      <c r="S1093" t="str">
        <f t="shared" si="33"/>
        <v/>
      </c>
    </row>
    <row r="1094" spans="1:19" x14ac:dyDescent="0.15">
      <c r="A1094">
        <v>1093</v>
      </c>
      <c r="B1094">
        <v>2019</v>
      </c>
      <c r="C1094" t="s">
        <v>318</v>
      </c>
      <c r="D1094" t="s">
        <v>319</v>
      </c>
      <c r="F1094" t="s">
        <v>23</v>
      </c>
      <c r="G1094" t="s">
        <v>23</v>
      </c>
      <c r="H1094" s="6" t="s">
        <v>24</v>
      </c>
      <c r="I1094" t="s">
        <v>25</v>
      </c>
      <c r="J1094">
        <v>375</v>
      </c>
      <c r="K1094"/>
      <c r="N1094" t="s">
        <v>36</v>
      </c>
      <c r="P1094" t="s">
        <v>1081</v>
      </c>
      <c r="Q1094" t="s">
        <v>1073</v>
      </c>
      <c r="R1094" t="s">
        <v>1073</v>
      </c>
      <c r="S1094" t="str">
        <f t="shared" si="33"/>
        <v/>
      </c>
    </row>
    <row r="1095" spans="1:19" x14ac:dyDescent="0.15">
      <c r="A1095">
        <v>1094</v>
      </c>
      <c r="B1095">
        <v>2019</v>
      </c>
      <c r="C1095" t="s">
        <v>12</v>
      </c>
      <c r="D1095" t="s">
        <v>690</v>
      </c>
      <c r="F1095" t="s">
        <v>14</v>
      </c>
      <c r="G1095" t="s">
        <v>15</v>
      </c>
      <c r="H1095" s="6" t="s">
        <v>24</v>
      </c>
      <c r="I1095" t="s">
        <v>547</v>
      </c>
      <c r="J1095">
        <v>295</v>
      </c>
      <c r="K1095"/>
      <c r="N1095" t="s">
        <v>36</v>
      </c>
      <c r="P1095" t="s">
        <v>1073</v>
      </c>
      <c r="Q1095" t="s">
        <v>1073</v>
      </c>
      <c r="R1095" t="s">
        <v>1073</v>
      </c>
      <c r="S1095" t="str">
        <f t="shared" si="33"/>
        <v/>
      </c>
    </row>
    <row r="1096" spans="1:19" x14ac:dyDescent="0.15">
      <c r="A1096">
        <v>1095</v>
      </c>
      <c r="B1096">
        <v>2019</v>
      </c>
      <c r="C1096" t="s">
        <v>142</v>
      </c>
      <c r="D1096" t="s">
        <v>143</v>
      </c>
      <c r="F1096" t="s">
        <v>23</v>
      </c>
      <c r="G1096" t="s">
        <v>23</v>
      </c>
      <c r="H1096" s="6" t="s">
        <v>24</v>
      </c>
      <c r="I1096" t="s">
        <v>25</v>
      </c>
      <c r="J1096">
        <v>525</v>
      </c>
      <c r="K1096"/>
      <c r="N1096" t="s">
        <v>36</v>
      </c>
      <c r="P1096" t="s">
        <v>1081</v>
      </c>
      <c r="Q1096" t="s">
        <v>1073</v>
      </c>
      <c r="R1096" t="s">
        <v>1073</v>
      </c>
      <c r="S1096" t="str">
        <f t="shared" si="33"/>
        <v/>
      </c>
    </row>
    <row r="1097" spans="1:19" x14ac:dyDescent="0.15">
      <c r="A1097">
        <v>1096</v>
      </c>
      <c r="B1097">
        <v>2019</v>
      </c>
      <c r="C1097" t="s">
        <v>56</v>
      </c>
      <c r="D1097" t="s">
        <v>57</v>
      </c>
      <c r="F1097" t="s">
        <v>23</v>
      </c>
      <c r="G1097" t="s">
        <v>23</v>
      </c>
      <c r="H1097" t="s">
        <v>24</v>
      </c>
      <c r="I1097" t="s">
        <v>547</v>
      </c>
      <c r="J1097">
        <v>295</v>
      </c>
      <c r="K1097"/>
      <c r="N1097" t="s">
        <v>36</v>
      </c>
      <c r="P1097" t="s">
        <v>1081</v>
      </c>
      <c r="Q1097" t="s">
        <v>1073</v>
      </c>
      <c r="R1097" t="s">
        <v>1073</v>
      </c>
      <c r="S1097" t="str">
        <f t="shared" si="33"/>
        <v/>
      </c>
    </row>
    <row r="1098" spans="1:19" x14ac:dyDescent="0.15">
      <c r="A1098">
        <v>1097</v>
      </c>
      <c r="B1098">
        <v>2019</v>
      </c>
      <c r="C1098" t="s">
        <v>184</v>
      </c>
      <c r="D1098" t="s">
        <v>691</v>
      </c>
      <c r="F1098" t="s">
        <v>23</v>
      </c>
      <c r="G1098" t="s">
        <v>23</v>
      </c>
      <c r="H1098" s="6" t="s">
        <v>71</v>
      </c>
      <c r="I1098" t="s">
        <v>548</v>
      </c>
      <c r="J1098">
        <v>525</v>
      </c>
      <c r="K1098"/>
      <c r="N1098" t="s">
        <v>36</v>
      </c>
      <c r="P1098" t="s">
        <v>1073</v>
      </c>
      <c r="Q1098" t="s">
        <v>1073</v>
      </c>
      <c r="R1098" t="s">
        <v>1073</v>
      </c>
      <c r="S1098" t="str">
        <f t="shared" si="33"/>
        <v/>
      </c>
    </row>
    <row r="1099" spans="1:19" x14ac:dyDescent="0.15">
      <c r="A1099">
        <v>1098</v>
      </c>
      <c r="B1099">
        <v>2019</v>
      </c>
      <c r="C1099" t="s">
        <v>186</v>
      </c>
      <c r="D1099" t="s">
        <v>692</v>
      </c>
      <c r="F1099" t="s">
        <v>188</v>
      </c>
      <c r="G1099" t="s">
        <v>109</v>
      </c>
      <c r="H1099" s="6" t="s">
        <v>49</v>
      </c>
      <c r="I1099" t="s">
        <v>546</v>
      </c>
      <c r="J1099">
        <v>585</v>
      </c>
      <c r="K1099"/>
      <c r="N1099" t="s">
        <v>36</v>
      </c>
      <c r="P1099" t="s">
        <v>1073</v>
      </c>
      <c r="Q1099" t="s">
        <v>1073</v>
      </c>
      <c r="R1099" t="s">
        <v>1073</v>
      </c>
      <c r="S1099" t="str">
        <f t="shared" si="33"/>
        <v>NI&gt;10</v>
      </c>
    </row>
    <row r="1100" spans="1:19" x14ac:dyDescent="0.15">
      <c r="A1100">
        <v>1099</v>
      </c>
      <c r="B1100">
        <v>2019</v>
      </c>
      <c r="C1100" t="s">
        <v>113</v>
      </c>
      <c r="D1100" t="s">
        <v>114</v>
      </c>
      <c r="F1100" t="s">
        <v>23</v>
      </c>
      <c r="G1100" t="s">
        <v>23</v>
      </c>
      <c r="H1100" t="s">
        <v>16</v>
      </c>
      <c r="I1100" t="s">
        <v>546</v>
      </c>
      <c r="J1100">
        <v>585</v>
      </c>
      <c r="K1100"/>
      <c r="N1100" t="s">
        <v>36</v>
      </c>
      <c r="P1100" t="s">
        <v>1081</v>
      </c>
      <c r="Q1100" t="s">
        <v>1073</v>
      </c>
      <c r="R1100" t="s">
        <v>1073</v>
      </c>
      <c r="S1100" t="str">
        <f t="shared" si="33"/>
        <v/>
      </c>
    </row>
    <row r="1101" spans="1:19" x14ac:dyDescent="0.15">
      <c r="A1101">
        <v>1100</v>
      </c>
      <c r="B1101">
        <v>2019</v>
      </c>
      <c r="C1101" t="s">
        <v>693</v>
      </c>
      <c r="D1101" t="s">
        <v>246</v>
      </c>
      <c r="F1101" t="s">
        <v>23</v>
      </c>
      <c r="G1101" t="s">
        <v>23</v>
      </c>
      <c r="H1101" t="s">
        <v>24</v>
      </c>
      <c r="I1101" t="s">
        <v>547</v>
      </c>
      <c r="J1101">
        <v>295</v>
      </c>
      <c r="K1101"/>
      <c r="N1101" t="s">
        <v>36</v>
      </c>
      <c r="P1101">
        <v>0</v>
      </c>
      <c r="Q1101" t="s">
        <v>1073</v>
      </c>
      <c r="R1101" t="s">
        <v>1073</v>
      </c>
      <c r="S1101" t="str">
        <f t="shared" si="33"/>
        <v/>
      </c>
    </row>
    <row r="1102" spans="1:19" x14ac:dyDescent="0.15">
      <c r="A1102">
        <v>1101</v>
      </c>
      <c r="B1102">
        <v>2019</v>
      </c>
      <c r="C1102" t="s">
        <v>175</v>
      </c>
      <c r="D1102" t="s">
        <v>462</v>
      </c>
      <c r="F1102" t="s">
        <v>23</v>
      </c>
      <c r="G1102" t="s">
        <v>23</v>
      </c>
      <c r="H1102" t="s">
        <v>71</v>
      </c>
      <c r="I1102" t="s">
        <v>546</v>
      </c>
      <c r="J1102">
        <v>585</v>
      </c>
      <c r="K1102"/>
      <c r="N1102" t="s">
        <v>20</v>
      </c>
      <c r="P1102" t="s">
        <v>1073</v>
      </c>
      <c r="Q1102" t="s">
        <v>1073</v>
      </c>
      <c r="R1102" t="s">
        <v>1073</v>
      </c>
      <c r="S1102" t="str">
        <f t="shared" si="33"/>
        <v/>
      </c>
    </row>
    <row r="1103" spans="1:19" x14ac:dyDescent="0.15">
      <c r="A1103">
        <v>1102</v>
      </c>
      <c r="B1103">
        <v>2019</v>
      </c>
      <c r="C1103" t="s">
        <v>253</v>
      </c>
      <c r="D1103" t="s">
        <v>398</v>
      </c>
      <c r="F1103" t="s">
        <v>23</v>
      </c>
      <c r="G1103" t="s">
        <v>23</v>
      </c>
      <c r="H1103" s="6" t="s">
        <v>71</v>
      </c>
      <c r="I1103" t="s">
        <v>354</v>
      </c>
      <c r="J1103">
        <v>0</v>
      </c>
      <c r="K1103"/>
      <c r="N1103" t="s">
        <v>36</v>
      </c>
      <c r="P1103" t="s">
        <v>1073</v>
      </c>
      <c r="Q1103" t="s">
        <v>1073</v>
      </c>
      <c r="R1103" t="s">
        <v>1073</v>
      </c>
      <c r="S1103" t="str">
        <f t="shared" si="33"/>
        <v/>
      </c>
    </row>
    <row r="1104" spans="1:19" x14ac:dyDescent="0.15">
      <c r="A1104">
        <v>1103</v>
      </c>
      <c r="B1104">
        <v>2019</v>
      </c>
      <c r="C1104" t="s">
        <v>216</v>
      </c>
      <c r="D1104" t="s">
        <v>217</v>
      </c>
      <c r="F1104" t="s">
        <v>23</v>
      </c>
      <c r="G1104" t="s">
        <v>23</v>
      </c>
      <c r="H1104" s="6" t="s">
        <v>71</v>
      </c>
      <c r="I1104" t="s">
        <v>546</v>
      </c>
      <c r="J1104">
        <v>585</v>
      </c>
      <c r="K1104"/>
      <c r="N1104" t="s">
        <v>36</v>
      </c>
      <c r="P1104" t="s">
        <v>1073</v>
      </c>
      <c r="Q1104" t="s">
        <v>1073</v>
      </c>
      <c r="R1104" t="s">
        <v>1073</v>
      </c>
      <c r="S1104" t="str">
        <f t="shared" si="33"/>
        <v/>
      </c>
    </row>
    <row r="1105" spans="1:19" x14ac:dyDescent="0.15">
      <c r="A1105">
        <v>1104</v>
      </c>
      <c r="B1105">
        <v>2019</v>
      </c>
      <c r="C1105" t="s">
        <v>518</v>
      </c>
      <c r="D1105" t="s">
        <v>286</v>
      </c>
      <c r="F1105" t="s">
        <v>23</v>
      </c>
      <c r="G1105" t="s">
        <v>23</v>
      </c>
      <c r="H1105" t="s">
        <v>63</v>
      </c>
      <c r="I1105" t="s">
        <v>546</v>
      </c>
      <c r="J1105">
        <v>685</v>
      </c>
      <c r="K1105"/>
      <c r="N1105" t="s">
        <v>36</v>
      </c>
      <c r="P1105" t="s">
        <v>1073</v>
      </c>
      <c r="Q1105" t="s">
        <v>1073</v>
      </c>
      <c r="R1105" t="s">
        <v>1073</v>
      </c>
      <c r="S1105" t="str">
        <f t="shared" si="33"/>
        <v/>
      </c>
    </row>
    <row r="1106" spans="1:19" x14ac:dyDescent="0.15">
      <c r="A1106">
        <v>1105</v>
      </c>
      <c r="B1106">
        <v>2019</v>
      </c>
      <c r="F1106" t="s">
        <v>50</v>
      </c>
      <c r="G1106" t="s">
        <v>50</v>
      </c>
      <c r="H1106" s="6" t="s">
        <v>24</v>
      </c>
      <c r="I1106" t="s">
        <v>548</v>
      </c>
      <c r="J1106">
        <v>1325</v>
      </c>
      <c r="K1106"/>
      <c r="N1106" t="s">
        <v>20</v>
      </c>
      <c r="P1106" t="s">
        <v>1073</v>
      </c>
      <c r="Q1106" t="s">
        <v>1073</v>
      </c>
      <c r="R1106" t="s">
        <v>1073</v>
      </c>
      <c r="S1106" t="str">
        <f t="shared" si="33"/>
        <v/>
      </c>
    </row>
    <row r="1107" spans="1:19" x14ac:dyDescent="0.15">
      <c r="A1107">
        <v>1106</v>
      </c>
      <c r="B1107">
        <v>2019</v>
      </c>
      <c r="C1107" t="s">
        <v>272</v>
      </c>
      <c r="D1107" t="s">
        <v>296</v>
      </c>
      <c r="E1107" t="s">
        <v>332</v>
      </c>
      <c r="F1107" t="s">
        <v>23</v>
      </c>
      <c r="G1107" t="s">
        <v>23</v>
      </c>
      <c r="H1107" s="6" t="s">
        <v>24</v>
      </c>
      <c r="I1107" t="s">
        <v>275</v>
      </c>
      <c r="J1107">
        <v>0</v>
      </c>
      <c r="K1107"/>
      <c r="N1107" t="s">
        <v>20</v>
      </c>
      <c r="P1107" t="s">
        <v>1081</v>
      </c>
      <c r="Q1107" t="s">
        <v>1073</v>
      </c>
      <c r="R1107" t="s">
        <v>1073</v>
      </c>
      <c r="S1107" t="str">
        <f t="shared" si="33"/>
        <v/>
      </c>
    </row>
    <row r="1108" spans="1:19" x14ac:dyDescent="0.15">
      <c r="A1108">
        <v>1107</v>
      </c>
      <c r="B1108">
        <v>2019</v>
      </c>
      <c r="C1108" t="s">
        <v>318</v>
      </c>
      <c r="D1108" t="s">
        <v>319</v>
      </c>
      <c r="F1108" t="s">
        <v>23</v>
      </c>
      <c r="G1108" t="s">
        <v>23</v>
      </c>
      <c r="H1108" t="s">
        <v>16</v>
      </c>
      <c r="I1108" t="s">
        <v>546</v>
      </c>
      <c r="J1108">
        <v>1485</v>
      </c>
      <c r="K1108"/>
      <c r="N1108" t="s">
        <v>36</v>
      </c>
      <c r="P1108" t="s">
        <v>1081</v>
      </c>
      <c r="Q1108" t="s">
        <v>1073</v>
      </c>
      <c r="R1108" t="s">
        <v>1073</v>
      </c>
      <c r="S1108" t="str">
        <f t="shared" si="33"/>
        <v/>
      </c>
    </row>
    <row r="1109" spans="1:19" x14ac:dyDescent="0.15">
      <c r="A1109">
        <v>1108</v>
      </c>
      <c r="B1109">
        <v>2019</v>
      </c>
      <c r="C1109" t="s">
        <v>175</v>
      </c>
      <c r="D1109" t="s">
        <v>176</v>
      </c>
      <c r="F1109" t="s">
        <v>23</v>
      </c>
      <c r="G1109" t="s">
        <v>23</v>
      </c>
      <c r="H1109" s="6" t="s">
        <v>71</v>
      </c>
      <c r="I1109" t="s">
        <v>546</v>
      </c>
      <c r="J1109">
        <v>585</v>
      </c>
      <c r="K1109"/>
      <c r="N1109" t="s">
        <v>36</v>
      </c>
      <c r="P1109" t="s">
        <v>1073</v>
      </c>
      <c r="Q1109" t="s">
        <v>1073</v>
      </c>
      <c r="R1109" t="s">
        <v>1073</v>
      </c>
      <c r="S1109" t="str">
        <f t="shared" si="33"/>
        <v/>
      </c>
    </row>
    <row r="1110" spans="1:19" x14ac:dyDescent="0.15">
      <c r="A1110">
        <v>1109</v>
      </c>
      <c r="B1110">
        <v>2019</v>
      </c>
      <c r="C1110" t="s">
        <v>428</v>
      </c>
      <c r="D1110" t="s">
        <v>256</v>
      </c>
      <c r="F1110" t="s">
        <v>23</v>
      </c>
      <c r="G1110" t="s">
        <v>23</v>
      </c>
      <c r="H1110" t="s">
        <v>71</v>
      </c>
      <c r="I1110" t="s">
        <v>548</v>
      </c>
      <c r="J1110">
        <v>525</v>
      </c>
      <c r="K1110"/>
      <c r="N1110" t="s">
        <v>36</v>
      </c>
      <c r="P1110" t="s">
        <v>1073</v>
      </c>
      <c r="Q1110" t="s">
        <v>1073</v>
      </c>
      <c r="R1110" t="s">
        <v>1073</v>
      </c>
      <c r="S1110" t="str">
        <f t="shared" si="33"/>
        <v/>
      </c>
    </row>
    <row r="1111" spans="1:19" x14ac:dyDescent="0.15">
      <c r="A1111">
        <v>1110</v>
      </c>
      <c r="B1111">
        <v>2019</v>
      </c>
      <c r="C1111" t="s">
        <v>433</v>
      </c>
      <c r="D1111" t="s">
        <v>246</v>
      </c>
      <c r="F1111" t="s">
        <v>23</v>
      </c>
      <c r="G1111" t="s">
        <v>23</v>
      </c>
      <c r="H1111" t="s">
        <v>24</v>
      </c>
      <c r="I1111" t="s">
        <v>547</v>
      </c>
      <c r="J1111">
        <v>295</v>
      </c>
      <c r="K1111"/>
      <c r="N1111" t="s">
        <v>20</v>
      </c>
      <c r="P1111" t="s">
        <v>1081</v>
      </c>
      <c r="Q1111" t="s">
        <v>1073</v>
      </c>
      <c r="R1111" t="s">
        <v>1073</v>
      </c>
      <c r="S1111" t="str">
        <f t="shared" si="33"/>
        <v/>
      </c>
    </row>
    <row r="1112" spans="1:19" x14ac:dyDescent="0.15">
      <c r="A1112">
        <v>1111</v>
      </c>
      <c r="B1112">
        <v>2019</v>
      </c>
      <c r="C1112" t="s">
        <v>79</v>
      </c>
      <c r="D1112" t="s">
        <v>78</v>
      </c>
      <c r="F1112" t="s">
        <v>78</v>
      </c>
      <c r="G1112" t="s">
        <v>35</v>
      </c>
      <c r="H1112" t="s">
        <v>24</v>
      </c>
      <c r="I1112" t="s">
        <v>547</v>
      </c>
      <c r="J1112">
        <v>295</v>
      </c>
      <c r="K1112"/>
      <c r="N1112" t="s">
        <v>36</v>
      </c>
      <c r="P1112" t="s">
        <v>1073</v>
      </c>
      <c r="Q1112" t="s">
        <v>1073</v>
      </c>
      <c r="R1112" t="s">
        <v>1073</v>
      </c>
      <c r="S1112" t="str">
        <f t="shared" si="33"/>
        <v>NI&gt;10</v>
      </c>
    </row>
    <row r="1113" spans="1:19" x14ac:dyDescent="0.15">
      <c r="A1113">
        <v>1112</v>
      </c>
      <c r="B1113">
        <v>2019</v>
      </c>
      <c r="C1113" t="s">
        <v>694</v>
      </c>
      <c r="D1113" t="s">
        <v>78</v>
      </c>
      <c r="F1113" t="s">
        <v>78</v>
      </c>
      <c r="G1113" t="s">
        <v>35</v>
      </c>
      <c r="H1113" t="s">
        <v>71</v>
      </c>
      <c r="I1113" t="s">
        <v>546</v>
      </c>
      <c r="J1113">
        <v>1135</v>
      </c>
      <c r="K1113"/>
      <c r="N1113" t="s">
        <v>36</v>
      </c>
      <c r="P1113" t="s">
        <v>1073</v>
      </c>
      <c r="Q1113" t="s">
        <v>1073</v>
      </c>
      <c r="R1113" t="s">
        <v>1073</v>
      </c>
      <c r="S1113" t="str">
        <f t="shared" si="33"/>
        <v>NI&gt;10</v>
      </c>
    </row>
    <row r="1114" spans="1:19" x14ac:dyDescent="0.15">
      <c r="A1114">
        <v>1113</v>
      </c>
      <c r="B1114">
        <v>2019</v>
      </c>
      <c r="C1114" t="s">
        <v>134</v>
      </c>
      <c r="D1114" t="s">
        <v>135</v>
      </c>
      <c r="F1114" t="s">
        <v>136</v>
      </c>
      <c r="G1114" t="s">
        <v>43</v>
      </c>
      <c r="H1114" t="s">
        <v>16</v>
      </c>
      <c r="I1114" t="s">
        <v>546</v>
      </c>
      <c r="J1114">
        <v>585</v>
      </c>
      <c r="K1114"/>
      <c r="N1114" t="s">
        <v>20</v>
      </c>
      <c r="P1114" t="s">
        <v>1073</v>
      </c>
      <c r="Q1114" t="s">
        <v>1073</v>
      </c>
      <c r="R1114" t="s">
        <v>1073</v>
      </c>
      <c r="S1114" t="str">
        <f t="shared" si="33"/>
        <v>NI&gt;10</v>
      </c>
    </row>
    <row r="1115" spans="1:19" x14ac:dyDescent="0.15">
      <c r="A1115">
        <v>1114</v>
      </c>
      <c r="B1115">
        <v>2019</v>
      </c>
      <c r="C1115" t="s">
        <v>218</v>
      </c>
      <c r="D1115" t="s">
        <v>219</v>
      </c>
      <c r="F1115" t="s">
        <v>23</v>
      </c>
      <c r="G1115" t="s">
        <v>23</v>
      </c>
      <c r="H1115" t="s">
        <v>16</v>
      </c>
      <c r="I1115" t="s">
        <v>548</v>
      </c>
      <c r="J1115">
        <v>525</v>
      </c>
      <c r="K1115"/>
      <c r="N1115" t="s">
        <v>36</v>
      </c>
      <c r="P1115" t="s">
        <v>1081</v>
      </c>
      <c r="Q1115" t="s">
        <v>1073</v>
      </c>
      <c r="R1115" t="s">
        <v>1073</v>
      </c>
      <c r="S1115" t="str">
        <f t="shared" si="33"/>
        <v/>
      </c>
    </row>
    <row r="1116" spans="1:19" x14ac:dyDescent="0.15">
      <c r="A1116">
        <v>1115</v>
      </c>
      <c r="B1116">
        <v>2019</v>
      </c>
      <c r="C1116" t="s">
        <v>465</v>
      </c>
      <c r="D1116" t="s">
        <v>466</v>
      </c>
      <c r="F1116" t="s">
        <v>23</v>
      </c>
      <c r="G1116" t="s">
        <v>23</v>
      </c>
      <c r="H1116" s="6" t="s">
        <v>24</v>
      </c>
      <c r="I1116" t="s">
        <v>547</v>
      </c>
      <c r="J1116">
        <v>545</v>
      </c>
      <c r="K1116"/>
      <c r="N1116" t="s">
        <v>36</v>
      </c>
      <c r="P1116" t="s">
        <v>1084</v>
      </c>
      <c r="Q1116" t="s">
        <v>1073</v>
      </c>
      <c r="R1116" t="s">
        <v>1073</v>
      </c>
      <c r="S1116" t="str">
        <f t="shared" si="33"/>
        <v/>
      </c>
    </row>
    <row r="1117" spans="1:19" x14ac:dyDescent="0.15">
      <c r="A1117">
        <v>1116</v>
      </c>
      <c r="B1117">
        <v>2019</v>
      </c>
      <c r="C1117" t="s">
        <v>396</v>
      </c>
      <c r="D1117" t="s">
        <v>397</v>
      </c>
      <c r="F1117" t="s">
        <v>23</v>
      </c>
      <c r="G1117" t="s">
        <v>23</v>
      </c>
      <c r="H1117" t="s">
        <v>63</v>
      </c>
      <c r="I1117" t="s">
        <v>546</v>
      </c>
      <c r="J1117">
        <v>585</v>
      </c>
      <c r="K1117"/>
      <c r="N1117" t="s">
        <v>36</v>
      </c>
      <c r="P1117" t="s">
        <v>1073</v>
      </c>
      <c r="Q1117" t="s">
        <v>1073</v>
      </c>
      <c r="R1117" t="s">
        <v>1073</v>
      </c>
      <c r="S1117" t="str">
        <f t="shared" si="33"/>
        <v/>
      </c>
    </row>
    <row r="1118" spans="1:19" x14ac:dyDescent="0.15">
      <c r="A1118">
        <v>1117</v>
      </c>
      <c r="B1118">
        <v>2019</v>
      </c>
      <c r="C1118" t="s">
        <v>39</v>
      </c>
      <c r="D1118" t="s">
        <v>40</v>
      </c>
      <c r="F1118" t="s">
        <v>23</v>
      </c>
      <c r="G1118" t="s">
        <v>23</v>
      </c>
      <c r="H1118" t="s">
        <v>16</v>
      </c>
      <c r="I1118" t="s">
        <v>546</v>
      </c>
      <c r="J1118">
        <v>585</v>
      </c>
      <c r="K1118"/>
      <c r="N1118" t="s">
        <v>36</v>
      </c>
      <c r="P1118" t="s">
        <v>1081</v>
      </c>
      <c r="Q1118" t="s">
        <v>1073</v>
      </c>
      <c r="R1118" t="s">
        <v>1073</v>
      </c>
      <c r="S1118" t="str">
        <f t="shared" si="33"/>
        <v/>
      </c>
    </row>
    <row r="1119" spans="1:19" x14ac:dyDescent="0.15">
      <c r="A1119">
        <v>1118</v>
      </c>
      <c r="B1119">
        <v>2019</v>
      </c>
      <c r="C1119" t="s">
        <v>695</v>
      </c>
      <c r="D1119" t="s">
        <v>230</v>
      </c>
      <c r="F1119" t="s">
        <v>23</v>
      </c>
      <c r="G1119" t="s">
        <v>23</v>
      </c>
      <c r="H1119" t="s">
        <v>71</v>
      </c>
      <c r="I1119" t="s">
        <v>546</v>
      </c>
      <c r="J1119">
        <v>585</v>
      </c>
      <c r="K1119"/>
      <c r="N1119" t="s">
        <v>36</v>
      </c>
      <c r="P1119" t="s">
        <v>1073</v>
      </c>
      <c r="Q1119" t="s">
        <v>1073</v>
      </c>
      <c r="R1119" t="s">
        <v>1073</v>
      </c>
      <c r="S1119" t="str">
        <f t="shared" si="33"/>
        <v/>
      </c>
    </row>
    <row r="1120" spans="1:19" x14ac:dyDescent="0.15">
      <c r="A1120">
        <v>1119</v>
      </c>
      <c r="B1120">
        <v>2019</v>
      </c>
      <c r="C1120" t="s">
        <v>272</v>
      </c>
      <c r="D1120" t="s">
        <v>296</v>
      </c>
      <c r="F1120" t="s">
        <v>23</v>
      </c>
      <c r="G1120" t="s">
        <v>23</v>
      </c>
      <c r="H1120" t="s">
        <v>16</v>
      </c>
      <c r="I1120" t="s">
        <v>547</v>
      </c>
      <c r="J1120">
        <v>735</v>
      </c>
      <c r="K1120"/>
      <c r="N1120" t="s">
        <v>20</v>
      </c>
      <c r="P1120" t="s">
        <v>1081</v>
      </c>
      <c r="Q1120" t="s">
        <v>1073</v>
      </c>
      <c r="R1120" t="s">
        <v>1073</v>
      </c>
      <c r="S1120" t="str">
        <f t="shared" si="33"/>
        <v/>
      </c>
    </row>
    <row r="1121" spans="1:19" x14ac:dyDescent="0.15">
      <c r="A1121">
        <v>1120</v>
      </c>
      <c r="B1121">
        <v>2019</v>
      </c>
      <c r="C1121" t="s">
        <v>585</v>
      </c>
      <c r="D1121" t="s">
        <v>696</v>
      </c>
      <c r="F1121" t="s">
        <v>74</v>
      </c>
      <c r="G1121" t="s">
        <v>35</v>
      </c>
      <c r="H1121" t="s">
        <v>71</v>
      </c>
      <c r="I1121" t="s">
        <v>546</v>
      </c>
      <c r="J1121">
        <v>685</v>
      </c>
      <c r="K1121"/>
      <c r="N1121" t="s">
        <v>50</v>
      </c>
      <c r="P1121" t="s">
        <v>1073</v>
      </c>
      <c r="Q1121" t="s">
        <v>1073</v>
      </c>
      <c r="R1121" t="s">
        <v>1073</v>
      </c>
      <c r="S1121" t="str">
        <f t="shared" si="33"/>
        <v/>
      </c>
    </row>
    <row r="1122" spans="1:19" x14ac:dyDescent="0.15">
      <c r="A1122">
        <v>1121</v>
      </c>
      <c r="B1122">
        <v>2019</v>
      </c>
      <c r="C1122" t="s">
        <v>401</v>
      </c>
      <c r="D1122" t="s">
        <v>697</v>
      </c>
      <c r="F1122" t="s">
        <v>403</v>
      </c>
      <c r="G1122" t="s">
        <v>35</v>
      </c>
      <c r="H1122" s="6" t="s">
        <v>71</v>
      </c>
      <c r="I1122" t="s">
        <v>546</v>
      </c>
      <c r="J1122">
        <v>685</v>
      </c>
      <c r="K1122"/>
      <c r="N1122" t="s">
        <v>36</v>
      </c>
      <c r="P1122" t="s">
        <v>1073</v>
      </c>
      <c r="Q1122" t="s">
        <v>1073</v>
      </c>
      <c r="R1122" t="s">
        <v>1073</v>
      </c>
      <c r="S1122" t="str">
        <f t="shared" si="33"/>
        <v/>
      </c>
    </row>
    <row r="1123" spans="1:19" x14ac:dyDescent="0.15">
      <c r="A1123">
        <v>1122</v>
      </c>
      <c r="B1123">
        <v>2019</v>
      </c>
      <c r="C1123" t="s">
        <v>698</v>
      </c>
      <c r="D1123" t="s">
        <v>699</v>
      </c>
      <c r="F1123" t="s">
        <v>403</v>
      </c>
      <c r="G1123" t="s">
        <v>35</v>
      </c>
      <c r="H1123" t="s">
        <v>71</v>
      </c>
      <c r="I1123" t="s">
        <v>546</v>
      </c>
      <c r="J1123">
        <v>585</v>
      </c>
      <c r="K1123"/>
      <c r="N1123" t="s">
        <v>36</v>
      </c>
      <c r="P1123" t="s">
        <v>1073</v>
      </c>
      <c r="Q1123" t="s">
        <v>1073</v>
      </c>
      <c r="R1123" t="s">
        <v>1073</v>
      </c>
      <c r="S1123" t="str">
        <f t="shared" si="33"/>
        <v/>
      </c>
    </row>
    <row r="1124" spans="1:19" x14ac:dyDescent="0.15">
      <c r="A1124">
        <v>1123</v>
      </c>
      <c r="B1124">
        <v>2019</v>
      </c>
      <c r="C1124" t="s">
        <v>700</v>
      </c>
      <c r="D1124" t="s">
        <v>701</v>
      </c>
      <c r="F1124" t="s">
        <v>403</v>
      </c>
      <c r="G1124" t="s">
        <v>35</v>
      </c>
      <c r="H1124" t="s">
        <v>71</v>
      </c>
      <c r="I1124" t="s">
        <v>546</v>
      </c>
      <c r="J1124">
        <v>1135</v>
      </c>
      <c r="K1124"/>
      <c r="N1124" t="s">
        <v>36</v>
      </c>
      <c r="P1124" t="s">
        <v>1073</v>
      </c>
      <c r="Q1124" t="s">
        <v>1073</v>
      </c>
      <c r="R1124" t="s">
        <v>1073</v>
      </c>
      <c r="S1124" t="str">
        <f t="shared" si="33"/>
        <v/>
      </c>
    </row>
    <row r="1125" spans="1:19" x14ac:dyDescent="0.15">
      <c r="A1125">
        <v>1124</v>
      </c>
      <c r="B1125">
        <v>2019</v>
      </c>
      <c r="C1125" t="s">
        <v>266</v>
      </c>
      <c r="D1125" t="s">
        <v>308</v>
      </c>
      <c r="F1125" t="s">
        <v>23</v>
      </c>
      <c r="G1125" t="s">
        <v>23</v>
      </c>
      <c r="H1125" t="s">
        <v>24</v>
      </c>
      <c r="I1125" t="s">
        <v>547</v>
      </c>
      <c r="J1125">
        <v>565</v>
      </c>
      <c r="K1125"/>
      <c r="N1125" t="s">
        <v>36</v>
      </c>
      <c r="P1125" t="s">
        <v>1081</v>
      </c>
      <c r="Q1125" t="s">
        <v>1073</v>
      </c>
      <c r="R1125" t="s">
        <v>1073</v>
      </c>
      <c r="S1125" t="str">
        <f t="shared" si="33"/>
        <v/>
      </c>
    </row>
    <row r="1126" spans="1:19" x14ac:dyDescent="0.15">
      <c r="A1126">
        <v>1125</v>
      </c>
      <c r="B1126">
        <v>2019</v>
      </c>
      <c r="C1126" t="s">
        <v>151</v>
      </c>
      <c r="D1126" t="s">
        <v>152</v>
      </c>
      <c r="F1126" t="s">
        <v>23</v>
      </c>
      <c r="G1126" t="s">
        <v>23</v>
      </c>
      <c r="H1126" t="s">
        <v>24</v>
      </c>
      <c r="I1126" t="s">
        <v>547</v>
      </c>
      <c r="J1126">
        <v>735</v>
      </c>
      <c r="K1126"/>
      <c r="N1126" t="s">
        <v>36</v>
      </c>
      <c r="P1126" t="s">
        <v>1084</v>
      </c>
      <c r="Q1126" t="s">
        <v>1073</v>
      </c>
      <c r="R1126" t="s">
        <v>1073</v>
      </c>
      <c r="S1126" t="str">
        <f t="shared" si="33"/>
        <v/>
      </c>
    </row>
    <row r="1127" spans="1:19" x14ac:dyDescent="0.15">
      <c r="A1127">
        <v>1126</v>
      </c>
      <c r="B1127">
        <v>2019</v>
      </c>
      <c r="C1127" t="s">
        <v>253</v>
      </c>
      <c r="D1127" t="s">
        <v>398</v>
      </c>
      <c r="F1127" t="s">
        <v>23</v>
      </c>
      <c r="G1127" t="s">
        <v>23</v>
      </c>
      <c r="H1127" t="s">
        <v>71</v>
      </c>
      <c r="I1127" t="s">
        <v>548</v>
      </c>
      <c r="J1127">
        <v>525</v>
      </c>
      <c r="K1127"/>
      <c r="N1127" t="s">
        <v>36</v>
      </c>
      <c r="P1127" t="s">
        <v>1073</v>
      </c>
      <c r="Q1127" t="s">
        <v>1073</v>
      </c>
      <c r="R1127" t="s">
        <v>1073</v>
      </c>
      <c r="S1127" t="str">
        <f t="shared" si="33"/>
        <v/>
      </c>
    </row>
    <row r="1128" spans="1:19" x14ac:dyDescent="0.15">
      <c r="A1128">
        <v>1127</v>
      </c>
      <c r="B1128">
        <v>2019</v>
      </c>
      <c r="C1128" t="s">
        <v>206</v>
      </c>
      <c r="D1128" t="s">
        <v>223</v>
      </c>
      <c r="F1128" t="s">
        <v>23</v>
      </c>
      <c r="G1128" t="s">
        <v>23</v>
      </c>
      <c r="H1128" s="6" t="s">
        <v>24</v>
      </c>
      <c r="I1128" t="s">
        <v>547</v>
      </c>
      <c r="J1128">
        <v>295</v>
      </c>
      <c r="K1128"/>
      <c r="N1128" t="s">
        <v>36</v>
      </c>
      <c r="P1128" t="s">
        <v>1081</v>
      </c>
      <c r="Q1128" t="s">
        <v>1073</v>
      </c>
      <c r="R1128" t="s">
        <v>1073</v>
      </c>
      <c r="S1128" t="str">
        <f t="shared" si="33"/>
        <v/>
      </c>
    </row>
    <row r="1129" spans="1:19" x14ac:dyDescent="0.15">
      <c r="A1129">
        <v>1128</v>
      </c>
      <c r="B1129">
        <v>2019</v>
      </c>
      <c r="C1129" t="s">
        <v>245</v>
      </c>
      <c r="D1129" t="s">
        <v>469</v>
      </c>
      <c r="F1129" t="s">
        <v>23</v>
      </c>
      <c r="G1129" t="s">
        <v>23</v>
      </c>
      <c r="H1129" t="s">
        <v>63</v>
      </c>
      <c r="I1129" t="s">
        <v>548</v>
      </c>
      <c r="J1129">
        <v>1025</v>
      </c>
      <c r="K1129"/>
      <c r="N1129" t="s">
        <v>36</v>
      </c>
      <c r="P1129">
        <v>0</v>
      </c>
      <c r="Q1129" t="s">
        <v>1073</v>
      </c>
      <c r="R1129" t="s">
        <v>1073</v>
      </c>
      <c r="S1129" t="str">
        <f t="shared" si="33"/>
        <v/>
      </c>
    </row>
    <row r="1130" spans="1:19" x14ac:dyDescent="0.15">
      <c r="A1130">
        <v>1129</v>
      </c>
      <c r="B1130">
        <v>2019</v>
      </c>
      <c r="C1130" t="s">
        <v>315</v>
      </c>
      <c r="D1130" t="s">
        <v>316</v>
      </c>
      <c r="F1130" t="s">
        <v>14</v>
      </c>
      <c r="G1130" t="s">
        <v>15</v>
      </c>
      <c r="H1130" s="6" t="s">
        <v>16</v>
      </c>
      <c r="I1130" t="s">
        <v>546</v>
      </c>
      <c r="J1130">
        <v>585</v>
      </c>
      <c r="K1130"/>
      <c r="N1130" t="s">
        <v>36</v>
      </c>
      <c r="P1130" t="s">
        <v>1073</v>
      </c>
      <c r="Q1130" t="s">
        <v>1073</v>
      </c>
      <c r="R1130" t="s">
        <v>1073</v>
      </c>
      <c r="S1130" t="str">
        <f t="shared" si="33"/>
        <v/>
      </c>
    </row>
    <row r="1131" spans="1:19" x14ac:dyDescent="0.15">
      <c r="A1131">
        <v>1130</v>
      </c>
      <c r="B1131">
        <v>2019</v>
      </c>
      <c r="C1131" t="s">
        <v>175</v>
      </c>
      <c r="D1131" t="s">
        <v>176</v>
      </c>
      <c r="F1131" t="s">
        <v>23</v>
      </c>
      <c r="G1131" t="s">
        <v>23</v>
      </c>
      <c r="H1131" t="s">
        <v>71</v>
      </c>
      <c r="I1131" t="s">
        <v>546</v>
      </c>
      <c r="J1131">
        <v>585</v>
      </c>
      <c r="K1131"/>
      <c r="N1131" t="s">
        <v>20</v>
      </c>
      <c r="P1131" t="s">
        <v>1073</v>
      </c>
      <c r="Q1131" t="s">
        <v>1073</v>
      </c>
      <c r="R1131" t="s">
        <v>1073</v>
      </c>
      <c r="S1131" t="str">
        <f t="shared" si="33"/>
        <v/>
      </c>
    </row>
    <row r="1132" spans="1:19" x14ac:dyDescent="0.15">
      <c r="A1132">
        <v>1131</v>
      </c>
      <c r="B1132">
        <v>2019</v>
      </c>
      <c r="C1132" t="s">
        <v>56</v>
      </c>
      <c r="D1132" t="s">
        <v>57</v>
      </c>
      <c r="F1132" t="s">
        <v>23</v>
      </c>
      <c r="G1132" t="s">
        <v>23</v>
      </c>
      <c r="H1132" t="s">
        <v>67</v>
      </c>
      <c r="I1132" t="s">
        <v>546</v>
      </c>
      <c r="J1132">
        <v>585</v>
      </c>
      <c r="K1132"/>
      <c r="N1132" t="s">
        <v>36</v>
      </c>
      <c r="P1132" t="s">
        <v>1081</v>
      </c>
      <c r="Q1132" t="s">
        <v>1073</v>
      </c>
      <c r="R1132" t="s">
        <v>1073</v>
      </c>
      <c r="S1132" t="str">
        <f t="shared" si="33"/>
        <v/>
      </c>
    </row>
    <row r="1133" spans="1:19" x14ac:dyDescent="0.15">
      <c r="A1133">
        <v>1132</v>
      </c>
      <c r="B1133">
        <v>2019</v>
      </c>
      <c r="C1133" t="s">
        <v>331</v>
      </c>
      <c r="D1133" t="s">
        <v>246</v>
      </c>
      <c r="F1133" t="s">
        <v>23</v>
      </c>
      <c r="G1133" t="s">
        <v>23</v>
      </c>
      <c r="H1133" s="6" t="s">
        <v>24</v>
      </c>
      <c r="I1133" t="s">
        <v>547</v>
      </c>
      <c r="J1133">
        <v>295</v>
      </c>
      <c r="K1133"/>
      <c r="N1133" t="s">
        <v>36</v>
      </c>
      <c r="P1133" t="s">
        <v>1081</v>
      </c>
      <c r="Q1133" t="s">
        <v>1073</v>
      </c>
      <c r="R1133" t="s">
        <v>1073</v>
      </c>
      <c r="S1133" t="str">
        <f t="shared" si="33"/>
        <v/>
      </c>
    </row>
    <row r="1134" spans="1:19" x14ac:dyDescent="0.15">
      <c r="A1134">
        <v>1133</v>
      </c>
      <c r="B1134">
        <v>2019</v>
      </c>
      <c r="C1134" t="s">
        <v>218</v>
      </c>
      <c r="D1134" t="s">
        <v>219</v>
      </c>
      <c r="F1134" t="s">
        <v>23</v>
      </c>
      <c r="G1134" t="s">
        <v>23</v>
      </c>
      <c r="H1134" t="s">
        <v>16</v>
      </c>
      <c r="I1134" t="s">
        <v>548</v>
      </c>
      <c r="J1134">
        <v>525</v>
      </c>
      <c r="K1134"/>
      <c r="N1134" t="s">
        <v>36</v>
      </c>
      <c r="P1134" t="s">
        <v>1081</v>
      </c>
      <c r="Q1134" t="s">
        <v>1073</v>
      </c>
      <c r="R1134" t="s">
        <v>1073</v>
      </c>
      <c r="S1134" t="str">
        <f t="shared" si="33"/>
        <v/>
      </c>
    </row>
    <row r="1135" spans="1:19" x14ac:dyDescent="0.15">
      <c r="A1135">
        <v>1134</v>
      </c>
      <c r="B1135">
        <v>2019</v>
      </c>
      <c r="C1135" t="s">
        <v>58</v>
      </c>
      <c r="D1135" t="s">
        <v>484</v>
      </c>
      <c r="F1135" t="s">
        <v>23</v>
      </c>
      <c r="G1135" t="s">
        <v>23</v>
      </c>
      <c r="H1135" s="6" t="s">
        <v>49</v>
      </c>
      <c r="I1135" t="s">
        <v>548</v>
      </c>
      <c r="J1135">
        <v>525</v>
      </c>
      <c r="K1135"/>
      <c r="N1135" t="s">
        <v>36</v>
      </c>
      <c r="P1135" t="s">
        <v>1081</v>
      </c>
      <c r="Q1135" t="s">
        <v>1073</v>
      </c>
      <c r="R1135" t="s">
        <v>1073</v>
      </c>
      <c r="S1135" t="str">
        <f t="shared" si="33"/>
        <v/>
      </c>
    </row>
    <row r="1136" spans="1:19" x14ac:dyDescent="0.15">
      <c r="A1136">
        <v>1135</v>
      </c>
      <c r="B1136">
        <v>2019</v>
      </c>
      <c r="C1136" t="s">
        <v>264</v>
      </c>
      <c r="D1136" t="s">
        <v>168</v>
      </c>
      <c r="F1136" t="s">
        <v>23</v>
      </c>
      <c r="G1136" t="s">
        <v>23</v>
      </c>
      <c r="H1136" t="s">
        <v>71</v>
      </c>
      <c r="I1136" t="s">
        <v>546</v>
      </c>
      <c r="J1136">
        <v>550</v>
      </c>
      <c r="K1136"/>
      <c r="N1136" t="s">
        <v>36</v>
      </c>
      <c r="P1136" t="s">
        <v>1073</v>
      </c>
      <c r="Q1136" t="s">
        <v>1073</v>
      </c>
      <c r="R1136" t="s">
        <v>1073</v>
      </c>
      <c r="S1136" t="str">
        <f t="shared" si="33"/>
        <v/>
      </c>
    </row>
    <row r="1137" spans="1:19" x14ac:dyDescent="0.15">
      <c r="A1137">
        <v>1136</v>
      </c>
      <c r="B1137">
        <v>2019</v>
      </c>
      <c r="C1137" t="s">
        <v>39</v>
      </c>
      <c r="D1137" t="s">
        <v>40</v>
      </c>
      <c r="F1137" t="s">
        <v>23</v>
      </c>
      <c r="G1137" t="s">
        <v>23</v>
      </c>
      <c r="H1137" t="s">
        <v>16</v>
      </c>
      <c r="I1137" t="s">
        <v>548</v>
      </c>
      <c r="J1137">
        <v>525</v>
      </c>
      <c r="K1137"/>
      <c r="N1137" t="s">
        <v>36</v>
      </c>
      <c r="P1137" t="s">
        <v>1081</v>
      </c>
      <c r="Q1137" t="s">
        <v>1073</v>
      </c>
      <c r="R1137" t="s">
        <v>1073</v>
      </c>
      <c r="S1137" t="str">
        <f t="shared" si="33"/>
        <v/>
      </c>
    </row>
    <row r="1138" spans="1:19" x14ac:dyDescent="0.15">
      <c r="A1138">
        <v>1137</v>
      </c>
      <c r="B1138">
        <v>2019</v>
      </c>
      <c r="C1138" t="s">
        <v>132</v>
      </c>
      <c r="D1138" t="s">
        <v>133</v>
      </c>
      <c r="F1138" t="s">
        <v>23</v>
      </c>
      <c r="G1138" t="s">
        <v>23</v>
      </c>
      <c r="H1138" t="s">
        <v>16</v>
      </c>
      <c r="I1138" t="s">
        <v>548</v>
      </c>
      <c r="J1138">
        <v>525</v>
      </c>
      <c r="K1138"/>
      <c r="N1138" t="s">
        <v>36</v>
      </c>
      <c r="P1138" t="s">
        <v>1081</v>
      </c>
      <c r="Q1138" t="s">
        <v>1073</v>
      </c>
      <c r="R1138" t="s">
        <v>1073</v>
      </c>
      <c r="S1138" t="str">
        <f t="shared" si="33"/>
        <v/>
      </c>
    </row>
    <row r="1139" spans="1:19" x14ac:dyDescent="0.15">
      <c r="A1139">
        <v>1138</v>
      </c>
      <c r="B1139">
        <v>2019</v>
      </c>
      <c r="C1139" t="s">
        <v>376</v>
      </c>
      <c r="D1139" t="s">
        <v>616</v>
      </c>
      <c r="F1139" t="s">
        <v>121</v>
      </c>
      <c r="G1139" t="s">
        <v>43</v>
      </c>
      <c r="H1139" t="s">
        <v>71</v>
      </c>
      <c r="I1139" t="s">
        <v>546</v>
      </c>
      <c r="J1139">
        <v>1135</v>
      </c>
      <c r="K1139"/>
      <c r="N1139" t="s">
        <v>36</v>
      </c>
      <c r="P1139" t="s">
        <v>1073</v>
      </c>
      <c r="Q1139" t="s">
        <v>1073</v>
      </c>
      <c r="R1139" t="s">
        <v>1073</v>
      </c>
      <c r="S1139" t="str">
        <f t="shared" si="33"/>
        <v/>
      </c>
    </row>
    <row r="1140" spans="1:19" x14ac:dyDescent="0.15">
      <c r="A1140">
        <v>1139</v>
      </c>
      <c r="B1140">
        <v>2019</v>
      </c>
      <c r="C1140" t="s">
        <v>376</v>
      </c>
      <c r="D1140" t="s">
        <v>616</v>
      </c>
      <c r="F1140" t="s">
        <v>121</v>
      </c>
      <c r="G1140" t="s">
        <v>43</v>
      </c>
      <c r="H1140" t="s">
        <v>71</v>
      </c>
      <c r="I1140" t="s">
        <v>546</v>
      </c>
      <c r="J1140">
        <v>1135</v>
      </c>
      <c r="K1140"/>
      <c r="N1140" t="s">
        <v>36</v>
      </c>
      <c r="P1140" t="s">
        <v>1073</v>
      </c>
      <c r="Q1140" t="s">
        <v>1073</v>
      </c>
      <c r="R1140" t="s">
        <v>1073</v>
      </c>
      <c r="S1140" t="str">
        <f t="shared" si="33"/>
        <v/>
      </c>
    </row>
    <row r="1141" spans="1:19" x14ac:dyDescent="0.15">
      <c r="A1141">
        <v>1140</v>
      </c>
      <c r="B1141">
        <v>2019</v>
      </c>
      <c r="C1141" t="s">
        <v>262</v>
      </c>
      <c r="D1141" t="s">
        <v>471</v>
      </c>
      <c r="F1141" t="s">
        <v>23</v>
      </c>
      <c r="G1141" t="s">
        <v>23</v>
      </c>
      <c r="H1141" t="s">
        <v>71</v>
      </c>
      <c r="I1141" t="s">
        <v>546</v>
      </c>
      <c r="J1141">
        <v>585</v>
      </c>
      <c r="K1141"/>
      <c r="N1141" t="s">
        <v>36</v>
      </c>
      <c r="P1141" t="s">
        <v>1073</v>
      </c>
      <c r="Q1141" t="s">
        <v>1073</v>
      </c>
      <c r="R1141" t="s">
        <v>1073</v>
      </c>
      <c r="S1141" t="str">
        <f t="shared" si="33"/>
        <v/>
      </c>
    </row>
    <row r="1142" spans="1:19" x14ac:dyDescent="0.15">
      <c r="A1142">
        <v>1141</v>
      </c>
      <c r="B1142">
        <v>2019</v>
      </c>
      <c r="C1142" t="s">
        <v>45</v>
      </c>
      <c r="D1142" t="s">
        <v>46</v>
      </c>
      <c r="F1142" t="s">
        <v>47</v>
      </c>
      <c r="G1142" t="s">
        <v>48</v>
      </c>
      <c r="H1142" t="s">
        <v>24</v>
      </c>
      <c r="I1142" t="s">
        <v>547</v>
      </c>
      <c r="J1142">
        <v>295</v>
      </c>
      <c r="K1142"/>
      <c r="N1142" t="s">
        <v>36</v>
      </c>
      <c r="P1142">
        <v>0</v>
      </c>
      <c r="Q1142" t="s">
        <v>1073</v>
      </c>
      <c r="R1142" t="s">
        <v>1073</v>
      </c>
      <c r="S1142" t="str">
        <f t="shared" si="33"/>
        <v>NI&gt;10</v>
      </c>
    </row>
    <row r="1143" spans="1:19" x14ac:dyDescent="0.15">
      <c r="A1143">
        <v>1142</v>
      </c>
      <c r="B1143">
        <v>2019</v>
      </c>
      <c r="C1143" t="s">
        <v>214</v>
      </c>
      <c r="D1143" t="s">
        <v>215</v>
      </c>
      <c r="F1143" t="s">
        <v>23</v>
      </c>
      <c r="G1143" t="s">
        <v>23</v>
      </c>
      <c r="H1143" s="6" t="s">
        <v>24</v>
      </c>
      <c r="I1143" t="s">
        <v>547</v>
      </c>
      <c r="J1143">
        <v>295</v>
      </c>
      <c r="K1143"/>
      <c r="N1143" t="s">
        <v>36</v>
      </c>
      <c r="P1143" t="s">
        <v>1081</v>
      </c>
      <c r="Q1143" t="s">
        <v>1073</v>
      </c>
      <c r="R1143" t="s">
        <v>1073</v>
      </c>
      <c r="S1143" t="str">
        <f t="shared" si="33"/>
        <v/>
      </c>
    </row>
    <row r="1144" spans="1:19" x14ac:dyDescent="0.15">
      <c r="A1144">
        <v>1143</v>
      </c>
      <c r="B1144">
        <v>2019</v>
      </c>
      <c r="C1144" t="s">
        <v>56</v>
      </c>
      <c r="D1144" t="s">
        <v>474</v>
      </c>
      <c r="F1144" t="s">
        <v>23</v>
      </c>
      <c r="G1144" t="s">
        <v>23</v>
      </c>
      <c r="H1144" t="s">
        <v>16</v>
      </c>
      <c r="I1144" t="s">
        <v>548</v>
      </c>
      <c r="J1144">
        <v>525</v>
      </c>
      <c r="K1144"/>
      <c r="N1144" t="s">
        <v>20</v>
      </c>
      <c r="P1144" t="s">
        <v>1081</v>
      </c>
      <c r="Q1144" t="s">
        <v>1073</v>
      </c>
      <c r="R1144" t="s">
        <v>1073</v>
      </c>
      <c r="S1144" t="str">
        <f t="shared" si="33"/>
        <v/>
      </c>
    </row>
    <row r="1145" spans="1:19" x14ac:dyDescent="0.15">
      <c r="A1145">
        <v>1144</v>
      </c>
      <c r="B1145">
        <v>2019</v>
      </c>
      <c r="C1145" t="s">
        <v>116</v>
      </c>
      <c r="D1145" t="s">
        <v>468</v>
      </c>
      <c r="F1145" t="s">
        <v>23</v>
      </c>
      <c r="G1145" t="s">
        <v>23</v>
      </c>
      <c r="H1145" t="s">
        <v>24</v>
      </c>
      <c r="I1145" t="s">
        <v>547</v>
      </c>
      <c r="J1145">
        <v>565</v>
      </c>
      <c r="K1145"/>
      <c r="N1145" t="s">
        <v>36</v>
      </c>
      <c r="P1145" t="s">
        <v>1081</v>
      </c>
      <c r="Q1145" t="s">
        <v>1073</v>
      </c>
      <c r="R1145" t="s">
        <v>1073</v>
      </c>
      <c r="S1145" t="str">
        <f t="shared" si="33"/>
        <v/>
      </c>
    </row>
    <row r="1146" spans="1:19" x14ac:dyDescent="0.15">
      <c r="A1146">
        <v>1145</v>
      </c>
      <c r="B1146">
        <v>2019</v>
      </c>
      <c r="C1146" t="s">
        <v>167</v>
      </c>
      <c r="D1146" t="s">
        <v>477</v>
      </c>
      <c r="F1146" t="s">
        <v>23</v>
      </c>
      <c r="G1146" t="s">
        <v>23</v>
      </c>
      <c r="H1146" t="s">
        <v>67</v>
      </c>
      <c r="I1146" t="s">
        <v>548</v>
      </c>
      <c r="J1146">
        <v>685</v>
      </c>
      <c r="K1146"/>
      <c r="N1146" t="s">
        <v>36</v>
      </c>
      <c r="P1146" t="s">
        <v>1081</v>
      </c>
      <c r="Q1146" t="s">
        <v>1073</v>
      </c>
      <c r="R1146" t="s">
        <v>1073</v>
      </c>
      <c r="S1146" t="str">
        <f t="shared" si="33"/>
        <v/>
      </c>
    </row>
    <row r="1147" spans="1:19" x14ac:dyDescent="0.15">
      <c r="A1147">
        <v>1146</v>
      </c>
      <c r="B1147">
        <v>2019</v>
      </c>
      <c r="C1147" t="s">
        <v>481</v>
      </c>
      <c r="D1147" t="s">
        <v>561</v>
      </c>
      <c r="F1147" t="s">
        <v>23</v>
      </c>
      <c r="G1147" t="s">
        <v>23</v>
      </c>
      <c r="H1147" t="s">
        <v>71</v>
      </c>
      <c r="I1147" t="s">
        <v>546</v>
      </c>
      <c r="J1147">
        <v>585</v>
      </c>
      <c r="K1147"/>
      <c r="N1147" t="s">
        <v>50</v>
      </c>
      <c r="P1147" t="s">
        <v>1073</v>
      </c>
      <c r="Q1147" t="s">
        <v>1073</v>
      </c>
      <c r="R1147" t="s">
        <v>1073</v>
      </c>
      <c r="S1147" t="str">
        <f t="shared" si="33"/>
        <v/>
      </c>
    </row>
    <row r="1148" spans="1:19" x14ac:dyDescent="0.15">
      <c r="A1148">
        <v>1147</v>
      </c>
      <c r="B1148">
        <v>2019</v>
      </c>
      <c r="C1148" t="s">
        <v>253</v>
      </c>
      <c r="D1148" t="s">
        <v>479</v>
      </c>
      <c r="F1148" t="s">
        <v>23</v>
      </c>
      <c r="G1148" t="s">
        <v>23</v>
      </c>
      <c r="H1148" t="s">
        <v>71</v>
      </c>
      <c r="I1148" t="s">
        <v>354</v>
      </c>
      <c r="J1148">
        <v>0</v>
      </c>
      <c r="K1148"/>
      <c r="N1148" t="s">
        <v>36</v>
      </c>
      <c r="P1148" t="s">
        <v>1073</v>
      </c>
      <c r="Q1148" t="s">
        <v>1073</v>
      </c>
      <c r="R1148" t="s">
        <v>1073</v>
      </c>
      <c r="S1148" t="str">
        <f t="shared" si="33"/>
        <v/>
      </c>
    </row>
    <row r="1149" spans="1:19" x14ac:dyDescent="0.15">
      <c r="A1149">
        <v>1148</v>
      </c>
      <c r="B1149">
        <v>2019</v>
      </c>
      <c r="C1149" t="s">
        <v>221</v>
      </c>
      <c r="D1149" t="s">
        <v>222</v>
      </c>
      <c r="F1149" t="s">
        <v>14</v>
      </c>
      <c r="G1149" t="s">
        <v>15</v>
      </c>
      <c r="H1149" t="s">
        <v>16</v>
      </c>
      <c r="I1149" t="s">
        <v>546</v>
      </c>
      <c r="J1149">
        <v>585</v>
      </c>
      <c r="K1149"/>
      <c r="N1149" t="s">
        <v>36</v>
      </c>
      <c r="P1149" t="s">
        <v>1073</v>
      </c>
      <c r="Q1149" t="s">
        <v>1073</v>
      </c>
      <c r="R1149" t="s">
        <v>1073</v>
      </c>
      <c r="S1149" t="str">
        <f t="shared" si="33"/>
        <v/>
      </c>
    </row>
    <row r="1150" spans="1:19" x14ac:dyDescent="0.15">
      <c r="A1150">
        <v>1149</v>
      </c>
      <c r="B1150">
        <v>2019</v>
      </c>
      <c r="C1150" t="s">
        <v>94</v>
      </c>
      <c r="D1150" t="s">
        <v>95</v>
      </c>
      <c r="F1150" t="s">
        <v>96</v>
      </c>
      <c r="G1150" t="s">
        <v>48</v>
      </c>
      <c r="H1150" t="s">
        <v>16</v>
      </c>
      <c r="I1150" t="s">
        <v>548</v>
      </c>
      <c r="J1150">
        <v>525</v>
      </c>
      <c r="K1150"/>
      <c r="N1150" t="s">
        <v>36</v>
      </c>
      <c r="P1150" t="s">
        <v>1073</v>
      </c>
      <c r="Q1150" t="s">
        <v>1073</v>
      </c>
      <c r="R1150" t="s">
        <v>1073</v>
      </c>
      <c r="S1150" t="str">
        <f t="shared" si="33"/>
        <v>NI&gt;10</v>
      </c>
    </row>
    <row r="1151" spans="1:19" x14ac:dyDescent="0.15">
      <c r="A1151">
        <v>1150</v>
      </c>
      <c r="B1151">
        <v>2019</v>
      </c>
      <c r="C1151" t="s">
        <v>145</v>
      </c>
      <c r="D1151" t="s">
        <v>146</v>
      </c>
      <c r="F1151" t="s">
        <v>23</v>
      </c>
      <c r="G1151" t="s">
        <v>23</v>
      </c>
      <c r="H1151" s="6" t="s">
        <v>24</v>
      </c>
      <c r="I1151" t="s">
        <v>547</v>
      </c>
      <c r="J1151">
        <v>665</v>
      </c>
      <c r="K1151"/>
      <c r="N1151" t="s">
        <v>36</v>
      </c>
      <c r="P1151" t="s">
        <v>1081</v>
      </c>
      <c r="Q1151" t="s">
        <v>1073</v>
      </c>
      <c r="R1151" t="s">
        <v>1073</v>
      </c>
      <c r="S1151" t="str">
        <f t="shared" si="33"/>
        <v/>
      </c>
    </row>
    <row r="1152" spans="1:19" x14ac:dyDescent="0.15">
      <c r="A1152">
        <v>1151</v>
      </c>
      <c r="B1152">
        <v>2019</v>
      </c>
      <c r="C1152" t="s">
        <v>481</v>
      </c>
      <c r="D1152" t="s">
        <v>482</v>
      </c>
      <c r="F1152" t="s">
        <v>23</v>
      </c>
      <c r="G1152" t="s">
        <v>23</v>
      </c>
      <c r="H1152" t="s">
        <v>71</v>
      </c>
      <c r="I1152" t="s">
        <v>25</v>
      </c>
      <c r="J1152">
        <v>675</v>
      </c>
      <c r="K1152"/>
      <c r="N1152" t="s">
        <v>20</v>
      </c>
      <c r="P1152" t="s">
        <v>1073</v>
      </c>
      <c r="Q1152" t="s">
        <v>1073</v>
      </c>
      <c r="R1152" t="s">
        <v>1073</v>
      </c>
      <c r="S1152" t="str">
        <f t="shared" si="33"/>
        <v/>
      </c>
    </row>
    <row r="1153" spans="1:19" x14ac:dyDescent="0.15">
      <c r="A1153">
        <v>1152</v>
      </c>
      <c r="B1153">
        <v>2019</v>
      </c>
      <c r="C1153" t="s">
        <v>116</v>
      </c>
      <c r="D1153" t="s">
        <v>468</v>
      </c>
      <c r="F1153" t="s">
        <v>23</v>
      </c>
      <c r="G1153" t="s">
        <v>23</v>
      </c>
      <c r="H1153" t="s">
        <v>24</v>
      </c>
      <c r="I1153" t="s">
        <v>547</v>
      </c>
      <c r="J1153">
        <v>565</v>
      </c>
      <c r="K1153"/>
      <c r="N1153" t="s">
        <v>20</v>
      </c>
      <c r="P1153" t="s">
        <v>1081</v>
      </c>
      <c r="Q1153" t="s">
        <v>1073</v>
      </c>
      <c r="R1153" t="s">
        <v>1073</v>
      </c>
      <c r="S1153" t="str">
        <f t="shared" si="33"/>
        <v/>
      </c>
    </row>
    <row r="1154" spans="1:19" x14ac:dyDescent="0.15">
      <c r="A1154">
        <v>1153</v>
      </c>
      <c r="B1154">
        <v>2019</v>
      </c>
      <c r="C1154" t="s">
        <v>142</v>
      </c>
      <c r="D1154" t="s">
        <v>143</v>
      </c>
      <c r="F1154" t="s">
        <v>23</v>
      </c>
      <c r="G1154" t="s">
        <v>23</v>
      </c>
      <c r="H1154" t="s">
        <v>24</v>
      </c>
      <c r="I1154" t="s">
        <v>547</v>
      </c>
      <c r="J1154">
        <v>295</v>
      </c>
      <c r="K1154"/>
      <c r="N1154" t="s">
        <v>36</v>
      </c>
      <c r="P1154" t="s">
        <v>1081</v>
      </c>
      <c r="Q1154" t="s">
        <v>1073</v>
      </c>
      <c r="R1154" t="s">
        <v>1073</v>
      </c>
      <c r="S1154" t="str">
        <f t="shared" ref="S1154:S1217" si="34">IF(ISNUMBER(SEARCH(F1154,$AF$12)),"","NI&gt;10")</f>
        <v/>
      </c>
    </row>
    <row r="1155" spans="1:19" x14ac:dyDescent="0.15">
      <c r="A1155">
        <v>1154</v>
      </c>
      <c r="B1155">
        <v>2019</v>
      </c>
      <c r="C1155" t="s">
        <v>191</v>
      </c>
      <c r="D1155" t="s">
        <v>702</v>
      </c>
      <c r="F1155" t="s">
        <v>23</v>
      </c>
      <c r="G1155" t="s">
        <v>23</v>
      </c>
      <c r="H1155" t="s">
        <v>71</v>
      </c>
      <c r="I1155" t="s">
        <v>548</v>
      </c>
      <c r="J1155">
        <v>525</v>
      </c>
      <c r="K1155"/>
      <c r="N1155" t="s">
        <v>36</v>
      </c>
      <c r="P1155" t="s">
        <v>1073</v>
      </c>
      <c r="Q1155" t="s">
        <v>1073</v>
      </c>
      <c r="R1155" t="s">
        <v>1073</v>
      </c>
      <c r="S1155" t="str">
        <f t="shared" si="34"/>
        <v/>
      </c>
    </row>
    <row r="1156" spans="1:19" x14ac:dyDescent="0.15">
      <c r="A1156">
        <v>1155</v>
      </c>
      <c r="B1156">
        <v>2019</v>
      </c>
      <c r="C1156" t="s">
        <v>498</v>
      </c>
      <c r="D1156" t="s">
        <v>499</v>
      </c>
      <c r="F1156" t="s">
        <v>23</v>
      </c>
      <c r="G1156" t="s">
        <v>23</v>
      </c>
      <c r="H1156" t="s">
        <v>71</v>
      </c>
      <c r="I1156" t="s">
        <v>546</v>
      </c>
      <c r="J1156">
        <v>1335</v>
      </c>
      <c r="K1156"/>
      <c r="N1156" t="s">
        <v>36</v>
      </c>
      <c r="P1156" t="s">
        <v>1073</v>
      </c>
      <c r="Q1156" t="s">
        <v>1073</v>
      </c>
      <c r="R1156" t="s">
        <v>1073</v>
      </c>
      <c r="S1156" t="str">
        <f t="shared" si="34"/>
        <v/>
      </c>
    </row>
    <row r="1157" spans="1:19" x14ac:dyDescent="0.15">
      <c r="A1157">
        <v>1156</v>
      </c>
      <c r="B1157">
        <v>2019</v>
      </c>
      <c r="C1157" t="s">
        <v>688</v>
      </c>
      <c r="D1157" t="s">
        <v>232</v>
      </c>
      <c r="F1157" t="s">
        <v>23</v>
      </c>
      <c r="G1157" t="s">
        <v>23</v>
      </c>
      <c r="H1157" s="6" t="s">
        <v>71</v>
      </c>
      <c r="I1157" t="s">
        <v>546</v>
      </c>
      <c r="J1157">
        <v>585</v>
      </c>
      <c r="K1157"/>
      <c r="N1157" t="s">
        <v>20</v>
      </c>
      <c r="P1157" t="s">
        <v>1073</v>
      </c>
      <c r="Q1157" t="s">
        <v>1073</v>
      </c>
      <c r="R1157" t="s">
        <v>1073</v>
      </c>
      <c r="S1157" t="str">
        <f t="shared" si="34"/>
        <v/>
      </c>
    </row>
    <row r="1158" spans="1:19" x14ac:dyDescent="0.15">
      <c r="A1158">
        <v>1157</v>
      </c>
      <c r="B1158">
        <v>2019</v>
      </c>
      <c r="C1158" t="s">
        <v>110</v>
      </c>
      <c r="D1158" t="s">
        <v>111</v>
      </c>
      <c r="F1158" t="s">
        <v>23</v>
      </c>
      <c r="G1158" t="s">
        <v>23</v>
      </c>
      <c r="H1158" t="s">
        <v>16</v>
      </c>
      <c r="I1158" t="s">
        <v>546</v>
      </c>
      <c r="J1158">
        <v>585</v>
      </c>
      <c r="K1158"/>
      <c r="N1158" t="s">
        <v>36</v>
      </c>
      <c r="P1158" t="s">
        <v>1081</v>
      </c>
      <c r="Q1158" t="s">
        <v>1073</v>
      </c>
      <c r="R1158" t="s">
        <v>1073</v>
      </c>
      <c r="S1158" t="str">
        <f t="shared" si="34"/>
        <v/>
      </c>
    </row>
    <row r="1159" spans="1:19" x14ac:dyDescent="0.15">
      <c r="A1159">
        <v>1158</v>
      </c>
      <c r="B1159">
        <v>2019</v>
      </c>
      <c r="C1159" t="s">
        <v>337</v>
      </c>
      <c r="D1159" t="s">
        <v>338</v>
      </c>
      <c r="F1159" t="s">
        <v>301</v>
      </c>
      <c r="G1159" t="s">
        <v>43</v>
      </c>
      <c r="H1159" s="6" t="s">
        <v>49</v>
      </c>
      <c r="I1159" t="s">
        <v>546</v>
      </c>
      <c r="J1159">
        <v>585</v>
      </c>
      <c r="K1159"/>
      <c r="N1159" t="s">
        <v>36</v>
      </c>
      <c r="P1159" t="s">
        <v>1073</v>
      </c>
      <c r="Q1159" t="s">
        <v>1073</v>
      </c>
      <c r="R1159" t="s">
        <v>1073</v>
      </c>
      <c r="S1159" t="str">
        <f t="shared" si="34"/>
        <v/>
      </c>
    </row>
    <row r="1160" spans="1:19" x14ac:dyDescent="0.15">
      <c r="A1160">
        <v>1159</v>
      </c>
      <c r="B1160">
        <v>2019</v>
      </c>
      <c r="C1160" t="s">
        <v>227</v>
      </c>
      <c r="D1160" t="s">
        <v>228</v>
      </c>
      <c r="F1160" t="s">
        <v>23</v>
      </c>
      <c r="G1160" t="s">
        <v>23</v>
      </c>
      <c r="H1160" t="s">
        <v>16</v>
      </c>
      <c r="I1160" t="s">
        <v>548</v>
      </c>
      <c r="J1160">
        <v>525</v>
      </c>
      <c r="K1160"/>
      <c r="N1160" t="s">
        <v>36</v>
      </c>
      <c r="P1160" t="s">
        <v>1081</v>
      </c>
      <c r="Q1160" t="s">
        <v>1073</v>
      </c>
      <c r="R1160" t="s">
        <v>1073</v>
      </c>
      <c r="S1160" t="str">
        <f t="shared" si="34"/>
        <v/>
      </c>
    </row>
    <row r="1161" spans="1:19" x14ac:dyDescent="0.15">
      <c r="A1161">
        <v>1160</v>
      </c>
      <c r="B1161">
        <v>2019</v>
      </c>
      <c r="C1161" t="s">
        <v>341</v>
      </c>
      <c r="D1161" t="s">
        <v>703</v>
      </c>
      <c r="F1161" t="s">
        <v>23</v>
      </c>
      <c r="G1161" t="s">
        <v>23</v>
      </c>
      <c r="H1161" t="s">
        <v>71</v>
      </c>
      <c r="I1161" t="s">
        <v>546</v>
      </c>
      <c r="J1161">
        <v>1135</v>
      </c>
      <c r="K1161"/>
      <c r="N1161" t="s">
        <v>20</v>
      </c>
      <c r="P1161" t="s">
        <v>1073</v>
      </c>
      <c r="Q1161" t="s">
        <v>1073</v>
      </c>
      <c r="R1161" t="s">
        <v>1073</v>
      </c>
      <c r="S1161" t="str">
        <f t="shared" si="34"/>
        <v/>
      </c>
    </row>
    <row r="1162" spans="1:19" x14ac:dyDescent="0.15">
      <c r="A1162">
        <v>1161</v>
      </c>
      <c r="B1162">
        <v>2019</v>
      </c>
      <c r="C1162" t="s">
        <v>440</v>
      </c>
      <c r="D1162" t="s">
        <v>441</v>
      </c>
      <c r="F1162" t="s">
        <v>23</v>
      </c>
      <c r="G1162" t="s">
        <v>23</v>
      </c>
      <c r="H1162" t="s">
        <v>71</v>
      </c>
      <c r="I1162" t="s">
        <v>546</v>
      </c>
      <c r="J1162">
        <v>1335</v>
      </c>
      <c r="K1162"/>
      <c r="N1162" t="s">
        <v>36</v>
      </c>
      <c r="P1162" t="s">
        <v>1073</v>
      </c>
      <c r="Q1162" t="s">
        <v>1073</v>
      </c>
      <c r="R1162" t="s">
        <v>1073</v>
      </c>
      <c r="S1162" t="str">
        <f t="shared" si="34"/>
        <v/>
      </c>
    </row>
    <row r="1163" spans="1:19" x14ac:dyDescent="0.15">
      <c r="A1163">
        <v>1162</v>
      </c>
      <c r="B1163">
        <v>2019</v>
      </c>
      <c r="C1163" t="s">
        <v>266</v>
      </c>
      <c r="D1163" t="s">
        <v>308</v>
      </c>
      <c r="F1163" t="s">
        <v>23</v>
      </c>
      <c r="G1163" t="s">
        <v>23</v>
      </c>
      <c r="H1163" t="s">
        <v>24</v>
      </c>
      <c r="I1163" t="s">
        <v>547</v>
      </c>
      <c r="J1163">
        <v>295</v>
      </c>
      <c r="K1163"/>
      <c r="N1163" t="s">
        <v>36</v>
      </c>
      <c r="P1163" t="s">
        <v>1081</v>
      </c>
      <c r="Q1163" t="s">
        <v>1073</v>
      </c>
      <c r="R1163" t="s">
        <v>1073</v>
      </c>
      <c r="S1163" t="str">
        <f t="shared" si="34"/>
        <v/>
      </c>
    </row>
    <row r="1164" spans="1:19" x14ac:dyDescent="0.15">
      <c r="A1164">
        <v>1163</v>
      </c>
      <c r="B1164">
        <v>2019</v>
      </c>
      <c r="C1164" t="s">
        <v>557</v>
      </c>
      <c r="D1164" t="s">
        <v>558</v>
      </c>
      <c r="F1164" t="s">
        <v>14</v>
      </c>
      <c r="G1164" t="s">
        <v>15</v>
      </c>
      <c r="H1164" t="s">
        <v>16</v>
      </c>
      <c r="I1164" t="s">
        <v>546</v>
      </c>
      <c r="J1164">
        <v>585</v>
      </c>
      <c r="K1164"/>
      <c r="N1164" t="s">
        <v>36</v>
      </c>
      <c r="P1164" t="s">
        <v>1073</v>
      </c>
      <c r="Q1164" t="s">
        <v>1073</v>
      </c>
      <c r="R1164" t="s">
        <v>1073</v>
      </c>
      <c r="S1164" t="str">
        <f t="shared" si="34"/>
        <v/>
      </c>
    </row>
    <row r="1165" spans="1:19" x14ac:dyDescent="0.15">
      <c r="A1165">
        <v>1164</v>
      </c>
      <c r="B1165">
        <v>2019</v>
      </c>
      <c r="C1165" t="s">
        <v>617</v>
      </c>
      <c r="D1165" t="s">
        <v>618</v>
      </c>
      <c r="F1165" t="s">
        <v>23</v>
      </c>
      <c r="G1165" t="s">
        <v>23</v>
      </c>
      <c r="H1165" s="6" t="s">
        <v>63</v>
      </c>
      <c r="I1165" t="s">
        <v>546</v>
      </c>
      <c r="J1165">
        <v>585</v>
      </c>
      <c r="K1165"/>
      <c r="N1165" t="s">
        <v>20</v>
      </c>
      <c r="P1165" t="s">
        <v>1073</v>
      </c>
      <c r="Q1165" t="s">
        <v>1073</v>
      </c>
      <c r="R1165" t="s">
        <v>1073</v>
      </c>
      <c r="S1165" t="str">
        <f t="shared" si="34"/>
        <v/>
      </c>
    </row>
    <row r="1166" spans="1:19" x14ac:dyDescent="0.15">
      <c r="A1166">
        <v>1165</v>
      </c>
      <c r="B1166">
        <v>2019</v>
      </c>
      <c r="C1166" t="s">
        <v>363</v>
      </c>
      <c r="D1166" t="s">
        <v>489</v>
      </c>
      <c r="F1166" t="s">
        <v>23</v>
      </c>
      <c r="G1166" t="s">
        <v>23</v>
      </c>
      <c r="H1166" t="s">
        <v>71</v>
      </c>
      <c r="I1166" t="s">
        <v>546</v>
      </c>
      <c r="J1166">
        <v>585</v>
      </c>
      <c r="K1166"/>
      <c r="N1166" t="s">
        <v>36</v>
      </c>
      <c r="P1166" t="s">
        <v>1073</v>
      </c>
      <c r="Q1166" t="s">
        <v>1073</v>
      </c>
      <c r="R1166" t="s">
        <v>1073</v>
      </c>
      <c r="S1166" t="str">
        <f t="shared" si="34"/>
        <v/>
      </c>
    </row>
    <row r="1167" spans="1:19" x14ac:dyDescent="0.15">
      <c r="A1167">
        <v>1166</v>
      </c>
      <c r="B1167">
        <v>2019</v>
      </c>
      <c r="C1167" t="s">
        <v>264</v>
      </c>
      <c r="D1167" t="s">
        <v>168</v>
      </c>
      <c r="F1167" t="s">
        <v>23</v>
      </c>
      <c r="G1167" t="s">
        <v>23</v>
      </c>
      <c r="H1167" t="s">
        <v>71</v>
      </c>
      <c r="I1167" t="s">
        <v>354</v>
      </c>
      <c r="J1167">
        <v>0</v>
      </c>
      <c r="K1167"/>
      <c r="N1167" t="s">
        <v>36</v>
      </c>
      <c r="P1167" t="s">
        <v>1073</v>
      </c>
      <c r="Q1167" t="s">
        <v>1073</v>
      </c>
      <c r="R1167" t="s">
        <v>1073</v>
      </c>
      <c r="S1167" t="str">
        <f t="shared" si="34"/>
        <v/>
      </c>
    </row>
    <row r="1168" spans="1:19" x14ac:dyDescent="0.15">
      <c r="A1168">
        <v>1167</v>
      </c>
      <c r="B1168">
        <v>2019</v>
      </c>
      <c r="C1168" t="s">
        <v>253</v>
      </c>
      <c r="D1168" t="s">
        <v>704</v>
      </c>
      <c r="F1168" t="s">
        <v>23</v>
      </c>
      <c r="G1168" t="s">
        <v>23</v>
      </c>
      <c r="H1168" s="6" t="s">
        <v>71</v>
      </c>
      <c r="I1168" t="s">
        <v>546</v>
      </c>
      <c r="J1168">
        <v>585</v>
      </c>
      <c r="K1168"/>
      <c r="N1168" t="s">
        <v>36</v>
      </c>
      <c r="P1168" t="s">
        <v>1073</v>
      </c>
      <c r="Q1168" t="s">
        <v>1073</v>
      </c>
      <c r="R1168" t="s">
        <v>1073</v>
      </c>
      <c r="S1168" t="str">
        <f t="shared" si="34"/>
        <v/>
      </c>
    </row>
    <row r="1169" spans="1:19" x14ac:dyDescent="0.15">
      <c r="A1169">
        <v>1168</v>
      </c>
      <c r="B1169">
        <v>2019</v>
      </c>
      <c r="C1169" t="s">
        <v>705</v>
      </c>
      <c r="D1169" t="s">
        <v>313</v>
      </c>
      <c r="F1169" t="s">
        <v>314</v>
      </c>
      <c r="G1169" t="s">
        <v>43</v>
      </c>
      <c r="H1169" t="s">
        <v>71</v>
      </c>
      <c r="I1169" t="s">
        <v>546</v>
      </c>
      <c r="J1169">
        <v>585</v>
      </c>
      <c r="K1169"/>
      <c r="N1169" t="s">
        <v>36</v>
      </c>
      <c r="P1169" t="s">
        <v>1073</v>
      </c>
      <c r="Q1169" t="s">
        <v>1073</v>
      </c>
      <c r="R1169" t="s">
        <v>1073</v>
      </c>
      <c r="S1169" t="str">
        <f t="shared" si="34"/>
        <v>NI&gt;10</v>
      </c>
    </row>
    <row r="1170" spans="1:19" x14ac:dyDescent="0.15">
      <c r="A1170">
        <v>1169</v>
      </c>
      <c r="B1170">
        <v>2019</v>
      </c>
      <c r="C1170" t="s">
        <v>119</v>
      </c>
      <c r="D1170" t="s">
        <v>120</v>
      </c>
      <c r="F1170" t="s">
        <v>121</v>
      </c>
      <c r="G1170" t="s">
        <v>43</v>
      </c>
      <c r="H1170" t="s">
        <v>67</v>
      </c>
      <c r="I1170" t="s">
        <v>547</v>
      </c>
      <c r="J1170">
        <v>295</v>
      </c>
      <c r="K1170"/>
      <c r="N1170" t="s">
        <v>20</v>
      </c>
      <c r="P1170" t="s">
        <v>1073</v>
      </c>
      <c r="Q1170" t="s">
        <v>1073</v>
      </c>
      <c r="R1170" t="s">
        <v>1073</v>
      </c>
      <c r="S1170" t="str">
        <f t="shared" si="34"/>
        <v/>
      </c>
    </row>
    <row r="1171" spans="1:19" x14ac:dyDescent="0.15">
      <c r="A1171">
        <v>1170</v>
      </c>
      <c r="B1171">
        <v>2019</v>
      </c>
      <c r="C1171" t="s">
        <v>492</v>
      </c>
      <c r="F1171" t="s">
        <v>493</v>
      </c>
      <c r="G1171" t="s">
        <v>43</v>
      </c>
      <c r="H1171" t="s">
        <v>16</v>
      </c>
      <c r="I1171" t="s">
        <v>546</v>
      </c>
      <c r="J1171">
        <v>585</v>
      </c>
      <c r="K1171"/>
      <c r="N1171" t="s">
        <v>36</v>
      </c>
      <c r="P1171" t="s">
        <v>1073</v>
      </c>
      <c r="Q1171" t="s">
        <v>1073</v>
      </c>
      <c r="R1171" t="s">
        <v>1073</v>
      </c>
      <c r="S1171" t="str">
        <f t="shared" si="34"/>
        <v>NI&gt;10</v>
      </c>
    </row>
    <row r="1172" spans="1:19" x14ac:dyDescent="0.15">
      <c r="A1172">
        <v>1171</v>
      </c>
      <c r="B1172">
        <v>2019</v>
      </c>
      <c r="C1172" t="s">
        <v>227</v>
      </c>
      <c r="D1172" t="s">
        <v>228</v>
      </c>
      <c r="F1172" t="s">
        <v>23</v>
      </c>
      <c r="G1172" t="s">
        <v>23</v>
      </c>
      <c r="H1172" s="6" t="s">
        <v>16</v>
      </c>
      <c r="I1172" t="s">
        <v>546</v>
      </c>
      <c r="J1172">
        <v>685</v>
      </c>
      <c r="K1172"/>
      <c r="N1172" t="s">
        <v>36</v>
      </c>
      <c r="P1172" t="s">
        <v>1081</v>
      </c>
      <c r="Q1172" t="s">
        <v>1073</v>
      </c>
      <c r="R1172" t="s">
        <v>1073</v>
      </c>
      <c r="S1172" t="str">
        <f t="shared" si="34"/>
        <v/>
      </c>
    </row>
    <row r="1173" spans="1:19" x14ac:dyDescent="0.15">
      <c r="A1173">
        <v>1172</v>
      </c>
      <c r="B1173">
        <v>2019</v>
      </c>
      <c r="C1173" t="s">
        <v>180</v>
      </c>
      <c r="D1173" t="s">
        <v>181</v>
      </c>
      <c r="F1173" t="s">
        <v>23</v>
      </c>
      <c r="G1173" t="s">
        <v>23</v>
      </c>
      <c r="H1173" t="s">
        <v>24</v>
      </c>
      <c r="I1173" t="s">
        <v>547</v>
      </c>
      <c r="J1173">
        <v>295</v>
      </c>
      <c r="K1173"/>
      <c r="N1173" t="s">
        <v>36</v>
      </c>
      <c r="P1173" t="s">
        <v>1081</v>
      </c>
      <c r="Q1173" t="s">
        <v>1073</v>
      </c>
      <c r="R1173" t="s">
        <v>1073</v>
      </c>
      <c r="S1173" t="str">
        <f t="shared" si="34"/>
        <v/>
      </c>
    </row>
    <row r="1174" spans="1:19" x14ac:dyDescent="0.15">
      <c r="A1174">
        <v>1173</v>
      </c>
      <c r="B1174">
        <v>2019</v>
      </c>
      <c r="C1174" t="s">
        <v>460</v>
      </c>
      <c r="D1174" t="s">
        <v>706</v>
      </c>
      <c r="F1174" t="s">
        <v>23</v>
      </c>
      <c r="G1174" t="s">
        <v>23</v>
      </c>
      <c r="H1174" s="6" t="s">
        <v>71</v>
      </c>
      <c r="I1174" t="s">
        <v>546</v>
      </c>
      <c r="J1174">
        <v>1485</v>
      </c>
      <c r="K1174"/>
      <c r="N1174" t="s">
        <v>36</v>
      </c>
      <c r="P1174" t="s">
        <v>1073</v>
      </c>
      <c r="Q1174" t="s">
        <v>1073</v>
      </c>
      <c r="R1174" t="s">
        <v>1073</v>
      </c>
      <c r="S1174" t="str">
        <f t="shared" si="34"/>
        <v/>
      </c>
    </row>
    <row r="1175" spans="1:19" x14ac:dyDescent="0.15">
      <c r="A1175">
        <v>1174</v>
      </c>
      <c r="B1175">
        <v>2019</v>
      </c>
      <c r="C1175" t="s">
        <v>707</v>
      </c>
      <c r="D1175" t="s">
        <v>708</v>
      </c>
      <c r="F1175" t="s">
        <v>23</v>
      </c>
      <c r="G1175" t="s">
        <v>23</v>
      </c>
      <c r="H1175" t="s">
        <v>71</v>
      </c>
      <c r="I1175" t="s">
        <v>546</v>
      </c>
      <c r="J1175">
        <v>585</v>
      </c>
      <c r="K1175"/>
      <c r="N1175" t="s">
        <v>36</v>
      </c>
      <c r="P1175" t="s">
        <v>1073</v>
      </c>
      <c r="Q1175" t="s">
        <v>1073</v>
      </c>
      <c r="R1175" t="s">
        <v>1073</v>
      </c>
      <c r="S1175" t="str">
        <f t="shared" si="34"/>
        <v/>
      </c>
    </row>
    <row r="1176" spans="1:19" x14ac:dyDescent="0.15">
      <c r="A1176">
        <v>1175</v>
      </c>
      <c r="B1176">
        <v>2019</v>
      </c>
      <c r="C1176" t="s">
        <v>611</v>
      </c>
      <c r="D1176" t="s">
        <v>612</v>
      </c>
      <c r="E1176" t="s">
        <v>147</v>
      </c>
      <c r="F1176" t="s">
        <v>23</v>
      </c>
      <c r="G1176" t="s">
        <v>23</v>
      </c>
      <c r="H1176" s="6" t="s">
        <v>16</v>
      </c>
      <c r="I1176" t="s">
        <v>354</v>
      </c>
      <c r="J1176">
        <v>0</v>
      </c>
      <c r="K1176"/>
      <c r="N1176" t="s">
        <v>20</v>
      </c>
      <c r="P1176" t="s">
        <v>1081</v>
      </c>
      <c r="Q1176" t="s">
        <v>1073</v>
      </c>
      <c r="R1176" t="s">
        <v>1073</v>
      </c>
      <c r="S1176" t="str">
        <f t="shared" si="34"/>
        <v/>
      </c>
    </row>
    <row r="1177" spans="1:19" x14ac:dyDescent="0.15">
      <c r="A1177">
        <v>1176</v>
      </c>
      <c r="B1177">
        <v>2019</v>
      </c>
      <c r="C1177" t="s">
        <v>642</v>
      </c>
      <c r="D1177" t="s">
        <v>677</v>
      </c>
      <c r="F1177" t="s">
        <v>112</v>
      </c>
      <c r="G1177" t="s">
        <v>1093</v>
      </c>
      <c r="H1177" s="7" t="s">
        <v>54</v>
      </c>
      <c r="I1177" t="s">
        <v>546</v>
      </c>
      <c r="J1177">
        <v>1335</v>
      </c>
      <c r="K1177"/>
      <c r="N1177" t="s">
        <v>20</v>
      </c>
      <c r="P1177" t="s">
        <v>1073</v>
      </c>
      <c r="Q1177" t="s">
        <v>1073</v>
      </c>
      <c r="R1177" t="s">
        <v>1073</v>
      </c>
      <c r="S1177" t="str">
        <f t="shared" si="34"/>
        <v/>
      </c>
    </row>
    <row r="1178" spans="1:19" x14ac:dyDescent="0.15">
      <c r="A1178">
        <v>1177</v>
      </c>
      <c r="B1178">
        <v>2019</v>
      </c>
      <c r="C1178" t="s">
        <v>299</v>
      </c>
      <c r="D1178" t="s">
        <v>300</v>
      </c>
      <c r="F1178" t="s">
        <v>23</v>
      </c>
      <c r="G1178" t="s">
        <v>23</v>
      </c>
      <c r="H1178" s="6" t="s">
        <v>71</v>
      </c>
      <c r="I1178" t="s">
        <v>546</v>
      </c>
      <c r="J1178">
        <v>585</v>
      </c>
      <c r="K1178"/>
      <c r="N1178" t="s">
        <v>36</v>
      </c>
      <c r="P1178" t="s">
        <v>1073</v>
      </c>
      <c r="Q1178" t="s">
        <v>1073</v>
      </c>
      <c r="R1178" t="s">
        <v>1073</v>
      </c>
      <c r="S1178" t="str">
        <f t="shared" si="34"/>
        <v/>
      </c>
    </row>
    <row r="1179" spans="1:19" x14ac:dyDescent="0.15">
      <c r="A1179">
        <v>1178</v>
      </c>
      <c r="B1179">
        <v>2019</v>
      </c>
      <c r="C1179" t="s">
        <v>175</v>
      </c>
      <c r="D1179" t="s">
        <v>176</v>
      </c>
      <c r="F1179" t="s">
        <v>23</v>
      </c>
      <c r="G1179" t="s">
        <v>23</v>
      </c>
      <c r="H1179" t="s">
        <v>71</v>
      </c>
      <c r="I1179" t="s">
        <v>546</v>
      </c>
      <c r="J1179">
        <v>585</v>
      </c>
      <c r="K1179"/>
      <c r="N1179" t="s">
        <v>36</v>
      </c>
      <c r="P1179" t="s">
        <v>1073</v>
      </c>
      <c r="Q1179" t="s">
        <v>1073</v>
      </c>
      <c r="R1179" t="s">
        <v>1073</v>
      </c>
      <c r="S1179" t="str">
        <f t="shared" si="34"/>
        <v/>
      </c>
    </row>
    <row r="1180" spans="1:19" x14ac:dyDescent="0.15">
      <c r="A1180">
        <v>1179</v>
      </c>
      <c r="B1180">
        <v>2019</v>
      </c>
      <c r="C1180" t="s">
        <v>258</v>
      </c>
      <c r="D1180" t="s">
        <v>101</v>
      </c>
      <c r="E1180" t="s">
        <v>102</v>
      </c>
      <c r="F1180" t="s">
        <v>23</v>
      </c>
      <c r="G1180" t="s">
        <v>23</v>
      </c>
      <c r="H1180" t="s">
        <v>60</v>
      </c>
      <c r="I1180" t="s">
        <v>547</v>
      </c>
      <c r="J1180">
        <v>295</v>
      </c>
      <c r="K1180"/>
      <c r="N1180" t="s">
        <v>20</v>
      </c>
      <c r="P1180" t="s">
        <v>1081</v>
      </c>
      <c r="Q1180" t="s">
        <v>1073</v>
      </c>
      <c r="R1180" t="s">
        <v>1073</v>
      </c>
      <c r="S1180" t="str">
        <f t="shared" si="34"/>
        <v/>
      </c>
    </row>
    <row r="1181" spans="1:19" x14ac:dyDescent="0.15">
      <c r="A1181">
        <v>1180</v>
      </c>
      <c r="B1181">
        <v>2019</v>
      </c>
      <c r="C1181" t="s">
        <v>623</v>
      </c>
      <c r="D1181" t="s">
        <v>709</v>
      </c>
      <c r="F1181" t="s">
        <v>83</v>
      </c>
      <c r="G1181" t="s">
        <v>35</v>
      </c>
      <c r="H1181" s="6" t="s">
        <v>54</v>
      </c>
      <c r="I1181" t="s">
        <v>546</v>
      </c>
      <c r="J1181">
        <v>585</v>
      </c>
      <c r="K1181"/>
      <c r="N1181" t="s">
        <v>36</v>
      </c>
      <c r="P1181" t="s">
        <v>1073</v>
      </c>
      <c r="Q1181" t="s">
        <v>1073</v>
      </c>
      <c r="R1181" t="s">
        <v>1073</v>
      </c>
      <c r="S1181" t="str">
        <f t="shared" si="34"/>
        <v/>
      </c>
    </row>
    <row r="1182" spans="1:19" x14ac:dyDescent="0.15">
      <c r="A1182">
        <v>1181</v>
      </c>
      <c r="B1182">
        <v>2019</v>
      </c>
      <c r="C1182" t="s">
        <v>710</v>
      </c>
      <c r="D1182" t="s">
        <v>711</v>
      </c>
      <c r="F1182" t="s">
        <v>23</v>
      </c>
      <c r="G1182" t="s">
        <v>23</v>
      </c>
      <c r="H1182" t="s">
        <v>24</v>
      </c>
      <c r="I1182" t="s">
        <v>547</v>
      </c>
      <c r="J1182">
        <v>370</v>
      </c>
      <c r="K1182"/>
      <c r="N1182" t="s">
        <v>20</v>
      </c>
      <c r="P1182" t="s">
        <v>1084</v>
      </c>
      <c r="Q1182" t="s">
        <v>1073</v>
      </c>
      <c r="R1182" t="s">
        <v>1073</v>
      </c>
      <c r="S1182" t="str">
        <f t="shared" si="34"/>
        <v/>
      </c>
    </row>
    <row r="1183" spans="1:19" x14ac:dyDescent="0.15">
      <c r="A1183">
        <v>1182</v>
      </c>
      <c r="B1183">
        <v>2019</v>
      </c>
      <c r="C1183" t="s">
        <v>272</v>
      </c>
      <c r="D1183" t="s">
        <v>296</v>
      </c>
      <c r="E1183" t="s">
        <v>332</v>
      </c>
      <c r="F1183" t="s">
        <v>23</v>
      </c>
      <c r="G1183" t="s">
        <v>23</v>
      </c>
      <c r="H1183" t="s">
        <v>60</v>
      </c>
      <c r="I1183" t="s">
        <v>547</v>
      </c>
      <c r="J1183">
        <v>295</v>
      </c>
      <c r="K1183"/>
      <c r="N1183" t="s">
        <v>36</v>
      </c>
      <c r="P1183" t="s">
        <v>1081</v>
      </c>
      <c r="Q1183" t="s">
        <v>1073</v>
      </c>
      <c r="R1183" t="s">
        <v>1073</v>
      </c>
      <c r="S1183" t="str">
        <f t="shared" si="34"/>
        <v/>
      </c>
    </row>
    <row r="1184" spans="1:19" x14ac:dyDescent="0.15">
      <c r="A1184">
        <v>1183</v>
      </c>
      <c r="B1184">
        <v>2019</v>
      </c>
      <c r="C1184" t="s">
        <v>140</v>
      </c>
      <c r="D1184" t="s">
        <v>298</v>
      </c>
      <c r="F1184" t="s">
        <v>23</v>
      </c>
      <c r="G1184" t="s">
        <v>23</v>
      </c>
      <c r="H1184" t="s">
        <v>67</v>
      </c>
      <c r="I1184" t="s">
        <v>25</v>
      </c>
      <c r="J1184">
        <v>275</v>
      </c>
      <c r="K1184"/>
      <c r="N1184" t="s">
        <v>36</v>
      </c>
      <c r="P1184" t="s">
        <v>1081</v>
      </c>
      <c r="Q1184" t="s">
        <v>1073</v>
      </c>
      <c r="R1184" t="s">
        <v>1073</v>
      </c>
      <c r="S1184" t="str">
        <f t="shared" si="34"/>
        <v/>
      </c>
    </row>
    <row r="1185" spans="1:19" x14ac:dyDescent="0.15">
      <c r="A1185">
        <v>1184</v>
      </c>
      <c r="B1185">
        <v>2019</v>
      </c>
      <c r="C1185" t="s">
        <v>21</v>
      </c>
      <c r="D1185" t="s">
        <v>22</v>
      </c>
      <c r="F1185" t="s">
        <v>23</v>
      </c>
      <c r="G1185" t="s">
        <v>23</v>
      </c>
      <c r="H1185" t="s">
        <v>16</v>
      </c>
      <c r="I1185" t="s">
        <v>546</v>
      </c>
      <c r="J1185">
        <v>585</v>
      </c>
      <c r="K1185"/>
      <c r="N1185" t="s">
        <v>36</v>
      </c>
      <c r="P1185" t="s">
        <v>1081</v>
      </c>
      <c r="Q1185" t="s">
        <v>1073</v>
      </c>
      <c r="R1185" t="s">
        <v>1073</v>
      </c>
      <c r="S1185" t="str">
        <f t="shared" si="34"/>
        <v/>
      </c>
    </row>
    <row r="1186" spans="1:19" x14ac:dyDescent="0.15">
      <c r="A1186">
        <v>1185</v>
      </c>
      <c r="B1186">
        <v>2019</v>
      </c>
      <c r="C1186" t="s">
        <v>245</v>
      </c>
      <c r="D1186" t="s">
        <v>246</v>
      </c>
      <c r="F1186" t="s">
        <v>23</v>
      </c>
      <c r="G1186" t="s">
        <v>23</v>
      </c>
      <c r="H1186" s="6" t="s">
        <v>63</v>
      </c>
      <c r="I1186" t="s">
        <v>546</v>
      </c>
      <c r="J1186">
        <v>585</v>
      </c>
      <c r="K1186"/>
      <c r="N1186" t="s">
        <v>36</v>
      </c>
      <c r="P1186">
        <v>0</v>
      </c>
      <c r="Q1186" t="s">
        <v>1073</v>
      </c>
      <c r="R1186" t="s">
        <v>1073</v>
      </c>
      <c r="S1186" t="str">
        <f t="shared" si="34"/>
        <v/>
      </c>
    </row>
    <row r="1187" spans="1:19" x14ac:dyDescent="0.15">
      <c r="A1187">
        <v>1186</v>
      </c>
      <c r="B1187">
        <v>2019</v>
      </c>
      <c r="C1187" t="s">
        <v>712</v>
      </c>
      <c r="D1187" t="s">
        <v>578</v>
      </c>
      <c r="F1187" t="s">
        <v>579</v>
      </c>
      <c r="G1187" t="s">
        <v>15</v>
      </c>
      <c r="H1187" t="s">
        <v>24</v>
      </c>
      <c r="I1187" t="s">
        <v>547</v>
      </c>
      <c r="J1187">
        <v>565</v>
      </c>
      <c r="K1187"/>
      <c r="N1187" t="s">
        <v>20</v>
      </c>
      <c r="P1187" t="s">
        <v>1073</v>
      </c>
      <c r="Q1187" t="s">
        <v>1073</v>
      </c>
      <c r="R1187" t="s">
        <v>1073</v>
      </c>
      <c r="S1187" t="str">
        <f t="shared" si="34"/>
        <v>NI&gt;10</v>
      </c>
    </row>
    <row r="1188" spans="1:19" x14ac:dyDescent="0.15">
      <c r="A1188">
        <v>1187</v>
      </c>
      <c r="B1188">
        <v>2019</v>
      </c>
      <c r="C1188" t="s">
        <v>713</v>
      </c>
      <c r="D1188" t="s">
        <v>714</v>
      </c>
      <c r="F1188" t="s">
        <v>23</v>
      </c>
      <c r="G1188" t="s">
        <v>23</v>
      </c>
      <c r="H1188" s="6" t="s">
        <v>71</v>
      </c>
      <c r="I1188" t="s">
        <v>546</v>
      </c>
      <c r="J1188">
        <v>585</v>
      </c>
      <c r="K1188"/>
      <c r="N1188" t="s">
        <v>36</v>
      </c>
      <c r="P1188" t="s">
        <v>1073</v>
      </c>
      <c r="Q1188" t="s">
        <v>1073</v>
      </c>
      <c r="R1188" t="s">
        <v>1073</v>
      </c>
      <c r="S1188" t="str">
        <f t="shared" si="34"/>
        <v/>
      </c>
    </row>
    <row r="1189" spans="1:19" x14ac:dyDescent="0.15">
      <c r="A1189">
        <v>1188</v>
      </c>
      <c r="B1189">
        <v>2019</v>
      </c>
      <c r="C1189" t="s">
        <v>167</v>
      </c>
      <c r="D1189" t="s">
        <v>168</v>
      </c>
      <c r="F1189" t="s">
        <v>23</v>
      </c>
      <c r="G1189" t="s">
        <v>23</v>
      </c>
      <c r="H1189" t="s">
        <v>16</v>
      </c>
      <c r="I1189" t="s">
        <v>548</v>
      </c>
      <c r="J1189">
        <v>525</v>
      </c>
      <c r="K1189"/>
      <c r="N1189" t="s">
        <v>36</v>
      </c>
      <c r="P1189" t="s">
        <v>1081</v>
      </c>
      <c r="Q1189" t="s">
        <v>1073</v>
      </c>
      <c r="R1189" t="s">
        <v>1073</v>
      </c>
      <c r="S1189" t="str">
        <f t="shared" si="34"/>
        <v/>
      </c>
    </row>
    <row r="1190" spans="1:19" x14ac:dyDescent="0.15">
      <c r="A1190">
        <v>1189</v>
      </c>
      <c r="B1190">
        <v>2019</v>
      </c>
      <c r="C1190" t="s">
        <v>180</v>
      </c>
      <c r="D1190" t="s">
        <v>181</v>
      </c>
      <c r="F1190" t="s">
        <v>23</v>
      </c>
      <c r="G1190" t="s">
        <v>23</v>
      </c>
      <c r="H1190" t="s">
        <v>24</v>
      </c>
      <c r="I1190" t="s">
        <v>547</v>
      </c>
      <c r="J1190">
        <v>395</v>
      </c>
      <c r="K1190"/>
      <c r="N1190" t="s">
        <v>36</v>
      </c>
      <c r="P1190" t="s">
        <v>1081</v>
      </c>
      <c r="Q1190" t="s">
        <v>1073</v>
      </c>
      <c r="R1190" t="s">
        <v>1073</v>
      </c>
      <c r="S1190" t="str">
        <f t="shared" si="34"/>
        <v/>
      </c>
    </row>
    <row r="1191" spans="1:19" x14ac:dyDescent="0.15">
      <c r="A1191">
        <v>1190</v>
      </c>
      <c r="B1191">
        <v>2019</v>
      </c>
      <c r="C1191" t="s">
        <v>214</v>
      </c>
      <c r="D1191" t="s">
        <v>215</v>
      </c>
      <c r="F1191" t="s">
        <v>23</v>
      </c>
      <c r="G1191" t="s">
        <v>23</v>
      </c>
      <c r="H1191" t="s">
        <v>16</v>
      </c>
      <c r="I1191" t="s">
        <v>548</v>
      </c>
      <c r="J1191">
        <v>525</v>
      </c>
      <c r="K1191"/>
      <c r="N1191" t="s">
        <v>36</v>
      </c>
      <c r="P1191" t="s">
        <v>1081</v>
      </c>
      <c r="Q1191" t="s">
        <v>1073</v>
      </c>
      <c r="R1191" t="s">
        <v>1073</v>
      </c>
      <c r="S1191" t="str">
        <f t="shared" si="34"/>
        <v/>
      </c>
    </row>
    <row r="1192" spans="1:19" x14ac:dyDescent="0.15">
      <c r="A1192">
        <v>1191</v>
      </c>
      <c r="B1192">
        <v>2019</v>
      </c>
      <c r="C1192" t="s">
        <v>272</v>
      </c>
      <c r="D1192" t="s">
        <v>296</v>
      </c>
      <c r="F1192" t="s">
        <v>23</v>
      </c>
      <c r="G1192" t="s">
        <v>23</v>
      </c>
      <c r="H1192" t="s">
        <v>67</v>
      </c>
      <c r="I1192" t="s">
        <v>546</v>
      </c>
      <c r="J1192">
        <v>585</v>
      </c>
      <c r="K1192"/>
      <c r="N1192" t="s">
        <v>36</v>
      </c>
      <c r="P1192" t="s">
        <v>1081</v>
      </c>
      <c r="Q1192" t="s">
        <v>1073</v>
      </c>
      <c r="R1192" t="s">
        <v>1073</v>
      </c>
      <c r="S1192" t="str">
        <f t="shared" si="34"/>
        <v/>
      </c>
    </row>
    <row r="1193" spans="1:19" x14ac:dyDescent="0.15">
      <c r="A1193">
        <v>1192</v>
      </c>
      <c r="B1193">
        <v>2019</v>
      </c>
      <c r="C1193" t="s">
        <v>272</v>
      </c>
      <c r="D1193" t="s">
        <v>273</v>
      </c>
      <c r="F1193" t="s">
        <v>23</v>
      </c>
      <c r="G1193" t="s">
        <v>23</v>
      </c>
      <c r="H1193" t="s">
        <v>24</v>
      </c>
      <c r="I1193" t="s">
        <v>547</v>
      </c>
      <c r="J1193">
        <v>295</v>
      </c>
      <c r="K1193"/>
      <c r="N1193" t="s">
        <v>36</v>
      </c>
      <c r="P1193" t="s">
        <v>1081</v>
      </c>
      <c r="Q1193" t="s">
        <v>1073</v>
      </c>
      <c r="R1193" t="s">
        <v>1073</v>
      </c>
      <c r="S1193" t="str">
        <f t="shared" si="34"/>
        <v/>
      </c>
    </row>
    <row r="1194" spans="1:19" x14ac:dyDescent="0.15">
      <c r="A1194">
        <v>1193</v>
      </c>
      <c r="B1194">
        <v>2019</v>
      </c>
      <c r="C1194" t="s">
        <v>167</v>
      </c>
      <c r="D1194" t="s">
        <v>168</v>
      </c>
      <c r="F1194" t="s">
        <v>23</v>
      </c>
      <c r="G1194" t="s">
        <v>23</v>
      </c>
      <c r="H1194" t="s">
        <v>24</v>
      </c>
      <c r="I1194" t="s">
        <v>547</v>
      </c>
      <c r="J1194">
        <v>295</v>
      </c>
      <c r="K1194"/>
      <c r="N1194" t="s">
        <v>20</v>
      </c>
      <c r="P1194" t="s">
        <v>1081</v>
      </c>
      <c r="Q1194" t="s">
        <v>1073</v>
      </c>
      <c r="R1194" t="s">
        <v>1073</v>
      </c>
      <c r="S1194" t="str">
        <f t="shared" si="34"/>
        <v/>
      </c>
    </row>
    <row r="1195" spans="1:19" x14ac:dyDescent="0.15">
      <c r="A1195">
        <v>1194</v>
      </c>
      <c r="B1195">
        <v>2019</v>
      </c>
      <c r="C1195" t="s">
        <v>317</v>
      </c>
      <c r="D1195" t="s">
        <v>298</v>
      </c>
      <c r="F1195" t="s">
        <v>23</v>
      </c>
      <c r="G1195" t="s">
        <v>23</v>
      </c>
      <c r="H1195" t="s">
        <v>67</v>
      </c>
      <c r="I1195" t="s">
        <v>548</v>
      </c>
      <c r="J1195">
        <v>525</v>
      </c>
      <c r="K1195"/>
      <c r="N1195" t="s">
        <v>20</v>
      </c>
      <c r="P1195">
        <v>0</v>
      </c>
      <c r="Q1195" t="s">
        <v>1073</v>
      </c>
      <c r="R1195" t="s">
        <v>1073</v>
      </c>
      <c r="S1195" t="str">
        <f t="shared" si="34"/>
        <v/>
      </c>
    </row>
    <row r="1196" spans="1:19" x14ac:dyDescent="0.15">
      <c r="A1196">
        <v>1195</v>
      </c>
      <c r="B1196">
        <v>2019</v>
      </c>
      <c r="C1196" t="s">
        <v>253</v>
      </c>
      <c r="D1196" t="s">
        <v>398</v>
      </c>
      <c r="F1196" t="s">
        <v>23</v>
      </c>
      <c r="G1196" t="s">
        <v>23</v>
      </c>
      <c r="H1196" t="s">
        <v>71</v>
      </c>
      <c r="I1196" t="s">
        <v>546</v>
      </c>
      <c r="J1196">
        <v>585</v>
      </c>
      <c r="K1196"/>
      <c r="N1196" t="s">
        <v>20</v>
      </c>
      <c r="P1196" t="s">
        <v>1073</v>
      </c>
      <c r="Q1196" t="s">
        <v>1073</v>
      </c>
      <c r="R1196" t="s">
        <v>1073</v>
      </c>
      <c r="S1196" t="str">
        <f t="shared" si="34"/>
        <v/>
      </c>
    </row>
    <row r="1197" spans="1:19" x14ac:dyDescent="0.15">
      <c r="A1197">
        <v>1196</v>
      </c>
      <c r="B1197">
        <v>2019</v>
      </c>
      <c r="C1197" t="s">
        <v>94</v>
      </c>
      <c r="D1197" t="s">
        <v>95</v>
      </c>
      <c r="F1197" t="s">
        <v>96</v>
      </c>
      <c r="G1197" t="s">
        <v>48</v>
      </c>
      <c r="H1197" t="s">
        <v>16</v>
      </c>
      <c r="I1197" t="s">
        <v>546</v>
      </c>
      <c r="J1197">
        <v>585</v>
      </c>
      <c r="K1197"/>
      <c r="N1197" t="s">
        <v>20</v>
      </c>
      <c r="P1197" t="s">
        <v>1073</v>
      </c>
      <c r="Q1197" t="s">
        <v>1073</v>
      </c>
      <c r="R1197" t="s">
        <v>1073</v>
      </c>
      <c r="S1197" t="str">
        <f t="shared" si="34"/>
        <v>NI&gt;10</v>
      </c>
    </row>
    <row r="1198" spans="1:19" x14ac:dyDescent="0.15">
      <c r="A1198">
        <v>1197</v>
      </c>
      <c r="B1198">
        <v>2019</v>
      </c>
      <c r="C1198" t="s">
        <v>216</v>
      </c>
      <c r="D1198" t="s">
        <v>217</v>
      </c>
      <c r="F1198" t="s">
        <v>23</v>
      </c>
      <c r="G1198" t="s">
        <v>23</v>
      </c>
      <c r="H1198" t="s">
        <v>71</v>
      </c>
      <c r="I1198" t="s">
        <v>546</v>
      </c>
      <c r="J1198">
        <v>585</v>
      </c>
      <c r="K1198"/>
      <c r="N1198" t="s">
        <v>36</v>
      </c>
      <c r="P1198" t="s">
        <v>1073</v>
      </c>
      <c r="Q1198" t="s">
        <v>1073</v>
      </c>
      <c r="R1198" t="s">
        <v>1073</v>
      </c>
      <c r="S1198" t="str">
        <f t="shared" si="34"/>
        <v/>
      </c>
    </row>
    <row r="1199" spans="1:19" x14ac:dyDescent="0.15">
      <c r="A1199">
        <v>1198</v>
      </c>
      <c r="B1199">
        <v>2019</v>
      </c>
      <c r="C1199" t="s">
        <v>245</v>
      </c>
      <c r="D1199" t="s">
        <v>246</v>
      </c>
      <c r="F1199" t="s">
        <v>23</v>
      </c>
      <c r="G1199" t="s">
        <v>23</v>
      </c>
      <c r="H1199" s="6" t="s">
        <v>63</v>
      </c>
      <c r="I1199" t="s">
        <v>546</v>
      </c>
      <c r="J1199">
        <v>585</v>
      </c>
      <c r="K1199"/>
      <c r="N1199" t="s">
        <v>20</v>
      </c>
      <c r="P1199">
        <v>0</v>
      </c>
      <c r="Q1199" t="s">
        <v>1073</v>
      </c>
      <c r="R1199" t="s">
        <v>1073</v>
      </c>
      <c r="S1199" t="str">
        <f t="shared" si="34"/>
        <v/>
      </c>
    </row>
    <row r="1200" spans="1:19" x14ac:dyDescent="0.15">
      <c r="A1200">
        <v>1199</v>
      </c>
      <c r="B1200">
        <v>2019</v>
      </c>
      <c r="C1200" t="s">
        <v>214</v>
      </c>
      <c r="D1200" t="s">
        <v>215</v>
      </c>
      <c r="F1200" t="s">
        <v>23</v>
      </c>
      <c r="G1200" t="s">
        <v>23</v>
      </c>
      <c r="H1200" t="s">
        <v>67</v>
      </c>
      <c r="I1200" t="s">
        <v>547</v>
      </c>
      <c r="J1200">
        <v>295</v>
      </c>
      <c r="K1200"/>
      <c r="N1200" t="s">
        <v>36</v>
      </c>
      <c r="P1200" t="s">
        <v>1081</v>
      </c>
      <c r="Q1200" t="s">
        <v>1073</v>
      </c>
      <c r="R1200" t="s">
        <v>1073</v>
      </c>
      <c r="S1200" t="str">
        <f t="shared" si="34"/>
        <v/>
      </c>
    </row>
    <row r="1201" spans="1:19" x14ac:dyDescent="0.15">
      <c r="A1201">
        <v>1200</v>
      </c>
      <c r="B1201">
        <v>2019</v>
      </c>
      <c r="C1201" t="s">
        <v>142</v>
      </c>
      <c r="D1201" t="s">
        <v>143</v>
      </c>
      <c r="F1201" t="s">
        <v>23</v>
      </c>
      <c r="G1201" t="s">
        <v>23</v>
      </c>
      <c r="H1201" t="s">
        <v>24</v>
      </c>
      <c r="I1201" t="s">
        <v>547</v>
      </c>
      <c r="J1201">
        <v>565</v>
      </c>
      <c r="K1201"/>
      <c r="N1201" t="s">
        <v>36</v>
      </c>
      <c r="P1201" t="s">
        <v>1081</v>
      </c>
      <c r="Q1201" t="s">
        <v>1073</v>
      </c>
      <c r="R1201" t="s">
        <v>1073</v>
      </c>
      <c r="S1201" t="str">
        <f t="shared" si="34"/>
        <v/>
      </c>
    </row>
    <row r="1202" spans="1:19" x14ac:dyDescent="0.15">
      <c r="A1202">
        <v>1201</v>
      </c>
      <c r="B1202">
        <v>2019</v>
      </c>
      <c r="C1202" t="s">
        <v>130</v>
      </c>
      <c r="D1202" t="s">
        <v>715</v>
      </c>
      <c r="F1202" t="s">
        <v>23</v>
      </c>
      <c r="G1202" t="s">
        <v>23</v>
      </c>
      <c r="H1202" t="s">
        <v>71</v>
      </c>
      <c r="I1202" t="s">
        <v>548</v>
      </c>
      <c r="J1202">
        <v>525</v>
      </c>
      <c r="K1202"/>
      <c r="N1202" t="s">
        <v>36</v>
      </c>
      <c r="P1202" t="s">
        <v>1073</v>
      </c>
      <c r="Q1202" t="s">
        <v>1073</v>
      </c>
      <c r="R1202" t="s">
        <v>1073</v>
      </c>
      <c r="S1202" t="str">
        <f t="shared" si="34"/>
        <v/>
      </c>
    </row>
    <row r="1203" spans="1:19" x14ac:dyDescent="0.15">
      <c r="A1203">
        <v>1202</v>
      </c>
      <c r="B1203">
        <v>2019</v>
      </c>
      <c r="C1203" t="s">
        <v>97</v>
      </c>
      <c r="D1203" t="s">
        <v>98</v>
      </c>
      <c r="F1203" t="s">
        <v>14</v>
      </c>
      <c r="G1203" t="s">
        <v>15</v>
      </c>
      <c r="H1203" s="6" t="s">
        <v>24</v>
      </c>
      <c r="I1203" t="s">
        <v>548</v>
      </c>
      <c r="J1203">
        <v>525</v>
      </c>
      <c r="K1203"/>
      <c r="N1203" t="s">
        <v>36</v>
      </c>
      <c r="P1203" t="s">
        <v>1073</v>
      </c>
      <c r="Q1203" t="s">
        <v>1073</v>
      </c>
      <c r="R1203" t="s">
        <v>1073</v>
      </c>
      <c r="S1203" t="str">
        <f t="shared" si="34"/>
        <v/>
      </c>
    </row>
    <row r="1204" spans="1:19" x14ac:dyDescent="0.15">
      <c r="A1204">
        <v>1203</v>
      </c>
      <c r="B1204">
        <v>2019</v>
      </c>
      <c r="C1204" t="s">
        <v>264</v>
      </c>
      <c r="D1204" t="s">
        <v>168</v>
      </c>
      <c r="F1204" t="s">
        <v>23</v>
      </c>
      <c r="G1204" t="s">
        <v>23</v>
      </c>
      <c r="H1204" t="s">
        <v>71</v>
      </c>
      <c r="I1204" t="s">
        <v>354</v>
      </c>
      <c r="J1204">
        <v>0</v>
      </c>
      <c r="K1204"/>
      <c r="N1204" t="s">
        <v>36</v>
      </c>
      <c r="P1204" t="s">
        <v>1073</v>
      </c>
      <c r="Q1204" t="s">
        <v>1073</v>
      </c>
      <c r="R1204" t="s">
        <v>1073</v>
      </c>
      <c r="S1204" t="str">
        <f t="shared" si="34"/>
        <v/>
      </c>
    </row>
    <row r="1205" spans="1:19" x14ac:dyDescent="0.15">
      <c r="A1205">
        <v>1204</v>
      </c>
      <c r="B1205">
        <v>2019</v>
      </c>
      <c r="C1205" t="s">
        <v>501</v>
      </c>
      <c r="D1205" t="s">
        <v>502</v>
      </c>
      <c r="F1205" t="s">
        <v>403</v>
      </c>
      <c r="G1205" t="s">
        <v>35</v>
      </c>
      <c r="H1205" t="s">
        <v>71</v>
      </c>
      <c r="I1205" t="s">
        <v>546</v>
      </c>
      <c r="J1205">
        <v>585</v>
      </c>
      <c r="K1205"/>
      <c r="N1205" t="s">
        <v>36</v>
      </c>
      <c r="P1205" t="s">
        <v>1073</v>
      </c>
      <c r="Q1205" t="s">
        <v>1073</v>
      </c>
      <c r="R1205" t="s">
        <v>1073</v>
      </c>
      <c r="S1205" t="str">
        <f t="shared" si="34"/>
        <v/>
      </c>
    </row>
    <row r="1206" spans="1:19" x14ac:dyDescent="0.15">
      <c r="A1206">
        <v>1205</v>
      </c>
      <c r="B1206">
        <v>2019</v>
      </c>
      <c r="C1206" t="s">
        <v>450</v>
      </c>
      <c r="D1206" t="s">
        <v>451</v>
      </c>
      <c r="F1206" t="s">
        <v>23</v>
      </c>
      <c r="G1206" t="s">
        <v>23</v>
      </c>
      <c r="H1206" t="s">
        <v>71</v>
      </c>
      <c r="I1206" t="s">
        <v>546</v>
      </c>
      <c r="J1206">
        <v>1135</v>
      </c>
      <c r="K1206"/>
      <c r="N1206" t="s">
        <v>36</v>
      </c>
      <c r="P1206" t="s">
        <v>1073</v>
      </c>
      <c r="Q1206" t="s">
        <v>1073</v>
      </c>
      <c r="R1206" t="s">
        <v>1073</v>
      </c>
      <c r="S1206" t="str">
        <f t="shared" si="34"/>
        <v/>
      </c>
    </row>
    <row r="1207" spans="1:19" x14ac:dyDescent="0.15">
      <c r="A1207">
        <v>1206</v>
      </c>
      <c r="B1207">
        <v>2019</v>
      </c>
      <c r="C1207" t="s">
        <v>623</v>
      </c>
      <c r="D1207" t="s">
        <v>709</v>
      </c>
      <c r="F1207" t="s">
        <v>83</v>
      </c>
      <c r="G1207" t="s">
        <v>35</v>
      </c>
      <c r="H1207" s="6" t="s">
        <v>16</v>
      </c>
      <c r="I1207" t="s">
        <v>548</v>
      </c>
      <c r="J1207">
        <v>525</v>
      </c>
      <c r="K1207"/>
      <c r="N1207" t="s">
        <v>36</v>
      </c>
      <c r="P1207" t="s">
        <v>1073</v>
      </c>
      <c r="Q1207" t="s">
        <v>1073</v>
      </c>
      <c r="R1207" t="s">
        <v>1073</v>
      </c>
      <c r="S1207" t="str">
        <f t="shared" si="34"/>
        <v/>
      </c>
    </row>
    <row r="1208" spans="1:19" x14ac:dyDescent="0.15">
      <c r="A1208">
        <v>1207</v>
      </c>
      <c r="B1208">
        <v>2019</v>
      </c>
      <c r="C1208" t="s">
        <v>507</v>
      </c>
      <c r="D1208" t="s">
        <v>508</v>
      </c>
      <c r="F1208" t="s">
        <v>23</v>
      </c>
      <c r="G1208" t="s">
        <v>23</v>
      </c>
      <c r="H1208" t="s">
        <v>16</v>
      </c>
      <c r="I1208" t="s">
        <v>548</v>
      </c>
      <c r="J1208">
        <v>525</v>
      </c>
      <c r="K1208"/>
      <c r="N1208" t="s">
        <v>36</v>
      </c>
      <c r="P1208" t="s">
        <v>1081</v>
      </c>
      <c r="Q1208" t="s">
        <v>1073</v>
      </c>
      <c r="R1208" t="s">
        <v>1073</v>
      </c>
      <c r="S1208" t="str">
        <f t="shared" si="34"/>
        <v/>
      </c>
    </row>
    <row r="1209" spans="1:19" x14ac:dyDescent="0.15">
      <c r="A1209">
        <v>1208</v>
      </c>
      <c r="B1209">
        <v>2019</v>
      </c>
      <c r="C1209" t="s">
        <v>716</v>
      </c>
      <c r="D1209" t="s">
        <v>717</v>
      </c>
      <c r="F1209" t="s">
        <v>1080</v>
      </c>
      <c r="G1209" t="s">
        <v>15</v>
      </c>
      <c r="H1209" t="s">
        <v>71</v>
      </c>
      <c r="I1209" t="s">
        <v>546</v>
      </c>
      <c r="J1209">
        <v>585</v>
      </c>
      <c r="K1209"/>
      <c r="N1209" t="s">
        <v>20</v>
      </c>
      <c r="P1209" t="s">
        <v>1073</v>
      </c>
      <c r="Q1209" t="s">
        <v>1073</v>
      </c>
      <c r="R1209" t="s">
        <v>1073</v>
      </c>
      <c r="S1209" t="str">
        <f t="shared" si="34"/>
        <v>NI&gt;10</v>
      </c>
    </row>
    <row r="1210" spans="1:19" x14ac:dyDescent="0.15">
      <c r="A1210">
        <v>1209</v>
      </c>
      <c r="B1210">
        <v>2019</v>
      </c>
      <c r="C1210" t="s">
        <v>245</v>
      </c>
      <c r="D1210" t="s">
        <v>246</v>
      </c>
      <c r="E1210" t="s">
        <v>332</v>
      </c>
      <c r="F1210" t="s">
        <v>23</v>
      </c>
      <c r="G1210" t="s">
        <v>23</v>
      </c>
      <c r="H1210" s="6" t="s">
        <v>63</v>
      </c>
      <c r="I1210" t="s">
        <v>354</v>
      </c>
      <c r="J1210">
        <v>0</v>
      </c>
      <c r="K1210"/>
      <c r="N1210" t="s">
        <v>36</v>
      </c>
      <c r="P1210">
        <v>0</v>
      </c>
      <c r="Q1210" t="s">
        <v>1073</v>
      </c>
      <c r="R1210" t="s">
        <v>1073</v>
      </c>
      <c r="S1210" t="str">
        <f t="shared" si="34"/>
        <v/>
      </c>
    </row>
    <row r="1211" spans="1:19" x14ac:dyDescent="0.15">
      <c r="A1211">
        <v>1210</v>
      </c>
      <c r="B1211">
        <v>2019</v>
      </c>
      <c r="C1211" t="s">
        <v>531</v>
      </c>
      <c r="D1211" t="s">
        <v>62</v>
      </c>
      <c r="F1211" t="s">
        <v>14</v>
      </c>
      <c r="G1211" t="s">
        <v>15</v>
      </c>
      <c r="H1211" t="s">
        <v>16</v>
      </c>
      <c r="I1211" t="s">
        <v>546</v>
      </c>
      <c r="J1211">
        <v>1135</v>
      </c>
      <c r="K1211"/>
      <c r="N1211" t="s">
        <v>20</v>
      </c>
      <c r="P1211" t="s">
        <v>1073</v>
      </c>
      <c r="Q1211" t="s">
        <v>1073</v>
      </c>
      <c r="R1211" t="s">
        <v>1073</v>
      </c>
      <c r="S1211" t="str">
        <f t="shared" si="34"/>
        <v/>
      </c>
    </row>
    <row r="1212" spans="1:19" x14ac:dyDescent="0.15">
      <c r="A1212">
        <v>1211</v>
      </c>
      <c r="B1212">
        <v>2019</v>
      </c>
      <c r="C1212" t="s">
        <v>126</v>
      </c>
      <c r="D1212" t="s">
        <v>511</v>
      </c>
      <c r="F1212" t="s">
        <v>96</v>
      </c>
      <c r="G1212" t="s">
        <v>48</v>
      </c>
      <c r="H1212" t="s">
        <v>67</v>
      </c>
      <c r="I1212" t="s">
        <v>547</v>
      </c>
      <c r="J1212">
        <v>295</v>
      </c>
      <c r="K1212"/>
      <c r="N1212" t="s">
        <v>36</v>
      </c>
      <c r="P1212">
        <v>0</v>
      </c>
      <c r="Q1212" t="s">
        <v>1073</v>
      </c>
      <c r="R1212" t="s">
        <v>1073</v>
      </c>
      <c r="S1212" t="str">
        <f t="shared" si="34"/>
        <v>NI&gt;10</v>
      </c>
    </row>
    <row r="1213" spans="1:19" x14ac:dyDescent="0.15">
      <c r="A1213">
        <v>1212</v>
      </c>
      <c r="B1213">
        <v>2019</v>
      </c>
      <c r="C1213" t="s">
        <v>718</v>
      </c>
      <c r="D1213" t="s">
        <v>719</v>
      </c>
      <c r="F1213" t="s">
        <v>23</v>
      </c>
      <c r="G1213" t="s">
        <v>23</v>
      </c>
      <c r="H1213" t="s">
        <v>49</v>
      </c>
      <c r="I1213" t="s">
        <v>546</v>
      </c>
      <c r="J1213">
        <v>685</v>
      </c>
      <c r="K1213"/>
      <c r="N1213" t="s">
        <v>36</v>
      </c>
      <c r="P1213">
        <v>0</v>
      </c>
      <c r="Q1213" t="s">
        <v>1073</v>
      </c>
      <c r="R1213" t="s">
        <v>1073</v>
      </c>
      <c r="S1213" t="str">
        <f t="shared" si="34"/>
        <v/>
      </c>
    </row>
    <row r="1214" spans="1:19" x14ac:dyDescent="0.15">
      <c r="A1214">
        <v>1213</v>
      </c>
      <c r="B1214">
        <v>2019</v>
      </c>
      <c r="C1214" t="s">
        <v>720</v>
      </c>
      <c r="D1214" t="s">
        <v>52</v>
      </c>
      <c r="F1214" t="s">
        <v>53</v>
      </c>
      <c r="G1214" t="s">
        <v>48</v>
      </c>
      <c r="H1214" t="s">
        <v>67</v>
      </c>
      <c r="I1214" t="s">
        <v>546</v>
      </c>
      <c r="J1214">
        <v>585</v>
      </c>
      <c r="K1214"/>
      <c r="N1214" t="s">
        <v>20</v>
      </c>
      <c r="P1214" t="s">
        <v>1073</v>
      </c>
      <c r="Q1214" t="s">
        <v>1073</v>
      </c>
      <c r="R1214" t="s">
        <v>1073</v>
      </c>
      <c r="S1214" t="str">
        <f t="shared" si="34"/>
        <v>NI&gt;10</v>
      </c>
    </row>
    <row r="1215" spans="1:19" x14ac:dyDescent="0.15">
      <c r="A1215">
        <v>1214</v>
      </c>
      <c r="B1215">
        <v>2019</v>
      </c>
      <c r="C1215" t="s">
        <v>321</v>
      </c>
      <c r="D1215" t="s">
        <v>432</v>
      </c>
      <c r="F1215" t="s">
        <v>23</v>
      </c>
      <c r="G1215" t="s">
        <v>23</v>
      </c>
      <c r="H1215" t="s">
        <v>16</v>
      </c>
      <c r="I1215" t="s">
        <v>546</v>
      </c>
      <c r="J1215">
        <v>685</v>
      </c>
      <c r="K1215"/>
      <c r="N1215" t="s">
        <v>36</v>
      </c>
      <c r="P1215" t="s">
        <v>1084</v>
      </c>
      <c r="Q1215" t="s">
        <v>1073</v>
      </c>
      <c r="R1215" t="s">
        <v>1073</v>
      </c>
      <c r="S1215" t="str">
        <f t="shared" si="34"/>
        <v/>
      </c>
    </row>
    <row r="1216" spans="1:19" x14ac:dyDescent="0.15">
      <c r="A1216">
        <v>1215</v>
      </c>
      <c r="B1216">
        <v>2019</v>
      </c>
      <c r="C1216" t="s">
        <v>180</v>
      </c>
      <c r="D1216" t="s">
        <v>181</v>
      </c>
      <c r="F1216" t="s">
        <v>23</v>
      </c>
      <c r="G1216" t="s">
        <v>23</v>
      </c>
      <c r="H1216" s="6" t="s">
        <v>24</v>
      </c>
      <c r="I1216" t="s">
        <v>547</v>
      </c>
      <c r="J1216">
        <v>295</v>
      </c>
      <c r="K1216"/>
      <c r="N1216" t="s">
        <v>36</v>
      </c>
      <c r="P1216" t="s">
        <v>1081</v>
      </c>
      <c r="Q1216" t="s">
        <v>1073</v>
      </c>
      <c r="R1216" t="s">
        <v>1073</v>
      </c>
      <c r="S1216" t="str">
        <f t="shared" si="34"/>
        <v/>
      </c>
    </row>
    <row r="1217" spans="1:19" x14ac:dyDescent="0.15">
      <c r="A1217">
        <v>1216</v>
      </c>
      <c r="B1217">
        <v>2019</v>
      </c>
      <c r="C1217" t="s">
        <v>270</v>
      </c>
      <c r="D1217" t="s">
        <v>284</v>
      </c>
      <c r="F1217" t="s">
        <v>23</v>
      </c>
      <c r="G1217" t="s">
        <v>23</v>
      </c>
      <c r="H1217" s="6" t="s">
        <v>71</v>
      </c>
      <c r="I1217" t="s">
        <v>354</v>
      </c>
      <c r="J1217">
        <v>0</v>
      </c>
      <c r="K1217"/>
      <c r="N1217" t="s">
        <v>36</v>
      </c>
      <c r="P1217" t="s">
        <v>1073</v>
      </c>
      <c r="Q1217" t="s">
        <v>1073</v>
      </c>
      <c r="R1217" t="s">
        <v>1073</v>
      </c>
      <c r="S1217" t="str">
        <f t="shared" si="34"/>
        <v/>
      </c>
    </row>
    <row r="1218" spans="1:19" x14ac:dyDescent="0.15">
      <c r="A1218">
        <v>1217</v>
      </c>
      <c r="B1218">
        <v>2019</v>
      </c>
      <c r="C1218" t="s">
        <v>513</v>
      </c>
      <c r="D1218" t="s">
        <v>514</v>
      </c>
      <c r="F1218" t="s">
        <v>23</v>
      </c>
      <c r="G1218" t="s">
        <v>23</v>
      </c>
      <c r="H1218" t="s">
        <v>16</v>
      </c>
      <c r="I1218" t="s">
        <v>546</v>
      </c>
      <c r="J1218">
        <v>585</v>
      </c>
      <c r="K1218"/>
      <c r="N1218" t="s">
        <v>36</v>
      </c>
      <c r="P1218" t="s">
        <v>1081</v>
      </c>
      <c r="Q1218" t="s">
        <v>1073</v>
      </c>
      <c r="R1218" t="s">
        <v>1073</v>
      </c>
      <c r="S1218" t="str">
        <f t="shared" ref="S1218:S1281" si="35">IF(ISNUMBER(SEARCH(F1218,$AF$12)),"","NI&gt;10")</f>
        <v/>
      </c>
    </row>
    <row r="1219" spans="1:19" x14ac:dyDescent="0.15">
      <c r="A1219">
        <v>1218</v>
      </c>
      <c r="B1219">
        <v>2019</v>
      </c>
      <c r="C1219" t="s">
        <v>245</v>
      </c>
      <c r="D1219" t="s">
        <v>246</v>
      </c>
      <c r="F1219" t="s">
        <v>23</v>
      </c>
      <c r="G1219" t="s">
        <v>23</v>
      </c>
      <c r="H1219" s="6" t="s">
        <v>67</v>
      </c>
      <c r="I1219" t="s">
        <v>546</v>
      </c>
      <c r="J1219">
        <v>685</v>
      </c>
      <c r="K1219"/>
      <c r="N1219" t="s">
        <v>50</v>
      </c>
      <c r="P1219">
        <v>0</v>
      </c>
      <c r="Q1219" t="s">
        <v>1073</v>
      </c>
      <c r="R1219" t="s">
        <v>1073</v>
      </c>
      <c r="S1219" t="str">
        <f t="shared" si="35"/>
        <v/>
      </c>
    </row>
    <row r="1220" spans="1:19" x14ac:dyDescent="0.15">
      <c r="A1220">
        <v>1219</v>
      </c>
      <c r="B1220">
        <v>2019</v>
      </c>
      <c r="C1220" t="s">
        <v>721</v>
      </c>
      <c r="D1220" t="s">
        <v>722</v>
      </c>
      <c r="F1220" t="s">
        <v>23</v>
      </c>
      <c r="G1220" t="s">
        <v>23</v>
      </c>
      <c r="H1220" s="6" t="s">
        <v>16</v>
      </c>
      <c r="I1220" t="s">
        <v>546</v>
      </c>
      <c r="J1220">
        <v>585</v>
      </c>
      <c r="K1220"/>
      <c r="N1220" t="s">
        <v>20</v>
      </c>
      <c r="P1220" t="s">
        <v>1085</v>
      </c>
      <c r="Q1220" t="s">
        <v>1082</v>
      </c>
      <c r="R1220" t="s">
        <v>1073</v>
      </c>
      <c r="S1220" t="str">
        <f t="shared" si="35"/>
        <v/>
      </c>
    </row>
    <row r="1221" spans="1:19" x14ac:dyDescent="0.15">
      <c r="A1221">
        <v>1220</v>
      </c>
      <c r="B1221">
        <v>2019</v>
      </c>
      <c r="C1221" t="s">
        <v>239</v>
      </c>
      <c r="D1221" t="s">
        <v>240</v>
      </c>
      <c r="F1221" t="s">
        <v>23</v>
      </c>
      <c r="G1221" t="s">
        <v>23</v>
      </c>
      <c r="H1221" t="s">
        <v>24</v>
      </c>
      <c r="I1221" t="s">
        <v>547</v>
      </c>
      <c r="J1221">
        <v>295</v>
      </c>
      <c r="K1221"/>
      <c r="N1221" t="s">
        <v>20</v>
      </c>
      <c r="P1221" t="s">
        <v>1081</v>
      </c>
      <c r="Q1221" t="s">
        <v>1073</v>
      </c>
      <c r="R1221" t="s">
        <v>1073</v>
      </c>
      <c r="S1221" t="str">
        <f t="shared" si="35"/>
        <v/>
      </c>
    </row>
    <row r="1222" spans="1:19" x14ac:dyDescent="0.15">
      <c r="A1222">
        <v>1221</v>
      </c>
      <c r="B1222">
        <v>2019</v>
      </c>
      <c r="C1222" t="s">
        <v>216</v>
      </c>
      <c r="D1222" t="s">
        <v>217</v>
      </c>
      <c r="F1222" t="s">
        <v>23</v>
      </c>
      <c r="G1222" t="s">
        <v>23</v>
      </c>
      <c r="H1222" s="6" t="s">
        <v>71</v>
      </c>
      <c r="I1222" t="s">
        <v>548</v>
      </c>
      <c r="J1222">
        <v>1325</v>
      </c>
      <c r="K1222"/>
      <c r="N1222" t="s">
        <v>36</v>
      </c>
      <c r="P1222" t="s">
        <v>1073</v>
      </c>
      <c r="Q1222" t="s">
        <v>1073</v>
      </c>
      <c r="R1222" t="s">
        <v>1073</v>
      </c>
      <c r="S1222" t="str">
        <f t="shared" si="35"/>
        <v/>
      </c>
    </row>
    <row r="1223" spans="1:19" x14ac:dyDescent="0.15">
      <c r="A1223">
        <v>1222</v>
      </c>
      <c r="B1223">
        <v>2019</v>
      </c>
      <c r="C1223" t="s">
        <v>272</v>
      </c>
      <c r="D1223" t="s">
        <v>296</v>
      </c>
      <c r="F1223" t="s">
        <v>23</v>
      </c>
      <c r="G1223" t="s">
        <v>23</v>
      </c>
      <c r="H1223" t="s">
        <v>24</v>
      </c>
      <c r="I1223" t="s">
        <v>25</v>
      </c>
      <c r="J1223">
        <v>275</v>
      </c>
      <c r="K1223"/>
      <c r="N1223" t="s">
        <v>36</v>
      </c>
      <c r="P1223" t="s">
        <v>1081</v>
      </c>
      <c r="Q1223" t="s">
        <v>1073</v>
      </c>
      <c r="R1223" t="s">
        <v>1073</v>
      </c>
      <c r="S1223" t="str">
        <f t="shared" si="35"/>
        <v/>
      </c>
    </row>
    <row r="1224" spans="1:19" x14ac:dyDescent="0.15">
      <c r="A1224">
        <v>1223</v>
      </c>
      <c r="B1224">
        <v>2019</v>
      </c>
      <c r="C1224" t="s">
        <v>723</v>
      </c>
      <c r="D1224" t="s">
        <v>724</v>
      </c>
      <c r="F1224" t="s">
        <v>14</v>
      </c>
      <c r="G1224" t="s">
        <v>15</v>
      </c>
      <c r="H1224" t="s">
        <v>71</v>
      </c>
      <c r="I1224" t="s">
        <v>354</v>
      </c>
      <c r="J1224">
        <v>0</v>
      </c>
      <c r="K1224"/>
      <c r="N1224" t="s">
        <v>36</v>
      </c>
      <c r="P1224" t="s">
        <v>1073</v>
      </c>
      <c r="Q1224" t="s">
        <v>1073</v>
      </c>
      <c r="R1224" t="s">
        <v>1073</v>
      </c>
      <c r="S1224" t="str">
        <f t="shared" si="35"/>
        <v/>
      </c>
    </row>
    <row r="1225" spans="1:19" x14ac:dyDescent="0.15">
      <c r="A1225">
        <v>1224</v>
      </c>
      <c r="B1225">
        <v>2019</v>
      </c>
      <c r="C1225" t="s">
        <v>56</v>
      </c>
      <c r="D1225" t="s">
        <v>57</v>
      </c>
      <c r="F1225" t="s">
        <v>23</v>
      </c>
      <c r="G1225" t="s">
        <v>23</v>
      </c>
      <c r="H1225" t="s">
        <v>24</v>
      </c>
      <c r="I1225" t="s">
        <v>547</v>
      </c>
      <c r="J1225">
        <v>295</v>
      </c>
      <c r="K1225"/>
      <c r="N1225" t="s">
        <v>20</v>
      </c>
      <c r="P1225" t="s">
        <v>1081</v>
      </c>
      <c r="Q1225" t="s">
        <v>1073</v>
      </c>
      <c r="R1225" t="s">
        <v>1073</v>
      </c>
      <c r="S1225" t="str">
        <f t="shared" si="35"/>
        <v/>
      </c>
    </row>
    <row r="1226" spans="1:19" x14ac:dyDescent="0.15">
      <c r="A1226">
        <v>1225</v>
      </c>
      <c r="B1226">
        <v>2019</v>
      </c>
      <c r="C1226" t="s">
        <v>221</v>
      </c>
      <c r="D1226" t="s">
        <v>222</v>
      </c>
      <c r="F1226" t="s">
        <v>14</v>
      </c>
      <c r="G1226" t="s">
        <v>15</v>
      </c>
      <c r="H1226" t="s">
        <v>24</v>
      </c>
      <c r="I1226" t="s">
        <v>547</v>
      </c>
      <c r="J1226">
        <v>295</v>
      </c>
      <c r="K1226"/>
      <c r="N1226" t="s">
        <v>36</v>
      </c>
      <c r="P1226" t="s">
        <v>1073</v>
      </c>
      <c r="Q1226" t="s">
        <v>1073</v>
      </c>
      <c r="R1226" t="s">
        <v>1073</v>
      </c>
      <c r="S1226" t="str">
        <f t="shared" si="35"/>
        <v/>
      </c>
    </row>
    <row r="1227" spans="1:19" x14ac:dyDescent="0.15">
      <c r="A1227">
        <v>1226</v>
      </c>
      <c r="B1227">
        <v>2019</v>
      </c>
      <c r="C1227" t="s">
        <v>518</v>
      </c>
      <c r="D1227" t="s">
        <v>286</v>
      </c>
      <c r="F1227" t="s">
        <v>23</v>
      </c>
      <c r="G1227" t="s">
        <v>23</v>
      </c>
      <c r="H1227" t="s">
        <v>63</v>
      </c>
      <c r="I1227" t="s">
        <v>548</v>
      </c>
      <c r="J1227">
        <v>525</v>
      </c>
      <c r="K1227"/>
      <c r="N1227" t="s">
        <v>36</v>
      </c>
      <c r="P1227" t="s">
        <v>1073</v>
      </c>
      <c r="Q1227" t="s">
        <v>1073</v>
      </c>
      <c r="R1227" t="s">
        <v>1073</v>
      </c>
      <c r="S1227" t="str">
        <f t="shared" si="35"/>
        <v/>
      </c>
    </row>
    <row r="1228" spans="1:19" x14ac:dyDescent="0.15">
      <c r="A1228">
        <v>1227</v>
      </c>
      <c r="B1228">
        <v>2019</v>
      </c>
      <c r="C1228" t="s">
        <v>126</v>
      </c>
      <c r="D1228" t="s">
        <v>257</v>
      </c>
      <c r="F1228" t="s">
        <v>96</v>
      </c>
      <c r="G1228" t="s">
        <v>48</v>
      </c>
      <c r="H1228" t="s">
        <v>49</v>
      </c>
      <c r="I1228" t="s">
        <v>547</v>
      </c>
      <c r="J1228">
        <v>295</v>
      </c>
      <c r="K1228"/>
      <c r="N1228" t="s">
        <v>50</v>
      </c>
      <c r="P1228">
        <v>0</v>
      </c>
      <c r="Q1228" t="s">
        <v>1073</v>
      </c>
      <c r="R1228" t="s">
        <v>1073</v>
      </c>
      <c r="S1228" t="str">
        <f t="shared" si="35"/>
        <v>NI&gt;10</v>
      </c>
    </row>
    <row r="1229" spans="1:19" x14ac:dyDescent="0.15">
      <c r="A1229">
        <v>1228</v>
      </c>
      <c r="B1229">
        <v>2019</v>
      </c>
      <c r="C1229" t="s">
        <v>586</v>
      </c>
      <c r="D1229" t="s">
        <v>725</v>
      </c>
      <c r="F1229" t="s">
        <v>1090</v>
      </c>
      <c r="G1229" t="s">
        <v>35</v>
      </c>
      <c r="H1229" t="s">
        <v>16</v>
      </c>
      <c r="I1229" t="s">
        <v>354</v>
      </c>
      <c r="J1229">
        <v>0</v>
      </c>
      <c r="K1229"/>
      <c r="N1229" t="s">
        <v>36</v>
      </c>
      <c r="P1229" t="s">
        <v>1073</v>
      </c>
      <c r="Q1229" t="s">
        <v>1073</v>
      </c>
      <c r="R1229" t="s">
        <v>1073</v>
      </c>
      <c r="S1229" t="str">
        <f t="shared" si="35"/>
        <v>NI&gt;10</v>
      </c>
    </row>
    <row r="1230" spans="1:19" x14ac:dyDescent="0.15">
      <c r="A1230">
        <v>1229</v>
      </c>
      <c r="B1230">
        <v>2019</v>
      </c>
      <c r="C1230" t="s">
        <v>201</v>
      </c>
      <c r="D1230" t="s">
        <v>637</v>
      </c>
      <c r="F1230" t="s">
        <v>203</v>
      </c>
      <c r="G1230" t="s">
        <v>43</v>
      </c>
      <c r="H1230" t="s">
        <v>24</v>
      </c>
      <c r="I1230" t="s">
        <v>547</v>
      </c>
      <c r="J1230">
        <v>295</v>
      </c>
      <c r="K1230"/>
      <c r="N1230" t="s">
        <v>20</v>
      </c>
      <c r="P1230" t="s">
        <v>1073</v>
      </c>
      <c r="Q1230" t="s">
        <v>1073</v>
      </c>
      <c r="R1230" t="s">
        <v>1073</v>
      </c>
      <c r="S1230" t="str">
        <f t="shared" si="35"/>
        <v>NI&gt;10</v>
      </c>
    </row>
    <row r="1231" spans="1:19" x14ac:dyDescent="0.15">
      <c r="A1231">
        <v>1230</v>
      </c>
      <c r="B1231">
        <v>2019</v>
      </c>
      <c r="C1231" t="s">
        <v>75</v>
      </c>
      <c r="D1231" t="s">
        <v>76</v>
      </c>
      <c r="F1231" t="s">
        <v>23</v>
      </c>
      <c r="G1231" t="s">
        <v>23</v>
      </c>
      <c r="H1231" t="s">
        <v>16</v>
      </c>
      <c r="I1231" t="s">
        <v>548</v>
      </c>
      <c r="J1231">
        <v>525</v>
      </c>
      <c r="K1231"/>
      <c r="N1231" t="s">
        <v>36</v>
      </c>
      <c r="P1231" t="s">
        <v>1081</v>
      </c>
      <c r="Q1231" t="s">
        <v>1073</v>
      </c>
      <c r="R1231" t="s">
        <v>1073</v>
      </c>
      <c r="S1231" t="str">
        <f t="shared" si="35"/>
        <v/>
      </c>
    </row>
    <row r="1232" spans="1:19" x14ac:dyDescent="0.15">
      <c r="A1232">
        <v>1231</v>
      </c>
      <c r="B1232">
        <v>2019</v>
      </c>
      <c r="C1232" t="s">
        <v>231</v>
      </c>
      <c r="D1232" t="s">
        <v>520</v>
      </c>
      <c r="F1232" t="s">
        <v>23</v>
      </c>
      <c r="G1232" t="s">
        <v>23</v>
      </c>
      <c r="H1232" s="6" t="s">
        <v>24</v>
      </c>
      <c r="I1232" t="s">
        <v>547</v>
      </c>
      <c r="J1232">
        <v>295</v>
      </c>
      <c r="K1232"/>
      <c r="N1232" t="s">
        <v>36</v>
      </c>
      <c r="P1232" t="s">
        <v>1081</v>
      </c>
      <c r="Q1232" t="s">
        <v>1073</v>
      </c>
      <c r="R1232" t="s">
        <v>1073</v>
      </c>
      <c r="S1232" t="str">
        <f t="shared" si="35"/>
        <v/>
      </c>
    </row>
    <row r="1233" spans="1:19" x14ac:dyDescent="0.15">
      <c r="A1233">
        <v>1232</v>
      </c>
      <c r="B1233">
        <v>2019</v>
      </c>
      <c r="C1233" t="s">
        <v>331</v>
      </c>
      <c r="D1233" t="s">
        <v>246</v>
      </c>
      <c r="F1233" t="s">
        <v>23</v>
      </c>
      <c r="G1233" t="s">
        <v>23</v>
      </c>
      <c r="H1233" t="s">
        <v>16</v>
      </c>
      <c r="I1233" t="s">
        <v>548</v>
      </c>
      <c r="J1233">
        <v>525</v>
      </c>
      <c r="K1233"/>
      <c r="N1233" t="s">
        <v>36</v>
      </c>
      <c r="P1233" t="s">
        <v>1081</v>
      </c>
      <c r="Q1233" t="s">
        <v>1073</v>
      </c>
      <c r="R1233" t="s">
        <v>1073</v>
      </c>
      <c r="S1233" t="str">
        <f t="shared" si="35"/>
        <v/>
      </c>
    </row>
    <row r="1234" spans="1:19" x14ac:dyDescent="0.15">
      <c r="A1234">
        <v>1233</v>
      </c>
      <c r="B1234">
        <v>2019</v>
      </c>
      <c r="C1234" t="s">
        <v>183</v>
      </c>
      <c r="D1234" t="s">
        <v>726</v>
      </c>
      <c r="F1234" t="s">
        <v>335</v>
      </c>
      <c r="G1234" t="s">
        <v>43</v>
      </c>
      <c r="H1234" t="s">
        <v>71</v>
      </c>
      <c r="I1234" t="s">
        <v>546</v>
      </c>
      <c r="J1234">
        <v>585</v>
      </c>
      <c r="K1234"/>
      <c r="N1234" t="s">
        <v>36</v>
      </c>
      <c r="P1234" t="s">
        <v>1073</v>
      </c>
      <c r="Q1234" t="s">
        <v>1073</v>
      </c>
      <c r="R1234" t="s">
        <v>1073</v>
      </c>
      <c r="S1234" t="str">
        <f t="shared" si="35"/>
        <v>NI&gt;10</v>
      </c>
    </row>
    <row r="1235" spans="1:19" x14ac:dyDescent="0.15">
      <c r="A1235">
        <v>1234</v>
      </c>
      <c r="B1235">
        <v>2019</v>
      </c>
      <c r="C1235" t="s">
        <v>258</v>
      </c>
      <c r="D1235" t="s">
        <v>101</v>
      </c>
      <c r="F1235" t="s">
        <v>23</v>
      </c>
      <c r="G1235" t="s">
        <v>23</v>
      </c>
      <c r="H1235" t="s">
        <v>60</v>
      </c>
      <c r="I1235" t="s">
        <v>547</v>
      </c>
      <c r="J1235">
        <v>295</v>
      </c>
      <c r="K1235"/>
      <c r="N1235" t="s">
        <v>36</v>
      </c>
      <c r="P1235" t="s">
        <v>1081</v>
      </c>
      <c r="Q1235" t="s">
        <v>1073</v>
      </c>
      <c r="R1235" t="s">
        <v>1073</v>
      </c>
      <c r="S1235" t="str">
        <f t="shared" si="35"/>
        <v/>
      </c>
    </row>
    <row r="1236" spans="1:19" x14ac:dyDescent="0.15">
      <c r="A1236">
        <v>1235</v>
      </c>
      <c r="B1236">
        <v>2019</v>
      </c>
      <c r="C1236" t="s">
        <v>180</v>
      </c>
      <c r="D1236" t="s">
        <v>181</v>
      </c>
      <c r="F1236" t="s">
        <v>23</v>
      </c>
      <c r="G1236" t="s">
        <v>23</v>
      </c>
      <c r="H1236" s="6" t="s">
        <v>24</v>
      </c>
      <c r="I1236" t="s">
        <v>547</v>
      </c>
      <c r="J1236">
        <v>295</v>
      </c>
      <c r="K1236"/>
      <c r="N1236" t="s">
        <v>20</v>
      </c>
      <c r="P1236" t="s">
        <v>1081</v>
      </c>
      <c r="Q1236" t="s">
        <v>1073</v>
      </c>
      <c r="R1236" t="s">
        <v>1073</v>
      </c>
      <c r="S1236" t="str">
        <f t="shared" si="35"/>
        <v/>
      </c>
    </row>
    <row r="1237" spans="1:19" x14ac:dyDescent="0.15">
      <c r="A1237">
        <v>1236</v>
      </c>
      <c r="B1237">
        <v>2019</v>
      </c>
      <c r="C1237" t="s">
        <v>382</v>
      </c>
      <c r="D1237" t="s">
        <v>383</v>
      </c>
      <c r="F1237" t="s">
        <v>23</v>
      </c>
      <c r="G1237" t="s">
        <v>23</v>
      </c>
      <c r="H1237" t="s">
        <v>67</v>
      </c>
      <c r="I1237" t="s">
        <v>546</v>
      </c>
      <c r="J1237">
        <v>585</v>
      </c>
      <c r="K1237"/>
      <c r="N1237" t="s">
        <v>36</v>
      </c>
      <c r="P1237">
        <v>0</v>
      </c>
      <c r="Q1237" t="s">
        <v>1073</v>
      </c>
      <c r="R1237" t="s">
        <v>1073</v>
      </c>
      <c r="S1237" t="str">
        <f t="shared" si="35"/>
        <v/>
      </c>
    </row>
    <row r="1238" spans="1:19" x14ac:dyDescent="0.15">
      <c r="A1238">
        <v>1237</v>
      </c>
      <c r="B1238">
        <v>2019</v>
      </c>
      <c r="C1238" t="s">
        <v>727</v>
      </c>
      <c r="D1238" t="s">
        <v>614</v>
      </c>
      <c r="F1238" t="s">
        <v>23</v>
      </c>
      <c r="G1238" t="s">
        <v>23</v>
      </c>
      <c r="H1238" t="s">
        <v>63</v>
      </c>
      <c r="I1238" t="s">
        <v>546</v>
      </c>
      <c r="J1238">
        <v>1135</v>
      </c>
      <c r="K1238"/>
      <c r="N1238" t="s">
        <v>36</v>
      </c>
      <c r="P1238" t="s">
        <v>1073</v>
      </c>
      <c r="Q1238" t="s">
        <v>1073</v>
      </c>
      <c r="R1238" t="s">
        <v>1073</v>
      </c>
      <c r="S1238" t="str">
        <f t="shared" si="35"/>
        <v/>
      </c>
    </row>
    <row r="1239" spans="1:19" x14ac:dyDescent="0.15">
      <c r="A1239">
        <v>1238</v>
      </c>
      <c r="B1239">
        <v>2019</v>
      </c>
      <c r="C1239" t="s">
        <v>408</v>
      </c>
      <c r="D1239" t="s">
        <v>261</v>
      </c>
      <c r="F1239" t="s">
        <v>23</v>
      </c>
      <c r="G1239" t="s">
        <v>23</v>
      </c>
      <c r="H1239" t="s">
        <v>60</v>
      </c>
      <c r="I1239" t="s">
        <v>547</v>
      </c>
      <c r="J1239">
        <v>0</v>
      </c>
      <c r="K1239"/>
      <c r="N1239" t="s">
        <v>36</v>
      </c>
      <c r="P1239" t="s">
        <v>1081</v>
      </c>
      <c r="Q1239" t="s">
        <v>1073</v>
      </c>
      <c r="R1239" t="s">
        <v>1073</v>
      </c>
      <c r="S1239" t="str">
        <f t="shared" si="35"/>
        <v/>
      </c>
    </row>
    <row r="1240" spans="1:19" x14ac:dyDescent="0.15">
      <c r="A1240">
        <v>1239</v>
      </c>
      <c r="B1240">
        <v>2019</v>
      </c>
      <c r="C1240" t="s">
        <v>625</v>
      </c>
      <c r="D1240" t="s">
        <v>626</v>
      </c>
      <c r="F1240" t="s">
        <v>23</v>
      </c>
      <c r="G1240" t="s">
        <v>23</v>
      </c>
      <c r="H1240" s="6" t="s">
        <v>71</v>
      </c>
      <c r="I1240" t="s">
        <v>546</v>
      </c>
      <c r="J1240">
        <v>685</v>
      </c>
      <c r="K1240"/>
      <c r="N1240" t="s">
        <v>20</v>
      </c>
      <c r="P1240" t="s">
        <v>1073</v>
      </c>
      <c r="Q1240" t="s">
        <v>1073</v>
      </c>
      <c r="R1240" t="s">
        <v>1073</v>
      </c>
      <c r="S1240" t="str">
        <f t="shared" si="35"/>
        <v/>
      </c>
    </row>
    <row r="1241" spans="1:19" x14ac:dyDescent="0.15">
      <c r="A1241">
        <v>1240</v>
      </c>
      <c r="B1241">
        <v>2019</v>
      </c>
      <c r="C1241" t="s">
        <v>258</v>
      </c>
      <c r="D1241" t="s">
        <v>427</v>
      </c>
      <c r="F1241" t="s">
        <v>23</v>
      </c>
      <c r="G1241" t="s">
        <v>23</v>
      </c>
      <c r="H1241" t="s">
        <v>24</v>
      </c>
      <c r="I1241" t="s">
        <v>547</v>
      </c>
      <c r="J1241">
        <v>295</v>
      </c>
      <c r="K1241"/>
      <c r="N1241" t="s">
        <v>36</v>
      </c>
      <c r="P1241" t="s">
        <v>1081</v>
      </c>
      <c r="Q1241" t="s">
        <v>1073</v>
      </c>
      <c r="R1241" t="s">
        <v>1073</v>
      </c>
      <c r="S1241" t="str">
        <f t="shared" si="35"/>
        <v/>
      </c>
    </row>
    <row r="1242" spans="1:19" x14ac:dyDescent="0.15">
      <c r="A1242">
        <v>1241</v>
      </c>
      <c r="B1242">
        <v>2019</v>
      </c>
      <c r="C1242" t="s">
        <v>728</v>
      </c>
      <c r="D1242" t="s">
        <v>101</v>
      </c>
      <c r="F1242" t="s">
        <v>23</v>
      </c>
      <c r="G1242" t="s">
        <v>23</v>
      </c>
      <c r="H1242" t="s">
        <v>71</v>
      </c>
      <c r="I1242" t="s">
        <v>546</v>
      </c>
      <c r="J1242">
        <v>685</v>
      </c>
      <c r="K1242"/>
      <c r="N1242" t="s">
        <v>36</v>
      </c>
      <c r="P1242" t="s">
        <v>1073</v>
      </c>
      <c r="Q1242" t="s">
        <v>1073</v>
      </c>
      <c r="R1242" t="s">
        <v>1073</v>
      </c>
      <c r="S1242" t="str">
        <f t="shared" si="35"/>
        <v/>
      </c>
    </row>
    <row r="1243" spans="1:19" x14ac:dyDescent="0.15">
      <c r="A1243">
        <v>1242</v>
      </c>
      <c r="B1243">
        <v>2019</v>
      </c>
      <c r="C1243" t="s">
        <v>729</v>
      </c>
      <c r="D1243" t="s">
        <v>730</v>
      </c>
      <c r="F1243" t="s">
        <v>23</v>
      </c>
      <c r="G1243" t="s">
        <v>23</v>
      </c>
      <c r="H1243" t="s">
        <v>71</v>
      </c>
      <c r="I1243" t="s">
        <v>354</v>
      </c>
      <c r="J1243">
        <v>625</v>
      </c>
      <c r="K1243"/>
      <c r="N1243" t="s">
        <v>36</v>
      </c>
      <c r="P1243" t="s">
        <v>1073</v>
      </c>
      <c r="Q1243" t="s">
        <v>1073</v>
      </c>
      <c r="R1243" t="s">
        <v>1073</v>
      </c>
      <c r="S1243" t="str">
        <f t="shared" si="35"/>
        <v/>
      </c>
    </row>
    <row r="1244" spans="1:19" x14ac:dyDescent="0.15">
      <c r="A1244">
        <v>1243</v>
      </c>
      <c r="B1244">
        <v>2019</v>
      </c>
      <c r="C1244" t="s">
        <v>79</v>
      </c>
      <c r="D1244" t="s">
        <v>78</v>
      </c>
      <c r="F1244" t="s">
        <v>78</v>
      </c>
      <c r="G1244" t="s">
        <v>35</v>
      </c>
      <c r="H1244" t="s">
        <v>16</v>
      </c>
      <c r="I1244" t="s">
        <v>546</v>
      </c>
      <c r="J1244">
        <v>585</v>
      </c>
      <c r="K1244"/>
      <c r="N1244" t="s">
        <v>20</v>
      </c>
      <c r="P1244" t="s">
        <v>1073</v>
      </c>
      <c r="Q1244" t="s">
        <v>1073</v>
      </c>
      <c r="R1244" t="s">
        <v>1073</v>
      </c>
      <c r="S1244" t="str">
        <f t="shared" si="35"/>
        <v>NI&gt;10</v>
      </c>
    </row>
    <row r="1245" spans="1:19" x14ac:dyDescent="0.15">
      <c r="A1245">
        <v>1244</v>
      </c>
      <c r="B1245">
        <v>2019</v>
      </c>
      <c r="C1245" t="s">
        <v>45</v>
      </c>
      <c r="D1245" t="s">
        <v>731</v>
      </c>
      <c r="F1245" t="s">
        <v>47</v>
      </c>
      <c r="G1245" t="s">
        <v>48</v>
      </c>
      <c r="H1245" t="s">
        <v>67</v>
      </c>
      <c r="I1245" t="s">
        <v>546</v>
      </c>
      <c r="J1245">
        <v>585</v>
      </c>
      <c r="K1245"/>
      <c r="N1245" t="s">
        <v>36</v>
      </c>
      <c r="P1245">
        <v>0</v>
      </c>
      <c r="Q1245" t="s">
        <v>1073</v>
      </c>
      <c r="R1245" t="s">
        <v>1073</v>
      </c>
      <c r="S1245" t="str">
        <f t="shared" si="35"/>
        <v>NI&gt;10</v>
      </c>
    </row>
    <row r="1246" spans="1:19" x14ac:dyDescent="0.15">
      <c r="A1246">
        <v>1245</v>
      </c>
      <c r="B1246">
        <v>2019</v>
      </c>
      <c r="C1246" t="s">
        <v>732</v>
      </c>
      <c r="D1246" t="s">
        <v>78</v>
      </c>
      <c r="F1246" t="s">
        <v>78</v>
      </c>
      <c r="G1246" t="s">
        <v>35</v>
      </c>
      <c r="H1246" s="6" t="s">
        <v>49</v>
      </c>
      <c r="I1246" t="s">
        <v>546</v>
      </c>
      <c r="J1246">
        <v>585</v>
      </c>
      <c r="K1246"/>
      <c r="N1246" t="s">
        <v>20</v>
      </c>
      <c r="P1246" t="s">
        <v>1073</v>
      </c>
      <c r="Q1246" t="s">
        <v>1073</v>
      </c>
      <c r="R1246" t="s">
        <v>1073</v>
      </c>
      <c r="S1246" t="str">
        <f t="shared" si="35"/>
        <v>NI&gt;10</v>
      </c>
    </row>
    <row r="1247" spans="1:19" x14ac:dyDescent="0.15">
      <c r="A1247">
        <v>1246</v>
      </c>
      <c r="B1247">
        <v>2019</v>
      </c>
      <c r="C1247" t="s">
        <v>84</v>
      </c>
      <c r="D1247" t="s">
        <v>733</v>
      </c>
      <c r="F1247" t="s">
        <v>23</v>
      </c>
      <c r="G1247" t="s">
        <v>23</v>
      </c>
      <c r="H1247" t="s">
        <v>16</v>
      </c>
      <c r="I1247" t="s">
        <v>548</v>
      </c>
      <c r="J1247">
        <v>525</v>
      </c>
      <c r="K1247"/>
      <c r="N1247" t="s">
        <v>36</v>
      </c>
      <c r="P1247" t="s">
        <v>1081</v>
      </c>
      <c r="Q1247" t="s">
        <v>1073</v>
      </c>
      <c r="R1247" t="s">
        <v>1073</v>
      </c>
      <c r="S1247" t="str">
        <f t="shared" si="35"/>
        <v/>
      </c>
    </row>
    <row r="1248" spans="1:19" x14ac:dyDescent="0.15">
      <c r="A1248">
        <v>1247</v>
      </c>
      <c r="B1248">
        <v>2019</v>
      </c>
      <c r="C1248" t="s">
        <v>178</v>
      </c>
      <c r="D1248" t="s">
        <v>675</v>
      </c>
      <c r="F1248" t="s">
        <v>83</v>
      </c>
      <c r="G1248" t="s">
        <v>35</v>
      </c>
      <c r="H1248" s="6" t="s">
        <v>16</v>
      </c>
      <c r="I1248" t="s">
        <v>546</v>
      </c>
      <c r="J1248">
        <v>585</v>
      </c>
      <c r="K1248"/>
      <c r="N1248" t="s">
        <v>36</v>
      </c>
      <c r="P1248">
        <v>0</v>
      </c>
      <c r="Q1248" t="s">
        <v>1073</v>
      </c>
      <c r="R1248" t="s">
        <v>1073</v>
      </c>
      <c r="S1248" t="str">
        <f t="shared" si="35"/>
        <v/>
      </c>
    </row>
    <row r="1249" spans="1:19" x14ac:dyDescent="0.15">
      <c r="A1249">
        <v>1248</v>
      </c>
      <c r="B1249">
        <v>2019</v>
      </c>
      <c r="C1249" t="s">
        <v>245</v>
      </c>
      <c r="D1249" t="s">
        <v>246</v>
      </c>
      <c r="F1249" t="s">
        <v>23</v>
      </c>
      <c r="G1249" t="s">
        <v>23</v>
      </c>
      <c r="H1249" t="s">
        <v>67</v>
      </c>
      <c r="I1249" t="s">
        <v>546</v>
      </c>
      <c r="J1249">
        <v>585</v>
      </c>
      <c r="K1249"/>
      <c r="N1249" t="s">
        <v>36</v>
      </c>
      <c r="P1249">
        <v>0</v>
      </c>
      <c r="Q1249" t="s">
        <v>1073</v>
      </c>
      <c r="R1249" t="s">
        <v>1073</v>
      </c>
      <c r="S1249" t="str">
        <f t="shared" si="35"/>
        <v/>
      </c>
    </row>
    <row r="1250" spans="1:19" x14ac:dyDescent="0.15">
      <c r="A1250">
        <v>1249</v>
      </c>
      <c r="B1250">
        <v>2019</v>
      </c>
      <c r="C1250" t="s">
        <v>734</v>
      </c>
      <c r="D1250" t="s">
        <v>246</v>
      </c>
      <c r="F1250" t="s">
        <v>23</v>
      </c>
      <c r="G1250" t="s">
        <v>23</v>
      </c>
      <c r="H1250" t="s">
        <v>71</v>
      </c>
      <c r="I1250" t="s">
        <v>546</v>
      </c>
      <c r="J1250">
        <v>585</v>
      </c>
      <c r="K1250"/>
      <c r="N1250" t="s">
        <v>20</v>
      </c>
      <c r="P1250" t="s">
        <v>1073</v>
      </c>
      <c r="Q1250" t="s">
        <v>1073</v>
      </c>
      <c r="R1250" t="s">
        <v>1073</v>
      </c>
      <c r="S1250" t="str">
        <f t="shared" si="35"/>
        <v/>
      </c>
    </row>
    <row r="1251" spans="1:19" x14ac:dyDescent="0.15">
      <c r="A1251">
        <v>1250</v>
      </c>
      <c r="B1251">
        <v>2019</v>
      </c>
      <c r="C1251" t="s">
        <v>110</v>
      </c>
      <c r="D1251" t="s">
        <v>735</v>
      </c>
      <c r="F1251" t="s">
        <v>23</v>
      </c>
      <c r="G1251" t="s">
        <v>23</v>
      </c>
      <c r="H1251" t="s">
        <v>16</v>
      </c>
      <c r="I1251" t="s">
        <v>25</v>
      </c>
      <c r="J1251">
        <v>275</v>
      </c>
      <c r="K1251"/>
      <c r="N1251" t="s">
        <v>36</v>
      </c>
      <c r="P1251" t="s">
        <v>1081</v>
      </c>
      <c r="Q1251" t="s">
        <v>1073</v>
      </c>
      <c r="R1251" t="s">
        <v>1073</v>
      </c>
      <c r="S1251" t="str">
        <f t="shared" si="35"/>
        <v/>
      </c>
    </row>
    <row r="1252" spans="1:19" x14ac:dyDescent="0.15">
      <c r="A1252">
        <v>1251</v>
      </c>
      <c r="B1252">
        <v>2019</v>
      </c>
      <c r="C1252" t="s">
        <v>207</v>
      </c>
      <c r="D1252" t="s">
        <v>736</v>
      </c>
      <c r="F1252" t="s">
        <v>23</v>
      </c>
      <c r="G1252" t="s">
        <v>23</v>
      </c>
      <c r="H1252" t="s">
        <v>24</v>
      </c>
      <c r="I1252" t="s">
        <v>25</v>
      </c>
      <c r="J1252">
        <v>525</v>
      </c>
      <c r="K1252"/>
      <c r="N1252" t="s">
        <v>36</v>
      </c>
      <c r="P1252" t="s">
        <v>1081</v>
      </c>
      <c r="Q1252" t="s">
        <v>1073</v>
      </c>
      <c r="R1252" t="s">
        <v>1073</v>
      </c>
      <c r="S1252" t="str">
        <f t="shared" si="35"/>
        <v/>
      </c>
    </row>
    <row r="1253" spans="1:19" x14ac:dyDescent="0.15">
      <c r="A1253">
        <v>1252</v>
      </c>
      <c r="B1253">
        <v>2019</v>
      </c>
      <c r="C1253" t="s">
        <v>369</v>
      </c>
      <c r="D1253" t="s">
        <v>370</v>
      </c>
      <c r="F1253" t="s">
        <v>23</v>
      </c>
      <c r="G1253" t="s">
        <v>23</v>
      </c>
      <c r="H1253" s="6" t="s">
        <v>24</v>
      </c>
      <c r="I1253" t="s">
        <v>547</v>
      </c>
      <c r="J1253">
        <v>295</v>
      </c>
      <c r="K1253"/>
      <c r="N1253" t="s">
        <v>20</v>
      </c>
      <c r="P1253" t="s">
        <v>1084</v>
      </c>
      <c r="Q1253" t="s">
        <v>1073</v>
      </c>
      <c r="R1253" t="s">
        <v>1073</v>
      </c>
      <c r="S1253" t="str">
        <f t="shared" si="35"/>
        <v/>
      </c>
    </row>
    <row r="1254" spans="1:19" x14ac:dyDescent="0.15">
      <c r="A1254">
        <v>1253</v>
      </c>
      <c r="B1254">
        <v>2019</v>
      </c>
      <c r="C1254" t="s">
        <v>363</v>
      </c>
      <c r="D1254" t="s">
        <v>168</v>
      </c>
      <c r="F1254" t="s">
        <v>23</v>
      </c>
      <c r="G1254" t="s">
        <v>23</v>
      </c>
      <c r="H1254" t="s">
        <v>71</v>
      </c>
      <c r="I1254" t="s">
        <v>548</v>
      </c>
      <c r="J1254">
        <v>525</v>
      </c>
      <c r="K1254"/>
      <c r="N1254" t="s">
        <v>36</v>
      </c>
      <c r="P1254" t="s">
        <v>1073</v>
      </c>
      <c r="Q1254" t="s">
        <v>1073</v>
      </c>
      <c r="R1254" t="s">
        <v>1073</v>
      </c>
      <c r="S1254" t="str">
        <f t="shared" si="35"/>
        <v/>
      </c>
    </row>
    <row r="1255" spans="1:19" x14ac:dyDescent="0.15">
      <c r="A1255">
        <v>1254</v>
      </c>
      <c r="B1255">
        <v>2019</v>
      </c>
      <c r="C1255" t="s">
        <v>56</v>
      </c>
      <c r="D1255" t="s">
        <v>57</v>
      </c>
      <c r="F1255" t="s">
        <v>23</v>
      </c>
      <c r="G1255" t="s">
        <v>23</v>
      </c>
      <c r="H1255" t="s">
        <v>16</v>
      </c>
      <c r="I1255" t="s">
        <v>354</v>
      </c>
      <c r="J1255">
        <v>0</v>
      </c>
      <c r="K1255"/>
      <c r="N1255" t="s">
        <v>36</v>
      </c>
      <c r="P1255" t="s">
        <v>1081</v>
      </c>
      <c r="Q1255" t="s">
        <v>1073</v>
      </c>
      <c r="R1255" t="s">
        <v>1073</v>
      </c>
      <c r="S1255" t="str">
        <f t="shared" si="35"/>
        <v/>
      </c>
    </row>
    <row r="1256" spans="1:19" x14ac:dyDescent="0.15">
      <c r="A1256">
        <v>1255</v>
      </c>
      <c r="B1256">
        <v>2019</v>
      </c>
      <c r="C1256" t="s">
        <v>376</v>
      </c>
      <c r="D1256" t="s">
        <v>737</v>
      </c>
      <c r="F1256" t="s">
        <v>801</v>
      </c>
      <c r="G1256" t="s">
        <v>43</v>
      </c>
      <c r="H1256" s="6" t="s">
        <v>71</v>
      </c>
      <c r="I1256" t="s">
        <v>546</v>
      </c>
      <c r="J1256">
        <v>1335</v>
      </c>
      <c r="K1256"/>
      <c r="N1256" t="s">
        <v>36</v>
      </c>
      <c r="P1256" t="s">
        <v>1073</v>
      </c>
      <c r="Q1256" t="s">
        <v>1073</v>
      </c>
      <c r="R1256" t="s">
        <v>1073</v>
      </c>
      <c r="S1256" t="str">
        <f t="shared" si="35"/>
        <v>NI&gt;10</v>
      </c>
    </row>
    <row r="1257" spans="1:19" x14ac:dyDescent="0.15">
      <c r="A1257">
        <v>1256</v>
      </c>
      <c r="B1257">
        <v>2019</v>
      </c>
      <c r="C1257" t="s">
        <v>287</v>
      </c>
      <c r="D1257" t="s">
        <v>528</v>
      </c>
      <c r="F1257" t="s">
        <v>23</v>
      </c>
      <c r="G1257" t="s">
        <v>23</v>
      </c>
      <c r="H1257" t="s">
        <v>71</v>
      </c>
      <c r="I1257" t="s">
        <v>546</v>
      </c>
      <c r="J1257">
        <v>585</v>
      </c>
      <c r="K1257"/>
      <c r="N1257" t="s">
        <v>36</v>
      </c>
      <c r="P1257" t="s">
        <v>1073</v>
      </c>
      <c r="Q1257" t="s">
        <v>1073</v>
      </c>
      <c r="R1257" t="s">
        <v>1073</v>
      </c>
      <c r="S1257" t="str">
        <f t="shared" si="35"/>
        <v/>
      </c>
    </row>
    <row r="1258" spans="1:19" x14ac:dyDescent="0.15">
      <c r="A1258">
        <v>1257</v>
      </c>
      <c r="B1258">
        <v>2019</v>
      </c>
      <c r="C1258" t="s">
        <v>331</v>
      </c>
      <c r="D1258" t="s">
        <v>246</v>
      </c>
      <c r="F1258" t="s">
        <v>23</v>
      </c>
      <c r="G1258" t="s">
        <v>23</v>
      </c>
      <c r="H1258" t="s">
        <v>16</v>
      </c>
      <c r="I1258" t="s">
        <v>546</v>
      </c>
      <c r="J1258">
        <v>585</v>
      </c>
      <c r="K1258"/>
      <c r="N1258" t="s">
        <v>36</v>
      </c>
      <c r="P1258" t="s">
        <v>1081</v>
      </c>
      <c r="Q1258" t="s">
        <v>1073</v>
      </c>
      <c r="R1258" t="s">
        <v>1073</v>
      </c>
      <c r="S1258" t="str">
        <f t="shared" si="35"/>
        <v/>
      </c>
    </row>
    <row r="1259" spans="1:19" x14ac:dyDescent="0.15">
      <c r="A1259">
        <v>1258</v>
      </c>
      <c r="B1259">
        <v>2019</v>
      </c>
      <c r="C1259" t="s">
        <v>738</v>
      </c>
      <c r="D1259" t="s">
        <v>739</v>
      </c>
      <c r="F1259" t="s">
        <v>23</v>
      </c>
      <c r="G1259" t="s">
        <v>23</v>
      </c>
      <c r="H1259" t="s">
        <v>63</v>
      </c>
      <c r="I1259" t="s">
        <v>546</v>
      </c>
      <c r="J1259">
        <v>685</v>
      </c>
      <c r="K1259"/>
      <c r="N1259" t="s">
        <v>36</v>
      </c>
      <c r="P1259" t="s">
        <v>1073</v>
      </c>
      <c r="Q1259" t="s">
        <v>1073</v>
      </c>
      <c r="R1259" t="s">
        <v>1073</v>
      </c>
      <c r="S1259" t="str">
        <f t="shared" si="35"/>
        <v/>
      </c>
    </row>
    <row r="1260" spans="1:19" x14ac:dyDescent="0.15">
      <c r="A1260">
        <v>1259</v>
      </c>
      <c r="B1260">
        <v>2019</v>
      </c>
      <c r="C1260" t="s">
        <v>253</v>
      </c>
      <c r="D1260" t="s">
        <v>479</v>
      </c>
      <c r="E1260" t="s">
        <v>332</v>
      </c>
      <c r="F1260" t="s">
        <v>23</v>
      </c>
      <c r="G1260" t="s">
        <v>23</v>
      </c>
      <c r="H1260" s="6" t="s">
        <v>71</v>
      </c>
      <c r="I1260" t="s">
        <v>354</v>
      </c>
      <c r="J1260">
        <v>500</v>
      </c>
      <c r="K1260"/>
      <c r="N1260" t="s">
        <v>20</v>
      </c>
      <c r="P1260" t="s">
        <v>1073</v>
      </c>
      <c r="Q1260" t="s">
        <v>1073</v>
      </c>
      <c r="R1260" t="s">
        <v>1073</v>
      </c>
      <c r="S1260" t="str">
        <f t="shared" si="35"/>
        <v/>
      </c>
    </row>
    <row r="1261" spans="1:19" x14ac:dyDescent="0.15">
      <c r="A1261">
        <v>1260</v>
      </c>
      <c r="B1261">
        <v>2019</v>
      </c>
      <c r="C1261" t="s">
        <v>740</v>
      </c>
      <c r="F1261" t="s">
        <v>112</v>
      </c>
      <c r="G1261" t="s">
        <v>1093</v>
      </c>
      <c r="H1261" s="6" t="s">
        <v>49</v>
      </c>
      <c r="I1261" t="s">
        <v>546</v>
      </c>
      <c r="J1261">
        <v>585</v>
      </c>
      <c r="K1261"/>
      <c r="N1261" t="s">
        <v>36</v>
      </c>
      <c r="P1261" t="s">
        <v>1073</v>
      </c>
      <c r="Q1261" t="s">
        <v>1073</v>
      </c>
      <c r="R1261" t="s">
        <v>1073</v>
      </c>
      <c r="S1261" t="str">
        <f t="shared" si="35"/>
        <v/>
      </c>
    </row>
    <row r="1262" spans="1:19" x14ac:dyDescent="0.15">
      <c r="A1262">
        <v>1261</v>
      </c>
      <c r="B1262">
        <v>2019</v>
      </c>
      <c r="C1262" t="s">
        <v>97</v>
      </c>
      <c r="D1262" t="s">
        <v>98</v>
      </c>
      <c r="F1262" t="s">
        <v>14</v>
      </c>
      <c r="G1262" t="s">
        <v>15</v>
      </c>
      <c r="H1262" t="s">
        <v>24</v>
      </c>
      <c r="I1262" t="s">
        <v>275</v>
      </c>
      <c r="J1262">
        <v>0</v>
      </c>
      <c r="K1262"/>
      <c r="N1262" t="s">
        <v>36</v>
      </c>
      <c r="P1262" t="s">
        <v>1073</v>
      </c>
      <c r="Q1262" t="s">
        <v>1073</v>
      </c>
      <c r="R1262" t="s">
        <v>1073</v>
      </c>
      <c r="S1262" t="str">
        <f t="shared" si="35"/>
        <v/>
      </c>
    </row>
    <row r="1263" spans="1:19" x14ac:dyDescent="0.15">
      <c r="A1263">
        <v>1262</v>
      </c>
      <c r="B1263">
        <v>2019</v>
      </c>
      <c r="C1263" t="s">
        <v>214</v>
      </c>
      <c r="D1263" t="s">
        <v>215</v>
      </c>
      <c r="F1263" t="s">
        <v>23</v>
      </c>
      <c r="G1263" t="s">
        <v>23</v>
      </c>
      <c r="H1263" t="s">
        <v>24</v>
      </c>
      <c r="I1263" t="s">
        <v>547</v>
      </c>
      <c r="J1263">
        <v>295</v>
      </c>
      <c r="K1263"/>
      <c r="N1263" t="s">
        <v>36</v>
      </c>
      <c r="P1263" t="s">
        <v>1081</v>
      </c>
      <c r="Q1263" t="s">
        <v>1073</v>
      </c>
      <c r="R1263" t="s">
        <v>1073</v>
      </c>
      <c r="S1263" t="str">
        <f t="shared" si="35"/>
        <v/>
      </c>
    </row>
    <row r="1264" spans="1:19" x14ac:dyDescent="0.15">
      <c r="A1264">
        <v>1263</v>
      </c>
      <c r="B1264">
        <v>2019</v>
      </c>
      <c r="C1264" t="s">
        <v>576</v>
      </c>
      <c r="D1264" t="s">
        <v>284</v>
      </c>
      <c r="F1264" t="s">
        <v>23</v>
      </c>
      <c r="G1264" t="s">
        <v>23</v>
      </c>
      <c r="H1264" s="6" t="s">
        <v>71</v>
      </c>
      <c r="I1264" t="s">
        <v>548</v>
      </c>
      <c r="J1264">
        <v>525</v>
      </c>
      <c r="K1264"/>
      <c r="N1264" t="s">
        <v>50</v>
      </c>
      <c r="P1264" t="s">
        <v>1073</v>
      </c>
      <c r="Q1264" t="s">
        <v>1073</v>
      </c>
      <c r="R1264" t="s">
        <v>1073</v>
      </c>
      <c r="S1264" t="str">
        <f t="shared" si="35"/>
        <v/>
      </c>
    </row>
    <row r="1265" spans="1:19" x14ac:dyDescent="0.15">
      <c r="A1265">
        <v>1264</v>
      </c>
      <c r="B1265">
        <v>2019</v>
      </c>
      <c r="C1265" t="s">
        <v>531</v>
      </c>
      <c r="D1265" t="s">
        <v>62</v>
      </c>
      <c r="F1265" t="s">
        <v>14</v>
      </c>
      <c r="G1265" t="s">
        <v>15</v>
      </c>
      <c r="H1265" t="s">
        <v>24</v>
      </c>
      <c r="I1265" t="s">
        <v>547</v>
      </c>
      <c r="J1265">
        <v>295</v>
      </c>
      <c r="K1265"/>
      <c r="N1265" t="s">
        <v>20</v>
      </c>
      <c r="P1265" t="s">
        <v>1073</v>
      </c>
      <c r="Q1265" t="s">
        <v>1073</v>
      </c>
      <c r="R1265" t="s">
        <v>1073</v>
      </c>
      <c r="S1265" t="str">
        <f t="shared" si="35"/>
        <v/>
      </c>
    </row>
    <row r="1266" spans="1:19" x14ac:dyDescent="0.15">
      <c r="A1266">
        <v>1265</v>
      </c>
      <c r="B1266">
        <v>2019</v>
      </c>
      <c r="C1266" t="s">
        <v>227</v>
      </c>
      <c r="D1266" t="s">
        <v>228</v>
      </c>
      <c r="F1266" t="s">
        <v>23</v>
      </c>
      <c r="G1266" t="s">
        <v>23</v>
      </c>
      <c r="H1266" t="s">
        <v>67</v>
      </c>
      <c r="I1266" t="s">
        <v>547</v>
      </c>
      <c r="J1266">
        <v>1035</v>
      </c>
      <c r="K1266"/>
      <c r="N1266" t="s">
        <v>36</v>
      </c>
      <c r="P1266" t="s">
        <v>1081</v>
      </c>
      <c r="Q1266" t="s">
        <v>1073</v>
      </c>
      <c r="R1266" t="s">
        <v>1073</v>
      </c>
      <c r="S1266" t="str">
        <f t="shared" si="35"/>
        <v/>
      </c>
    </row>
    <row r="1267" spans="1:19" x14ac:dyDescent="0.15">
      <c r="A1267">
        <v>1266</v>
      </c>
      <c r="B1267">
        <v>2019</v>
      </c>
      <c r="C1267" t="s">
        <v>214</v>
      </c>
      <c r="D1267" t="s">
        <v>715</v>
      </c>
      <c r="F1267" t="s">
        <v>23</v>
      </c>
      <c r="G1267" t="s">
        <v>23</v>
      </c>
      <c r="H1267" t="s">
        <v>67</v>
      </c>
      <c r="I1267" t="s">
        <v>547</v>
      </c>
      <c r="J1267">
        <v>395</v>
      </c>
      <c r="K1267"/>
      <c r="N1267" t="s">
        <v>20</v>
      </c>
      <c r="P1267" t="s">
        <v>1081</v>
      </c>
      <c r="Q1267" t="s">
        <v>1073</v>
      </c>
      <c r="R1267" t="s">
        <v>1073</v>
      </c>
      <c r="S1267" t="str">
        <f t="shared" si="35"/>
        <v/>
      </c>
    </row>
    <row r="1268" spans="1:19" x14ac:dyDescent="0.15">
      <c r="A1268">
        <v>1267</v>
      </c>
      <c r="B1268">
        <v>2019</v>
      </c>
      <c r="C1268" t="s">
        <v>64</v>
      </c>
      <c r="D1268" t="s">
        <v>65</v>
      </c>
      <c r="F1268" t="s">
        <v>23</v>
      </c>
      <c r="G1268" t="s">
        <v>23</v>
      </c>
      <c r="H1268" s="6" t="s">
        <v>67</v>
      </c>
      <c r="I1268" t="s">
        <v>548</v>
      </c>
      <c r="J1268">
        <v>525</v>
      </c>
      <c r="K1268"/>
      <c r="N1268" t="s">
        <v>36</v>
      </c>
      <c r="P1268" t="s">
        <v>1084</v>
      </c>
      <c r="Q1268" t="s">
        <v>1073</v>
      </c>
      <c r="R1268" t="s">
        <v>1073</v>
      </c>
      <c r="S1268" t="str">
        <f t="shared" si="35"/>
        <v/>
      </c>
    </row>
    <row r="1269" spans="1:19" x14ac:dyDescent="0.15">
      <c r="A1269">
        <v>1268</v>
      </c>
      <c r="B1269">
        <v>2019</v>
      </c>
      <c r="C1269" t="s">
        <v>567</v>
      </c>
      <c r="D1269" t="s">
        <v>568</v>
      </c>
      <c r="F1269" t="s">
        <v>1079</v>
      </c>
      <c r="G1269" t="s">
        <v>43</v>
      </c>
      <c r="H1269" s="6" t="s">
        <v>49</v>
      </c>
      <c r="I1269" t="s">
        <v>546</v>
      </c>
      <c r="J1269">
        <v>585</v>
      </c>
      <c r="K1269"/>
      <c r="N1269" t="s">
        <v>36</v>
      </c>
      <c r="P1269" t="s">
        <v>1073</v>
      </c>
      <c r="Q1269" t="s">
        <v>1073</v>
      </c>
      <c r="R1269" t="s">
        <v>1073</v>
      </c>
      <c r="S1269" t="str">
        <f t="shared" si="35"/>
        <v>NI&gt;10</v>
      </c>
    </row>
    <row r="1270" spans="1:19" x14ac:dyDescent="0.15">
      <c r="A1270">
        <v>1269</v>
      </c>
      <c r="B1270">
        <v>2019</v>
      </c>
      <c r="C1270" t="s">
        <v>221</v>
      </c>
      <c r="D1270" t="s">
        <v>222</v>
      </c>
      <c r="F1270" t="s">
        <v>14</v>
      </c>
      <c r="G1270" t="s">
        <v>15</v>
      </c>
      <c r="H1270" s="6" t="s">
        <v>24</v>
      </c>
      <c r="I1270" t="s">
        <v>547</v>
      </c>
      <c r="J1270">
        <v>295</v>
      </c>
      <c r="K1270"/>
      <c r="N1270" t="s">
        <v>36</v>
      </c>
      <c r="P1270" t="s">
        <v>1073</v>
      </c>
      <c r="Q1270" t="s">
        <v>1073</v>
      </c>
      <c r="R1270" t="s">
        <v>1073</v>
      </c>
      <c r="S1270" t="str">
        <f t="shared" si="35"/>
        <v/>
      </c>
    </row>
    <row r="1271" spans="1:19" x14ac:dyDescent="0.15">
      <c r="A1271">
        <v>1270</v>
      </c>
      <c r="B1271">
        <v>2019</v>
      </c>
      <c r="C1271" t="s">
        <v>113</v>
      </c>
      <c r="D1271" t="s">
        <v>741</v>
      </c>
      <c r="F1271" t="s">
        <v>23</v>
      </c>
      <c r="G1271" t="s">
        <v>23</v>
      </c>
      <c r="H1271" s="6" t="s">
        <v>24</v>
      </c>
      <c r="I1271" t="s">
        <v>547</v>
      </c>
      <c r="J1271">
        <v>295</v>
      </c>
      <c r="K1271"/>
      <c r="N1271" t="s">
        <v>20</v>
      </c>
      <c r="P1271" t="s">
        <v>1081</v>
      </c>
      <c r="Q1271" t="s">
        <v>1073</v>
      </c>
      <c r="R1271" t="s">
        <v>1073</v>
      </c>
      <c r="S1271" t="str">
        <f t="shared" si="35"/>
        <v/>
      </c>
    </row>
    <row r="1272" spans="1:19" x14ac:dyDescent="0.15">
      <c r="A1272">
        <v>1271</v>
      </c>
      <c r="B1272">
        <v>2019</v>
      </c>
      <c r="C1272" t="s">
        <v>321</v>
      </c>
      <c r="D1272" t="s">
        <v>539</v>
      </c>
      <c r="F1272" t="s">
        <v>23</v>
      </c>
      <c r="G1272" t="s">
        <v>23</v>
      </c>
      <c r="H1272" t="s">
        <v>24</v>
      </c>
      <c r="I1272" t="s">
        <v>547</v>
      </c>
      <c r="J1272">
        <v>395</v>
      </c>
      <c r="K1272"/>
      <c r="N1272" t="s">
        <v>36</v>
      </c>
      <c r="P1272" t="s">
        <v>1084</v>
      </c>
      <c r="Q1272" t="s">
        <v>1073</v>
      </c>
      <c r="R1272" t="s">
        <v>1073</v>
      </c>
      <c r="S1272" t="str">
        <f t="shared" si="35"/>
        <v/>
      </c>
    </row>
    <row r="1273" spans="1:19" x14ac:dyDescent="0.15">
      <c r="A1273">
        <v>1272</v>
      </c>
      <c r="B1273">
        <v>2019</v>
      </c>
      <c r="C1273" t="s">
        <v>272</v>
      </c>
      <c r="D1273" t="s">
        <v>273</v>
      </c>
      <c r="F1273" t="s">
        <v>23</v>
      </c>
      <c r="G1273" t="s">
        <v>23</v>
      </c>
      <c r="H1273" t="s">
        <v>24</v>
      </c>
      <c r="I1273" t="s">
        <v>547</v>
      </c>
      <c r="J1273">
        <v>565</v>
      </c>
      <c r="K1273"/>
      <c r="N1273" t="s">
        <v>36</v>
      </c>
      <c r="P1273" t="s">
        <v>1081</v>
      </c>
      <c r="Q1273" t="s">
        <v>1073</v>
      </c>
      <c r="R1273" t="s">
        <v>1073</v>
      </c>
      <c r="S1273" t="str">
        <f t="shared" si="35"/>
        <v/>
      </c>
    </row>
    <row r="1274" spans="1:19" x14ac:dyDescent="0.15">
      <c r="A1274">
        <v>1273</v>
      </c>
      <c r="B1274">
        <v>2019</v>
      </c>
      <c r="C1274" t="s">
        <v>245</v>
      </c>
      <c r="D1274" t="s">
        <v>246</v>
      </c>
      <c r="F1274" t="s">
        <v>23</v>
      </c>
      <c r="G1274" t="s">
        <v>23</v>
      </c>
      <c r="H1274" t="s">
        <v>63</v>
      </c>
      <c r="I1274" t="s">
        <v>546</v>
      </c>
      <c r="J1274">
        <v>585</v>
      </c>
      <c r="K1274"/>
      <c r="N1274" t="s">
        <v>36</v>
      </c>
      <c r="P1274">
        <v>0</v>
      </c>
      <c r="Q1274" t="s">
        <v>1073</v>
      </c>
      <c r="R1274" t="s">
        <v>1073</v>
      </c>
      <c r="S1274" t="str">
        <f t="shared" si="35"/>
        <v/>
      </c>
    </row>
    <row r="1275" spans="1:19" x14ac:dyDescent="0.15">
      <c r="A1275">
        <v>1274</v>
      </c>
      <c r="B1275">
        <v>2019</v>
      </c>
      <c r="C1275" t="s">
        <v>239</v>
      </c>
      <c r="D1275" t="s">
        <v>240</v>
      </c>
      <c r="F1275" t="s">
        <v>23</v>
      </c>
      <c r="G1275" t="s">
        <v>23</v>
      </c>
      <c r="H1275" s="6" t="s">
        <v>16</v>
      </c>
      <c r="I1275" t="s">
        <v>546</v>
      </c>
      <c r="J1275">
        <v>585</v>
      </c>
      <c r="K1275"/>
      <c r="N1275" t="s">
        <v>36</v>
      </c>
      <c r="P1275" t="s">
        <v>1081</v>
      </c>
      <c r="Q1275" t="s">
        <v>1073</v>
      </c>
      <c r="R1275" t="s">
        <v>1073</v>
      </c>
      <c r="S1275" t="str">
        <f t="shared" si="35"/>
        <v/>
      </c>
    </row>
    <row r="1276" spans="1:19" x14ac:dyDescent="0.15">
      <c r="A1276">
        <v>1275</v>
      </c>
      <c r="B1276">
        <v>2019</v>
      </c>
      <c r="C1276" t="s">
        <v>207</v>
      </c>
      <c r="D1276" t="s">
        <v>736</v>
      </c>
      <c r="F1276" t="s">
        <v>23</v>
      </c>
      <c r="G1276" t="s">
        <v>23</v>
      </c>
      <c r="H1276" s="6" t="s">
        <v>54</v>
      </c>
      <c r="I1276" t="s">
        <v>25</v>
      </c>
      <c r="J1276">
        <v>525</v>
      </c>
      <c r="K1276"/>
      <c r="N1276" t="s">
        <v>50</v>
      </c>
      <c r="P1276" t="s">
        <v>1081</v>
      </c>
      <c r="Q1276" t="s">
        <v>1073</v>
      </c>
      <c r="R1276" t="s">
        <v>1073</v>
      </c>
      <c r="S1276" t="str">
        <f t="shared" si="35"/>
        <v/>
      </c>
    </row>
    <row r="1277" spans="1:19" x14ac:dyDescent="0.15">
      <c r="A1277">
        <v>1276</v>
      </c>
      <c r="B1277">
        <v>2019</v>
      </c>
      <c r="F1277" t="s">
        <v>50</v>
      </c>
      <c r="G1277" t="s">
        <v>50</v>
      </c>
      <c r="H1277" s="6" t="s">
        <v>54</v>
      </c>
      <c r="I1277" t="s">
        <v>550</v>
      </c>
      <c r="J1277">
        <v>0</v>
      </c>
      <c r="K1277"/>
      <c r="N1277" t="s">
        <v>20</v>
      </c>
      <c r="P1277" t="s">
        <v>1073</v>
      </c>
      <c r="Q1277" t="s">
        <v>1073</v>
      </c>
      <c r="R1277" t="s">
        <v>1073</v>
      </c>
      <c r="S1277" t="str">
        <f t="shared" si="35"/>
        <v/>
      </c>
    </row>
    <row r="1278" spans="1:19" x14ac:dyDescent="0.15">
      <c r="A1278">
        <v>1277</v>
      </c>
      <c r="B1278">
        <v>2019</v>
      </c>
      <c r="C1278" t="s">
        <v>531</v>
      </c>
      <c r="D1278" t="s">
        <v>62</v>
      </c>
      <c r="F1278" t="s">
        <v>14</v>
      </c>
      <c r="G1278" t="s">
        <v>15</v>
      </c>
      <c r="H1278" t="s">
        <v>24</v>
      </c>
      <c r="I1278" t="s">
        <v>547</v>
      </c>
      <c r="J1278">
        <v>0</v>
      </c>
      <c r="K1278"/>
      <c r="N1278" t="s">
        <v>36</v>
      </c>
      <c r="P1278" t="s">
        <v>1073</v>
      </c>
      <c r="Q1278" t="s">
        <v>1073</v>
      </c>
      <c r="R1278" t="s">
        <v>1073</v>
      </c>
      <c r="S1278" t="str">
        <f t="shared" si="35"/>
        <v/>
      </c>
    </row>
    <row r="1279" spans="1:19" x14ac:dyDescent="0.15">
      <c r="A1279">
        <v>1278</v>
      </c>
      <c r="B1279">
        <v>2019</v>
      </c>
      <c r="C1279" t="s">
        <v>742</v>
      </c>
      <c r="D1279" t="s">
        <v>743</v>
      </c>
      <c r="F1279" t="s">
        <v>23</v>
      </c>
      <c r="G1279" t="s">
        <v>23</v>
      </c>
      <c r="H1279" t="s">
        <v>16</v>
      </c>
      <c r="I1279" t="s">
        <v>548</v>
      </c>
      <c r="J1279">
        <v>525</v>
      </c>
      <c r="K1279"/>
      <c r="N1279" t="s">
        <v>36</v>
      </c>
      <c r="P1279" t="s">
        <v>1081</v>
      </c>
      <c r="Q1279" t="s">
        <v>1073</v>
      </c>
      <c r="R1279" t="s">
        <v>1073</v>
      </c>
      <c r="S1279" t="str">
        <f t="shared" si="35"/>
        <v/>
      </c>
    </row>
    <row r="1280" spans="1:19" x14ac:dyDescent="0.15">
      <c r="A1280">
        <v>1279</v>
      </c>
      <c r="B1280">
        <v>2019</v>
      </c>
      <c r="C1280" t="s">
        <v>21</v>
      </c>
      <c r="D1280" t="s">
        <v>22</v>
      </c>
      <c r="F1280" t="s">
        <v>23</v>
      </c>
      <c r="G1280" t="s">
        <v>23</v>
      </c>
      <c r="H1280" t="s">
        <v>24</v>
      </c>
      <c r="I1280" t="s">
        <v>547</v>
      </c>
      <c r="J1280">
        <v>295</v>
      </c>
      <c r="K1280"/>
      <c r="N1280" t="s">
        <v>36</v>
      </c>
      <c r="P1280" t="s">
        <v>1081</v>
      </c>
      <c r="Q1280" t="s">
        <v>1073</v>
      </c>
      <c r="R1280" t="s">
        <v>1073</v>
      </c>
      <c r="S1280" t="str">
        <f t="shared" si="35"/>
        <v/>
      </c>
    </row>
    <row r="1281" spans="1:19" x14ac:dyDescent="0.15">
      <c r="A1281">
        <v>1280</v>
      </c>
      <c r="B1281">
        <v>2019</v>
      </c>
      <c r="C1281" t="s">
        <v>206</v>
      </c>
      <c r="D1281" t="s">
        <v>223</v>
      </c>
      <c r="F1281" t="s">
        <v>23</v>
      </c>
      <c r="G1281" t="s">
        <v>23</v>
      </c>
      <c r="H1281" s="6" t="s">
        <v>24</v>
      </c>
      <c r="I1281" t="s">
        <v>547</v>
      </c>
      <c r="J1281">
        <v>295</v>
      </c>
      <c r="K1281"/>
      <c r="N1281" t="s">
        <v>36</v>
      </c>
      <c r="P1281" t="s">
        <v>1081</v>
      </c>
      <c r="Q1281" t="s">
        <v>1073</v>
      </c>
      <c r="R1281" t="s">
        <v>1073</v>
      </c>
      <c r="S1281" t="str">
        <f t="shared" si="35"/>
        <v/>
      </c>
    </row>
    <row r="1282" spans="1:19" x14ac:dyDescent="0.15">
      <c r="A1282">
        <v>1281</v>
      </c>
      <c r="B1282">
        <v>2019</v>
      </c>
      <c r="C1282" t="s">
        <v>116</v>
      </c>
      <c r="D1282" t="s">
        <v>42</v>
      </c>
      <c r="F1282" t="s">
        <v>23</v>
      </c>
      <c r="G1282" t="s">
        <v>23</v>
      </c>
      <c r="H1282" t="s">
        <v>24</v>
      </c>
      <c r="I1282" t="s">
        <v>547</v>
      </c>
      <c r="J1282">
        <v>565</v>
      </c>
      <c r="K1282"/>
      <c r="N1282" t="s">
        <v>50</v>
      </c>
      <c r="P1282" t="s">
        <v>1081</v>
      </c>
      <c r="Q1282" t="s">
        <v>1073</v>
      </c>
      <c r="R1282" t="s">
        <v>1073</v>
      </c>
      <c r="S1282" t="str">
        <f t="shared" ref="S1282:S1345" si="36">IF(ISNUMBER(SEARCH(F1282,$AF$12)),"","NI&gt;10")</f>
        <v/>
      </c>
    </row>
    <row r="1283" spans="1:19" x14ac:dyDescent="0.15">
      <c r="A1283">
        <v>1282</v>
      </c>
      <c r="B1283">
        <v>2019</v>
      </c>
      <c r="C1283" t="s">
        <v>97</v>
      </c>
      <c r="D1283" t="s">
        <v>98</v>
      </c>
      <c r="F1283" t="s">
        <v>14</v>
      </c>
      <c r="G1283" t="s">
        <v>15</v>
      </c>
      <c r="H1283" s="6" t="s">
        <v>24</v>
      </c>
      <c r="I1283" t="s">
        <v>547</v>
      </c>
      <c r="J1283">
        <v>295</v>
      </c>
      <c r="K1283"/>
      <c r="N1283" t="s">
        <v>20</v>
      </c>
      <c r="P1283" t="s">
        <v>1073</v>
      </c>
      <c r="Q1283" t="s">
        <v>1073</v>
      </c>
      <c r="R1283" t="s">
        <v>1073</v>
      </c>
      <c r="S1283" t="str">
        <f t="shared" si="36"/>
        <v/>
      </c>
    </row>
    <row r="1284" spans="1:19" x14ac:dyDescent="0.15">
      <c r="A1284">
        <v>1283</v>
      </c>
      <c r="B1284">
        <v>2019</v>
      </c>
      <c r="C1284" t="s">
        <v>331</v>
      </c>
      <c r="D1284" t="s">
        <v>246</v>
      </c>
      <c r="F1284" t="s">
        <v>23</v>
      </c>
      <c r="G1284" t="s">
        <v>23</v>
      </c>
      <c r="H1284" t="s">
        <v>24</v>
      </c>
      <c r="I1284" t="s">
        <v>547</v>
      </c>
      <c r="J1284">
        <v>295</v>
      </c>
      <c r="K1284"/>
      <c r="N1284" t="s">
        <v>36</v>
      </c>
      <c r="P1284" t="s">
        <v>1081</v>
      </c>
      <c r="Q1284" t="s">
        <v>1073</v>
      </c>
      <c r="R1284" t="s">
        <v>1073</v>
      </c>
      <c r="S1284" t="str">
        <f t="shared" si="36"/>
        <v/>
      </c>
    </row>
    <row r="1285" spans="1:19" x14ac:dyDescent="0.15">
      <c r="A1285">
        <v>1284</v>
      </c>
      <c r="B1285">
        <v>2019</v>
      </c>
      <c r="C1285" t="s">
        <v>264</v>
      </c>
      <c r="D1285" t="s">
        <v>168</v>
      </c>
      <c r="F1285" t="s">
        <v>23</v>
      </c>
      <c r="G1285" t="s">
        <v>23</v>
      </c>
      <c r="H1285" t="s">
        <v>71</v>
      </c>
      <c r="I1285" t="s">
        <v>546</v>
      </c>
      <c r="J1285">
        <v>1135</v>
      </c>
      <c r="K1285"/>
      <c r="N1285" t="s">
        <v>36</v>
      </c>
      <c r="P1285" t="s">
        <v>1073</v>
      </c>
      <c r="Q1285" t="s">
        <v>1073</v>
      </c>
      <c r="R1285" t="s">
        <v>1073</v>
      </c>
      <c r="S1285" t="str">
        <f t="shared" si="36"/>
        <v/>
      </c>
    </row>
    <row r="1286" spans="1:19" x14ac:dyDescent="0.15">
      <c r="A1286">
        <v>1285</v>
      </c>
      <c r="B1286">
        <v>2019</v>
      </c>
      <c r="C1286" t="s">
        <v>77</v>
      </c>
      <c r="D1286" t="s">
        <v>78</v>
      </c>
      <c r="F1286" t="s">
        <v>78</v>
      </c>
      <c r="G1286" t="s">
        <v>35</v>
      </c>
      <c r="H1286" t="s">
        <v>16</v>
      </c>
      <c r="I1286" t="s">
        <v>546</v>
      </c>
      <c r="J1286">
        <v>1485</v>
      </c>
      <c r="K1286"/>
      <c r="N1286" t="s">
        <v>36</v>
      </c>
      <c r="P1286" t="s">
        <v>1073</v>
      </c>
      <c r="Q1286" t="s">
        <v>1073</v>
      </c>
      <c r="R1286" t="s">
        <v>1073</v>
      </c>
      <c r="S1286" t="str">
        <f t="shared" si="36"/>
        <v>NI&gt;10</v>
      </c>
    </row>
    <row r="1287" spans="1:19" x14ac:dyDescent="0.15">
      <c r="A1287">
        <v>1286</v>
      </c>
      <c r="B1287">
        <v>2019</v>
      </c>
      <c r="C1287" t="s">
        <v>140</v>
      </c>
      <c r="D1287" t="s">
        <v>298</v>
      </c>
      <c r="F1287" t="s">
        <v>23</v>
      </c>
      <c r="G1287" t="s">
        <v>23</v>
      </c>
      <c r="H1287" s="6" t="s">
        <v>24</v>
      </c>
      <c r="I1287" t="s">
        <v>547</v>
      </c>
      <c r="J1287">
        <v>295</v>
      </c>
      <c r="K1287"/>
      <c r="N1287" t="s">
        <v>36</v>
      </c>
      <c r="P1287" t="s">
        <v>1081</v>
      </c>
      <c r="Q1287" t="s">
        <v>1073</v>
      </c>
      <c r="R1287" t="s">
        <v>1073</v>
      </c>
      <c r="S1287" t="str">
        <f t="shared" si="36"/>
        <v/>
      </c>
    </row>
    <row r="1288" spans="1:19" x14ac:dyDescent="0.15">
      <c r="A1288">
        <v>1287</v>
      </c>
      <c r="B1288">
        <v>2019</v>
      </c>
      <c r="C1288" t="s">
        <v>178</v>
      </c>
      <c r="D1288" t="s">
        <v>675</v>
      </c>
      <c r="F1288" t="s">
        <v>83</v>
      </c>
      <c r="G1288" t="s">
        <v>35</v>
      </c>
      <c r="H1288" t="s">
        <v>16</v>
      </c>
      <c r="I1288" t="s">
        <v>546</v>
      </c>
      <c r="J1288">
        <v>585</v>
      </c>
      <c r="K1288"/>
      <c r="N1288" t="s">
        <v>36</v>
      </c>
      <c r="P1288">
        <v>0</v>
      </c>
      <c r="Q1288" t="s">
        <v>1073</v>
      </c>
      <c r="R1288" t="s">
        <v>1073</v>
      </c>
      <c r="S1288" t="str">
        <f t="shared" si="36"/>
        <v/>
      </c>
    </row>
    <row r="1289" spans="1:19" x14ac:dyDescent="0.15">
      <c r="A1289">
        <v>1288</v>
      </c>
      <c r="B1289">
        <v>2019</v>
      </c>
      <c r="C1289" t="s">
        <v>266</v>
      </c>
      <c r="D1289" t="s">
        <v>226</v>
      </c>
      <c r="F1289" t="s">
        <v>23</v>
      </c>
      <c r="G1289" t="s">
        <v>23</v>
      </c>
      <c r="H1289" t="s">
        <v>24</v>
      </c>
      <c r="I1289" t="s">
        <v>547</v>
      </c>
      <c r="J1289">
        <v>295</v>
      </c>
      <c r="K1289"/>
      <c r="N1289" t="s">
        <v>20</v>
      </c>
      <c r="P1289" t="s">
        <v>1081</v>
      </c>
      <c r="Q1289" t="s">
        <v>1073</v>
      </c>
      <c r="R1289" t="s">
        <v>1073</v>
      </c>
      <c r="S1289" t="str">
        <f t="shared" si="36"/>
        <v/>
      </c>
    </row>
    <row r="1290" spans="1:19" x14ac:dyDescent="0.15">
      <c r="A1290">
        <v>1289</v>
      </c>
      <c r="B1290">
        <v>2019</v>
      </c>
      <c r="C1290" t="s">
        <v>245</v>
      </c>
      <c r="D1290" t="s">
        <v>246</v>
      </c>
      <c r="F1290" t="s">
        <v>23</v>
      </c>
      <c r="G1290" t="s">
        <v>23</v>
      </c>
      <c r="H1290" s="6" t="s">
        <v>67</v>
      </c>
      <c r="I1290" t="s">
        <v>546</v>
      </c>
      <c r="J1290">
        <v>585</v>
      </c>
      <c r="K1290"/>
      <c r="N1290" t="s">
        <v>36</v>
      </c>
      <c r="P1290">
        <v>0</v>
      </c>
      <c r="Q1290" t="s">
        <v>1073</v>
      </c>
      <c r="R1290" t="s">
        <v>1073</v>
      </c>
      <c r="S1290" t="str">
        <f t="shared" si="36"/>
        <v/>
      </c>
    </row>
    <row r="1291" spans="1:19" x14ac:dyDescent="0.15">
      <c r="A1291">
        <v>1290</v>
      </c>
      <c r="B1291">
        <v>2019</v>
      </c>
      <c r="C1291" t="s">
        <v>175</v>
      </c>
      <c r="D1291" t="s">
        <v>176</v>
      </c>
      <c r="F1291" t="s">
        <v>23</v>
      </c>
      <c r="G1291" t="s">
        <v>23</v>
      </c>
      <c r="H1291" s="6" t="s">
        <v>71</v>
      </c>
      <c r="I1291" t="s">
        <v>546</v>
      </c>
      <c r="J1291">
        <v>585</v>
      </c>
      <c r="K1291"/>
      <c r="N1291" t="s">
        <v>36</v>
      </c>
      <c r="P1291" t="s">
        <v>1073</v>
      </c>
      <c r="Q1291" t="s">
        <v>1073</v>
      </c>
      <c r="R1291" t="s">
        <v>1073</v>
      </c>
      <c r="S1291" t="str">
        <f t="shared" si="36"/>
        <v/>
      </c>
    </row>
    <row r="1292" spans="1:19" x14ac:dyDescent="0.15">
      <c r="A1292">
        <v>1291</v>
      </c>
      <c r="B1292">
        <v>2019</v>
      </c>
      <c r="C1292" t="s">
        <v>272</v>
      </c>
      <c r="D1292" t="s">
        <v>273</v>
      </c>
      <c r="F1292" t="s">
        <v>23</v>
      </c>
      <c r="G1292" t="s">
        <v>23</v>
      </c>
      <c r="H1292" t="s">
        <v>16</v>
      </c>
      <c r="I1292" t="s">
        <v>354</v>
      </c>
      <c r="J1292">
        <v>0</v>
      </c>
      <c r="K1292"/>
      <c r="N1292" t="s">
        <v>36</v>
      </c>
      <c r="P1292" t="s">
        <v>1081</v>
      </c>
      <c r="Q1292" t="s">
        <v>1073</v>
      </c>
      <c r="R1292" t="s">
        <v>1073</v>
      </c>
      <c r="S1292" t="str">
        <f t="shared" si="36"/>
        <v/>
      </c>
    </row>
    <row r="1293" spans="1:19" x14ac:dyDescent="0.15">
      <c r="A1293">
        <v>1292</v>
      </c>
      <c r="B1293">
        <v>2018</v>
      </c>
      <c r="C1293" t="s">
        <v>12</v>
      </c>
      <c r="D1293" t="s">
        <v>13</v>
      </c>
      <c r="F1293" t="s">
        <v>14</v>
      </c>
      <c r="G1293" t="s">
        <v>15</v>
      </c>
      <c r="H1293" t="s">
        <v>16</v>
      </c>
      <c r="I1293" t="s">
        <v>550</v>
      </c>
      <c r="J1293">
        <v>0</v>
      </c>
      <c r="K1293"/>
      <c r="N1293" t="s">
        <v>20</v>
      </c>
      <c r="P1293" t="s">
        <v>1073</v>
      </c>
      <c r="Q1293" t="s">
        <v>1073</v>
      </c>
      <c r="R1293" t="s">
        <v>1073</v>
      </c>
      <c r="S1293" t="str">
        <f t="shared" si="36"/>
        <v/>
      </c>
    </row>
    <row r="1294" spans="1:19" x14ac:dyDescent="0.15">
      <c r="A1294">
        <v>1293</v>
      </c>
      <c r="B1294">
        <v>2018</v>
      </c>
      <c r="C1294" t="s">
        <v>207</v>
      </c>
      <c r="D1294" t="s">
        <v>208</v>
      </c>
      <c r="F1294" t="s">
        <v>23</v>
      </c>
      <c r="G1294" t="s">
        <v>23</v>
      </c>
      <c r="H1294" t="s">
        <v>24</v>
      </c>
      <c r="I1294" t="s">
        <v>547</v>
      </c>
      <c r="J1294">
        <v>195</v>
      </c>
      <c r="K1294"/>
      <c r="N1294" t="s">
        <v>36</v>
      </c>
      <c r="P1294" t="s">
        <v>1081</v>
      </c>
      <c r="Q1294" t="s">
        <v>1073</v>
      </c>
      <c r="R1294" t="s">
        <v>1073</v>
      </c>
      <c r="S1294" t="str">
        <f t="shared" si="36"/>
        <v/>
      </c>
    </row>
    <row r="1295" spans="1:19" x14ac:dyDescent="0.15">
      <c r="A1295">
        <v>1294</v>
      </c>
      <c r="B1295">
        <v>2018</v>
      </c>
      <c r="C1295" t="s">
        <v>376</v>
      </c>
      <c r="D1295" t="s">
        <v>373</v>
      </c>
      <c r="F1295" t="s">
        <v>23</v>
      </c>
      <c r="G1295" t="s">
        <v>23</v>
      </c>
      <c r="H1295" s="6" t="s">
        <v>71</v>
      </c>
      <c r="I1295" t="s">
        <v>548</v>
      </c>
      <c r="J1295">
        <v>625</v>
      </c>
      <c r="K1295"/>
      <c r="N1295" t="s">
        <v>36</v>
      </c>
      <c r="P1295" t="s">
        <v>1073</v>
      </c>
      <c r="Q1295" t="s">
        <v>1073</v>
      </c>
      <c r="R1295" t="s">
        <v>1073</v>
      </c>
      <c r="S1295" t="str">
        <f t="shared" si="36"/>
        <v/>
      </c>
    </row>
    <row r="1296" spans="1:19" x14ac:dyDescent="0.15">
      <c r="A1296">
        <v>1295</v>
      </c>
      <c r="B1296">
        <v>2018</v>
      </c>
      <c r="C1296" t="s">
        <v>137</v>
      </c>
      <c r="D1296" t="s">
        <v>213</v>
      </c>
      <c r="F1296" t="s">
        <v>23</v>
      </c>
      <c r="G1296" t="s">
        <v>23</v>
      </c>
      <c r="H1296" t="s">
        <v>16</v>
      </c>
      <c r="I1296" t="s">
        <v>546</v>
      </c>
      <c r="J1296">
        <v>585</v>
      </c>
      <c r="K1296"/>
      <c r="N1296" t="s">
        <v>36</v>
      </c>
      <c r="P1296" t="s">
        <v>1081</v>
      </c>
      <c r="Q1296" t="s">
        <v>1073</v>
      </c>
      <c r="R1296" t="s">
        <v>1073</v>
      </c>
      <c r="S1296" t="str">
        <f t="shared" si="36"/>
        <v/>
      </c>
    </row>
    <row r="1297" spans="1:19" x14ac:dyDescent="0.15">
      <c r="A1297">
        <v>1296</v>
      </c>
      <c r="B1297">
        <v>2018</v>
      </c>
      <c r="C1297" t="s">
        <v>218</v>
      </c>
      <c r="D1297" t="s">
        <v>219</v>
      </c>
      <c r="F1297" t="s">
        <v>23</v>
      </c>
      <c r="G1297" t="s">
        <v>23</v>
      </c>
      <c r="H1297" t="s">
        <v>24</v>
      </c>
      <c r="I1297" t="s">
        <v>547</v>
      </c>
      <c r="J1297">
        <v>195</v>
      </c>
      <c r="K1297"/>
      <c r="N1297" t="s">
        <v>36</v>
      </c>
      <c r="P1297" t="s">
        <v>1081</v>
      </c>
      <c r="Q1297" t="s">
        <v>1073</v>
      </c>
      <c r="R1297" t="s">
        <v>1073</v>
      </c>
      <c r="S1297" t="str">
        <f t="shared" si="36"/>
        <v/>
      </c>
    </row>
    <row r="1298" spans="1:19" x14ac:dyDescent="0.15">
      <c r="A1298">
        <v>1297</v>
      </c>
      <c r="B1298">
        <v>2018</v>
      </c>
      <c r="C1298" t="s">
        <v>87</v>
      </c>
      <c r="D1298" t="s">
        <v>220</v>
      </c>
      <c r="F1298" t="s">
        <v>89</v>
      </c>
      <c r="G1298" t="s">
        <v>43</v>
      </c>
      <c r="H1298" t="s">
        <v>16</v>
      </c>
      <c r="I1298" t="s">
        <v>354</v>
      </c>
      <c r="J1298">
        <v>0</v>
      </c>
      <c r="K1298"/>
      <c r="N1298" t="s">
        <v>36</v>
      </c>
      <c r="P1298" t="s">
        <v>1073</v>
      </c>
      <c r="Q1298" t="s">
        <v>1073</v>
      </c>
      <c r="R1298" t="s">
        <v>1073</v>
      </c>
      <c r="S1298" t="str">
        <f t="shared" si="36"/>
        <v/>
      </c>
    </row>
    <row r="1299" spans="1:19" x14ac:dyDescent="0.15">
      <c r="A1299">
        <v>1298</v>
      </c>
      <c r="B1299">
        <v>2018</v>
      </c>
      <c r="C1299" t="s">
        <v>258</v>
      </c>
      <c r="D1299" t="s">
        <v>101</v>
      </c>
      <c r="F1299" t="s">
        <v>23</v>
      </c>
      <c r="G1299" t="s">
        <v>23</v>
      </c>
      <c r="H1299" t="s">
        <v>24</v>
      </c>
      <c r="I1299" t="s">
        <v>25</v>
      </c>
      <c r="J1299">
        <v>275</v>
      </c>
      <c r="K1299"/>
      <c r="N1299" t="s">
        <v>36</v>
      </c>
      <c r="P1299" t="s">
        <v>1081</v>
      </c>
      <c r="Q1299" t="s">
        <v>1073</v>
      </c>
      <c r="R1299" t="s">
        <v>1073</v>
      </c>
      <c r="S1299" t="str">
        <f t="shared" si="36"/>
        <v/>
      </c>
    </row>
    <row r="1300" spans="1:19" x14ac:dyDescent="0.15">
      <c r="A1300">
        <v>1299</v>
      </c>
      <c r="B1300">
        <v>2018</v>
      </c>
      <c r="C1300" t="s">
        <v>39</v>
      </c>
      <c r="D1300" t="s">
        <v>40</v>
      </c>
      <c r="F1300" t="s">
        <v>23</v>
      </c>
      <c r="G1300" t="s">
        <v>23</v>
      </c>
      <c r="H1300" s="6" t="s">
        <v>24</v>
      </c>
      <c r="I1300" t="s">
        <v>547</v>
      </c>
      <c r="J1300">
        <v>195</v>
      </c>
      <c r="K1300"/>
      <c r="N1300" t="s">
        <v>36</v>
      </c>
      <c r="P1300" t="s">
        <v>1081</v>
      </c>
      <c r="Q1300" t="s">
        <v>1073</v>
      </c>
      <c r="R1300" t="s">
        <v>1073</v>
      </c>
      <c r="S1300" t="str">
        <f t="shared" si="36"/>
        <v/>
      </c>
    </row>
    <row r="1301" spans="1:19" x14ac:dyDescent="0.15">
      <c r="A1301">
        <v>1300</v>
      </c>
      <c r="B1301">
        <v>2018</v>
      </c>
      <c r="C1301" t="s">
        <v>45</v>
      </c>
      <c r="D1301" t="s">
        <v>46</v>
      </c>
      <c r="F1301" t="s">
        <v>47</v>
      </c>
      <c r="G1301" t="s">
        <v>48</v>
      </c>
      <c r="H1301" t="s">
        <v>67</v>
      </c>
      <c r="I1301" t="s">
        <v>547</v>
      </c>
      <c r="J1301">
        <v>195</v>
      </c>
      <c r="K1301"/>
      <c r="N1301" t="s">
        <v>36</v>
      </c>
      <c r="P1301">
        <v>0</v>
      </c>
      <c r="Q1301" t="s">
        <v>1073</v>
      </c>
      <c r="R1301" t="s">
        <v>1073</v>
      </c>
      <c r="S1301" t="str">
        <f t="shared" si="36"/>
        <v>NI&gt;10</v>
      </c>
    </row>
    <row r="1302" spans="1:19" x14ac:dyDescent="0.15">
      <c r="A1302">
        <v>1301</v>
      </c>
      <c r="B1302">
        <v>2018</v>
      </c>
      <c r="C1302" t="s">
        <v>744</v>
      </c>
      <c r="D1302" t="s">
        <v>745</v>
      </c>
      <c r="F1302" t="s">
        <v>47</v>
      </c>
      <c r="G1302" t="s">
        <v>48</v>
      </c>
      <c r="H1302" s="6" t="s">
        <v>71</v>
      </c>
      <c r="I1302" t="s">
        <v>546</v>
      </c>
      <c r="J1302">
        <v>585</v>
      </c>
      <c r="K1302"/>
      <c r="N1302" t="s">
        <v>36</v>
      </c>
      <c r="P1302" t="s">
        <v>1073</v>
      </c>
      <c r="Q1302" t="s">
        <v>1073</v>
      </c>
      <c r="R1302" t="s">
        <v>1073</v>
      </c>
      <c r="S1302" t="str">
        <f t="shared" si="36"/>
        <v>NI&gt;10</v>
      </c>
    </row>
    <row r="1303" spans="1:19" x14ac:dyDescent="0.15">
      <c r="A1303">
        <v>1302</v>
      </c>
      <c r="B1303">
        <v>2018</v>
      </c>
      <c r="C1303" t="s">
        <v>596</v>
      </c>
      <c r="D1303" t="s">
        <v>746</v>
      </c>
      <c r="E1303" t="s">
        <v>237</v>
      </c>
      <c r="F1303" t="s">
        <v>23</v>
      </c>
      <c r="G1303" t="s">
        <v>23</v>
      </c>
      <c r="H1303" s="6" t="s">
        <v>71</v>
      </c>
      <c r="I1303" t="s">
        <v>354</v>
      </c>
      <c r="J1303">
        <v>0</v>
      </c>
      <c r="K1303"/>
      <c r="N1303" t="s">
        <v>36</v>
      </c>
      <c r="P1303" t="s">
        <v>1073</v>
      </c>
      <c r="Q1303" t="s">
        <v>1073</v>
      </c>
      <c r="R1303" t="s">
        <v>1073</v>
      </c>
      <c r="S1303" t="str">
        <f t="shared" si="36"/>
        <v/>
      </c>
    </row>
    <row r="1304" spans="1:19" x14ac:dyDescent="0.15">
      <c r="A1304">
        <v>1303</v>
      </c>
      <c r="B1304">
        <v>2018</v>
      </c>
      <c r="C1304" t="s">
        <v>661</v>
      </c>
      <c r="D1304" t="s">
        <v>662</v>
      </c>
      <c r="F1304" t="s">
        <v>23</v>
      </c>
      <c r="G1304" t="s">
        <v>23</v>
      </c>
      <c r="H1304" t="s">
        <v>24</v>
      </c>
      <c r="I1304" t="s">
        <v>547</v>
      </c>
      <c r="J1304">
        <v>195</v>
      </c>
      <c r="K1304"/>
      <c r="N1304" t="s">
        <v>36</v>
      </c>
      <c r="P1304" t="s">
        <v>1081</v>
      </c>
      <c r="Q1304" t="s">
        <v>1073</v>
      </c>
      <c r="R1304" t="s">
        <v>1073</v>
      </c>
      <c r="S1304" t="str">
        <f t="shared" si="36"/>
        <v/>
      </c>
    </row>
    <row r="1305" spans="1:19" x14ac:dyDescent="0.15">
      <c r="A1305">
        <v>1304</v>
      </c>
      <c r="B1305">
        <v>2018</v>
      </c>
      <c r="C1305" t="s">
        <v>555</v>
      </c>
      <c r="D1305" t="s">
        <v>556</v>
      </c>
      <c r="F1305" t="s">
        <v>23</v>
      </c>
      <c r="G1305" t="s">
        <v>23</v>
      </c>
      <c r="H1305" t="s">
        <v>67</v>
      </c>
      <c r="I1305" t="s">
        <v>547</v>
      </c>
      <c r="J1305">
        <v>195</v>
      </c>
      <c r="K1305"/>
      <c r="N1305" t="s">
        <v>36</v>
      </c>
      <c r="P1305">
        <v>0</v>
      </c>
      <c r="Q1305" t="s">
        <v>1073</v>
      </c>
      <c r="R1305" t="s">
        <v>1073</v>
      </c>
      <c r="S1305" t="str">
        <f t="shared" si="36"/>
        <v/>
      </c>
    </row>
    <row r="1306" spans="1:19" x14ac:dyDescent="0.15">
      <c r="A1306">
        <v>1305</v>
      </c>
      <c r="B1306">
        <v>2018</v>
      </c>
      <c r="C1306" t="s">
        <v>126</v>
      </c>
      <c r="D1306" t="s">
        <v>233</v>
      </c>
      <c r="F1306" t="s">
        <v>96</v>
      </c>
      <c r="G1306" t="s">
        <v>48</v>
      </c>
      <c r="H1306" t="s">
        <v>16</v>
      </c>
      <c r="I1306" t="s">
        <v>548</v>
      </c>
      <c r="J1306">
        <v>525</v>
      </c>
      <c r="K1306"/>
      <c r="N1306" t="s">
        <v>36</v>
      </c>
      <c r="P1306">
        <v>0</v>
      </c>
      <c r="Q1306" t="s">
        <v>1073</v>
      </c>
      <c r="R1306" t="s">
        <v>1073</v>
      </c>
      <c r="S1306" t="str">
        <f t="shared" si="36"/>
        <v>NI&gt;10</v>
      </c>
    </row>
    <row r="1307" spans="1:19" x14ac:dyDescent="0.15">
      <c r="A1307">
        <v>1306</v>
      </c>
      <c r="B1307">
        <v>2018</v>
      </c>
      <c r="C1307" t="s">
        <v>285</v>
      </c>
      <c r="D1307" t="s">
        <v>286</v>
      </c>
      <c r="F1307" t="s">
        <v>23</v>
      </c>
      <c r="G1307" t="s">
        <v>23</v>
      </c>
      <c r="H1307" t="s">
        <v>24</v>
      </c>
      <c r="I1307" t="s">
        <v>547</v>
      </c>
      <c r="J1307">
        <v>195</v>
      </c>
      <c r="K1307"/>
      <c r="N1307" t="s">
        <v>36</v>
      </c>
      <c r="P1307" t="s">
        <v>1081</v>
      </c>
      <c r="Q1307" t="s">
        <v>1073</v>
      </c>
      <c r="R1307" t="s">
        <v>1073</v>
      </c>
      <c r="S1307" t="str">
        <f t="shared" si="36"/>
        <v/>
      </c>
    </row>
    <row r="1308" spans="1:19" x14ac:dyDescent="0.15">
      <c r="A1308">
        <v>1307</v>
      </c>
      <c r="B1308">
        <v>2018</v>
      </c>
      <c r="C1308" t="s">
        <v>234</v>
      </c>
      <c r="D1308" t="s">
        <v>235</v>
      </c>
      <c r="F1308" t="s">
        <v>23</v>
      </c>
      <c r="G1308" t="s">
        <v>23</v>
      </c>
      <c r="H1308" t="s">
        <v>16</v>
      </c>
      <c r="I1308" t="s">
        <v>548</v>
      </c>
      <c r="J1308">
        <v>525</v>
      </c>
      <c r="K1308"/>
      <c r="N1308" t="s">
        <v>20</v>
      </c>
      <c r="P1308" t="s">
        <v>1081</v>
      </c>
      <c r="Q1308" t="s">
        <v>1073</v>
      </c>
      <c r="R1308" t="s">
        <v>1073</v>
      </c>
      <c r="S1308" t="str">
        <f t="shared" si="36"/>
        <v/>
      </c>
    </row>
    <row r="1309" spans="1:19" x14ac:dyDescent="0.15">
      <c r="A1309">
        <v>1308</v>
      </c>
      <c r="B1309">
        <v>2018</v>
      </c>
      <c r="C1309" t="s">
        <v>531</v>
      </c>
      <c r="D1309" t="s">
        <v>62</v>
      </c>
      <c r="F1309" t="s">
        <v>14</v>
      </c>
      <c r="G1309" t="s">
        <v>15</v>
      </c>
      <c r="H1309" t="s">
        <v>24</v>
      </c>
      <c r="I1309" t="s">
        <v>547</v>
      </c>
      <c r="J1309">
        <v>195</v>
      </c>
      <c r="K1309"/>
      <c r="N1309" t="s">
        <v>36</v>
      </c>
      <c r="P1309" t="s">
        <v>1073</v>
      </c>
      <c r="Q1309" t="s">
        <v>1073</v>
      </c>
      <c r="R1309" t="s">
        <v>1073</v>
      </c>
      <c r="S1309" t="str">
        <f t="shared" si="36"/>
        <v/>
      </c>
    </row>
    <row r="1310" spans="1:19" x14ac:dyDescent="0.15">
      <c r="A1310">
        <v>1309</v>
      </c>
      <c r="B1310">
        <v>2018</v>
      </c>
      <c r="C1310" t="s">
        <v>414</v>
      </c>
      <c r="D1310" t="s">
        <v>415</v>
      </c>
      <c r="F1310" t="s">
        <v>23</v>
      </c>
      <c r="G1310" t="s">
        <v>23</v>
      </c>
      <c r="H1310" t="s">
        <v>71</v>
      </c>
      <c r="I1310" t="s">
        <v>546</v>
      </c>
      <c r="J1310">
        <v>585</v>
      </c>
      <c r="K1310"/>
      <c r="N1310" t="s">
        <v>20</v>
      </c>
      <c r="P1310" t="s">
        <v>1073</v>
      </c>
      <c r="Q1310" t="s">
        <v>1073</v>
      </c>
      <c r="R1310" t="s">
        <v>1073</v>
      </c>
      <c r="S1310" t="str">
        <f t="shared" si="36"/>
        <v/>
      </c>
    </row>
    <row r="1311" spans="1:19" x14ac:dyDescent="0.15">
      <c r="A1311">
        <v>1310</v>
      </c>
      <c r="B1311">
        <v>2018</v>
      </c>
      <c r="C1311" t="s">
        <v>747</v>
      </c>
      <c r="D1311" t="s">
        <v>748</v>
      </c>
      <c r="F1311" t="s">
        <v>70</v>
      </c>
      <c r="G1311" t="s">
        <v>43</v>
      </c>
      <c r="H1311" t="s">
        <v>16</v>
      </c>
      <c r="I1311" t="s">
        <v>546</v>
      </c>
      <c r="J1311">
        <v>585</v>
      </c>
      <c r="K1311"/>
      <c r="N1311" t="s">
        <v>20</v>
      </c>
      <c r="P1311" t="s">
        <v>1073</v>
      </c>
      <c r="Q1311" t="s">
        <v>1073</v>
      </c>
      <c r="R1311" t="s">
        <v>1073</v>
      </c>
      <c r="S1311" t="str">
        <f t="shared" si="36"/>
        <v/>
      </c>
    </row>
    <row r="1312" spans="1:19" x14ac:dyDescent="0.15">
      <c r="A1312">
        <v>1311</v>
      </c>
      <c r="B1312">
        <v>2018</v>
      </c>
      <c r="C1312" t="s">
        <v>245</v>
      </c>
      <c r="D1312" t="s">
        <v>246</v>
      </c>
      <c r="F1312" t="s">
        <v>23</v>
      </c>
      <c r="G1312" t="s">
        <v>23</v>
      </c>
      <c r="H1312" t="s">
        <v>67</v>
      </c>
      <c r="I1312" t="s">
        <v>546</v>
      </c>
      <c r="J1312">
        <v>585</v>
      </c>
      <c r="K1312"/>
      <c r="N1312" t="s">
        <v>36</v>
      </c>
      <c r="P1312">
        <v>0</v>
      </c>
      <c r="Q1312" t="s">
        <v>1073</v>
      </c>
      <c r="R1312" t="s">
        <v>1073</v>
      </c>
      <c r="S1312" t="str">
        <f t="shared" si="36"/>
        <v/>
      </c>
    </row>
    <row r="1313" spans="1:19" x14ac:dyDescent="0.15">
      <c r="A1313">
        <v>1312</v>
      </c>
      <c r="B1313">
        <v>2018</v>
      </c>
      <c r="C1313" t="s">
        <v>363</v>
      </c>
      <c r="D1313" t="s">
        <v>168</v>
      </c>
      <c r="F1313" t="s">
        <v>23</v>
      </c>
      <c r="G1313" t="s">
        <v>23</v>
      </c>
      <c r="H1313" t="s">
        <v>71</v>
      </c>
      <c r="I1313" t="s">
        <v>664</v>
      </c>
      <c r="J1313">
        <v>0</v>
      </c>
      <c r="K1313"/>
      <c r="N1313" t="s">
        <v>36</v>
      </c>
      <c r="P1313" t="s">
        <v>1073</v>
      </c>
      <c r="Q1313" t="s">
        <v>1073</v>
      </c>
      <c r="R1313" t="s">
        <v>1073</v>
      </c>
      <c r="S1313" t="str">
        <f t="shared" si="36"/>
        <v/>
      </c>
    </row>
    <row r="1314" spans="1:19" x14ac:dyDescent="0.15">
      <c r="A1314">
        <v>1313</v>
      </c>
      <c r="B1314">
        <v>2018</v>
      </c>
      <c r="C1314" t="s">
        <v>247</v>
      </c>
      <c r="D1314" t="s">
        <v>248</v>
      </c>
      <c r="F1314" t="s">
        <v>23</v>
      </c>
      <c r="G1314" t="s">
        <v>23</v>
      </c>
      <c r="H1314" t="s">
        <v>24</v>
      </c>
      <c r="I1314" t="s">
        <v>547</v>
      </c>
      <c r="J1314">
        <v>195</v>
      </c>
      <c r="K1314"/>
      <c r="N1314" t="s">
        <v>36</v>
      </c>
      <c r="P1314" t="s">
        <v>1081</v>
      </c>
      <c r="Q1314" t="s">
        <v>1073</v>
      </c>
      <c r="R1314" t="s">
        <v>1073</v>
      </c>
      <c r="S1314" t="str">
        <f t="shared" si="36"/>
        <v/>
      </c>
    </row>
    <row r="1315" spans="1:19" x14ac:dyDescent="0.15">
      <c r="A1315">
        <v>1314</v>
      </c>
      <c r="B1315">
        <v>2018</v>
      </c>
      <c r="C1315" t="s">
        <v>465</v>
      </c>
      <c r="D1315" t="s">
        <v>466</v>
      </c>
      <c r="F1315" t="s">
        <v>23</v>
      </c>
      <c r="G1315" t="s">
        <v>23</v>
      </c>
      <c r="H1315" t="s">
        <v>16</v>
      </c>
      <c r="I1315" t="s">
        <v>548</v>
      </c>
      <c r="J1315">
        <v>525</v>
      </c>
      <c r="K1315"/>
      <c r="N1315" t="s">
        <v>20</v>
      </c>
      <c r="P1315" t="s">
        <v>1084</v>
      </c>
      <c r="Q1315" t="s">
        <v>1073</v>
      </c>
      <c r="R1315" t="s">
        <v>1073</v>
      </c>
      <c r="S1315" t="str">
        <f t="shared" si="36"/>
        <v/>
      </c>
    </row>
    <row r="1316" spans="1:19" x14ac:dyDescent="0.15">
      <c r="A1316">
        <v>1315</v>
      </c>
      <c r="B1316">
        <v>2018</v>
      </c>
      <c r="C1316" t="s">
        <v>110</v>
      </c>
      <c r="D1316" t="s">
        <v>111</v>
      </c>
      <c r="F1316" t="s">
        <v>23</v>
      </c>
      <c r="G1316" t="s">
        <v>23</v>
      </c>
      <c r="H1316" t="s">
        <v>16</v>
      </c>
      <c r="I1316" t="s">
        <v>548</v>
      </c>
      <c r="J1316">
        <v>525</v>
      </c>
      <c r="K1316"/>
      <c r="N1316" t="s">
        <v>36</v>
      </c>
      <c r="P1316" t="s">
        <v>1081</v>
      </c>
      <c r="Q1316" t="s">
        <v>1073</v>
      </c>
      <c r="R1316" t="s">
        <v>1073</v>
      </c>
      <c r="S1316" t="str">
        <f t="shared" si="36"/>
        <v/>
      </c>
    </row>
    <row r="1317" spans="1:19" x14ac:dyDescent="0.15">
      <c r="A1317">
        <v>1316</v>
      </c>
      <c r="B1317">
        <v>2018</v>
      </c>
      <c r="C1317" t="s">
        <v>249</v>
      </c>
      <c r="D1317" t="s">
        <v>250</v>
      </c>
      <c r="F1317" t="s">
        <v>70</v>
      </c>
      <c r="G1317" t="s">
        <v>43</v>
      </c>
      <c r="H1317" s="6" t="s">
        <v>49</v>
      </c>
      <c r="I1317" t="s">
        <v>354</v>
      </c>
      <c r="J1317">
        <v>0</v>
      </c>
      <c r="K1317"/>
      <c r="N1317" t="s">
        <v>36</v>
      </c>
      <c r="P1317" t="s">
        <v>1073</v>
      </c>
      <c r="Q1317" t="s">
        <v>1073</v>
      </c>
      <c r="R1317" t="s">
        <v>1073</v>
      </c>
      <c r="S1317" t="str">
        <f t="shared" si="36"/>
        <v/>
      </c>
    </row>
    <row r="1318" spans="1:19" x14ac:dyDescent="0.15">
      <c r="A1318">
        <v>1317</v>
      </c>
      <c r="B1318">
        <v>2018</v>
      </c>
      <c r="C1318" t="s">
        <v>379</v>
      </c>
      <c r="D1318" t="s">
        <v>380</v>
      </c>
      <c r="F1318" t="s">
        <v>23</v>
      </c>
      <c r="G1318" t="s">
        <v>23</v>
      </c>
      <c r="H1318" t="s">
        <v>71</v>
      </c>
      <c r="I1318" t="s">
        <v>546</v>
      </c>
      <c r="J1318">
        <v>585</v>
      </c>
      <c r="K1318"/>
      <c r="N1318" t="s">
        <v>36</v>
      </c>
      <c r="P1318" t="s">
        <v>1073</v>
      </c>
      <c r="Q1318" t="s">
        <v>1073</v>
      </c>
      <c r="R1318" t="s">
        <v>1073</v>
      </c>
      <c r="S1318" t="str">
        <f t="shared" si="36"/>
        <v/>
      </c>
    </row>
    <row r="1319" spans="1:19" x14ac:dyDescent="0.15">
      <c r="A1319">
        <v>1318</v>
      </c>
      <c r="B1319">
        <v>2018</v>
      </c>
      <c r="C1319" t="s">
        <v>433</v>
      </c>
      <c r="D1319" t="s">
        <v>246</v>
      </c>
      <c r="F1319" t="s">
        <v>23</v>
      </c>
      <c r="G1319" t="s">
        <v>23</v>
      </c>
      <c r="H1319" t="s">
        <v>24</v>
      </c>
      <c r="I1319" t="s">
        <v>547</v>
      </c>
      <c r="J1319">
        <v>195</v>
      </c>
      <c r="K1319"/>
      <c r="N1319" t="s">
        <v>36</v>
      </c>
      <c r="P1319" t="s">
        <v>1081</v>
      </c>
      <c r="Q1319" t="s">
        <v>1073</v>
      </c>
      <c r="R1319" t="s">
        <v>1073</v>
      </c>
      <c r="S1319" t="str">
        <f t="shared" si="36"/>
        <v/>
      </c>
    </row>
    <row r="1320" spans="1:19" x14ac:dyDescent="0.15">
      <c r="A1320">
        <v>1319</v>
      </c>
      <c r="B1320">
        <v>2018</v>
      </c>
      <c r="C1320" t="s">
        <v>75</v>
      </c>
      <c r="D1320" t="s">
        <v>633</v>
      </c>
      <c r="F1320" t="s">
        <v>23</v>
      </c>
      <c r="G1320" t="s">
        <v>23</v>
      </c>
      <c r="H1320" t="s">
        <v>24</v>
      </c>
      <c r="I1320" t="s">
        <v>547</v>
      </c>
      <c r="J1320">
        <v>295</v>
      </c>
      <c r="K1320"/>
      <c r="N1320" t="s">
        <v>36</v>
      </c>
      <c r="P1320" t="s">
        <v>1081</v>
      </c>
      <c r="Q1320" t="s">
        <v>1073</v>
      </c>
      <c r="R1320" t="s">
        <v>1073</v>
      </c>
      <c r="S1320" t="str">
        <f t="shared" si="36"/>
        <v/>
      </c>
    </row>
    <row r="1321" spans="1:19" x14ac:dyDescent="0.15">
      <c r="A1321">
        <v>1320</v>
      </c>
      <c r="B1321">
        <v>2018</v>
      </c>
      <c r="C1321" t="s">
        <v>103</v>
      </c>
      <c r="D1321" t="s">
        <v>104</v>
      </c>
      <c r="F1321" t="s">
        <v>23</v>
      </c>
      <c r="G1321" t="s">
        <v>23</v>
      </c>
      <c r="H1321" t="s">
        <v>16</v>
      </c>
      <c r="I1321" t="s">
        <v>548</v>
      </c>
      <c r="J1321">
        <v>1125</v>
      </c>
      <c r="K1321"/>
      <c r="N1321" t="s">
        <v>36</v>
      </c>
      <c r="P1321" t="s">
        <v>1081</v>
      </c>
      <c r="Q1321" t="s">
        <v>1073</v>
      </c>
      <c r="R1321" t="s">
        <v>1073</v>
      </c>
      <c r="S1321" t="str">
        <f t="shared" si="36"/>
        <v/>
      </c>
    </row>
    <row r="1322" spans="1:19" x14ac:dyDescent="0.15">
      <c r="A1322">
        <v>1321</v>
      </c>
      <c r="B1322">
        <v>2018</v>
      </c>
      <c r="C1322" t="s">
        <v>253</v>
      </c>
      <c r="D1322" t="s">
        <v>254</v>
      </c>
      <c r="F1322" t="s">
        <v>23</v>
      </c>
      <c r="G1322" t="s">
        <v>23</v>
      </c>
      <c r="H1322" t="s">
        <v>71</v>
      </c>
      <c r="I1322" t="s">
        <v>546</v>
      </c>
      <c r="J1322">
        <v>0</v>
      </c>
      <c r="K1322"/>
      <c r="N1322" t="s">
        <v>20</v>
      </c>
      <c r="P1322" t="s">
        <v>1073</v>
      </c>
      <c r="Q1322" t="s">
        <v>1073</v>
      </c>
      <c r="R1322" t="s">
        <v>1073</v>
      </c>
      <c r="S1322" t="str">
        <f t="shared" si="36"/>
        <v/>
      </c>
    </row>
    <row r="1323" spans="1:19" x14ac:dyDescent="0.15">
      <c r="A1323">
        <v>1322</v>
      </c>
      <c r="B1323">
        <v>2018</v>
      </c>
      <c r="C1323" t="s">
        <v>214</v>
      </c>
      <c r="D1323" t="s">
        <v>215</v>
      </c>
      <c r="F1323" t="s">
        <v>23</v>
      </c>
      <c r="G1323" t="s">
        <v>23</v>
      </c>
      <c r="H1323" s="6" t="s">
        <v>67</v>
      </c>
      <c r="I1323" t="s">
        <v>547</v>
      </c>
      <c r="J1323">
        <v>465</v>
      </c>
      <c r="K1323"/>
      <c r="N1323" t="s">
        <v>36</v>
      </c>
      <c r="P1323" t="s">
        <v>1081</v>
      </c>
      <c r="Q1323" t="s">
        <v>1073</v>
      </c>
      <c r="R1323" t="s">
        <v>1073</v>
      </c>
      <c r="S1323" t="str">
        <f t="shared" si="36"/>
        <v/>
      </c>
    </row>
    <row r="1324" spans="1:19" x14ac:dyDescent="0.15">
      <c r="A1324">
        <v>1323</v>
      </c>
      <c r="B1324">
        <v>2018</v>
      </c>
      <c r="C1324" t="s">
        <v>126</v>
      </c>
      <c r="D1324" t="s">
        <v>257</v>
      </c>
      <c r="F1324" t="s">
        <v>96</v>
      </c>
      <c r="G1324" t="s">
        <v>48</v>
      </c>
      <c r="H1324" t="s">
        <v>49</v>
      </c>
      <c r="I1324" t="s">
        <v>548</v>
      </c>
      <c r="J1324">
        <v>525</v>
      </c>
      <c r="K1324"/>
      <c r="N1324" t="s">
        <v>36</v>
      </c>
      <c r="P1324">
        <v>0</v>
      </c>
      <c r="Q1324" t="s">
        <v>1073</v>
      </c>
      <c r="R1324" t="s">
        <v>1073</v>
      </c>
      <c r="S1324" t="str">
        <f t="shared" si="36"/>
        <v>NI&gt;10</v>
      </c>
    </row>
    <row r="1325" spans="1:19" x14ac:dyDescent="0.15">
      <c r="A1325">
        <v>1324</v>
      </c>
      <c r="B1325">
        <v>2018</v>
      </c>
      <c r="C1325" t="s">
        <v>216</v>
      </c>
      <c r="D1325" t="s">
        <v>217</v>
      </c>
      <c r="F1325" t="s">
        <v>23</v>
      </c>
      <c r="G1325" t="s">
        <v>23</v>
      </c>
      <c r="H1325" t="s">
        <v>71</v>
      </c>
      <c r="I1325" t="s">
        <v>548</v>
      </c>
      <c r="J1325">
        <v>525</v>
      </c>
      <c r="K1325"/>
      <c r="N1325" t="s">
        <v>36</v>
      </c>
      <c r="P1325" t="s">
        <v>1073</v>
      </c>
      <c r="Q1325" t="s">
        <v>1073</v>
      </c>
      <c r="R1325" t="s">
        <v>1073</v>
      </c>
      <c r="S1325" t="str">
        <f t="shared" si="36"/>
        <v/>
      </c>
    </row>
    <row r="1326" spans="1:19" x14ac:dyDescent="0.15">
      <c r="A1326">
        <v>1325</v>
      </c>
      <c r="B1326">
        <v>2018</v>
      </c>
      <c r="C1326" t="s">
        <v>258</v>
      </c>
      <c r="D1326" t="s">
        <v>101</v>
      </c>
      <c r="F1326" t="s">
        <v>23</v>
      </c>
      <c r="G1326" t="s">
        <v>23</v>
      </c>
      <c r="H1326" t="s">
        <v>16</v>
      </c>
      <c r="I1326" t="s">
        <v>354</v>
      </c>
      <c r="J1326">
        <v>150</v>
      </c>
      <c r="K1326"/>
      <c r="N1326" t="s">
        <v>36</v>
      </c>
      <c r="P1326" t="s">
        <v>1081</v>
      </c>
      <c r="Q1326" t="s">
        <v>1073</v>
      </c>
      <c r="R1326" t="s">
        <v>1073</v>
      </c>
      <c r="S1326" t="str">
        <f t="shared" si="36"/>
        <v/>
      </c>
    </row>
    <row r="1327" spans="1:19" x14ac:dyDescent="0.15">
      <c r="A1327">
        <v>1326</v>
      </c>
      <c r="B1327">
        <v>2018</v>
      </c>
      <c r="F1327" t="s">
        <v>50</v>
      </c>
      <c r="G1327" t="s">
        <v>50</v>
      </c>
      <c r="H1327" s="6" t="s">
        <v>54</v>
      </c>
      <c r="I1327" t="s">
        <v>550</v>
      </c>
      <c r="J1327">
        <v>0</v>
      </c>
      <c r="K1327"/>
      <c r="N1327" t="s">
        <v>20</v>
      </c>
      <c r="P1327" t="s">
        <v>1073</v>
      </c>
      <c r="Q1327" t="s">
        <v>1073</v>
      </c>
      <c r="R1327" t="s">
        <v>1073</v>
      </c>
      <c r="S1327" t="str">
        <f t="shared" si="36"/>
        <v/>
      </c>
    </row>
    <row r="1328" spans="1:19" x14ac:dyDescent="0.15">
      <c r="A1328">
        <v>1327</v>
      </c>
      <c r="B1328">
        <v>2018</v>
      </c>
      <c r="C1328" t="s">
        <v>382</v>
      </c>
      <c r="D1328" t="s">
        <v>383</v>
      </c>
      <c r="F1328" t="s">
        <v>23</v>
      </c>
      <c r="G1328" t="s">
        <v>23</v>
      </c>
      <c r="H1328" t="s">
        <v>63</v>
      </c>
      <c r="I1328" t="s">
        <v>546</v>
      </c>
      <c r="J1328">
        <v>585</v>
      </c>
      <c r="K1328"/>
      <c r="N1328" t="s">
        <v>36</v>
      </c>
      <c r="P1328">
        <v>0</v>
      </c>
      <c r="Q1328" t="s">
        <v>1073</v>
      </c>
      <c r="R1328" t="s">
        <v>1073</v>
      </c>
      <c r="S1328" t="str">
        <f t="shared" si="36"/>
        <v/>
      </c>
    </row>
    <row r="1329" spans="1:19" x14ac:dyDescent="0.15">
      <c r="A1329">
        <v>1328</v>
      </c>
      <c r="B1329">
        <v>2018</v>
      </c>
      <c r="C1329" t="s">
        <v>262</v>
      </c>
      <c r="D1329" t="s">
        <v>263</v>
      </c>
      <c r="F1329" t="s">
        <v>23</v>
      </c>
      <c r="G1329" t="s">
        <v>23</v>
      </c>
      <c r="H1329" t="s">
        <v>71</v>
      </c>
      <c r="I1329" t="s">
        <v>546</v>
      </c>
      <c r="J1329">
        <v>585</v>
      </c>
      <c r="K1329"/>
      <c r="N1329" t="s">
        <v>36</v>
      </c>
      <c r="P1329" t="s">
        <v>1073</v>
      </c>
      <c r="Q1329" t="s">
        <v>1073</v>
      </c>
      <c r="R1329" t="s">
        <v>1073</v>
      </c>
      <c r="S1329" t="str">
        <f t="shared" si="36"/>
        <v/>
      </c>
    </row>
    <row r="1330" spans="1:19" x14ac:dyDescent="0.15">
      <c r="A1330">
        <v>1329</v>
      </c>
      <c r="B1330">
        <v>2018</v>
      </c>
      <c r="C1330" t="s">
        <v>638</v>
      </c>
      <c r="D1330" t="s">
        <v>639</v>
      </c>
      <c r="F1330" t="s">
        <v>23</v>
      </c>
      <c r="G1330" t="s">
        <v>23</v>
      </c>
      <c r="H1330" t="s">
        <v>63</v>
      </c>
      <c r="I1330" t="s">
        <v>548</v>
      </c>
      <c r="J1330">
        <v>525</v>
      </c>
      <c r="K1330"/>
      <c r="N1330" t="s">
        <v>20</v>
      </c>
      <c r="P1330" t="s">
        <v>1073</v>
      </c>
      <c r="Q1330" t="s">
        <v>1073</v>
      </c>
      <c r="R1330" t="s">
        <v>1073</v>
      </c>
      <c r="S1330" t="str">
        <f t="shared" si="36"/>
        <v/>
      </c>
    </row>
    <row r="1331" spans="1:19" x14ac:dyDescent="0.15">
      <c r="A1331">
        <v>1330</v>
      </c>
      <c r="B1331">
        <v>2018</v>
      </c>
      <c r="C1331" t="s">
        <v>236</v>
      </c>
      <c r="D1331" t="s">
        <v>237</v>
      </c>
      <c r="F1331" t="s">
        <v>23</v>
      </c>
      <c r="G1331" t="s">
        <v>23</v>
      </c>
      <c r="H1331" t="s">
        <v>24</v>
      </c>
      <c r="I1331" t="s">
        <v>547</v>
      </c>
      <c r="J1331">
        <v>195</v>
      </c>
      <c r="K1331"/>
      <c r="N1331" t="s">
        <v>36</v>
      </c>
      <c r="P1331" t="s">
        <v>1081</v>
      </c>
      <c r="Q1331" t="s">
        <v>1073</v>
      </c>
      <c r="R1331" t="s">
        <v>1073</v>
      </c>
      <c r="S1331" t="str">
        <f t="shared" si="36"/>
        <v/>
      </c>
    </row>
    <row r="1332" spans="1:19" x14ac:dyDescent="0.15">
      <c r="A1332">
        <v>1331</v>
      </c>
      <c r="B1332">
        <v>2018</v>
      </c>
      <c r="C1332" t="s">
        <v>137</v>
      </c>
      <c r="D1332" t="s">
        <v>213</v>
      </c>
      <c r="F1332" t="s">
        <v>23</v>
      </c>
      <c r="G1332" t="s">
        <v>23</v>
      </c>
      <c r="H1332" t="s">
        <v>24</v>
      </c>
      <c r="I1332" t="s">
        <v>547</v>
      </c>
      <c r="J1332">
        <v>195</v>
      </c>
      <c r="K1332"/>
      <c r="N1332" t="s">
        <v>36</v>
      </c>
      <c r="P1332" t="s">
        <v>1081</v>
      </c>
      <c r="Q1332" t="s">
        <v>1073</v>
      </c>
      <c r="R1332" t="s">
        <v>1073</v>
      </c>
      <c r="S1332" t="str">
        <f t="shared" si="36"/>
        <v/>
      </c>
    </row>
    <row r="1333" spans="1:19" x14ac:dyDescent="0.15">
      <c r="A1333">
        <v>1332</v>
      </c>
      <c r="B1333">
        <v>2018</v>
      </c>
      <c r="C1333" t="s">
        <v>126</v>
      </c>
      <c r="D1333" t="s">
        <v>233</v>
      </c>
      <c r="F1333" t="s">
        <v>96</v>
      </c>
      <c r="G1333" t="s">
        <v>48</v>
      </c>
      <c r="H1333" s="6" t="s">
        <v>24</v>
      </c>
      <c r="I1333" t="s">
        <v>547</v>
      </c>
      <c r="J1333">
        <v>195</v>
      </c>
      <c r="K1333"/>
      <c r="N1333" t="s">
        <v>20</v>
      </c>
      <c r="P1333">
        <v>0</v>
      </c>
      <c r="Q1333" t="s">
        <v>1073</v>
      </c>
      <c r="R1333" t="s">
        <v>1073</v>
      </c>
      <c r="S1333" t="str">
        <f t="shared" si="36"/>
        <v>NI&gt;10</v>
      </c>
    </row>
    <row r="1334" spans="1:19" x14ac:dyDescent="0.15">
      <c r="A1334">
        <v>1333</v>
      </c>
      <c r="B1334">
        <v>2018</v>
      </c>
      <c r="C1334" t="s">
        <v>749</v>
      </c>
      <c r="D1334" t="s">
        <v>750</v>
      </c>
      <c r="F1334" t="s">
        <v>360</v>
      </c>
      <c r="G1334" t="s">
        <v>43</v>
      </c>
      <c r="H1334" t="s">
        <v>16</v>
      </c>
      <c r="I1334" t="s">
        <v>546</v>
      </c>
      <c r="J1334">
        <v>585</v>
      </c>
      <c r="K1334"/>
      <c r="N1334" t="s">
        <v>20</v>
      </c>
      <c r="P1334" t="s">
        <v>1073</v>
      </c>
      <c r="Q1334" t="s">
        <v>1073</v>
      </c>
      <c r="R1334" t="s">
        <v>1073</v>
      </c>
      <c r="S1334" t="str">
        <f t="shared" si="36"/>
        <v>NI&gt;10</v>
      </c>
    </row>
    <row r="1335" spans="1:19" x14ac:dyDescent="0.15">
      <c r="A1335">
        <v>1334</v>
      </c>
      <c r="B1335">
        <v>2018</v>
      </c>
      <c r="C1335" t="s">
        <v>577</v>
      </c>
      <c r="D1335" t="s">
        <v>578</v>
      </c>
      <c r="F1335" t="s">
        <v>579</v>
      </c>
      <c r="G1335" t="s">
        <v>15</v>
      </c>
      <c r="H1335" t="s">
        <v>16</v>
      </c>
      <c r="I1335" t="s">
        <v>354</v>
      </c>
      <c r="J1335">
        <v>0</v>
      </c>
      <c r="K1335"/>
      <c r="N1335" t="s">
        <v>36</v>
      </c>
      <c r="P1335" t="s">
        <v>1073</v>
      </c>
      <c r="Q1335" t="s">
        <v>1073</v>
      </c>
      <c r="R1335" t="s">
        <v>1073</v>
      </c>
      <c r="S1335" t="str">
        <f t="shared" si="36"/>
        <v>NI&gt;10</v>
      </c>
    </row>
    <row r="1336" spans="1:19" x14ac:dyDescent="0.15">
      <c r="A1336">
        <v>1335</v>
      </c>
      <c r="B1336">
        <v>2018</v>
      </c>
      <c r="C1336" t="s">
        <v>258</v>
      </c>
      <c r="D1336" t="s">
        <v>101</v>
      </c>
      <c r="F1336" t="s">
        <v>23</v>
      </c>
      <c r="G1336" t="s">
        <v>23</v>
      </c>
      <c r="H1336" t="s">
        <v>24</v>
      </c>
      <c r="I1336" t="s">
        <v>547</v>
      </c>
      <c r="J1336">
        <v>295</v>
      </c>
      <c r="K1336"/>
      <c r="N1336" t="s">
        <v>36</v>
      </c>
      <c r="P1336" t="s">
        <v>1081</v>
      </c>
      <c r="Q1336" t="s">
        <v>1073</v>
      </c>
      <c r="R1336" t="s">
        <v>1073</v>
      </c>
      <c r="S1336" t="str">
        <f t="shared" si="36"/>
        <v/>
      </c>
    </row>
    <row r="1337" spans="1:19" x14ac:dyDescent="0.15">
      <c r="A1337">
        <v>1336</v>
      </c>
      <c r="B1337">
        <v>2018</v>
      </c>
      <c r="C1337" t="s">
        <v>416</v>
      </c>
      <c r="D1337" t="s">
        <v>751</v>
      </c>
      <c r="E1337" t="s">
        <v>147</v>
      </c>
      <c r="F1337" t="s">
        <v>23</v>
      </c>
      <c r="G1337" t="s">
        <v>23</v>
      </c>
      <c r="H1337" s="6" t="s">
        <v>71</v>
      </c>
      <c r="I1337" t="s">
        <v>546</v>
      </c>
      <c r="J1337">
        <v>1635</v>
      </c>
      <c r="K1337"/>
      <c r="N1337" t="s">
        <v>36</v>
      </c>
      <c r="P1337" t="s">
        <v>1073</v>
      </c>
      <c r="Q1337" t="s">
        <v>1073</v>
      </c>
      <c r="R1337" t="s">
        <v>1073</v>
      </c>
      <c r="S1337" t="str">
        <f t="shared" si="36"/>
        <v/>
      </c>
    </row>
    <row r="1338" spans="1:19" x14ac:dyDescent="0.15">
      <c r="A1338">
        <v>1337</v>
      </c>
      <c r="B1338">
        <v>2018</v>
      </c>
      <c r="C1338" t="s">
        <v>39</v>
      </c>
      <c r="D1338" t="s">
        <v>40</v>
      </c>
      <c r="F1338" t="s">
        <v>23</v>
      </c>
      <c r="G1338" t="s">
        <v>23</v>
      </c>
      <c r="H1338" t="s">
        <v>16</v>
      </c>
      <c r="I1338" t="s">
        <v>548</v>
      </c>
      <c r="J1338">
        <v>525</v>
      </c>
      <c r="K1338"/>
      <c r="N1338" t="s">
        <v>36</v>
      </c>
      <c r="P1338" t="s">
        <v>1081</v>
      </c>
      <c r="Q1338" t="s">
        <v>1073</v>
      </c>
      <c r="R1338" t="s">
        <v>1073</v>
      </c>
      <c r="S1338" t="str">
        <f t="shared" si="36"/>
        <v/>
      </c>
    </row>
    <row r="1339" spans="1:19" x14ac:dyDescent="0.15">
      <c r="A1339">
        <v>1338</v>
      </c>
      <c r="B1339">
        <v>2018</v>
      </c>
      <c r="C1339" t="s">
        <v>21</v>
      </c>
      <c r="D1339" t="s">
        <v>22</v>
      </c>
      <c r="F1339" t="s">
        <v>23</v>
      </c>
      <c r="G1339" t="s">
        <v>23</v>
      </c>
      <c r="H1339" t="s">
        <v>67</v>
      </c>
      <c r="I1339" t="s">
        <v>546</v>
      </c>
      <c r="J1339">
        <v>685</v>
      </c>
      <c r="K1339"/>
      <c r="N1339" t="s">
        <v>36</v>
      </c>
      <c r="P1339" t="s">
        <v>1081</v>
      </c>
      <c r="Q1339" t="s">
        <v>1073</v>
      </c>
      <c r="R1339" t="s">
        <v>1073</v>
      </c>
      <c r="S1339" t="str">
        <f t="shared" si="36"/>
        <v/>
      </c>
    </row>
    <row r="1340" spans="1:19" x14ac:dyDescent="0.15">
      <c r="A1340">
        <v>1339</v>
      </c>
      <c r="B1340">
        <v>2018</v>
      </c>
      <c r="C1340" t="s">
        <v>752</v>
      </c>
      <c r="D1340" t="s">
        <v>753</v>
      </c>
      <c r="F1340" t="s">
        <v>23</v>
      </c>
      <c r="G1340" t="s">
        <v>23</v>
      </c>
      <c r="H1340" s="6" t="s">
        <v>24</v>
      </c>
      <c r="I1340" t="s">
        <v>547</v>
      </c>
      <c r="J1340">
        <v>195</v>
      </c>
      <c r="K1340"/>
      <c r="N1340" t="s">
        <v>36</v>
      </c>
      <c r="P1340" t="s">
        <v>1084</v>
      </c>
      <c r="Q1340" t="s">
        <v>1073</v>
      </c>
      <c r="R1340" t="s">
        <v>1073</v>
      </c>
      <c r="S1340" t="str">
        <f t="shared" si="36"/>
        <v/>
      </c>
    </row>
    <row r="1341" spans="1:19" x14ac:dyDescent="0.15">
      <c r="A1341">
        <v>1340</v>
      </c>
      <c r="B1341">
        <v>2018</v>
      </c>
      <c r="C1341" t="s">
        <v>258</v>
      </c>
      <c r="D1341" t="s">
        <v>101</v>
      </c>
      <c r="F1341" t="s">
        <v>23</v>
      </c>
      <c r="G1341" t="s">
        <v>23</v>
      </c>
      <c r="H1341" t="s">
        <v>16</v>
      </c>
      <c r="I1341" t="s">
        <v>546</v>
      </c>
      <c r="J1341">
        <v>585</v>
      </c>
      <c r="K1341"/>
      <c r="N1341" t="s">
        <v>36</v>
      </c>
      <c r="P1341" t="s">
        <v>1081</v>
      </c>
      <c r="Q1341" t="s">
        <v>1073</v>
      </c>
      <c r="R1341" t="s">
        <v>1073</v>
      </c>
      <c r="S1341" t="str">
        <f t="shared" si="36"/>
        <v/>
      </c>
    </row>
    <row r="1342" spans="1:19" x14ac:dyDescent="0.15">
      <c r="A1342">
        <v>1341</v>
      </c>
      <c r="B1342">
        <v>2018</v>
      </c>
      <c r="C1342" t="s">
        <v>280</v>
      </c>
      <c r="D1342" t="s">
        <v>281</v>
      </c>
      <c r="F1342" t="s">
        <v>23</v>
      </c>
      <c r="G1342" t="s">
        <v>23</v>
      </c>
      <c r="H1342" t="s">
        <v>16</v>
      </c>
      <c r="I1342" t="s">
        <v>548</v>
      </c>
      <c r="J1342">
        <v>525</v>
      </c>
      <c r="K1342"/>
      <c r="N1342" t="s">
        <v>20</v>
      </c>
      <c r="P1342" t="s">
        <v>1084</v>
      </c>
      <c r="Q1342" t="s">
        <v>1082</v>
      </c>
      <c r="R1342" t="s">
        <v>1083</v>
      </c>
      <c r="S1342" t="str">
        <f t="shared" si="36"/>
        <v/>
      </c>
    </row>
    <row r="1343" spans="1:19" x14ac:dyDescent="0.15">
      <c r="A1343">
        <v>1342</v>
      </c>
      <c r="B1343">
        <v>2018</v>
      </c>
      <c r="C1343" t="s">
        <v>285</v>
      </c>
      <c r="D1343" t="s">
        <v>286</v>
      </c>
      <c r="F1343" t="s">
        <v>23</v>
      </c>
      <c r="G1343" t="s">
        <v>23</v>
      </c>
      <c r="H1343" s="6" t="s">
        <v>24</v>
      </c>
      <c r="I1343" t="s">
        <v>547</v>
      </c>
      <c r="J1343">
        <v>195</v>
      </c>
      <c r="K1343"/>
      <c r="N1343" t="s">
        <v>20</v>
      </c>
      <c r="P1343" t="s">
        <v>1081</v>
      </c>
      <c r="Q1343" t="s">
        <v>1073</v>
      </c>
      <c r="R1343" t="s">
        <v>1073</v>
      </c>
      <c r="S1343" t="str">
        <f t="shared" si="36"/>
        <v/>
      </c>
    </row>
    <row r="1344" spans="1:19" x14ac:dyDescent="0.15">
      <c r="A1344">
        <v>1343</v>
      </c>
      <c r="B1344">
        <v>2018</v>
      </c>
      <c r="C1344" t="s">
        <v>270</v>
      </c>
      <c r="D1344" t="s">
        <v>284</v>
      </c>
      <c r="F1344" t="s">
        <v>23</v>
      </c>
      <c r="G1344" t="s">
        <v>23</v>
      </c>
      <c r="H1344" t="s">
        <v>71</v>
      </c>
      <c r="I1344" t="s">
        <v>548</v>
      </c>
      <c r="J1344">
        <v>525</v>
      </c>
      <c r="K1344"/>
      <c r="N1344" t="s">
        <v>20</v>
      </c>
      <c r="P1344" t="s">
        <v>1073</v>
      </c>
      <c r="Q1344" t="s">
        <v>1073</v>
      </c>
      <c r="R1344" t="s">
        <v>1073</v>
      </c>
      <c r="S1344" t="str">
        <f t="shared" si="36"/>
        <v/>
      </c>
    </row>
    <row r="1345" spans="1:19" x14ac:dyDescent="0.15">
      <c r="A1345">
        <v>1344</v>
      </c>
      <c r="B1345">
        <v>2018</v>
      </c>
      <c r="C1345" t="s">
        <v>317</v>
      </c>
      <c r="D1345" t="s">
        <v>298</v>
      </c>
      <c r="F1345" t="s">
        <v>23</v>
      </c>
      <c r="G1345" t="s">
        <v>23</v>
      </c>
      <c r="H1345" t="s">
        <v>67</v>
      </c>
      <c r="I1345" t="s">
        <v>546</v>
      </c>
      <c r="J1345">
        <v>585</v>
      </c>
      <c r="K1345"/>
      <c r="N1345" t="s">
        <v>36</v>
      </c>
      <c r="P1345">
        <v>0</v>
      </c>
      <c r="Q1345" t="s">
        <v>1073</v>
      </c>
      <c r="R1345" t="s">
        <v>1073</v>
      </c>
      <c r="S1345" t="str">
        <f t="shared" si="36"/>
        <v/>
      </c>
    </row>
    <row r="1346" spans="1:19" x14ac:dyDescent="0.15">
      <c r="A1346">
        <v>1345</v>
      </c>
      <c r="B1346">
        <v>2018</v>
      </c>
      <c r="C1346" t="s">
        <v>755</v>
      </c>
      <c r="D1346" t="s">
        <v>277</v>
      </c>
      <c r="F1346" t="s">
        <v>23</v>
      </c>
      <c r="G1346" t="s">
        <v>23</v>
      </c>
      <c r="H1346" t="s">
        <v>16</v>
      </c>
      <c r="I1346" t="s">
        <v>548</v>
      </c>
      <c r="J1346">
        <v>525</v>
      </c>
      <c r="K1346"/>
      <c r="N1346" t="s">
        <v>36</v>
      </c>
      <c r="P1346">
        <v>0</v>
      </c>
      <c r="Q1346" t="s">
        <v>1073</v>
      </c>
      <c r="R1346" t="s">
        <v>1073</v>
      </c>
      <c r="S1346" t="str">
        <f t="shared" ref="S1346:S1409" si="37">IF(ISNUMBER(SEARCH(F1346,$AF$12)),"","NI&gt;10")</f>
        <v/>
      </c>
    </row>
    <row r="1347" spans="1:19" x14ac:dyDescent="0.15">
      <c r="A1347">
        <v>1346</v>
      </c>
      <c r="B1347">
        <v>2018</v>
      </c>
      <c r="C1347" t="s">
        <v>56</v>
      </c>
      <c r="D1347" t="s">
        <v>284</v>
      </c>
      <c r="F1347" t="s">
        <v>23</v>
      </c>
      <c r="G1347" t="s">
        <v>23</v>
      </c>
      <c r="H1347" s="6" t="s">
        <v>49</v>
      </c>
      <c r="I1347" t="s">
        <v>547</v>
      </c>
      <c r="J1347">
        <v>295</v>
      </c>
      <c r="K1347"/>
      <c r="N1347" t="s">
        <v>36</v>
      </c>
      <c r="P1347" t="s">
        <v>1081</v>
      </c>
      <c r="Q1347" t="s">
        <v>1073</v>
      </c>
      <c r="R1347" t="s">
        <v>1073</v>
      </c>
      <c r="S1347" t="str">
        <f t="shared" si="37"/>
        <v/>
      </c>
    </row>
    <row r="1348" spans="1:19" x14ac:dyDescent="0.15">
      <c r="A1348">
        <v>1347</v>
      </c>
      <c r="B1348">
        <v>2018</v>
      </c>
      <c r="C1348" t="s">
        <v>586</v>
      </c>
      <c r="D1348" t="s">
        <v>587</v>
      </c>
      <c r="F1348" t="s">
        <v>1090</v>
      </c>
      <c r="G1348" t="s">
        <v>35</v>
      </c>
      <c r="H1348" t="s">
        <v>16</v>
      </c>
      <c r="I1348" t="s">
        <v>546</v>
      </c>
      <c r="J1348">
        <v>585</v>
      </c>
      <c r="K1348"/>
      <c r="N1348" t="s">
        <v>36</v>
      </c>
      <c r="P1348" t="s">
        <v>1073</v>
      </c>
      <c r="Q1348" t="s">
        <v>1073</v>
      </c>
      <c r="R1348" t="s">
        <v>1073</v>
      </c>
      <c r="S1348" t="str">
        <f t="shared" si="37"/>
        <v>NI&gt;10</v>
      </c>
    </row>
    <row r="1349" spans="1:19" x14ac:dyDescent="0.15">
      <c r="A1349">
        <v>1348</v>
      </c>
      <c r="B1349">
        <v>2018</v>
      </c>
      <c r="C1349" t="s">
        <v>756</v>
      </c>
      <c r="D1349" t="s">
        <v>757</v>
      </c>
      <c r="F1349" t="s">
        <v>70</v>
      </c>
      <c r="G1349" t="s">
        <v>43</v>
      </c>
      <c r="H1349" t="s">
        <v>71</v>
      </c>
      <c r="I1349" t="s">
        <v>546</v>
      </c>
      <c r="J1349">
        <v>585</v>
      </c>
      <c r="K1349"/>
      <c r="N1349" t="s">
        <v>36</v>
      </c>
      <c r="P1349" t="s">
        <v>1073</v>
      </c>
      <c r="Q1349" t="s">
        <v>1073</v>
      </c>
      <c r="R1349" t="s">
        <v>1073</v>
      </c>
      <c r="S1349" t="str">
        <f t="shared" si="37"/>
        <v/>
      </c>
    </row>
    <row r="1350" spans="1:19" x14ac:dyDescent="0.15">
      <c r="A1350">
        <v>1349</v>
      </c>
      <c r="B1350">
        <v>2018</v>
      </c>
      <c r="C1350" t="s">
        <v>270</v>
      </c>
      <c r="D1350" t="s">
        <v>284</v>
      </c>
      <c r="F1350" t="s">
        <v>23</v>
      </c>
      <c r="G1350" t="s">
        <v>23</v>
      </c>
      <c r="H1350" t="s">
        <v>71</v>
      </c>
      <c r="I1350" t="s">
        <v>354</v>
      </c>
      <c r="J1350">
        <v>0</v>
      </c>
      <c r="K1350"/>
      <c r="N1350" t="s">
        <v>36</v>
      </c>
      <c r="P1350" t="s">
        <v>1073</v>
      </c>
      <c r="Q1350" t="s">
        <v>1073</v>
      </c>
      <c r="R1350" t="s">
        <v>1073</v>
      </c>
      <c r="S1350" t="str">
        <f t="shared" si="37"/>
        <v/>
      </c>
    </row>
    <row r="1351" spans="1:19" x14ac:dyDescent="0.15">
      <c r="A1351">
        <v>1350</v>
      </c>
      <c r="B1351">
        <v>2018</v>
      </c>
      <c r="C1351" t="s">
        <v>758</v>
      </c>
      <c r="D1351" t="s">
        <v>101</v>
      </c>
      <c r="F1351" t="s">
        <v>23</v>
      </c>
      <c r="G1351" t="s">
        <v>23</v>
      </c>
      <c r="H1351" s="6" t="s">
        <v>49</v>
      </c>
      <c r="I1351" t="s">
        <v>25</v>
      </c>
      <c r="J1351">
        <v>175</v>
      </c>
      <c r="K1351"/>
      <c r="N1351" t="s">
        <v>20</v>
      </c>
      <c r="P1351">
        <v>0</v>
      </c>
      <c r="Q1351" t="s">
        <v>1073</v>
      </c>
      <c r="R1351" t="s">
        <v>1073</v>
      </c>
      <c r="S1351" t="str">
        <f t="shared" si="37"/>
        <v/>
      </c>
    </row>
    <row r="1352" spans="1:19" x14ac:dyDescent="0.15">
      <c r="A1352">
        <v>1351</v>
      </c>
      <c r="B1352">
        <v>2018</v>
      </c>
      <c r="C1352" t="s">
        <v>207</v>
      </c>
      <c r="D1352" t="s">
        <v>208</v>
      </c>
      <c r="F1352" t="s">
        <v>23</v>
      </c>
      <c r="G1352" t="s">
        <v>23</v>
      </c>
      <c r="H1352" t="s">
        <v>16</v>
      </c>
      <c r="I1352" t="s">
        <v>548</v>
      </c>
      <c r="J1352">
        <v>525</v>
      </c>
      <c r="K1352"/>
      <c r="N1352" t="s">
        <v>36</v>
      </c>
      <c r="P1352" t="s">
        <v>1081</v>
      </c>
      <c r="Q1352" t="s">
        <v>1073</v>
      </c>
      <c r="R1352" t="s">
        <v>1073</v>
      </c>
      <c r="S1352" t="str">
        <f t="shared" si="37"/>
        <v/>
      </c>
    </row>
    <row r="1353" spans="1:19" x14ac:dyDescent="0.15">
      <c r="A1353">
        <v>1352</v>
      </c>
      <c r="B1353">
        <v>2018</v>
      </c>
      <c r="C1353" t="s">
        <v>221</v>
      </c>
      <c r="D1353" t="s">
        <v>222</v>
      </c>
      <c r="F1353" t="s">
        <v>14</v>
      </c>
      <c r="G1353" t="s">
        <v>15</v>
      </c>
      <c r="H1353" t="s">
        <v>71</v>
      </c>
      <c r="I1353" t="s">
        <v>547</v>
      </c>
      <c r="J1353">
        <v>295</v>
      </c>
      <c r="K1353"/>
      <c r="N1353" t="s">
        <v>20</v>
      </c>
      <c r="P1353" t="s">
        <v>1073</v>
      </c>
      <c r="Q1353" t="s">
        <v>1073</v>
      </c>
      <c r="R1353" t="s">
        <v>1073</v>
      </c>
      <c r="S1353" t="str">
        <f t="shared" si="37"/>
        <v/>
      </c>
    </row>
    <row r="1354" spans="1:19" x14ac:dyDescent="0.15">
      <c r="A1354">
        <v>1353</v>
      </c>
      <c r="B1354">
        <v>2018</v>
      </c>
      <c r="C1354" t="s">
        <v>236</v>
      </c>
      <c r="D1354" t="s">
        <v>237</v>
      </c>
      <c r="F1354" t="s">
        <v>23</v>
      </c>
      <c r="G1354" t="s">
        <v>23</v>
      </c>
      <c r="H1354" t="s">
        <v>24</v>
      </c>
      <c r="I1354" t="s">
        <v>547</v>
      </c>
      <c r="J1354">
        <v>195</v>
      </c>
      <c r="K1354"/>
      <c r="N1354" t="s">
        <v>36</v>
      </c>
      <c r="P1354" t="s">
        <v>1081</v>
      </c>
      <c r="Q1354" t="s">
        <v>1073</v>
      </c>
      <c r="R1354" t="s">
        <v>1073</v>
      </c>
      <c r="S1354" t="str">
        <f t="shared" si="37"/>
        <v/>
      </c>
    </row>
    <row r="1355" spans="1:19" x14ac:dyDescent="0.15">
      <c r="A1355">
        <v>1354</v>
      </c>
      <c r="B1355">
        <v>2018</v>
      </c>
      <c r="C1355" t="s">
        <v>258</v>
      </c>
      <c r="D1355" t="s">
        <v>101</v>
      </c>
      <c r="F1355" t="s">
        <v>23</v>
      </c>
      <c r="G1355" t="s">
        <v>23</v>
      </c>
      <c r="H1355" t="s">
        <v>16</v>
      </c>
      <c r="I1355" t="s">
        <v>546</v>
      </c>
      <c r="J1355">
        <v>585</v>
      </c>
      <c r="K1355"/>
      <c r="N1355" t="s">
        <v>36</v>
      </c>
      <c r="P1355" t="s">
        <v>1081</v>
      </c>
      <c r="Q1355" t="s">
        <v>1073</v>
      </c>
      <c r="R1355" t="s">
        <v>1073</v>
      </c>
      <c r="S1355" t="str">
        <f t="shared" si="37"/>
        <v/>
      </c>
    </row>
    <row r="1356" spans="1:19" x14ac:dyDescent="0.15">
      <c r="A1356">
        <v>1355</v>
      </c>
      <c r="B1356">
        <v>2018</v>
      </c>
      <c r="C1356" t="s">
        <v>214</v>
      </c>
      <c r="D1356" t="s">
        <v>215</v>
      </c>
      <c r="F1356" t="s">
        <v>23</v>
      </c>
      <c r="G1356" t="s">
        <v>23</v>
      </c>
      <c r="H1356" t="s">
        <v>67</v>
      </c>
      <c r="I1356" t="s">
        <v>546</v>
      </c>
      <c r="J1356">
        <v>585</v>
      </c>
      <c r="K1356"/>
      <c r="N1356" t="s">
        <v>36</v>
      </c>
      <c r="P1356" t="s">
        <v>1081</v>
      </c>
      <c r="Q1356" t="s">
        <v>1073</v>
      </c>
      <c r="R1356" t="s">
        <v>1073</v>
      </c>
      <c r="S1356" t="str">
        <f t="shared" si="37"/>
        <v/>
      </c>
    </row>
    <row r="1357" spans="1:19" x14ac:dyDescent="0.15">
      <c r="A1357">
        <v>1356</v>
      </c>
      <c r="B1357">
        <v>2018</v>
      </c>
      <c r="C1357" t="s">
        <v>56</v>
      </c>
      <c r="D1357" t="s">
        <v>474</v>
      </c>
      <c r="F1357" t="s">
        <v>23</v>
      </c>
      <c r="G1357" t="s">
        <v>23</v>
      </c>
      <c r="H1357" t="s">
        <v>24</v>
      </c>
      <c r="I1357" t="s">
        <v>547</v>
      </c>
      <c r="J1357">
        <v>195</v>
      </c>
      <c r="K1357"/>
      <c r="N1357" t="s">
        <v>36</v>
      </c>
      <c r="P1357" t="s">
        <v>1081</v>
      </c>
      <c r="Q1357" t="s">
        <v>1073</v>
      </c>
      <c r="R1357" t="s">
        <v>1073</v>
      </c>
      <c r="S1357" t="str">
        <f t="shared" si="37"/>
        <v/>
      </c>
    </row>
    <row r="1358" spans="1:19" x14ac:dyDescent="0.15">
      <c r="A1358">
        <v>1357</v>
      </c>
      <c r="B1358">
        <v>2018</v>
      </c>
      <c r="C1358" t="s">
        <v>262</v>
      </c>
      <c r="D1358" t="s">
        <v>263</v>
      </c>
      <c r="F1358" t="s">
        <v>23</v>
      </c>
      <c r="G1358" t="s">
        <v>23</v>
      </c>
      <c r="H1358" s="6" t="s">
        <v>71</v>
      </c>
      <c r="I1358" t="s">
        <v>548</v>
      </c>
      <c r="J1358">
        <v>525</v>
      </c>
      <c r="K1358"/>
      <c r="N1358" t="s">
        <v>36</v>
      </c>
      <c r="P1358" t="s">
        <v>1073</v>
      </c>
      <c r="Q1358" t="s">
        <v>1073</v>
      </c>
      <c r="R1358" t="s">
        <v>1073</v>
      </c>
      <c r="S1358" t="str">
        <f t="shared" si="37"/>
        <v/>
      </c>
    </row>
    <row r="1359" spans="1:19" x14ac:dyDescent="0.15">
      <c r="A1359">
        <v>1358</v>
      </c>
      <c r="B1359">
        <v>2018</v>
      </c>
      <c r="C1359" t="s">
        <v>45</v>
      </c>
      <c r="D1359" t="s">
        <v>46</v>
      </c>
      <c r="F1359" t="s">
        <v>47</v>
      </c>
      <c r="G1359" t="s">
        <v>48</v>
      </c>
      <c r="H1359" s="6" t="s">
        <v>49</v>
      </c>
      <c r="I1359" t="s">
        <v>546</v>
      </c>
      <c r="J1359">
        <v>585</v>
      </c>
      <c r="K1359"/>
      <c r="N1359" t="s">
        <v>36</v>
      </c>
      <c r="P1359">
        <v>0</v>
      </c>
      <c r="Q1359" t="s">
        <v>1073</v>
      </c>
      <c r="R1359" t="s">
        <v>1073</v>
      </c>
      <c r="S1359" t="str">
        <f t="shared" si="37"/>
        <v>NI&gt;10</v>
      </c>
    </row>
    <row r="1360" spans="1:19" x14ac:dyDescent="0.15">
      <c r="A1360">
        <v>1359</v>
      </c>
      <c r="B1360">
        <v>2018</v>
      </c>
      <c r="C1360" t="s">
        <v>740</v>
      </c>
      <c r="D1360" t="s">
        <v>759</v>
      </c>
      <c r="F1360" t="s">
        <v>74</v>
      </c>
      <c r="G1360" t="s">
        <v>35</v>
      </c>
      <c r="H1360" s="6" t="s">
        <v>49</v>
      </c>
      <c r="I1360" t="s">
        <v>546</v>
      </c>
      <c r="J1360">
        <v>685</v>
      </c>
      <c r="K1360"/>
      <c r="N1360" t="s">
        <v>36</v>
      </c>
      <c r="P1360" t="s">
        <v>1073</v>
      </c>
      <c r="Q1360" t="s">
        <v>1073</v>
      </c>
      <c r="R1360" t="s">
        <v>1073</v>
      </c>
      <c r="S1360" t="str">
        <f t="shared" si="37"/>
        <v/>
      </c>
    </row>
    <row r="1361" spans="1:19" x14ac:dyDescent="0.15">
      <c r="A1361">
        <v>1360</v>
      </c>
      <c r="B1361">
        <v>2018</v>
      </c>
      <c r="C1361" t="s">
        <v>132</v>
      </c>
      <c r="D1361" t="s">
        <v>133</v>
      </c>
      <c r="F1361" t="s">
        <v>23</v>
      </c>
      <c r="G1361" t="s">
        <v>23</v>
      </c>
      <c r="H1361" t="s">
        <v>24</v>
      </c>
      <c r="I1361" t="s">
        <v>547</v>
      </c>
      <c r="J1361">
        <v>295</v>
      </c>
      <c r="K1361"/>
      <c r="N1361" t="s">
        <v>36</v>
      </c>
      <c r="P1361" t="s">
        <v>1081</v>
      </c>
      <c r="Q1361" t="s">
        <v>1073</v>
      </c>
      <c r="R1361" t="s">
        <v>1073</v>
      </c>
      <c r="S1361" t="str">
        <f t="shared" si="37"/>
        <v/>
      </c>
    </row>
    <row r="1362" spans="1:19" x14ac:dyDescent="0.15">
      <c r="A1362">
        <v>1361</v>
      </c>
      <c r="B1362">
        <v>2018</v>
      </c>
      <c r="C1362" t="s">
        <v>145</v>
      </c>
      <c r="D1362" t="s">
        <v>146</v>
      </c>
      <c r="F1362" t="s">
        <v>23</v>
      </c>
      <c r="G1362" t="s">
        <v>23</v>
      </c>
      <c r="H1362" t="s">
        <v>16</v>
      </c>
      <c r="I1362" t="s">
        <v>548</v>
      </c>
      <c r="J1362">
        <v>525</v>
      </c>
      <c r="K1362"/>
      <c r="N1362" t="s">
        <v>36</v>
      </c>
      <c r="P1362" t="s">
        <v>1081</v>
      </c>
      <c r="Q1362" t="s">
        <v>1073</v>
      </c>
      <c r="R1362" t="s">
        <v>1073</v>
      </c>
      <c r="S1362" t="str">
        <f t="shared" si="37"/>
        <v/>
      </c>
    </row>
    <row r="1363" spans="1:19" x14ac:dyDescent="0.15">
      <c r="A1363">
        <v>1362</v>
      </c>
      <c r="B1363">
        <v>2018</v>
      </c>
      <c r="C1363" t="s">
        <v>258</v>
      </c>
      <c r="D1363" t="s">
        <v>101</v>
      </c>
      <c r="F1363" t="s">
        <v>23</v>
      </c>
      <c r="G1363" t="s">
        <v>23</v>
      </c>
      <c r="H1363" s="6" t="s">
        <v>24</v>
      </c>
      <c r="I1363" t="s">
        <v>25</v>
      </c>
      <c r="J1363">
        <v>275</v>
      </c>
      <c r="K1363"/>
      <c r="N1363" t="s">
        <v>36</v>
      </c>
      <c r="P1363" t="s">
        <v>1081</v>
      </c>
      <c r="Q1363" t="s">
        <v>1073</v>
      </c>
      <c r="R1363" t="s">
        <v>1073</v>
      </c>
      <c r="S1363" t="str">
        <f t="shared" si="37"/>
        <v/>
      </c>
    </row>
    <row r="1364" spans="1:19" x14ac:dyDescent="0.15">
      <c r="A1364">
        <v>1363</v>
      </c>
      <c r="B1364">
        <v>2018</v>
      </c>
      <c r="C1364" t="s">
        <v>590</v>
      </c>
      <c r="D1364" t="s">
        <v>591</v>
      </c>
      <c r="F1364" t="s">
        <v>23</v>
      </c>
      <c r="G1364" t="s">
        <v>23</v>
      </c>
      <c r="H1364" t="s">
        <v>71</v>
      </c>
      <c r="I1364" t="s">
        <v>548</v>
      </c>
      <c r="J1364">
        <v>525</v>
      </c>
      <c r="K1364"/>
      <c r="N1364" t="s">
        <v>36</v>
      </c>
      <c r="P1364" t="s">
        <v>1073</v>
      </c>
      <c r="Q1364" t="s">
        <v>1073</v>
      </c>
      <c r="R1364" t="s">
        <v>1073</v>
      </c>
      <c r="S1364" t="str">
        <f t="shared" si="37"/>
        <v/>
      </c>
    </row>
    <row r="1365" spans="1:19" x14ac:dyDescent="0.15">
      <c r="A1365">
        <v>1364</v>
      </c>
      <c r="B1365">
        <v>2018</v>
      </c>
      <c r="C1365" t="s">
        <v>760</v>
      </c>
      <c r="D1365" t="s">
        <v>761</v>
      </c>
      <c r="F1365" t="s">
        <v>23</v>
      </c>
      <c r="G1365" t="s">
        <v>23</v>
      </c>
      <c r="H1365" t="s">
        <v>71</v>
      </c>
      <c r="I1365" t="s">
        <v>546</v>
      </c>
      <c r="J1365">
        <v>685</v>
      </c>
      <c r="K1365"/>
      <c r="N1365" t="s">
        <v>20</v>
      </c>
      <c r="P1365" t="s">
        <v>1073</v>
      </c>
      <c r="Q1365" t="s">
        <v>1073</v>
      </c>
      <c r="R1365" t="s">
        <v>1073</v>
      </c>
      <c r="S1365" t="str">
        <f t="shared" si="37"/>
        <v/>
      </c>
    </row>
    <row r="1366" spans="1:19" x14ac:dyDescent="0.15">
      <c r="A1366">
        <v>1365</v>
      </c>
      <c r="B1366">
        <v>2018</v>
      </c>
      <c r="C1366" t="s">
        <v>258</v>
      </c>
      <c r="D1366" t="s">
        <v>101</v>
      </c>
      <c r="F1366" t="s">
        <v>23</v>
      </c>
      <c r="G1366" t="s">
        <v>23</v>
      </c>
      <c r="H1366" s="6" t="s">
        <v>24</v>
      </c>
      <c r="I1366" t="s">
        <v>547</v>
      </c>
      <c r="J1366">
        <v>565</v>
      </c>
      <c r="K1366"/>
      <c r="N1366" t="s">
        <v>36</v>
      </c>
      <c r="P1366" t="s">
        <v>1081</v>
      </c>
      <c r="Q1366" t="s">
        <v>1073</v>
      </c>
      <c r="R1366" t="s">
        <v>1073</v>
      </c>
      <c r="S1366" t="str">
        <f t="shared" si="37"/>
        <v/>
      </c>
    </row>
    <row r="1367" spans="1:19" x14ac:dyDescent="0.15">
      <c r="A1367">
        <v>1366</v>
      </c>
      <c r="B1367">
        <v>2018</v>
      </c>
      <c r="C1367" t="s">
        <v>456</v>
      </c>
      <c r="D1367" t="s">
        <v>146</v>
      </c>
      <c r="F1367" t="s">
        <v>23</v>
      </c>
      <c r="G1367" t="s">
        <v>23</v>
      </c>
      <c r="H1367" t="s">
        <v>24</v>
      </c>
      <c r="I1367" t="s">
        <v>25</v>
      </c>
      <c r="J1367">
        <v>175</v>
      </c>
      <c r="K1367"/>
      <c r="N1367" t="s">
        <v>20</v>
      </c>
      <c r="P1367" t="s">
        <v>1081</v>
      </c>
      <c r="Q1367" t="s">
        <v>1073</v>
      </c>
      <c r="R1367" t="s">
        <v>1073</v>
      </c>
      <c r="S1367" t="str">
        <f t="shared" si="37"/>
        <v/>
      </c>
    </row>
    <row r="1368" spans="1:19" x14ac:dyDescent="0.15">
      <c r="A1368">
        <v>1367</v>
      </c>
      <c r="B1368">
        <v>2018</v>
      </c>
      <c r="C1368" t="s">
        <v>762</v>
      </c>
      <c r="D1368" t="s">
        <v>763</v>
      </c>
      <c r="F1368" t="s">
        <v>764</v>
      </c>
      <c r="G1368" t="s">
        <v>43</v>
      </c>
      <c r="H1368" t="s">
        <v>16</v>
      </c>
      <c r="I1368" t="s">
        <v>546</v>
      </c>
      <c r="J1368">
        <v>685</v>
      </c>
      <c r="K1368"/>
      <c r="N1368" t="s">
        <v>36</v>
      </c>
      <c r="P1368" t="s">
        <v>1073</v>
      </c>
      <c r="Q1368" t="s">
        <v>1073</v>
      </c>
      <c r="R1368" t="s">
        <v>1073</v>
      </c>
      <c r="S1368" t="str">
        <f t="shared" si="37"/>
        <v>NI&gt;10</v>
      </c>
    </row>
    <row r="1369" spans="1:19" x14ac:dyDescent="0.15">
      <c r="A1369">
        <v>1368</v>
      </c>
      <c r="B1369">
        <v>2018</v>
      </c>
      <c r="C1369" t="s">
        <v>765</v>
      </c>
      <c r="D1369" t="s">
        <v>766</v>
      </c>
      <c r="F1369" t="s">
        <v>767</v>
      </c>
      <c r="G1369" t="s">
        <v>48</v>
      </c>
      <c r="H1369" s="6" t="s">
        <v>16</v>
      </c>
      <c r="I1369" t="s">
        <v>354</v>
      </c>
      <c r="J1369">
        <v>0</v>
      </c>
      <c r="K1369"/>
      <c r="N1369" t="s">
        <v>20</v>
      </c>
      <c r="P1369" t="s">
        <v>1073</v>
      </c>
      <c r="Q1369" t="s">
        <v>1073</v>
      </c>
      <c r="R1369" t="s">
        <v>1073</v>
      </c>
      <c r="S1369" t="str">
        <f t="shared" si="37"/>
        <v>NI&gt;10</v>
      </c>
    </row>
    <row r="1370" spans="1:19" x14ac:dyDescent="0.15">
      <c r="A1370">
        <v>1369</v>
      </c>
      <c r="B1370">
        <v>2018</v>
      </c>
      <c r="C1370" t="s">
        <v>151</v>
      </c>
      <c r="D1370" t="s">
        <v>152</v>
      </c>
      <c r="F1370" t="s">
        <v>23</v>
      </c>
      <c r="G1370" t="s">
        <v>23</v>
      </c>
      <c r="H1370" t="s">
        <v>16</v>
      </c>
      <c r="I1370" t="s">
        <v>548</v>
      </c>
      <c r="J1370">
        <v>525</v>
      </c>
      <c r="K1370"/>
      <c r="N1370" t="s">
        <v>36</v>
      </c>
      <c r="P1370" t="s">
        <v>1084</v>
      </c>
      <c r="Q1370" t="s">
        <v>1073</v>
      </c>
      <c r="R1370" t="s">
        <v>1073</v>
      </c>
      <c r="S1370" t="str">
        <f t="shared" si="37"/>
        <v/>
      </c>
    </row>
    <row r="1371" spans="1:19" x14ac:dyDescent="0.15">
      <c r="A1371">
        <v>1370</v>
      </c>
      <c r="B1371">
        <v>2018</v>
      </c>
      <c r="C1371" t="s">
        <v>577</v>
      </c>
      <c r="D1371" t="s">
        <v>578</v>
      </c>
      <c r="F1371" t="s">
        <v>579</v>
      </c>
      <c r="G1371" t="s">
        <v>15</v>
      </c>
      <c r="H1371" t="s">
        <v>16</v>
      </c>
      <c r="I1371" t="s">
        <v>546</v>
      </c>
      <c r="J1371">
        <v>685</v>
      </c>
      <c r="K1371"/>
      <c r="N1371" t="s">
        <v>20</v>
      </c>
      <c r="P1371" t="s">
        <v>1073</v>
      </c>
      <c r="Q1371" t="s">
        <v>1073</v>
      </c>
      <c r="R1371" t="s">
        <v>1073</v>
      </c>
      <c r="S1371" t="str">
        <f t="shared" si="37"/>
        <v>NI&gt;10</v>
      </c>
    </row>
    <row r="1372" spans="1:19" x14ac:dyDescent="0.15">
      <c r="A1372">
        <v>1371</v>
      </c>
      <c r="B1372">
        <v>2018</v>
      </c>
      <c r="C1372" t="s">
        <v>266</v>
      </c>
      <c r="D1372" t="s">
        <v>308</v>
      </c>
      <c r="F1372" t="s">
        <v>23</v>
      </c>
      <c r="G1372" t="s">
        <v>23</v>
      </c>
      <c r="H1372" s="6" t="s">
        <v>24</v>
      </c>
      <c r="I1372" t="s">
        <v>547</v>
      </c>
      <c r="J1372">
        <v>195</v>
      </c>
      <c r="K1372"/>
      <c r="N1372" t="s">
        <v>36</v>
      </c>
      <c r="P1372" t="s">
        <v>1081</v>
      </c>
      <c r="Q1372" t="s">
        <v>1073</v>
      </c>
      <c r="R1372" t="s">
        <v>1073</v>
      </c>
      <c r="S1372" t="str">
        <f t="shared" si="37"/>
        <v/>
      </c>
    </row>
    <row r="1373" spans="1:19" x14ac:dyDescent="0.15">
      <c r="A1373">
        <v>1372</v>
      </c>
      <c r="B1373">
        <v>2018</v>
      </c>
      <c r="C1373" t="s">
        <v>243</v>
      </c>
      <c r="D1373" t="s">
        <v>244</v>
      </c>
      <c r="F1373" t="s">
        <v>136</v>
      </c>
      <c r="G1373" t="s">
        <v>43</v>
      </c>
      <c r="H1373" t="s">
        <v>24</v>
      </c>
      <c r="I1373" t="s">
        <v>547</v>
      </c>
      <c r="J1373">
        <v>195</v>
      </c>
      <c r="K1373"/>
      <c r="N1373" t="s">
        <v>36</v>
      </c>
      <c r="P1373">
        <v>0</v>
      </c>
      <c r="Q1373" t="s">
        <v>1073</v>
      </c>
      <c r="R1373" t="s">
        <v>1073</v>
      </c>
      <c r="S1373" t="str">
        <f t="shared" si="37"/>
        <v>NI&gt;10</v>
      </c>
    </row>
    <row r="1374" spans="1:19" x14ac:dyDescent="0.15">
      <c r="A1374">
        <v>1373</v>
      </c>
      <c r="B1374">
        <v>2018</v>
      </c>
      <c r="C1374" t="s">
        <v>768</v>
      </c>
      <c r="D1374" t="s">
        <v>769</v>
      </c>
      <c r="F1374" t="s">
        <v>34</v>
      </c>
      <c r="G1374" t="s">
        <v>35</v>
      </c>
      <c r="H1374" t="s">
        <v>16</v>
      </c>
      <c r="I1374" t="s">
        <v>548</v>
      </c>
      <c r="J1374">
        <v>525</v>
      </c>
      <c r="K1374"/>
      <c r="N1374" t="s">
        <v>36</v>
      </c>
      <c r="P1374" t="s">
        <v>1073</v>
      </c>
      <c r="Q1374" t="s">
        <v>1073</v>
      </c>
      <c r="R1374" t="s">
        <v>1073</v>
      </c>
      <c r="S1374" t="str">
        <f t="shared" si="37"/>
        <v>NI&gt;10</v>
      </c>
    </row>
    <row r="1375" spans="1:19" x14ac:dyDescent="0.15">
      <c r="A1375">
        <v>1374</v>
      </c>
      <c r="B1375">
        <v>2018</v>
      </c>
      <c r="C1375" t="s">
        <v>97</v>
      </c>
      <c r="D1375" t="s">
        <v>98</v>
      </c>
      <c r="F1375" t="s">
        <v>14</v>
      </c>
      <c r="G1375" t="s">
        <v>15</v>
      </c>
      <c r="H1375" t="s">
        <v>16</v>
      </c>
      <c r="I1375" t="s">
        <v>548</v>
      </c>
      <c r="J1375">
        <v>525</v>
      </c>
      <c r="K1375"/>
      <c r="N1375" t="s">
        <v>36</v>
      </c>
      <c r="P1375" t="s">
        <v>1073</v>
      </c>
      <c r="Q1375" t="s">
        <v>1073</v>
      </c>
      <c r="R1375" t="s">
        <v>1073</v>
      </c>
      <c r="S1375" t="str">
        <f t="shared" si="37"/>
        <v/>
      </c>
    </row>
    <row r="1376" spans="1:19" x14ac:dyDescent="0.15">
      <c r="A1376">
        <v>1375</v>
      </c>
      <c r="B1376">
        <v>2018</v>
      </c>
      <c r="C1376" t="s">
        <v>770</v>
      </c>
      <c r="F1376" t="s">
        <v>23</v>
      </c>
      <c r="G1376" t="s">
        <v>23</v>
      </c>
      <c r="H1376" s="6" t="s">
        <v>71</v>
      </c>
      <c r="I1376" t="s">
        <v>546</v>
      </c>
      <c r="J1376">
        <v>585</v>
      </c>
      <c r="K1376"/>
      <c r="N1376" t="s">
        <v>36</v>
      </c>
      <c r="P1376" t="s">
        <v>1073</v>
      </c>
      <c r="Q1376" t="s">
        <v>1073</v>
      </c>
      <c r="R1376" t="s">
        <v>1073</v>
      </c>
      <c r="S1376" t="str">
        <f t="shared" si="37"/>
        <v/>
      </c>
    </row>
    <row r="1377" spans="1:19" x14ac:dyDescent="0.15">
      <c r="A1377">
        <v>1376</v>
      </c>
      <c r="B1377">
        <v>2018</v>
      </c>
      <c r="C1377" t="s">
        <v>110</v>
      </c>
      <c r="D1377" t="s">
        <v>111</v>
      </c>
      <c r="F1377" t="s">
        <v>23</v>
      </c>
      <c r="G1377" t="s">
        <v>23</v>
      </c>
      <c r="H1377" t="s">
        <v>24</v>
      </c>
      <c r="I1377" t="s">
        <v>547</v>
      </c>
      <c r="J1377">
        <v>195</v>
      </c>
      <c r="K1377"/>
      <c r="N1377" t="s">
        <v>36</v>
      </c>
      <c r="P1377" t="s">
        <v>1081</v>
      </c>
      <c r="Q1377" t="s">
        <v>1073</v>
      </c>
      <c r="R1377" t="s">
        <v>1073</v>
      </c>
      <c r="S1377" t="str">
        <f t="shared" si="37"/>
        <v/>
      </c>
    </row>
    <row r="1378" spans="1:19" x14ac:dyDescent="0.15">
      <c r="A1378">
        <v>1377</v>
      </c>
      <c r="B1378">
        <v>2018</v>
      </c>
      <c r="C1378" t="s">
        <v>258</v>
      </c>
      <c r="D1378" t="s">
        <v>101</v>
      </c>
      <c r="F1378" t="s">
        <v>23</v>
      </c>
      <c r="G1378" t="s">
        <v>23</v>
      </c>
      <c r="H1378" s="6" t="s">
        <v>24</v>
      </c>
      <c r="I1378" t="s">
        <v>25</v>
      </c>
      <c r="J1378">
        <v>275</v>
      </c>
      <c r="K1378"/>
      <c r="N1378" t="s">
        <v>36</v>
      </c>
      <c r="P1378" t="s">
        <v>1081</v>
      </c>
      <c r="Q1378" t="s">
        <v>1073</v>
      </c>
      <c r="R1378" t="s">
        <v>1073</v>
      </c>
      <c r="S1378" t="str">
        <f t="shared" si="37"/>
        <v/>
      </c>
    </row>
    <row r="1379" spans="1:19" x14ac:dyDescent="0.15">
      <c r="A1379">
        <v>1378</v>
      </c>
      <c r="B1379">
        <v>2018</v>
      </c>
      <c r="C1379" t="s">
        <v>599</v>
      </c>
      <c r="D1379" t="s">
        <v>600</v>
      </c>
      <c r="F1379" t="s">
        <v>23</v>
      </c>
      <c r="G1379" t="s">
        <v>23</v>
      </c>
      <c r="H1379" t="s">
        <v>71</v>
      </c>
      <c r="I1379" t="s">
        <v>548</v>
      </c>
      <c r="J1379">
        <v>625</v>
      </c>
      <c r="K1379"/>
      <c r="N1379" t="s">
        <v>36</v>
      </c>
      <c r="P1379" t="s">
        <v>1073</v>
      </c>
      <c r="Q1379" t="s">
        <v>1073</v>
      </c>
      <c r="R1379" t="s">
        <v>1073</v>
      </c>
      <c r="S1379" t="str">
        <f t="shared" si="37"/>
        <v/>
      </c>
    </row>
    <row r="1380" spans="1:19" x14ac:dyDescent="0.15">
      <c r="A1380">
        <v>1379</v>
      </c>
      <c r="B1380">
        <v>2018</v>
      </c>
      <c r="C1380" t="s">
        <v>218</v>
      </c>
      <c r="D1380" t="s">
        <v>219</v>
      </c>
      <c r="F1380" t="s">
        <v>23</v>
      </c>
      <c r="G1380" t="s">
        <v>23</v>
      </c>
      <c r="H1380" t="s">
        <v>16</v>
      </c>
      <c r="I1380" t="s">
        <v>548</v>
      </c>
      <c r="J1380">
        <v>525</v>
      </c>
      <c r="K1380"/>
      <c r="N1380" t="s">
        <v>36</v>
      </c>
      <c r="P1380" t="s">
        <v>1081</v>
      </c>
      <c r="Q1380" t="s">
        <v>1073</v>
      </c>
      <c r="R1380" t="s">
        <v>1073</v>
      </c>
      <c r="S1380" t="str">
        <f t="shared" si="37"/>
        <v/>
      </c>
    </row>
    <row r="1381" spans="1:19" x14ac:dyDescent="0.15">
      <c r="A1381">
        <v>1380</v>
      </c>
      <c r="B1381">
        <v>2018</v>
      </c>
      <c r="C1381" t="s">
        <v>264</v>
      </c>
      <c r="D1381" t="s">
        <v>571</v>
      </c>
      <c r="F1381" t="s">
        <v>23</v>
      </c>
      <c r="G1381" t="s">
        <v>23</v>
      </c>
      <c r="H1381" s="6" t="s">
        <v>71</v>
      </c>
      <c r="I1381" t="s">
        <v>354</v>
      </c>
      <c r="J1381">
        <v>0</v>
      </c>
      <c r="K1381"/>
      <c r="N1381" t="s">
        <v>36</v>
      </c>
      <c r="P1381" t="s">
        <v>1073</v>
      </c>
      <c r="Q1381" t="s">
        <v>1073</v>
      </c>
      <c r="R1381" t="s">
        <v>1073</v>
      </c>
      <c r="S1381" t="str">
        <f t="shared" si="37"/>
        <v/>
      </c>
    </row>
    <row r="1382" spans="1:19" x14ac:dyDescent="0.15">
      <c r="A1382">
        <v>1381</v>
      </c>
      <c r="B1382">
        <v>2018</v>
      </c>
      <c r="C1382" t="s">
        <v>103</v>
      </c>
      <c r="D1382" t="s">
        <v>104</v>
      </c>
      <c r="F1382" t="s">
        <v>23</v>
      </c>
      <c r="G1382" t="s">
        <v>23</v>
      </c>
      <c r="H1382" s="6" t="s">
        <v>24</v>
      </c>
      <c r="I1382" t="s">
        <v>25</v>
      </c>
      <c r="J1382">
        <v>425</v>
      </c>
      <c r="K1382"/>
      <c r="N1382" t="s">
        <v>20</v>
      </c>
      <c r="P1382" t="s">
        <v>1081</v>
      </c>
      <c r="Q1382" t="s">
        <v>1073</v>
      </c>
      <c r="R1382" t="s">
        <v>1073</v>
      </c>
      <c r="S1382" t="str">
        <f t="shared" si="37"/>
        <v/>
      </c>
    </row>
    <row r="1383" spans="1:19" x14ac:dyDescent="0.15">
      <c r="A1383">
        <v>1382</v>
      </c>
      <c r="B1383">
        <v>2018</v>
      </c>
      <c r="C1383" t="s">
        <v>258</v>
      </c>
      <c r="D1383" t="s">
        <v>101</v>
      </c>
      <c r="F1383" t="s">
        <v>23</v>
      </c>
      <c r="G1383" t="s">
        <v>23</v>
      </c>
      <c r="H1383" t="s">
        <v>24</v>
      </c>
      <c r="I1383" t="s">
        <v>547</v>
      </c>
      <c r="J1383">
        <v>295</v>
      </c>
      <c r="K1383"/>
      <c r="N1383" t="s">
        <v>36</v>
      </c>
      <c r="P1383" t="s">
        <v>1081</v>
      </c>
      <c r="Q1383" t="s">
        <v>1073</v>
      </c>
      <c r="R1383" t="s">
        <v>1073</v>
      </c>
      <c r="S1383" t="str">
        <f t="shared" si="37"/>
        <v/>
      </c>
    </row>
    <row r="1384" spans="1:19" x14ac:dyDescent="0.15">
      <c r="A1384">
        <v>1383</v>
      </c>
      <c r="B1384">
        <v>2018</v>
      </c>
      <c r="C1384" t="s">
        <v>438</v>
      </c>
      <c r="D1384" t="s">
        <v>439</v>
      </c>
      <c r="F1384" t="s">
        <v>23</v>
      </c>
      <c r="G1384" t="s">
        <v>23</v>
      </c>
      <c r="H1384" t="s">
        <v>71</v>
      </c>
      <c r="I1384" t="s">
        <v>546</v>
      </c>
      <c r="J1384">
        <v>900</v>
      </c>
      <c r="K1384"/>
      <c r="N1384" t="s">
        <v>36</v>
      </c>
      <c r="P1384" t="s">
        <v>1073</v>
      </c>
      <c r="Q1384" t="s">
        <v>1073</v>
      </c>
      <c r="R1384" t="s">
        <v>1073</v>
      </c>
      <c r="S1384" t="str">
        <f t="shared" si="37"/>
        <v/>
      </c>
    </row>
    <row r="1385" spans="1:19" x14ac:dyDescent="0.15">
      <c r="A1385">
        <v>1384</v>
      </c>
      <c r="B1385">
        <v>2018</v>
      </c>
      <c r="C1385" t="s">
        <v>433</v>
      </c>
      <c r="D1385" t="s">
        <v>246</v>
      </c>
      <c r="F1385" t="s">
        <v>23</v>
      </c>
      <c r="G1385" t="s">
        <v>23</v>
      </c>
      <c r="H1385" s="6" t="s">
        <v>67</v>
      </c>
      <c r="I1385" t="s">
        <v>548</v>
      </c>
      <c r="J1385">
        <v>525</v>
      </c>
      <c r="K1385"/>
      <c r="N1385" t="s">
        <v>36</v>
      </c>
      <c r="P1385" t="s">
        <v>1081</v>
      </c>
      <c r="Q1385" t="s">
        <v>1073</v>
      </c>
      <c r="R1385" t="s">
        <v>1073</v>
      </c>
      <c r="S1385" t="str">
        <f t="shared" si="37"/>
        <v/>
      </c>
    </row>
    <row r="1386" spans="1:19" x14ac:dyDescent="0.15">
      <c r="A1386">
        <v>1385</v>
      </c>
      <c r="B1386">
        <v>2018</v>
      </c>
      <c r="C1386" t="s">
        <v>218</v>
      </c>
      <c r="D1386" t="s">
        <v>219</v>
      </c>
      <c r="F1386" t="s">
        <v>23</v>
      </c>
      <c r="G1386" t="s">
        <v>23</v>
      </c>
      <c r="H1386" t="s">
        <v>24</v>
      </c>
      <c r="I1386" t="s">
        <v>547</v>
      </c>
      <c r="J1386">
        <v>195</v>
      </c>
      <c r="K1386"/>
      <c r="N1386" t="s">
        <v>36</v>
      </c>
      <c r="P1386" t="s">
        <v>1081</v>
      </c>
      <c r="Q1386" t="s">
        <v>1073</v>
      </c>
      <c r="R1386" t="s">
        <v>1073</v>
      </c>
      <c r="S1386" t="str">
        <f t="shared" si="37"/>
        <v/>
      </c>
    </row>
    <row r="1387" spans="1:19" x14ac:dyDescent="0.15">
      <c r="A1387">
        <v>1386</v>
      </c>
      <c r="B1387">
        <v>2018</v>
      </c>
      <c r="C1387" t="s">
        <v>258</v>
      </c>
      <c r="D1387" t="s">
        <v>101</v>
      </c>
      <c r="E1387" t="s">
        <v>102</v>
      </c>
      <c r="F1387" t="s">
        <v>23</v>
      </c>
      <c r="G1387" t="s">
        <v>23</v>
      </c>
      <c r="H1387" s="6" t="s">
        <v>54</v>
      </c>
      <c r="I1387" t="s">
        <v>354</v>
      </c>
      <c r="J1387">
        <v>0</v>
      </c>
      <c r="K1387"/>
      <c r="N1387" t="s">
        <v>36</v>
      </c>
      <c r="P1387" t="s">
        <v>1081</v>
      </c>
      <c r="Q1387" t="s">
        <v>1073</v>
      </c>
      <c r="R1387" t="s">
        <v>1073</v>
      </c>
      <c r="S1387" t="str">
        <f t="shared" si="37"/>
        <v/>
      </c>
    </row>
    <row r="1388" spans="1:19" x14ac:dyDescent="0.15">
      <c r="A1388">
        <v>1387</v>
      </c>
      <c r="B1388">
        <v>2018</v>
      </c>
      <c r="C1388" t="s">
        <v>258</v>
      </c>
      <c r="D1388" t="s">
        <v>101</v>
      </c>
      <c r="F1388" t="s">
        <v>23</v>
      </c>
      <c r="G1388" t="s">
        <v>23</v>
      </c>
      <c r="H1388" s="6" t="s">
        <v>24</v>
      </c>
      <c r="I1388" t="s">
        <v>547</v>
      </c>
      <c r="J1388">
        <v>295</v>
      </c>
      <c r="K1388"/>
      <c r="N1388" t="s">
        <v>20</v>
      </c>
      <c r="P1388" t="s">
        <v>1081</v>
      </c>
      <c r="Q1388" t="s">
        <v>1073</v>
      </c>
      <c r="R1388" t="s">
        <v>1073</v>
      </c>
      <c r="S1388" t="str">
        <f t="shared" si="37"/>
        <v/>
      </c>
    </row>
    <row r="1389" spans="1:19" x14ac:dyDescent="0.15">
      <c r="A1389">
        <v>1388</v>
      </c>
      <c r="B1389">
        <v>2018</v>
      </c>
      <c r="C1389" t="s">
        <v>258</v>
      </c>
      <c r="D1389" t="s">
        <v>101</v>
      </c>
      <c r="E1389" t="s">
        <v>102</v>
      </c>
      <c r="F1389" t="s">
        <v>23</v>
      </c>
      <c r="G1389" t="s">
        <v>23</v>
      </c>
      <c r="H1389" s="6" t="s">
        <v>54</v>
      </c>
      <c r="I1389" t="s">
        <v>275</v>
      </c>
      <c r="J1389">
        <v>0</v>
      </c>
      <c r="K1389"/>
      <c r="N1389" t="s">
        <v>20</v>
      </c>
      <c r="P1389" t="s">
        <v>1081</v>
      </c>
      <c r="Q1389" t="s">
        <v>1073</v>
      </c>
      <c r="R1389" t="s">
        <v>1073</v>
      </c>
      <c r="S1389" t="str">
        <f t="shared" si="37"/>
        <v/>
      </c>
    </row>
    <row r="1390" spans="1:19" x14ac:dyDescent="0.15">
      <c r="A1390">
        <v>1389</v>
      </c>
      <c r="B1390">
        <v>2018</v>
      </c>
      <c r="C1390" t="s">
        <v>258</v>
      </c>
      <c r="D1390" t="s">
        <v>101</v>
      </c>
      <c r="F1390" t="s">
        <v>23</v>
      </c>
      <c r="G1390" t="s">
        <v>23</v>
      </c>
      <c r="H1390" t="s">
        <v>16</v>
      </c>
      <c r="I1390" t="s">
        <v>354</v>
      </c>
      <c r="J1390">
        <v>150</v>
      </c>
      <c r="K1390"/>
      <c r="N1390" t="s">
        <v>20</v>
      </c>
      <c r="P1390" t="s">
        <v>1081</v>
      </c>
      <c r="Q1390" t="s">
        <v>1073</v>
      </c>
      <c r="R1390" t="s">
        <v>1073</v>
      </c>
      <c r="S1390" t="str">
        <f t="shared" si="37"/>
        <v/>
      </c>
    </row>
    <row r="1391" spans="1:19" x14ac:dyDescent="0.15">
      <c r="A1391">
        <v>1390</v>
      </c>
      <c r="B1391">
        <v>2018</v>
      </c>
      <c r="C1391" t="s">
        <v>178</v>
      </c>
      <c r="D1391" t="s">
        <v>286</v>
      </c>
      <c r="F1391" t="s">
        <v>23</v>
      </c>
      <c r="G1391" t="s">
        <v>23</v>
      </c>
      <c r="H1391" t="s">
        <v>24</v>
      </c>
      <c r="I1391" t="s">
        <v>547</v>
      </c>
      <c r="J1391">
        <v>465</v>
      </c>
      <c r="K1391"/>
      <c r="N1391" t="s">
        <v>50</v>
      </c>
      <c r="P1391">
        <v>0</v>
      </c>
      <c r="Q1391" t="s">
        <v>1073</v>
      </c>
      <c r="R1391" t="s">
        <v>1073</v>
      </c>
      <c r="S1391" t="str">
        <f t="shared" si="37"/>
        <v/>
      </c>
    </row>
    <row r="1392" spans="1:19" x14ac:dyDescent="0.15">
      <c r="A1392">
        <v>1391</v>
      </c>
      <c r="B1392">
        <v>2018</v>
      </c>
      <c r="C1392" t="s">
        <v>771</v>
      </c>
      <c r="F1392" t="s">
        <v>301</v>
      </c>
      <c r="G1392" t="s">
        <v>43</v>
      </c>
      <c r="H1392" s="6" t="s">
        <v>16</v>
      </c>
      <c r="I1392" t="s">
        <v>354</v>
      </c>
      <c r="J1392">
        <v>0</v>
      </c>
      <c r="K1392"/>
      <c r="N1392" t="s">
        <v>36</v>
      </c>
      <c r="P1392" t="s">
        <v>1073</v>
      </c>
      <c r="Q1392" t="s">
        <v>1073</v>
      </c>
      <c r="R1392" t="s">
        <v>1073</v>
      </c>
      <c r="S1392" t="str">
        <f t="shared" si="37"/>
        <v/>
      </c>
    </row>
    <row r="1393" spans="1:19" x14ac:dyDescent="0.15">
      <c r="A1393">
        <v>1392</v>
      </c>
      <c r="B1393">
        <v>2018</v>
      </c>
      <c r="C1393" t="s">
        <v>772</v>
      </c>
      <c r="D1393" t="s">
        <v>773</v>
      </c>
      <c r="F1393" t="s">
        <v>23</v>
      </c>
      <c r="G1393" t="s">
        <v>23</v>
      </c>
      <c r="H1393" s="6" t="s">
        <v>71</v>
      </c>
      <c r="I1393" t="s">
        <v>546</v>
      </c>
      <c r="J1393">
        <v>685</v>
      </c>
      <c r="K1393"/>
      <c r="N1393" t="s">
        <v>36</v>
      </c>
      <c r="P1393" t="s">
        <v>1073</v>
      </c>
      <c r="Q1393" t="s">
        <v>1073</v>
      </c>
      <c r="R1393" t="s">
        <v>1073</v>
      </c>
      <c r="S1393" t="str">
        <f t="shared" si="37"/>
        <v/>
      </c>
    </row>
    <row r="1394" spans="1:19" x14ac:dyDescent="0.15">
      <c r="A1394">
        <v>1393</v>
      </c>
      <c r="B1394">
        <v>2018</v>
      </c>
      <c r="C1394" t="s">
        <v>56</v>
      </c>
      <c r="D1394" t="s">
        <v>57</v>
      </c>
      <c r="F1394" t="s">
        <v>23</v>
      </c>
      <c r="G1394" t="s">
        <v>23</v>
      </c>
      <c r="H1394" t="s">
        <v>16</v>
      </c>
      <c r="I1394" t="s">
        <v>546</v>
      </c>
      <c r="J1394">
        <v>685</v>
      </c>
      <c r="K1394"/>
      <c r="N1394" t="s">
        <v>36</v>
      </c>
      <c r="P1394" t="s">
        <v>1081</v>
      </c>
      <c r="Q1394" t="s">
        <v>1073</v>
      </c>
      <c r="R1394" t="s">
        <v>1073</v>
      </c>
      <c r="S1394" t="str">
        <f t="shared" si="37"/>
        <v/>
      </c>
    </row>
    <row r="1395" spans="1:19" x14ac:dyDescent="0.15">
      <c r="A1395">
        <v>1394</v>
      </c>
      <c r="B1395">
        <v>2018</v>
      </c>
      <c r="C1395" t="s">
        <v>142</v>
      </c>
      <c r="D1395" t="s">
        <v>143</v>
      </c>
      <c r="F1395" t="s">
        <v>23</v>
      </c>
      <c r="G1395" t="s">
        <v>23</v>
      </c>
      <c r="H1395" t="s">
        <v>16</v>
      </c>
      <c r="I1395" t="s">
        <v>354</v>
      </c>
      <c r="J1395">
        <v>0</v>
      </c>
      <c r="K1395"/>
      <c r="N1395" t="s">
        <v>36</v>
      </c>
      <c r="P1395" t="s">
        <v>1081</v>
      </c>
      <c r="Q1395" t="s">
        <v>1073</v>
      </c>
      <c r="R1395" t="s">
        <v>1073</v>
      </c>
      <c r="S1395" t="str">
        <f t="shared" si="37"/>
        <v/>
      </c>
    </row>
    <row r="1396" spans="1:19" x14ac:dyDescent="0.15">
      <c r="A1396">
        <v>1395</v>
      </c>
      <c r="B1396">
        <v>2018</v>
      </c>
      <c r="C1396" t="s">
        <v>122</v>
      </c>
      <c r="D1396" t="s">
        <v>123</v>
      </c>
      <c r="F1396" t="s">
        <v>124</v>
      </c>
      <c r="G1396" t="s">
        <v>43</v>
      </c>
      <c r="H1396" t="s">
        <v>16</v>
      </c>
      <c r="I1396" t="s">
        <v>546</v>
      </c>
      <c r="J1396">
        <v>1485</v>
      </c>
      <c r="K1396"/>
      <c r="N1396" t="s">
        <v>36</v>
      </c>
      <c r="P1396" t="s">
        <v>1073</v>
      </c>
      <c r="Q1396" t="s">
        <v>1073</v>
      </c>
      <c r="R1396" t="s">
        <v>1073</v>
      </c>
      <c r="S1396" t="str">
        <f t="shared" si="37"/>
        <v>NI&gt;10</v>
      </c>
    </row>
    <row r="1397" spans="1:19" x14ac:dyDescent="0.15">
      <c r="A1397">
        <v>1396</v>
      </c>
      <c r="B1397">
        <v>2018</v>
      </c>
      <c r="C1397" t="s">
        <v>167</v>
      </c>
      <c r="D1397" t="s">
        <v>168</v>
      </c>
      <c r="F1397" t="s">
        <v>23</v>
      </c>
      <c r="G1397" t="s">
        <v>23</v>
      </c>
      <c r="H1397" t="s">
        <v>24</v>
      </c>
      <c r="I1397" t="s">
        <v>25</v>
      </c>
      <c r="J1397">
        <v>175</v>
      </c>
      <c r="K1397"/>
      <c r="N1397" t="s">
        <v>20</v>
      </c>
      <c r="P1397" t="s">
        <v>1081</v>
      </c>
      <c r="Q1397" t="s">
        <v>1073</v>
      </c>
      <c r="R1397" t="s">
        <v>1073</v>
      </c>
      <c r="S1397" t="str">
        <f t="shared" si="37"/>
        <v/>
      </c>
    </row>
    <row r="1398" spans="1:19" x14ac:dyDescent="0.15">
      <c r="A1398">
        <v>1397</v>
      </c>
      <c r="B1398">
        <v>2018</v>
      </c>
      <c r="C1398" t="s">
        <v>440</v>
      </c>
      <c r="D1398" t="s">
        <v>348</v>
      </c>
      <c r="F1398" t="s">
        <v>23</v>
      </c>
      <c r="G1398" t="s">
        <v>23</v>
      </c>
      <c r="H1398" t="s">
        <v>71</v>
      </c>
      <c r="I1398" t="s">
        <v>548</v>
      </c>
      <c r="J1398">
        <v>625</v>
      </c>
      <c r="K1398"/>
      <c r="N1398" t="s">
        <v>36</v>
      </c>
      <c r="P1398" t="s">
        <v>1073</v>
      </c>
      <c r="Q1398" t="s">
        <v>1073</v>
      </c>
      <c r="R1398" t="s">
        <v>1073</v>
      </c>
      <c r="S1398" t="str">
        <f t="shared" si="37"/>
        <v/>
      </c>
    </row>
    <row r="1399" spans="1:19" x14ac:dyDescent="0.15">
      <c r="A1399">
        <v>1398</v>
      </c>
      <c r="B1399">
        <v>2018</v>
      </c>
      <c r="C1399" t="s">
        <v>774</v>
      </c>
      <c r="D1399" t="s">
        <v>775</v>
      </c>
      <c r="F1399" t="s">
        <v>124</v>
      </c>
      <c r="G1399" t="s">
        <v>43</v>
      </c>
      <c r="H1399" s="6" t="s">
        <v>49</v>
      </c>
      <c r="I1399" t="s">
        <v>546</v>
      </c>
      <c r="J1399">
        <v>585</v>
      </c>
      <c r="K1399"/>
      <c r="N1399" t="s">
        <v>20</v>
      </c>
      <c r="P1399" t="s">
        <v>1073</v>
      </c>
      <c r="Q1399" t="s">
        <v>1073</v>
      </c>
      <c r="R1399" t="s">
        <v>1073</v>
      </c>
      <c r="S1399" t="str">
        <f t="shared" si="37"/>
        <v>NI&gt;10</v>
      </c>
    </row>
    <row r="1400" spans="1:19" x14ac:dyDescent="0.15">
      <c r="A1400">
        <v>1399</v>
      </c>
      <c r="B1400">
        <v>2018</v>
      </c>
      <c r="C1400" t="s">
        <v>574</v>
      </c>
      <c r="D1400" t="s">
        <v>575</v>
      </c>
      <c r="F1400" t="s">
        <v>360</v>
      </c>
      <c r="G1400" t="s">
        <v>43</v>
      </c>
      <c r="H1400" t="s">
        <v>71</v>
      </c>
      <c r="I1400" t="s">
        <v>546</v>
      </c>
      <c r="J1400">
        <v>585</v>
      </c>
      <c r="K1400"/>
      <c r="N1400" t="s">
        <v>36</v>
      </c>
      <c r="P1400" t="s">
        <v>1073</v>
      </c>
      <c r="Q1400" t="s">
        <v>1073</v>
      </c>
      <c r="R1400" t="s">
        <v>1073</v>
      </c>
      <c r="S1400" t="str">
        <f t="shared" si="37"/>
        <v>NI&gt;10</v>
      </c>
    </row>
    <row r="1401" spans="1:19" x14ac:dyDescent="0.15">
      <c r="A1401">
        <v>1400</v>
      </c>
      <c r="B1401">
        <v>2018</v>
      </c>
      <c r="C1401" t="s">
        <v>258</v>
      </c>
      <c r="D1401" t="s">
        <v>101</v>
      </c>
      <c r="F1401" t="s">
        <v>23</v>
      </c>
      <c r="G1401" t="s">
        <v>23</v>
      </c>
      <c r="H1401" t="s">
        <v>24</v>
      </c>
      <c r="I1401" t="s">
        <v>547</v>
      </c>
      <c r="J1401">
        <v>295</v>
      </c>
      <c r="K1401"/>
      <c r="N1401" t="s">
        <v>36</v>
      </c>
      <c r="P1401" t="s">
        <v>1081</v>
      </c>
      <c r="Q1401" t="s">
        <v>1073</v>
      </c>
      <c r="R1401" t="s">
        <v>1073</v>
      </c>
      <c r="S1401" t="str">
        <f t="shared" si="37"/>
        <v/>
      </c>
    </row>
    <row r="1402" spans="1:19" x14ac:dyDescent="0.15">
      <c r="A1402">
        <v>1401</v>
      </c>
      <c r="B1402">
        <v>2018</v>
      </c>
      <c r="C1402" t="s">
        <v>456</v>
      </c>
      <c r="D1402" t="s">
        <v>146</v>
      </c>
      <c r="F1402" t="s">
        <v>23</v>
      </c>
      <c r="G1402" t="s">
        <v>23</v>
      </c>
      <c r="H1402" t="s">
        <v>24</v>
      </c>
      <c r="I1402" t="s">
        <v>547</v>
      </c>
      <c r="J1402">
        <v>195</v>
      </c>
      <c r="K1402"/>
      <c r="N1402" t="s">
        <v>20</v>
      </c>
      <c r="P1402" t="s">
        <v>1081</v>
      </c>
      <c r="Q1402" t="s">
        <v>1073</v>
      </c>
      <c r="R1402" t="s">
        <v>1073</v>
      </c>
      <c r="S1402" t="str">
        <f t="shared" si="37"/>
        <v/>
      </c>
    </row>
    <row r="1403" spans="1:19" x14ac:dyDescent="0.15">
      <c r="A1403">
        <v>1402</v>
      </c>
      <c r="B1403">
        <v>2018</v>
      </c>
      <c r="C1403" t="s">
        <v>352</v>
      </c>
      <c r="D1403" t="s">
        <v>353</v>
      </c>
      <c r="F1403" t="s">
        <v>23</v>
      </c>
      <c r="G1403" t="s">
        <v>23</v>
      </c>
      <c r="H1403" t="s">
        <v>16</v>
      </c>
      <c r="I1403" t="s">
        <v>548</v>
      </c>
      <c r="J1403">
        <v>525</v>
      </c>
      <c r="K1403"/>
      <c r="N1403" t="s">
        <v>36</v>
      </c>
      <c r="P1403" t="s">
        <v>1081</v>
      </c>
      <c r="Q1403" t="s">
        <v>1073</v>
      </c>
      <c r="R1403" t="s">
        <v>1073</v>
      </c>
      <c r="S1403" t="str">
        <f t="shared" si="37"/>
        <v/>
      </c>
    </row>
    <row r="1404" spans="1:19" x14ac:dyDescent="0.15">
      <c r="A1404">
        <v>1403</v>
      </c>
      <c r="B1404">
        <v>2018</v>
      </c>
      <c r="C1404" t="s">
        <v>776</v>
      </c>
      <c r="D1404" t="s">
        <v>101</v>
      </c>
      <c r="E1404" t="s">
        <v>102</v>
      </c>
      <c r="F1404" t="s">
        <v>23</v>
      </c>
      <c r="G1404" t="s">
        <v>23</v>
      </c>
      <c r="H1404" t="s">
        <v>71</v>
      </c>
      <c r="I1404" t="s">
        <v>550</v>
      </c>
      <c r="J1404">
        <v>0</v>
      </c>
      <c r="K1404"/>
      <c r="N1404" t="s">
        <v>36</v>
      </c>
      <c r="P1404" t="s">
        <v>1073</v>
      </c>
      <c r="Q1404" t="s">
        <v>1073</v>
      </c>
      <c r="R1404" t="s">
        <v>1073</v>
      </c>
      <c r="S1404" t="str">
        <f t="shared" si="37"/>
        <v/>
      </c>
    </row>
    <row r="1405" spans="1:19" x14ac:dyDescent="0.15">
      <c r="A1405">
        <v>1404</v>
      </c>
      <c r="B1405">
        <v>2018</v>
      </c>
      <c r="C1405" t="s">
        <v>45</v>
      </c>
      <c r="D1405" t="s">
        <v>46</v>
      </c>
      <c r="F1405" t="s">
        <v>47</v>
      </c>
      <c r="G1405" t="s">
        <v>48</v>
      </c>
      <c r="H1405" t="s">
        <v>49</v>
      </c>
      <c r="I1405" t="s">
        <v>546</v>
      </c>
      <c r="J1405">
        <v>585</v>
      </c>
      <c r="K1405"/>
      <c r="N1405" t="s">
        <v>36</v>
      </c>
      <c r="P1405">
        <v>0</v>
      </c>
      <c r="Q1405" t="s">
        <v>1073</v>
      </c>
      <c r="R1405" t="s">
        <v>1073</v>
      </c>
      <c r="S1405" t="str">
        <f t="shared" si="37"/>
        <v>NI&gt;10</v>
      </c>
    </row>
    <row r="1406" spans="1:19" x14ac:dyDescent="0.15">
      <c r="A1406">
        <v>1405</v>
      </c>
      <c r="B1406">
        <v>2018</v>
      </c>
      <c r="C1406" t="s">
        <v>119</v>
      </c>
      <c r="D1406" t="s">
        <v>120</v>
      </c>
      <c r="F1406" t="s">
        <v>121</v>
      </c>
      <c r="G1406" t="s">
        <v>43</v>
      </c>
      <c r="H1406" t="s">
        <v>49</v>
      </c>
      <c r="I1406" t="s">
        <v>546</v>
      </c>
      <c r="J1406">
        <v>585</v>
      </c>
      <c r="K1406"/>
      <c r="N1406" t="s">
        <v>36</v>
      </c>
      <c r="P1406" t="s">
        <v>1073</v>
      </c>
      <c r="Q1406" t="s">
        <v>1073</v>
      </c>
      <c r="R1406" t="s">
        <v>1073</v>
      </c>
      <c r="S1406" t="str">
        <f t="shared" si="37"/>
        <v/>
      </c>
    </row>
    <row r="1407" spans="1:19" x14ac:dyDescent="0.15">
      <c r="A1407">
        <v>1406</v>
      </c>
      <c r="B1407">
        <v>2018</v>
      </c>
      <c r="C1407" t="s">
        <v>321</v>
      </c>
      <c r="D1407" t="s">
        <v>277</v>
      </c>
      <c r="F1407" t="s">
        <v>23</v>
      </c>
      <c r="G1407" t="s">
        <v>23</v>
      </c>
      <c r="H1407" t="s">
        <v>24</v>
      </c>
      <c r="I1407" t="s">
        <v>547</v>
      </c>
      <c r="J1407">
        <v>195</v>
      </c>
      <c r="K1407"/>
      <c r="N1407" t="s">
        <v>36</v>
      </c>
      <c r="P1407" t="s">
        <v>1084</v>
      </c>
      <c r="Q1407" t="s">
        <v>1073</v>
      </c>
      <c r="R1407" t="s">
        <v>1073</v>
      </c>
      <c r="S1407" t="str">
        <f t="shared" si="37"/>
        <v/>
      </c>
    </row>
    <row r="1408" spans="1:19" x14ac:dyDescent="0.15">
      <c r="A1408">
        <v>1407</v>
      </c>
      <c r="B1408">
        <v>2018</v>
      </c>
      <c r="C1408" t="s">
        <v>126</v>
      </c>
      <c r="D1408" t="s">
        <v>357</v>
      </c>
      <c r="F1408" t="s">
        <v>96</v>
      </c>
      <c r="G1408" t="s">
        <v>48</v>
      </c>
      <c r="H1408" t="s">
        <v>16</v>
      </c>
      <c r="I1408" t="s">
        <v>548</v>
      </c>
      <c r="J1408">
        <v>525</v>
      </c>
      <c r="K1408"/>
      <c r="N1408" t="s">
        <v>36</v>
      </c>
      <c r="P1408">
        <v>0</v>
      </c>
      <c r="Q1408" t="s">
        <v>1073</v>
      </c>
      <c r="R1408" t="s">
        <v>1073</v>
      </c>
      <c r="S1408" t="str">
        <f t="shared" si="37"/>
        <v>NI&gt;10</v>
      </c>
    </row>
    <row r="1409" spans="1:19" x14ac:dyDescent="0.15">
      <c r="A1409">
        <v>1408</v>
      </c>
      <c r="B1409">
        <v>2018</v>
      </c>
      <c r="C1409" t="s">
        <v>358</v>
      </c>
      <c r="D1409" t="s">
        <v>359</v>
      </c>
      <c r="F1409" t="s">
        <v>360</v>
      </c>
      <c r="G1409" t="s">
        <v>43</v>
      </c>
      <c r="H1409" s="6" t="s">
        <v>49</v>
      </c>
      <c r="I1409" t="s">
        <v>548</v>
      </c>
      <c r="J1409">
        <v>525</v>
      </c>
      <c r="K1409"/>
      <c r="N1409" t="s">
        <v>20</v>
      </c>
      <c r="P1409" t="s">
        <v>1073</v>
      </c>
      <c r="Q1409" t="s">
        <v>1073</v>
      </c>
      <c r="R1409" t="s">
        <v>1073</v>
      </c>
      <c r="S1409" t="str">
        <f t="shared" si="37"/>
        <v>NI&gt;10</v>
      </c>
    </row>
    <row r="1410" spans="1:19" x14ac:dyDescent="0.15">
      <c r="A1410">
        <v>1409</v>
      </c>
      <c r="B1410">
        <v>2018</v>
      </c>
      <c r="C1410" t="s">
        <v>576</v>
      </c>
      <c r="D1410" t="s">
        <v>413</v>
      </c>
      <c r="F1410" t="s">
        <v>23</v>
      </c>
      <c r="G1410" t="s">
        <v>23</v>
      </c>
      <c r="H1410" t="s">
        <v>71</v>
      </c>
      <c r="I1410" t="s">
        <v>546</v>
      </c>
      <c r="J1410">
        <v>585</v>
      </c>
      <c r="K1410"/>
      <c r="N1410" t="s">
        <v>36</v>
      </c>
      <c r="P1410" t="s">
        <v>1073</v>
      </c>
      <c r="Q1410" t="s">
        <v>1073</v>
      </c>
      <c r="R1410" t="s">
        <v>1073</v>
      </c>
      <c r="S1410" t="str">
        <f t="shared" ref="S1410:S1473" si="38">IF(ISNUMBER(SEARCH(F1410,$AF$12)),"","NI&gt;10")</f>
        <v/>
      </c>
    </row>
    <row r="1411" spans="1:19" x14ac:dyDescent="0.15">
      <c r="A1411">
        <v>1410</v>
      </c>
      <c r="B1411">
        <v>2018</v>
      </c>
      <c r="C1411" t="s">
        <v>306</v>
      </c>
      <c r="D1411" t="s">
        <v>307</v>
      </c>
      <c r="F1411" t="s">
        <v>121</v>
      </c>
      <c r="G1411" t="s">
        <v>43</v>
      </c>
      <c r="H1411" t="s">
        <v>16</v>
      </c>
      <c r="I1411" t="s">
        <v>546</v>
      </c>
      <c r="J1411">
        <v>585</v>
      </c>
      <c r="K1411"/>
      <c r="N1411" t="s">
        <v>36</v>
      </c>
      <c r="P1411" t="s">
        <v>1073</v>
      </c>
      <c r="Q1411" t="s">
        <v>1073</v>
      </c>
      <c r="R1411" t="s">
        <v>1073</v>
      </c>
      <c r="S1411" t="str">
        <f t="shared" si="38"/>
        <v/>
      </c>
    </row>
    <row r="1412" spans="1:19" x14ac:dyDescent="0.15">
      <c r="A1412">
        <v>1411</v>
      </c>
      <c r="B1412">
        <v>2018</v>
      </c>
      <c r="C1412" t="s">
        <v>137</v>
      </c>
      <c r="D1412" t="s">
        <v>213</v>
      </c>
      <c r="F1412" t="s">
        <v>23</v>
      </c>
      <c r="G1412" t="s">
        <v>23</v>
      </c>
      <c r="H1412" t="s">
        <v>24</v>
      </c>
      <c r="I1412" t="s">
        <v>547</v>
      </c>
      <c r="J1412">
        <v>195</v>
      </c>
      <c r="K1412"/>
      <c r="N1412" t="s">
        <v>20</v>
      </c>
      <c r="P1412" t="s">
        <v>1081</v>
      </c>
      <c r="Q1412" t="s">
        <v>1073</v>
      </c>
      <c r="R1412" t="s">
        <v>1073</v>
      </c>
      <c r="S1412" t="str">
        <f t="shared" si="38"/>
        <v/>
      </c>
    </row>
    <row r="1413" spans="1:19" x14ac:dyDescent="0.15">
      <c r="A1413">
        <v>1412</v>
      </c>
      <c r="B1413">
        <v>2018</v>
      </c>
      <c r="C1413" t="s">
        <v>590</v>
      </c>
      <c r="D1413" t="s">
        <v>591</v>
      </c>
      <c r="F1413" t="s">
        <v>23</v>
      </c>
      <c r="G1413" t="s">
        <v>23</v>
      </c>
      <c r="H1413" t="s">
        <v>71</v>
      </c>
      <c r="I1413" t="s">
        <v>548</v>
      </c>
      <c r="J1413">
        <v>525</v>
      </c>
      <c r="K1413"/>
      <c r="N1413" t="s">
        <v>36</v>
      </c>
      <c r="P1413" t="s">
        <v>1073</v>
      </c>
      <c r="Q1413" t="s">
        <v>1073</v>
      </c>
      <c r="R1413" t="s">
        <v>1073</v>
      </c>
      <c r="S1413" t="str">
        <f t="shared" si="38"/>
        <v/>
      </c>
    </row>
    <row r="1414" spans="1:19" x14ac:dyDescent="0.15">
      <c r="A1414">
        <v>1413</v>
      </c>
      <c r="B1414">
        <v>2018</v>
      </c>
      <c r="C1414" t="s">
        <v>39</v>
      </c>
      <c r="D1414" t="s">
        <v>40</v>
      </c>
      <c r="F1414" t="s">
        <v>23</v>
      </c>
      <c r="G1414" t="s">
        <v>23</v>
      </c>
      <c r="H1414" t="s">
        <v>16</v>
      </c>
      <c r="I1414" t="s">
        <v>546</v>
      </c>
      <c r="J1414">
        <v>585</v>
      </c>
      <c r="K1414"/>
      <c r="N1414" t="s">
        <v>20</v>
      </c>
      <c r="P1414" t="s">
        <v>1081</v>
      </c>
      <c r="Q1414" t="s">
        <v>1073</v>
      </c>
      <c r="R1414" t="s">
        <v>1073</v>
      </c>
      <c r="S1414" t="str">
        <f t="shared" si="38"/>
        <v/>
      </c>
    </row>
    <row r="1415" spans="1:19" x14ac:dyDescent="0.15">
      <c r="A1415">
        <v>1414</v>
      </c>
      <c r="B1415">
        <v>2018</v>
      </c>
      <c r="C1415" t="s">
        <v>456</v>
      </c>
      <c r="D1415" t="s">
        <v>146</v>
      </c>
      <c r="F1415" t="s">
        <v>23</v>
      </c>
      <c r="G1415" t="s">
        <v>23</v>
      </c>
      <c r="H1415" t="s">
        <v>24</v>
      </c>
      <c r="I1415" t="s">
        <v>547</v>
      </c>
      <c r="J1415">
        <v>465</v>
      </c>
      <c r="K1415"/>
      <c r="N1415" t="s">
        <v>36</v>
      </c>
      <c r="P1415" t="s">
        <v>1081</v>
      </c>
      <c r="Q1415" t="s">
        <v>1073</v>
      </c>
      <c r="R1415" t="s">
        <v>1073</v>
      </c>
      <c r="S1415" t="str">
        <f t="shared" si="38"/>
        <v/>
      </c>
    </row>
    <row r="1416" spans="1:19" x14ac:dyDescent="0.15">
      <c r="A1416">
        <v>1415</v>
      </c>
      <c r="B1416">
        <v>2018</v>
      </c>
      <c r="C1416" t="s">
        <v>369</v>
      </c>
      <c r="D1416" t="s">
        <v>370</v>
      </c>
      <c r="F1416" t="s">
        <v>23</v>
      </c>
      <c r="G1416" t="s">
        <v>23</v>
      </c>
      <c r="H1416" t="s">
        <v>16</v>
      </c>
      <c r="I1416" t="s">
        <v>548</v>
      </c>
      <c r="J1416">
        <v>525</v>
      </c>
      <c r="K1416"/>
      <c r="N1416" t="s">
        <v>20</v>
      </c>
      <c r="P1416" t="s">
        <v>1084</v>
      </c>
      <c r="Q1416" t="s">
        <v>1073</v>
      </c>
      <c r="R1416" t="s">
        <v>1073</v>
      </c>
      <c r="S1416" t="str">
        <f t="shared" si="38"/>
        <v/>
      </c>
    </row>
    <row r="1417" spans="1:19" x14ac:dyDescent="0.15">
      <c r="A1417">
        <v>1416</v>
      </c>
      <c r="B1417">
        <v>2018</v>
      </c>
      <c r="C1417" t="s">
        <v>629</v>
      </c>
      <c r="D1417" t="s">
        <v>630</v>
      </c>
      <c r="F1417" t="s">
        <v>74</v>
      </c>
      <c r="G1417" t="s">
        <v>35</v>
      </c>
      <c r="H1417" t="s">
        <v>71</v>
      </c>
      <c r="I1417" t="s">
        <v>546</v>
      </c>
      <c r="J1417">
        <v>685</v>
      </c>
      <c r="K1417"/>
      <c r="N1417" t="s">
        <v>36</v>
      </c>
      <c r="P1417" t="s">
        <v>1073</v>
      </c>
      <c r="Q1417" t="s">
        <v>1073</v>
      </c>
      <c r="R1417" t="s">
        <v>1073</v>
      </c>
      <c r="S1417" t="str">
        <f t="shared" si="38"/>
        <v/>
      </c>
    </row>
    <row r="1418" spans="1:19" x14ac:dyDescent="0.15">
      <c r="A1418">
        <v>1417</v>
      </c>
      <c r="B1418">
        <v>2018</v>
      </c>
      <c r="C1418" t="s">
        <v>21</v>
      </c>
      <c r="D1418" t="s">
        <v>22</v>
      </c>
      <c r="F1418" t="s">
        <v>23</v>
      </c>
      <c r="G1418" t="s">
        <v>23</v>
      </c>
      <c r="H1418" t="s">
        <v>24</v>
      </c>
      <c r="I1418" t="s">
        <v>547</v>
      </c>
      <c r="J1418">
        <v>295</v>
      </c>
      <c r="K1418"/>
      <c r="N1418" t="s">
        <v>20</v>
      </c>
      <c r="P1418" t="s">
        <v>1081</v>
      </c>
      <c r="Q1418" t="s">
        <v>1073</v>
      </c>
      <c r="R1418" t="s">
        <v>1073</v>
      </c>
      <c r="S1418" t="str">
        <f t="shared" si="38"/>
        <v/>
      </c>
    </row>
    <row r="1419" spans="1:19" x14ac:dyDescent="0.15">
      <c r="A1419">
        <v>1418</v>
      </c>
      <c r="B1419">
        <v>2018</v>
      </c>
      <c r="C1419" t="s">
        <v>778</v>
      </c>
      <c r="D1419" t="s">
        <v>779</v>
      </c>
      <c r="F1419" t="s">
        <v>74</v>
      </c>
      <c r="G1419" t="s">
        <v>35</v>
      </c>
      <c r="H1419" t="s">
        <v>71</v>
      </c>
      <c r="I1419" t="s">
        <v>546</v>
      </c>
      <c r="J1419">
        <v>685</v>
      </c>
      <c r="K1419"/>
      <c r="N1419" t="s">
        <v>36</v>
      </c>
      <c r="P1419" t="s">
        <v>1073</v>
      </c>
      <c r="Q1419" t="s">
        <v>1073</v>
      </c>
      <c r="R1419" t="s">
        <v>1073</v>
      </c>
      <c r="S1419" t="str">
        <f t="shared" si="38"/>
        <v/>
      </c>
    </row>
    <row r="1420" spans="1:19" x14ac:dyDescent="0.15">
      <c r="A1420">
        <v>1419</v>
      </c>
      <c r="B1420">
        <v>2018</v>
      </c>
      <c r="C1420" t="s">
        <v>629</v>
      </c>
      <c r="D1420" t="s">
        <v>630</v>
      </c>
      <c r="F1420" t="s">
        <v>74</v>
      </c>
      <c r="G1420" t="s">
        <v>35</v>
      </c>
      <c r="H1420" t="s">
        <v>71</v>
      </c>
      <c r="I1420" t="s">
        <v>546</v>
      </c>
      <c r="J1420">
        <v>685</v>
      </c>
      <c r="K1420"/>
      <c r="N1420" t="s">
        <v>36</v>
      </c>
      <c r="P1420" t="s">
        <v>1073</v>
      </c>
      <c r="Q1420" t="s">
        <v>1073</v>
      </c>
      <c r="R1420" t="s">
        <v>1073</v>
      </c>
      <c r="S1420" t="str">
        <f t="shared" si="38"/>
        <v/>
      </c>
    </row>
    <row r="1421" spans="1:19" x14ac:dyDescent="0.15">
      <c r="A1421">
        <v>1420</v>
      </c>
      <c r="B1421">
        <v>2018</v>
      </c>
      <c r="C1421" t="s">
        <v>75</v>
      </c>
      <c r="D1421" t="s">
        <v>633</v>
      </c>
      <c r="F1421" t="s">
        <v>23</v>
      </c>
      <c r="G1421" t="s">
        <v>23</v>
      </c>
      <c r="H1421" t="s">
        <v>67</v>
      </c>
      <c r="I1421" t="s">
        <v>547</v>
      </c>
      <c r="J1421">
        <v>195</v>
      </c>
      <c r="K1421"/>
      <c r="N1421" t="s">
        <v>36</v>
      </c>
      <c r="P1421" t="s">
        <v>1081</v>
      </c>
      <c r="Q1421" t="s">
        <v>1073</v>
      </c>
      <c r="R1421" t="s">
        <v>1073</v>
      </c>
      <c r="S1421" t="str">
        <f t="shared" si="38"/>
        <v/>
      </c>
    </row>
    <row r="1422" spans="1:19" x14ac:dyDescent="0.15">
      <c r="A1422">
        <v>1421</v>
      </c>
      <c r="B1422">
        <v>2018</v>
      </c>
      <c r="C1422" t="s">
        <v>780</v>
      </c>
      <c r="D1422" t="s">
        <v>781</v>
      </c>
      <c r="F1422" t="s">
        <v>23</v>
      </c>
      <c r="G1422" t="s">
        <v>23</v>
      </c>
      <c r="H1422" t="s">
        <v>71</v>
      </c>
      <c r="I1422" t="s">
        <v>546</v>
      </c>
      <c r="J1422">
        <v>585</v>
      </c>
      <c r="K1422"/>
      <c r="N1422" t="s">
        <v>20</v>
      </c>
      <c r="P1422" t="s">
        <v>1073</v>
      </c>
      <c r="Q1422" t="s">
        <v>1073</v>
      </c>
      <c r="R1422" t="s">
        <v>1073</v>
      </c>
      <c r="S1422" t="str">
        <f t="shared" si="38"/>
        <v/>
      </c>
    </row>
    <row r="1423" spans="1:19" x14ac:dyDescent="0.15">
      <c r="A1423">
        <v>1422</v>
      </c>
      <c r="B1423">
        <v>2018</v>
      </c>
      <c r="C1423" t="s">
        <v>130</v>
      </c>
      <c r="D1423" t="s">
        <v>215</v>
      </c>
      <c r="F1423" t="s">
        <v>301</v>
      </c>
      <c r="G1423" t="s">
        <v>43</v>
      </c>
      <c r="H1423" s="6" t="s">
        <v>71</v>
      </c>
      <c r="I1423" t="s">
        <v>548</v>
      </c>
      <c r="J1423">
        <v>525</v>
      </c>
      <c r="K1423"/>
      <c r="N1423" t="s">
        <v>36</v>
      </c>
      <c r="P1423" t="s">
        <v>1073</v>
      </c>
      <c r="Q1423" t="s">
        <v>1073</v>
      </c>
      <c r="R1423" t="s">
        <v>1073</v>
      </c>
      <c r="S1423" t="str">
        <f t="shared" si="38"/>
        <v/>
      </c>
    </row>
    <row r="1424" spans="1:19" x14ac:dyDescent="0.15">
      <c r="A1424">
        <v>1423</v>
      </c>
      <c r="B1424">
        <v>2018</v>
      </c>
      <c r="C1424" t="s">
        <v>661</v>
      </c>
      <c r="D1424" t="s">
        <v>662</v>
      </c>
      <c r="F1424" t="s">
        <v>23</v>
      </c>
      <c r="G1424" t="s">
        <v>23</v>
      </c>
      <c r="H1424" t="s">
        <v>24</v>
      </c>
      <c r="I1424" t="s">
        <v>547</v>
      </c>
      <c r="J1424">
        <v>295</v>
      </c>
      <c r="K1424"/>
      <c r="N1424" t="s">
        <v>20</v>
      </c>
      <c r="P1424" t="s">
        <v>1081</v>
      </c>
      <c r="Q1424" t="s">
        <v>1073</v>
      </c>
      <c r="R1424" t="s">
        <v>1073</v>
      </c>
      <c r="S1424" t="str">
        <f t="shared" si="38"/>
        <v/>
      </c>
    </row>
    <row r="1425" spans="1:19" x14ac:dyDescent="0.15">
      <c r="A1425">
        <v>1424</v>
      </c>
      <c r="B1425">
        <v>2018</v>
      </c>
      <c r="C1425" t="s">
        <v>264</v>
      </c>
      <c r="D1425" t="s">
        <v>168</v>
      </c>
      <c r="F1425" t="s">
        <v>23</v>
      </c>
      <c r="G1425" t="s">
        <v>23</v>
      </c>
      <c r="H1425" t="s">
        <v>71</v>
      </c>
      <c r="I1425" t="s">
        <v>546</v>
      </c>
      <c r="J1425">
        <v>585</v>
      </c>
      <c r="K1425"/>
      <c r="N1425" t="s">
        <v>36</v>
      </c>
      <c r="P1425" t="s">
        <v>1073</v>
      </c>
      <c r="Q1425" t="s">
        <v>1073</v>
      </c>
      <c r="R1425" t="s">
        <v>1073</v>
      </c>
      <c r="S1425" t="str">
        <f t="shared" si="38"/>
        <v/>
      </c>
    </row>
    <row r="1426" spans="1:19" x14ac:dyDescent="0.15">
      <c r="A1426">
        <v>1425</v>
      </c>
      <c r="B1426">
        <v>2018</v>
      </c>
      <c r="C1426" t="s">
        <v>262</v>
      </c>
      <c r="D1426" t="s">
        <v>263</v>
      </c>
      <c r="F1426" t="s">
        <v>23</v>
      </c>
      <c r="G1426" t="s">
        <v>23</v>
      </c>
      <c r="H1426" t="s">
        <v>71</v>
      </c>
      <c r="I1426" t="s">
        <v>546</v>
      </c>
      <c r="J1426">
        <v>585</v>
      </c>
      <c r="K1426"/>
      <c r="N1426" t="s">
        <v>36</v>
      </c>
      <c r="P1426" t="s">
        <v>1073</v>
      </c>
      <c r="Q1426" t="s">
        <v>1073</v>
      </c>
      <c r="R1426" t="s">
        <v>1073</v>
      </c>
      <c r="S1426" t="str">
        <f t="shared" si="38"/>
        <v/>
      </c>
    </row>
    <row r="1427" spans="1:19" x14ac:dyDescent="0.15">
      <c r="A1427">
        <v>1426</v>
      </c>
      <c r="B1427">
        <v>2018</v>
      </c>
      <c r="C1427" t="s">
        <v>258</v>
      </c>
      <c r="D1427" t="s">
        <v>101</v>
      </c>
      <c r="F1427" t="s">
        <v>23</v>
      </c>
      <c r="G1427" t="s">
        <v>23</v>
      </c>
      <c r="H1427" s="6" t="s">
        <v>24</v>
      </c>
      <c r="I1427" t="s">
        <v>547</v>
      </c>
      <c r="J1427">
        <v>295</v>
      </c>
      <c r="K1427"/>
      <c r="N1427" t="s">
        <v>20</v>
      </c>
      <c r="P1427" t="s">
        <v>1081</v>
      </c>
      <c r="Q1427" t="s">
        <v>1073</v>
      </c>
      <c r="R1427" t="s">
        <v>1073</v>
      </c>
      <c r="S1427" t="str">
        <f t="shared" si="38"/>
        <v/>
      </c>
    </row>
    <row r="1428" spans="1:19" x14ac:dyDescent="0.15">
      <c r="A1428">
        <v>1427</v>
      </c>
      <c r="B1428">
        <v>2018</v>
      </c>
      <c r="C1428" t="s">
        <v>270</v>
      </c>
      <c r="D1428" t="s">
        <v>284</v>
      </c>
      <c r="F1428" t="s">
        <v>23</v>
      </c>
      <c r="G1428" t="s">
        <v>23</v>
      </c>
      <c r="H1428" t="s">
        <v>71</v>
      </c>
      <c r="I1428" t="s">
        <v>546</v>
      </c>
      <c r="J1428">
        <v>585</v>
      </c>
      <c r="K1428"/>
      <c r="N1428" t="s">
        <v>36</v>
      </c>
      <c r="P1428" t="s">
        <v>1073</v>
      </c>
      <c r="Q1428" t="s">
        <v>1073</v>
      </c>
      <c r="R1428" t="s">
        <v>1073</v>
      </c>
      <c r="S1428" t="str">
        <f t="shared" si="38"/>
        <v/>
      </c>
    </row>
    <row r="1429" spans="1:19" x14ac:dyDescent="0.15">
      <c r="A1429">
        <v>1428</v>
      </c>
      <c r="B1429">
        <v>2018</v>
      </c>
      <c r="C1429" t="s">
        <v>782</v>
      </c>
      <c r="D1429" t="s">
        <v>783</v>
      </c>
      <c r="F1429" t="s">
        <v>579</v>
      </c>
      <c r="G1429" t="s">
        <v>15</v>
      </c>
      <c r="H1429" s="6" t="s">
        <v>16</v>
      </c>
      <c r="I1429" t="s">
        <v>354</v>
      </c>
      <c r="J1429">
        <v>0</v>
      </c>
      <c r="K1429"/>
      <c r="N1429" t="s">
        <v>20</v>
      </c>
      <c r="P1429" t="s">
        <v>1073</v>
      </c>
      <c r="Q1429" t="s">
        <v>1073</v>
      </c>
      <c r="R1429" t="s">
        <v>1073</v>
      </c>
      <c r="S1429" t="str">
        <f t="shared" si="38"/>
        <v>NI&gt;10</v>
      </c>
    </row>
    <row r="1430" spans="1:19" x14ac:dyDescent="0.15">
      <c r="A1430">
        <v>1429</v>
      </c>
      <c r="B1430">
        <v>2018</v>
      </c>
      <c r="C1430" t="s">
        <v>784</v>
      </c>
      <c r="D1430" t="s">
        <v>785</v>
      </c>
      <c r="E1430" t="s">
        <v>237</v>
      </c>
      <c r="F1430" t="s">
        <v>23</v>
      </c>
      <c r="G1430" t="s">
        <v>23</v>
      </c>
      <c r="H1430" s="6" t="s">
        <v>24</v>
      </c>
      <c r="I1430" t="s">
        <v>275</v>
      </c>
      <c r="J1430">
        <v>600</v>
      </c>
      <c r="K1430"/>
      <c r="N1430" t="s">
        <v>20</v>
      </c>
      <c r="P1430" t="s">
        <v>1081</v>
      </c>
      <c r="Q1430" t="s">
        <v>1073</v>
      </c>
      <c r="R1430" t="s">
        <v>1073</v>
      </c>
      <c r="S1430" t="str">
        <f t="shared" si="38"/>
        <v/>
      </c>
    </row>
    <row r="1431" spans="1:19" x14ac:dyDescent="0.15">
      <c r="A1431">
        <v>1430</v>
      </c>
      <c r="B1431">
        <v>2018</v>
      </c>
      <c r="C1431" t="s">
        <v>56</v>
      </c>
      <c r="D1431" t="s">
        <v>57</v>
      </c>
      <c r="F1431" t="s">
        <v>23</v>
      </c>
      <c r="G1431" t="s">
        <v>23</v>
      </c>
      <c r="H1431" t="s">
        <v>16</v>
      </c>
      <c r="I1431" t="s">
        <v>546</v>
      </c>
      <c r="J1431">
        <v>585</v>
      </c>
      <c r="K1431"/>
      <c r="N1431" t="s">
        <v>20</v>
      </c>
      <c r="P1431" t="s">
        <v>1081</v>
      </c>
      <c r="Q1431" t="s">
        <v>1073</v>
      </c>
      <c r="R1431" t="s">
        <v>1073</v>
      </c>
      <c r="S1431" t="str">
        <f t="shared" si="38"/>
        <v/>
      </c>
    </row>
    <row r="1432" spans="1:19" x14ac:dyDescent="0.15">
      <c r="A1432">
        <v>1431</v>
      </c>
      <c r="B1432">
        <v>2018</v>
      </c>
      <c r="C1432" t="s">
        <v>56</v>
      </c>
      <c r="D1432" t="s">
        <v>57</v>
      </c>
      <c r="F1432" t="s">
        <v>23</v>
      </c>
      <c r="G1432" t="s">
        <v>23</v>
      </c>
      <c r="H1432" t="s">
        <v>16</v>
      </c>
      <c r="I1432" t="s">
        <v>548</v>
      </c>
      <c r="J1432">
        <v>675</v>
      </c>
      <c r="K1432"/>
      <c r="N1432" t="s">
        <v>36</v>
      </c>
      <c r="P1432" t="s">
        <v>1081</v>
      </c>
      <c r="Q1432" t="s">
        <v>1073</v>
      </c>
      <c r="R1432" t="s">
        <v>1073</v>
      </c>
      <c r="S1432" t="str">
        <f t="shared" si="38"/>
        <v/>
      </c>
    </row>
    <row r="1433" spans="1:19" x14ac:dyDescent="0.15">
      <c r="A1433">
        <v>1432</v>
      </c>
      <c r="B1433">
        <v>2018</v>
      </c>
      <c r="F1433" t="s">
        <v>50</v>
      </c>
      <c r="G1433" t="s">
        <v>50</v>
      </c>
      <c r="H1433" s="6" t="s">
        <v>54</v>
      </c>
      <c r="I1433" t="s">
        <v>550</v>
      </c>
      <c r="J1433">
        <v>0</v>
      </c>
      <c r="K1433"/>
      <c r="N1433" t="s">
        <v>20</v>
      </c>
      <c r="P1433" t="s">
        <v>1073</v>
      </c>
      <c r="Q1433" t="s">
        <v>1073</v>
      </c>
      <c r="R1433" t="s">
        <v>1073</v>
      </c>
      <c r="S1433" t="str">
        <f t="shared" si="38"/>
        <v/>
      </c>
    </row>
    <row r="1434" spans="1:19" x14ac:dyDescent="0.15">
      <c r="A1434">
        <v>1433</v>
      </c>
      <c r="B1434">
        <v>2018</v>
      </c>
      <c r="C1434" t="s">
        <v>638</v>
      </c>
      <c r="D1434" t="s">
        <v>639</v>
      </c>
      <c r="F1434" t="s">
        <v>23</v>
      </c>
      <c r="G1434" t="s">
        <v>23</v>
      </c>
      <c r="H1434" t="s">
        <v>63</v>
      </c>
      <c r="I1434" t="s">
        <v>546</v>
      </c>
      <c r="J1434">
        <v>585</v>
      </c>
      <c r="K1434"/>
      <c r="N1434" t="s">
        <v>36</v>
      </c>
      <c r="P1434" t="s">
        <v>1073</v>
      </c>
      <c r="Q1434" t="s">
        <v>1073</v>
      </c>
      <c r="R1434" t="s">
        <v>1073</v>
      </c>
      <c r="S1434" t="str">
        <f t="shared" si="38"/>
        <v/>
      </c>
    </row>
    <row r="1435" spans="1:19" x14ac:dyDescent="0.15">
      <c r="A1435">
        <v>1434</v>
      </c>
      <c r="B1435">
        <v>2018</v>
      </c>
      <c r="C1435" t="s">
        <v>137</v>
      </c>
      <c r="D1435" t="s">
        <v>213</v>
      </c>
      <c r="F1435" t="s">
        <v>23</v>
      </c>
      <c r="G1435" t="s">
        <v>23</v>
      </c>
      <c r="H1435" t="s">
        <v>16</v>
      </c>
      <c r="I1435" t="s">
        <v>548</v>
      </c>
      <c r="J1435">
        <v>525</v>
      </c>
      <c r="K1435"/>
      <c r="N1435" t="s">
        <v>20</v>
      </c>
      <c r="P1435" t="s">
        <v>1081</v>
      </c>
      <c r="Q1435" t="s">
        <v>1073</v>
      </c>
      <c r="R1435" t="s">
        <v>1073</v>
      </c>
      <c r="S1435" t="str">
        <f t="shared" si="38"/>
        <v/>
      </c>
    </row>
    <row r="1436" spans="1:19" x14ac:dyDescent="0.15">
      <c r="A1436">
        <v>1435</v>
      </c>
      <c r="B1436">
        <v>2018</v>
      </c>
      <c r="C1436" t="s">
        <v>247</v>
      </c>
      <c r="D1436" t="s">
        <v>248</v>
      </c>
      <c r="F1436" t="s">
        <v>23</v>
      </c>
      <c r="G1436" t="s">
        <v>23</v>
      </c>
      <c r="H1436" t="s">
        <v>16</v>
      </c>
      <c r="I1436" t="s">
        <v>548</v>
      </c>
      <c r="J1436">
        <v>525</v>
      </c>
      <c r="K1436"/>
      <c r="N1436" t="s">
        <v>36</v>
      </c>
      <c r="P1436" t="s">
        <v>1081</v>
      </c>
      <c r="Q1436" t="s">
        <v>1073</v>
      </c>
      <c r="R1436" t="s">
        <v>1073</v>
      </c>
      <c r="S1436" t="str">
        <f t="shared" si="38"/>
        <v/>
      </c>
    </row>
    <row r="1437" spans="1:19" x14ac:dyDescent="0.15">
      <c r="A1437">
        <v>1436</v>
      </c>
      <c r="B1437">
        <v>2018</v>
      </c>
      <c r="C1437" t="s">
        <v>640</v>
      </c>
      <c r="D1437" t="s">
        <v>677</v>
      </c>
      <c r="F1437" t="s">
        <v>112</v>
      </c>
      <c r="G1437" t="s">
        <v>1093</v>
      </c>
      <c r="H1437" s="6" t="s">
        <v>49</v>
      </c>
      <c r="I1437" t="s">
        <v>546</v>
      </c>
      <c r="J1437">
        <v>685</v>
      </c>
      <c r="K1437"/>
      <c r="N1437" t="s">
        <v>36</v>
      </c>
      <c r="P1437" t="s">
        <v>1073</v>
      </c>
      <c r="Q1437" t="s">
        <v>1073</v>
      </c>
      <c r="R1437" t="s">
        <v>1073</v>
      </c>
      <c r="S1437" t="str">
        <f t="shared" si="38"/>
        <v/>
      </c>
    </row>
    <row r="1438" spans="1:19" x14ac:dyDescent="0.15">
      <c r="A1438">
        <v>1437</v>
      </c>
      <c r="B1438">
        <v>2018</v>
      </c>
      <c r="C1438" t="s">
        <v>207</v>
      </c>
      <c r="D1438" t="s">
        <v>208</v>
      </c>
      <c r="F1438" t="s">
        <v>23</v>
      </c>
      <c r="G1438" t="s">
        <v>23</v>
      </c>
      <c r="H1438" s="6" t="s">
        <v>24</v>
      </c>
      <c r="I1438" t="s">
        <v>547</v>
      </c>
      <c r="J1438">
        <v>195</v>
      </c>
      <c r="K1438"/>
      <c r="N1438" t="s">
        <v>36</v>
      </c>
      <c r="P1438" t="s">
        <v>1081</v>
      </c>
      <c r="Q1438" t="s">
        <v>1073</v>
      </c>
      <c r="R1438" t="s">
        <v>1073</v>
      </c>
      <c r="S1438" t="str">
        <f t="shared" si="38"/>
        <v/>
      </c>
    </row>
    <row r="1439" spans="1:19" x14ac:dyDescent="0.15">
      <c r="A1439">
        <v>1438</v>
      </c>
      <c r="B1439">
        <v>2018</v>
      </c>
      <c r="C1439" t="s">
        <v>369</v>
      </c>
      <c r="D1439" t="s">
        <v>370</v>
      </c>
      <c r="F1439" t="s">
        <v>23</v>
      </c>
      <c r="G1439" t="s">
        <v>23</v>
      </c>
      <c r="H1439" t="s">
        <v>24</v>
      </c>
      <c r="I1439" t="s">
        <v>547</v>
      </c>
      <c r="J1439">
        <v>195</v>
      </c>
      <c r="K1439"/>
      <c r="N1439" t="s">
        <v>36</v>
      </c>
      <c r="P1439" t="s">
        <v>1084</v>
      </c>
      <c r="Q1439" t="s">
        <v>1073</v>
      </c>
      <c r="R1439" t="s">
        <v>1073</v>
      </c>
      <c r="S1439" t="str">
        <f t="shared" si="38"/>
        <v/>
      </c>
    </row>
    <row r="1440" spans="1:19" x14ac:dyDescent="0.15">
      <c r="A1440">
        <v>1439</v>
      </c>
      <c r="B1440">
        <v>2018</v>
      </c>
      <c r="C1440" t="s">
        <v>255</v>
      </c>
      <c r="D1440" t="s">
        <v>293</v>
      </c>
      <c r="F1440" t="s">
        <v>23</v>
      </c>
      <c r="G1440" t="s">
        <v>23</v>
      </c>
      <c r="H1440" t="s">
        <v>16</v>
      </c>
      <c r="I1440" t="s">
        <v>548</v>
      </c>
      <c r="J1440">
        <v>625</v>
      </c>
      <c r="K1440"/>
      <c r="N1440" t="s">
        <v>36</v>
      </c>
      <c r="P1440" t="s">
        <v>1081</v>
      </c>
      <c r="Q1440" t="s">
        <v>1073</v>
      </c>
      <c r="R1440" t="s">
        <v>1073</v>
      </c>
      <c r="S1440" t="str">
        <f t="shared" si="38"/>
        <v/>
      </c>
    </row>
    <row r="1441" spans="1:19" x14ac:dyDescent="0.15">
      <c r="A1441">
        <v>1440</v>
      </c>
      <c r="B1441">
        <v>2018</v>
      </c>
      <c r="F1441" t="s">
        <v>50</v>
      </c>
      <c r="G1441" t="s">
        <v>50</v>
      </c>
      <c r="H1441" s="6" t="s">
        <v>54</v>
      </c>
      <c r="I1441" t="s">
        <v>550</v>
      </c>
      <c r="J1441">
        <v>0</v>
      </c>
      <c r="K1441"/>
      <c r="N1441" t="s">
        <v>20</v>
      </c>
      <c r="P1441" t="s">
        <v>1073</v>
      </c>
      <c r="Q1441" t="s">
        <v>1073</v>
      </c>
      <c r="R1441" t="s">
        <v>1073</v>
      </c>
      <c r="S1441" t="str">
        <f t="shared" si="38"/>
        <v/>
      </c>
    </row>
    <row r="1442" spans="1:19" x14ac:dyDescent="0.15">
      <c r="A1442">
        <v>1441</v>
      </c>
      <c r="B1442">
        <v>2018</v>
      </c>
      <c r="C1442" t="s">
        <v>75</v>
      </c>
      <c r="D1442" t="s">
        <v>76</v>
      </c>
      <c r="F1442" t="s">
        <v>23</v>
      </c>
      <c r="G1442" t="s">
        <v>23</v>
      </c>
      <c r="H1442" t="s">
        <v>16</v>
      </c>
      <c r="I1442" t="s">
        <v>548</v>
      </c>
      <c r="J1442">
        <v>675</v>
      </c>
      <c r="K1442"/>
      <c r="N1442" t="s">
        <v>36</v>
      </c>
      <c r="P1442" t="s">
        <v>1081</v>
      </c>
      <c r="Q1442" t="s">
        <v>1073</v>
      </c>
      <c r="R1442" t="s">
        <v>1073</v>
      </c>
      <c r="S1442" t="str">
        <f t="shared" si="38"/>
        <v/>
      </c>
    </row>
    <row r="1443" spans="1:19" x14ac:dyDescent="0.15">
      <c r="A1443">
        <v>1442</v>
      </c>
      <c r="B1443">
        <v>2018</v>
      </c>
      <c r="C1443" t="s">
        <v>145</v>
      </c>
      <c r="D1443" t="s">
        <v>146</v>
      </c>
      <c r="F1443" t="s">
        <v>23</v>
      </c>
      <c r="G1443" t="s">
        <v>23</v>
      </c>
      <c r="H1443" t="s">
        <v>16</v>
      </c>
      <c r="I1443" t="s">
        <v>546</v>
      </c>
      <c r="J1443">
        <v>585</v>
      </c>
      <c r="K1443"/>
      <c r="N1443" t="s">
        <v>36</v>
      </c>
      <c r="P1443" t="s">
        <v>1081</v>
      </c>
      <c r="Q1443" t="s">
        <v>1073</v>
      </c>
      <c r="R1443" t="s">
        <v>1073</v>
      </c>
      <c r="S1443" t="str">
        <f t="shared" si="38"/>
        <v/>
      </c>
    </row>
    <row r="1444" spans="1:19" x14ac:dyDescent="0.15">
      <c r="A1444">
        <v>1443</v>
      </c>
      <c r="B1444">
        <v>2018</v>
      </c>
      <c r="C1444" t="s">
        <v>786</v>
      </c>
      <c r="D1444" t="s">
        <v>522</v>
      </c>
      <c r="F1444" t="s">
        <v>112</v>
      </c>
      <c r="G1444" t="s">
        <v>1093</v>
      </c>
      <c r="H1444" t="s">
        <v>67</v>
      </c>
      <c r="I1444" t="s">
        <v>546</v>
      </c>
      <c r="J1444">
        <v>1485</v>
      </c>
      <c r="K1444"/>
      <c r="N1444" t="s">
        <v>36</v>
      </c>
      <c r="P1444" t="s">
        <v>1073</v>
      </c>
      <c r="Q1444" t="s">
        <v>1073</v>
      </c>
      <c r="R1444" t="s">
        <v>1073</v>
      </c>
      <c r="S1444" t="str">
        <f t="shared" si="38"/>
        <v/>
      </c>
    </row>
    <row r="1445" spans="1:19" x14ac:dyDescent="0.15">
      <c r="A1445">
        <v>1444</v>
      </c>
      <c r="B1445">
        <v>2018</v>
      </c>
      <c r="C1445" t="s">
        <v>376</v>
      </c>
      <c r="D1445" t="s">
        <v>377</v>
      </c>
      <c r="F1445" t="s">
        <v>23</v>
      </c>
      <c r="G1445" t="s">
        <v>23</v>
      </c>
      <c r="H1445" t="s">
        <v>71</v>
      </c>
      <c r="I1445"/>
      <c r="J1445">
        <v>585</v>
      </c>
      <c r="K1445"/>
      <c r="N1445" t="s">
        <v>36</v>
      </c>
      <c r="P1445" t="s">
        <v>1073</v>
      </c>
      <c r="Q1445" t="s">
        <v>1073</v>
      </c>
      <c r="R1445" t="s">
        <v>1073</v>
      </c>
      <c r="S1445" t="str">
        <f t="shared" si="38"/>
        <v/>
      </c>
    </row>
    <row r="1446" spans="1:19" x14ac:dyDescent="0.15">
      <c r="A1446">
        <v>1445</v>
      </c>
      <c r="B1446">
        <v>2018</v>
      </c>
      <c r="C1446" t="s">
        <v>621</v>
      </c>
      <c r="D1446" t="s">
        <v>622</v>
      </c>
      <c r="F1446" t="s">
        <v>83</v>
      </c>
      <c r="G1446" t="s">
        <v>35</v>
      </c>
      <c r="H1446" t="s">
        <v>16</v>
      </c>
      <c r="I1446" t="s">
        <v>548</v>
      </c>
      <c r="J1446">
        <v>625</v>
      </c>
      <c r="K1446"/>
      <c r="N1446" t="s">
        <v>20</v>
      </c>
      <c r="P1446" t="s">
        <v>1073</v>
      </c>
      <c r="Q1446" t="s">
        <v>1073</v>
      </c>
      <c r="R1446" t="s">
        <v>1073</v>
      </c>
      <c r="S1446" t="str">
        <f t="shared" si="38"/>
        <v/>
      </c>
    </row>
    <row r="1447" spans="1:19" x14ac:dyDescent="0.15">
      <c r="A1447">
        <v>1446</v>
      </c>
      <c r="B1447">
        <v>2018</v>
      </c>
      <c r="C1447" t="s">
        <v>787</v>
      </c>
      <c r="D1447" t="s">
        <v>185</v>
      </c>
      <c r="F1447" t="s">
        <v>23</v>
      </c>
      <c r="G1447" t="s">
        <v>23</v>
      </c>
      <c r="H1447" t="s">
        <v>24</v>
      </c>
      <c r="I1447" t="s">
        <v>547</v>
      </c>
      <c r="J1447">
        <v>590</v>
      </c>
      <c r="K1447"/>
      <c r="N1447" t="s">
        <v>20</v>
      </c>
      <c r="P1447" t="s">
        <v>1081</v>
      </c>
      <c r="Q1447" t="s">
        <v>1073</v>
      </c>
      <c r="R1447" t="s">
        <v>1073</v>
      </c>
      <c r="S1447" t="str">
        <f t="shared" si="38"/>
        <v/>
      </c>
    </row>
    <row r="1448" spans="1:19" x14ac:dyDescent="0.15">
      <c r="A1448">
        <v>1447</v>
      </c>
      <c r="B1448">
        <v>2018</v>
      </c>
      <c r="C1448" t="s">
        <v>266</v>
      </c>
      <c r="D1448" t="s">
        <v>308</v>
      </c>
      <c r="F1448" t="s">
        <v>23</v>
      </c>
      <c r="G1448" t="s">
        <v>23</v>
      </c>
      <c r="H1448" t="s">
        <v>16</v>
      </c>
      <c r="I1448" t="s">
        <v>548</v>
      </c>
      <c r="J1448">
        <v>525</v>
      </c>
      <c r="K1448"/>
      <c r="N1448" t="s">
        <v>36</v>
      </c>
      <c r="P1448" t="s">
        <v>1081</v>
      </c>
      <c r="Q1448" t="s">
        <v>1073</v>
      </c>
      <c r="R1448" t="s">
        <v>1073</v>
      </c>
      <c r="S1448" t="str">
        <f t="shared" si="38"/>
        <v/>
      </c>
    </row>
    <row r="1449" spans="1:19" x14ac:dyDescent="0.15">
      <c r="A1449">
        <v>1448</v>
      </c>
      <c r="B1449">
        <v>2018</v>
      </c>
      <c r="C1449" t="s">
        <v>369</v>
      </c>
      <c r="D1449" t="s">
        <v>370</v>
      </c>
      <c r="F1449" t="s">
        <v>23</v>
      </c>
      <c r="G1449" t="s">
        <v>23</v>
      </c>
      <c r="H1449" t="s">
        <v>24</v>
      </c>
      <c r="I1449" t="s">
        <v>547</v>
      </c>
      <c r="J1449">
        <v>195</v>
      </c>
      <c r="K1449"/>
      <c r="N1449" t="s">
        <v>36</v>
      </c>
      <c r="P1449" t="s">
        <v>1084</v>
      </c>
      <c r="Q1449" t="s">
        <v>1073</v>
      </c>
      <c r="R1449" t="s">
        <v>1073</v>
      </c>
      <c r="S1449" t="str">
        <f t="shared" si="38"/>
        <v/>
      </c>
    </row>
    <row r="1450" spans="1:19" x14ac:dyDescent="0.15">
      <c r="A1450">
        <v>1449</v>
      </c>
      <c r="B1450">
        <v>2018</v>
      </c>
      <c r="C1450" t="s">
        <v>258</v>
      </c>
      <c r="D1450" t="s">
        <v>101</v>
      </c>
      <c r="F1450" t="s">
        <v>23</v>
      </c>
      <c r="G1450" t="s">
        <v>23</v>
      </c>
      <c r="H1450" s="6" t="s">
        <v>24</v>
      </c>
      <c r="I1450" t="s">
        <v>25</v>
      </c>
      <c r="J1450">
        <v>275</v>
      </c>
      <c r="K1450"/>
      <c r="N1450" t="s">
        <v>36</v>
      </c>
      <c r="P1450" t="s">
        <v>1081</v>
      </c>
      <c r="Q1450" t="s">
        <v>1073</v>
      </c>
      <c r="R1450" t="s">
        <v>1073</v>
      </c>
      <c r="S1450" t="str">
        <f t="shared" si="38"/>
        <v/>
      </c>
    </row>
    <row r="1451" spans="1:19" x14ac:dyDescent="0.15">
      <c r="A1451">
        <v>1450</v>
      </c>
      <c r="B1451">
        <v>2018</v>
      </c>
      <c r="C1451" t="s">
        <v>266</v>
      </c>
      <c r="D1451" t="s">
        <v>308</v>
      </c>
      <c r="F1451" t="s">
        <v>23</v>
      </c>
      <c r="G1451" t="s">
        <v>23</v>
      </c>
      <c r="H1451" t="s">
        <v>24</v>
      </c>
      <c r="I1451" t="s">
        <v>25</v>
      </c>
      <c r="J1451">
        <v>175</v>
      </c>
      <c r="K1451"/>
      <c r="N1451" t="s">
        <v>36</v>
      </c>
      <c r="P1451" t="s">
        <v>1081</v>
      </c>
      <c r="Q1451" t="s">
        <v>1073</v>
      </c>
      <c r="R1451" t="s">
        <v>1073</v>
      </c>
      <c r="S1451" t="str">
        <f t="shared" si="38"/>
        <v/>
      </c>
    </row>
    <row r="1452" spans="1:19" x14ac:dyDescent="0.15">
      <c r="A1452">
        <v>1451</v>
      </c>
      <c r="B1452">
        <v>2018</v>
      </c>
      <c r="C1452" t="s">
        <v>788</v>
      </c>
      <c r="D1452" t="s">
        <v>789</v>
      </c>
      <c r="F1452" t="s">
        <v>403</v>
      </c>
      <c r="G1452" t="s">
        <v>35</v>
      </c>
      <c r="H1452" s="6" t="s">
        <v>71</v>
      </c>
      <c r="I1452" t="s">
        <v>546</v>
      </c>
      <c r="J1452">
        <v>1485</v>
      </c>
      <c r="K1452"/>
      <c r="N1452" t="s">
        <v>36</v>
      </c>
      <c r="P1452" t="s">
        <v>1073</v>
      </c>
      <c r="Q1452" t="s">
        <v>1073</v>
      </c>
      <c r="R1452" t="s">
        <v>1073</v>
      </c>
      <c r="S1452" t="str">
        <f t="shared" si="38"/>
        <v/>
      </c>
    </row>
    <row r="1453" spans="1:19" x14ac:dyDescent="0.15">
      <c r="A1453">
        <v>1452</v>
      </c>
      <c r="B1453">
        <v>2018</v>
      </c>
      <c r="C1453" t="s">
        <v>770</v>
      </c>
      <c r="D1453" t="s">
        <v>790</v>
      </c>
      <c r="F1453" t="s">
        <v>23</v>
      </c>
      <c r="G1453" t="s">
        <v>23</v>
      </c>
      <c r="H1453" t="s">
        <v>71</v>
      </c>
      <c r="I1453" t="s">
        <v>546</v>
      </c>
      <c r="J1453">
        <v>685</v>
      </c>
      <c r="K1453"/>
      <c r="N1453" t="s">
        <v>36</v>
      </c>
      <c r="P1453" t="s">
        <v>1073</v>
      </c>
      <c r="Q1453" t="s">
        <v>1073</v>
      </c>
      <c r="R1453" t="s">
        <v>1073</v>
      </c>
      <c r="S1453" t="str">
        <f t="shared" si="38"/>
        <v/>
      </c>
    </row>
    <row r="1454" spans="1:19" x14ac:dyDescent="0.15">
      <c r="A1454">
        <v>1453</v>
      </c>
      <c r="B1454">
        <v>2018</v>
      </c>
      <c r="C1454" t="s">
        <v>258</v>
      </c>
      <c r="D1454" t="s">
        <v>101</v>
      </c>
      <c r="F1454" t="s">
        <v>23</v>
      </c>
      <c r="G1454" t="s">
        <v>23</v>
      </c>
      <c r="H1454" t="s">
        <v>24</v>
      </c>
      <c r="I1454" t="s">
        <v>547</v>
      </c>
      <c r="J1454">
        <v>295</v>
      </c>
      <c r="K1454"/>
      <c r="N1454" t="s">
        <v>36</v>
      </c>
      <c r="P1454" t="s">
        <v>1081</v>
      </c>
      <c r="Q1454" t="s">
        <v>1073</v>
      </c>
      <c r="R1454" t="s">
        <v>1073</v>
      </c>
      <c r="S1454" t="str">
        <f t="shared" si="38"/>
        <v/>
      </c>
    </row>
    <row r="1455" spans="1:19" x14ac:dyDescent="0.15">
      <c r="A1455">
        <v>1454</v>
      </c>
      <c r="B1455">
        <v>2018</v>
      </c>
      <c r="C1455" t="s">
        <v>774</v>
      </c>
      <c r="D1455" t="s">
        <v>775</v>
      </c>
      <c r="F1455" t="s">
        <v>124</v>
      </c>
      <c r="G1455" t="s">
        <v>43</v>
      </c>
      <c r="H1455" s="6" t="s">
        <v>49</v>
      </c>
      <c r="I1455" t="s">
        <v>546</v>
      </c>
      <c r="J1455">
        <v>585</v>
      </c>
      <c r="K1455"/>
      <c r="N1455" t="s">
        <v>36</v>
      </c>
      <c r="P1455" t="s">
        <v>1073</v>
      </c>
      <c r="Q1455" t="s">
        <v>1073</v>
      </c>
      <c r="R1455" t="s">
        <v>1073</v>
      </c>
      <c r="S1455" t="str">
        <f t="shared" si="38"/>
        <v>NI&gt;10</v>
      </c>
    </row>
    <row r="1456" spans="1:19" x14ac:dyDescent="0.15">
      <c r="A1456">
        <v>1455</v>
      </c>
      <c r="B1456">
        <v>2018</v>
      </c>
      <c r="C1456" t="s">
        <v>576</v>
      </c>
      <c r="D1456" t="s">
        <v>284</v>
      </c>
      <c r="F1456" t="s">
        <v>23</v>
      </c>
      <c r="G1456" t="s">
        <v>23</v>
      </c>
      <c r="H1456" t="s">
        <v>71</v>
      </c>
      <c r="I1456" t="s">
        <v>546</v>
      </c>
      <c r="J1456">
        <v>685</v>
      </c>
      <c r="K1456"/>
      <c r="N1456" t="s">
        <v>36</v>
      </c>
      <c r="P1456" t="s">
        <v>1073</v>
      </c>
      <c r="Q1456" t="s">
        <v>1073</v>
      </c>
      <c r="R1456" t="s">
        <v>1073</v>
      </c>
      <c r="S1456" t="str">
        <f t="shared" si="38"/>
        <v/>
      </c>
    </row>
    <row r="1457" spans="1:19" x14ac:dyDescent="0.15">
      <c r="A1457">
        <v>1456</v>
      </c>
      <c r="B1457">
        <v>2018</v>
      </c>
      <c r="C1457" t="s">
        <v>304</v>
      </c>
      <c r="D1457" t="s">
        <v>305</v>
      </c>
      <c r="F1457" t="s">
        <v>23</v>
      </c>
      <c r="G1457" t="s">
        <v>23</v>
      </c>
      <c r="H1457" t="s">
        <v>24</v>
      </c>
      <c r="I1457" t="s">
        <v>547</v>
      </c>
      <c r="J1457">
        <v>195</v>
      </c>
      <c r="K1457"/>
      <c r="N1457" t="s">
        <v>20</v>
      </c>
      <c r="P1457" t="s">
        <v>1084</v>
      </c>
      <c r="Q1457" t="s">
        <v>1073</v>
      </c>
      <c r="R1457" t="s">
        <v>1073</v>
      </c>
      <c r="S1457" t="str">
        <f t="shared" si="38"/>
        <v/>
      </c>
    </row>
    <row r="1458" spans="1:19" x14ac:dyDescent="0.15">
      <c r="A1458">
        <v>1457</v>
      </c>
      <c r="B1458">
        <v>2018</v>
      </c>
      <c r="C1458" t="s">
        <v>312</v>
      </c>
      <c r="D1458" t="s">
        <v>386</v>
      </c>
      <c r="F1458" t="s">
        <v>314</v>
      </c>
      <c r="G1458" t="s">
        <v>43</v>
      </c>
      <c r="H1458" s="6" t="s">
        <v>24</v>
      </c>
      <c r="I1458" t="s">
        <v>547</v>
      </c>
      <c r="J1458">
        <v>635</v>
      </c>
      <c r="K1458"/>
      <c r="N1458" t="s">
        <v>36</v>
      </c>
      <c r="P1458" t="s">
        <v>1073</v>
      </c>
      <c r="Q1458" t="s">
        <v>1073</v>
      </c>
      <c r="R1458" t="s">
        <v>1073</v>
      </c>
      <c r="S1458" t="str">
        <f t="shared" si="38"/>
        <v>NI&gt;10</v>
      </c>
    </row>
    <row r="1459" spans="1:19" x14ac:dyDescent="0.15">
      <c r="A1459">
        <v>1458</v>
      </c>
      <c r="B1459">
        <v>2018</v>
      </c>
      <c r="C1459" t="s">
        <v>21</v>
      </c>
      <c r="D1459" t="s">
        <v>387</v>
      </c>
      <c r="F1459" t="s">
        <v>23</v>
      </c>
      <c r="G1459" t="s">
        <v>23</v>
      </c>
      <c r="H1459" t="s">
        <v>24</v>
      </c>
      <c r="I1459" t="s">
        <v>547</v>
      </c>
      <c r="J1459">
        <v>195</v>
      </c>
      <c r="K1459"/>
      <c r="N1459" t="s">
        <v>20</v>
      </c>
      <c r="P1459" t="s">
        <v>1081</v>
      </c>
      <c r="Q1459" t="s">
        <v>1073</v>
      </c>
      <c r="R1459" t="s">
        <v>1073</v>
      </c>
      <c r="S1459" t="str">
        <f t="shared" si="38"/>
        <v/>
      </c>
    </row>
    <row r="1460" spans="1:19" x14ac:dyDescent="0.15">
      <c r="A1460">
        <v>1459</v>
      </c>
      <c r="B1460">
        <v>2018</v>
      </c>
      <c r="C1460" t="s">
        <v>596</v>
      </c>
      <c r="D1460" t="s">
        <v>393</v>
      </c>
      <c r="F1460" t="s">
        <v>23</v>
      </c>
      <c r="G1460" t="s">
        <v>23</v>
      </c>
      <c r="H1460" s="6" t="s">
        <v>71</v>
      </c>
      <c r="I1460" t="s">
        <v>354</v>
      </c>
      <c r="J1460">
        <v>0</v>
      </c>
      <c r="K1460"/>
      <c r="N1460" t="s">
        <v>36</v>
      </c>
      <c r="P1460" t="s">
        <v>1073</v>
      </c>
      <c r="Q1460" t="s">
        <v>1073</v>
      </c>
      <c r="R1460" t="s">
        <v>1073</v>
      </c>
      <c r="S1460" t="str">
        <f t="shared" si="38"/>
        <v/>
      </c>
    </row>
    <row r="1461" spans="1:19" x14ac:dyDescent="0.15">
      <c r="A1461">
        <v>1460</v>
      </c>
      <c r="B1461">
        <v>2018</v>
      </c>
      <c r="C1461" t="s">
        <v>321</v>
      </c>
      <c r="D1461" t="s">
        <v>277</v>
      </c>
      <c r="F1461" t="s">
        <v>23</v>
      </c>
      <c r="G1461" t="s">
        <v>23</v>
      </c>
      <c r="H1461" t="s">
        <v>24</v>
      </c>
      <c r="I1461" t="s">
        <v>547</v>
      </c>
      <c r="J1461">
        <v>195</v>
      </c>
      <c r="K1461"/>
      <c r="N1461" t="s">
        <v>36</v>
      </c>
      <c r="P1461" t="s">
        <v>1084</v>
      </c>
      <c r="Q1461" t="s">
        <v>1073</v>
      </c>
      <c r="R1461" t="s">
        <v>1073</v>
      </c>
      <c r="S1461" t="str">
        <f t="shared" si="38"/>
        <v/>
      </c>
    </row>
    <row r="1462" spans="1:19" x14ac:dyDescent="0.15">
      <c r="A1462">
        <v>1461</v>
      </c>
      <c r="B1462">
        <v>2018</v>
      </c>
      <c r="C1462" t="s">
        <v>654</v>
      </c>
      <c r="D1462" t="s">
        <v>293</v>
      </c>
      <c r="F1462" t="s">
        <v>23</v>
      </c>
      <c r="G1462" t="s">
        <v>23</v>
      </c>
      <c r="H1462" s="6" t="s">
        <v>71</v>
      </c>
      <c r="I1462" t="s">
        <v>548</v>
      </c>
      <c r="J1462">
        <v>525</v>
      </c>
      <c r="K1462"/>
      <c r="N1462" t="s">
        <v>20</v>
      </c>
      <c r="P1462" t="s">
        <v>1073</v>
      </c>
      <c r="Q1462" t="s">
        <v>1073</v>
      </c>
      <c r="R1462" t="s">
        <v>1073</v>
      </c>
      <c r="S1462" t="str">
        <f t="shared" si="38"/>
        <v/>
      </c>
    </row>
    <row r="1463" spans="1:19" x14ac:dyDescent="0.15">
      <c r="A1463">
        <v>1462</v>
      </c>
      <c r="B1463">
        <v>2018</v>
      </c>
      <c r="C1463" t="s">
        <v>791</v>
      </c>
      <c r="D1463" t="s">
        <v>242</v>
      </c>
      <c r="F1463" t="s">
        <v>74</v>
      </c>
      <c r="G1463" t="s">
        <v>35</v>
      </c>
      <c r="H1463" s="7" t="s">
        <v>54</v>
      </c>
      <c r="I1463" t="s">
        <v>547</v>
      </c>
      <c r="J1463">
        <v>295</v>
      </c>
      <c r="K1463"/>
      <c r="N1463" t="s">
        <v>50</v>
      </c>
      <c r="P1463" t="s">
        <v>1073</v>
      </c>
      <c r="Q1463" t="s">
        <v>1073</v>
      </c>
      <c r="R1463" t="s">
        <v>1073</v>
      </c>
      <c r="S1463" t="str">
        <f t="shared" si="38"/>
        <v/>
      </c>
    </row>
    <row r="1464" spans="1:19" x14ac:dyDescent="0.15">
      <c r="A1464">
        <v>1463</v>
      </c>
      <c r="B1464">
        <v>2018</v>
      </c>
      <c r="C1464" t="s">
        <v>21</v>
      </c>
      <c r="D1464" t="s">
        <v>22</v>
      </c>
      <c r="F1464" t="s">
        <v>23</v>
      </c>
      <c r="G1464" t="s">
        <v>23</v>
      </c>
      <c r="H1464" t="s">
        <v>67</v>
      </c>
      <c r="I1464" t="s">
        <v>546</v>
      </c>
      <c r="J1464">
        <v>585</v>
      </c>
      <c r="K1464"/>
      <c r="N1464" t="s">
        <v>20</v>
      </c>
      <c r="P1464" t="s">
        <v>1081</v>
      </c>
      <c r="Q1464" t="s">
        <v>1073</v>
      </c>
      <c r="R1464" t="s">
        <v>1073</v>
      </c>
      <c r="S1464" t="str">
        <f t="shared" si="38"/>
        <v/>
      </c>
    </row>
    <row r="1465" spans="1:19" x14ac:dyDescent="0.15">
      <c r="A1465">
        <v>1464</v>
      </c>
      <c r="B1465">
        <v>2018</v>
      </c>
      <c r="C1465" t="s">
        <v>792</v>
      </c>
      <c r="D1465" t="s">
        <v>242</v>
      </c>
      <c r="F1465" t="s">
        <v>74</v>
      </c>
      <c r="G1465" t="s">
        <v>35</v>
      </c>
      <c r="H1465" t="s">
        <v>24</v>
      </c>
      <c r="I1465" t="s">
        <v>547</v>
      </c>
      <c r="J1465">
        <v>635</v>
      </c>
      <c r="K1465"/>
      <c r="N1465" t="s">
        <v>36</v>
      </c>
      <c r="P1465" t="s">
        <v>1073</v>
      </c>
      <c r="Q1465" t="s">
        <v>1073</v>
      </c>
      <c r="R1465" t="s">
        <v>1073</v>
      </c>
      <c r="S1465" t="str">
        <f t="shared" si="38"/>
        <v/>
      </c>
    </row>
    <row r="1466" spans="1:19" x14ac:dyDescent="0.15">
      <c r="A1466">
        <v>1465</v>
      </c>
      <c r="B1466">
        <v>2018</v>
      </c>
      <c r="C1466" t="s">
        <v>656</v>
      </c>
      <c r="D1466" t="s">
        <v>657</v>
      </c>
      <c r="F1466" t="s">
        <v>14</v>
      </c>
      <c r="G1466" t="s">
        <v>15</v>
      </c>
      <c r="H1466" s="6" t="s">
        <v>24</v>
      </c>
      <c r="I1466" t="s">
        <v>547</v>
      </c>
      <c r="J1466">
        <v>635</v>
      </c>
      <c r="K1466"/>
      <c r="N1466" t="s">
        <v>20</v>
      </c>
      <c r="P1466" t="s">
        <v>1073</v>
      </c>
      <c r="Q1466" t="s">
        <v>1073</v>
      </c>
      <c r="R1466" t="s">
        <v>1073</v>
      </c>
      <c r="S1466" t="str">
        <f t="shared" si="38"/>
        <v/>
      </c>
    </row>
    <row r="1467" spans="1:19" x14ac:dyDescent="0.15">
      <c r="A1467">
        <v>1466</v>
      </c>
      <c r="B1467">
        <v>2018</v>
      </c>
      <c r="C1467" t="s">
        <v>258</v>
      </c>
      <c r="D1467" t="s">
        <v>101</v>
      </c>
      <c r="E1467" t="s">
        <v>102</v>
      </c>
      <c r="F1467" t="s">
        <v>23</v>
      </c>
      <c r="G1467" t="s">
        <v>23</v>
      </c>
      <c r="H1467" s="6" t="s">
        <v>16</v>
      </c>
      <c r="I1467" t="s">
        <v>354</v>
      </c>
      <c r="J1467">
        <v>0</v>
      </c>
      <c r="K1467"/>
      <c r="N1467" t="s">
        <v>36</v>
      </c>
      <c r="P1467" t="s">
        <v>1081</v>
      </c>
      <c r="Q1467" t="s">
        <v>1073</v>
      </c>
      <c r="R1467" t="s">
        <v>1073</v>
      </c>
      <c r="S1467" t="str">
        <f t="shared" si="38"/>
        <v/>
      </c>
    </row>
    <row r="1468" spans="1:19" x14ac:dyDescent="0.15">
      <c r="A1468">
        <v>1467</v>
      </c>
      <c r="B1468">
        <v>2018</v>
      </c>
      <c r="C1468" t="s">
        <v>126</v>
      </c>
      <c r="D1468" t="s">
        <v>257</v>
      </c>
      <c r="F1468" t="s">
        <v>96</v>
      </c>
      <c r="G1468" t="s">
        <v>48</v>
      </c>
      <c r="H1468" t="s">
        <v>24</v>
      </c>
      <c r="I1468" t="s">
        <v>547</v>
      </c>
      <c r="J1468">
        <v>195</v>
      </c>
      <c r="K1468"/>
      <c r="N1468" t="s">
        <v>36</v>
      </c>
      <c r="P1468">
        <v>0</v>
      </c>
      <c r="Q1468" t="s">
        <v>1073</v>
      </c>
      <c r="R1468" t="s">
        <v>1073</v>
      </c>
      <c r="S1468" t="str">
        <f t="shared" si="38"/>
        <v>NI&gt;10</v>
      </c>
    </row>
    <row r="1469" spans="1:19" x14ac:dyDescent="0.15">
      <c r="A1469">
        <v>1468</v>
      </c>
      <c r="B1469">
        <v>2018</v>
      </c>
      <c r="C1469" t="s">
        <v>216</v>
      </c>
      <c r="D1469" t="s">
        <v>168</v>
      </c>
      <c r="F1469" t="s">
        <v>23</v>
      </c>
      <c r="G1469" t="s">
        <v>23</v>
      </c>
      <c r="H1469" s="6" t="s">
        <v>71</v>
      </c>
      <c r="I1469" t="s">
        <v>548</v>
      </c>
      <c r="J1469">
        <v>625</v>
      </c>
      <c r="K1469"/>
      <c r="N1469" t="s">
        <v>36</v>
      </c>
      <c r="P1469" t="s">
        <v>1073</v>
      </c>
      <c r="Q1469" t="s">
        <v>1073</v>
      </c>
      <c r="R1469" t="s">
        <v>1073</v>
      </c>
      <c r="S1469" t="str">
        <f t="shared" si="38"/>
        <v/>
      </c>
    </row>
    <row r="1470" spans="1:19" x14ac:dyDescent="0.15">
      <c r="A1470">
        <v>1469</v>
      </c>
      <c r="B1470">
        <v>2018</v>
      </c>
      <c r="C1470" t="s">
        <v>788</v>
      </c>
      <c r="D1470" t="s">
        <v>793</v>
      </c>
      <c r="F1470" t="s">
        <v>403</v>
      </c>
      <c r="G1470" t="s">
        <v>35</v>
      </c>
      <c r="H1470" s="6" t="s">
        <v>71</v>
      </c>
      <c r="I1470" t="s">
        <v>548</v>
      </c>
      <c r="J1470">
        <v>1325</v>
      </c>
      <c r="K1470"/>
      <c r="N1470" t="s">
        <v>36</v>
      </c>
      <c r="P1470" t="s">
        <v>1073</v>
      </c>
      <c r="Q1470" t="s">
        <v>1073</v>
      </c>
      <c r="R1470" t="s">
        <v>1073</v>
      </c>
      <c r="S1470" t="str">
        <f t="shared" si="38"/>
        <v/>
      </c>
    </row>
    <row r="1471" spans="1:19" x14ac:dyDescent="0.15">
      <c r="A1471">
        <v>1470</v>
      </c>
      <c r="B1471">
        <v>2018</v>
      </c>
      <c r="C1471" t="s">
        <v>97</v>
      </c>
      <c r="D1471" t="s">
        <v>98</v>
      </c>
      <c r="F1471" t="s">
        <v>14</v>
      </c>
      <c r="G1471" t="s">
        <v>15</v>
      </c>
      <c r="H1471" t="s">
        <v>24</v>
      </c>
      <c r="I1471" t="s">
        <v>547</v>
      </c>
      <c r="J1471">
        <v>195</v>
      </c>
      <c r="K1471"/>
      <c r="N1471" t="s">
        <v>20</v>
      </c>
      <c r="P1471" t="s">
        <v>1073</v>
      </c>
      <c r="Q1471" t="s">
        <v>1073</v>
      </c>
      <c r="R1471" t="s">
        <v>1073</v>
      </c>
      <c r="S1471" t="str">
        <f t="shared" si="38"/>
        <v/>
      </c>
    </row>
    <row r="1472" spans="1:19" x14ac:dyDescent="0.15">
      <c r="A1472">
        <v>1471</v>
      </c>
      <c r="B1472">
        <v>2018</v>
      </c>
      <c r="C1472" t="s">
        <v>258</v>
      </c>
      <c r="D1472" t="s">
        <v>101</v>
      </c>
      <c r="E1472" t="s">
        <v>102</v>
      </c>
      <c r="F1472" t="s">
        <v>23</v>
      </c>
      <c r="G1472" t="s">
        <v>23</v>
      </c>
      <c r="H1472" s="6" t="s">
        <v>54</v>
      </c>
      <c r="I1472" t="s">
        <v>354</v>
      </c>
      <c r="J1472">
        <v>0</v>
      </c>
      <c r="K1472"/>
      <c r="N1472" t="s">
        <v>20</v>
      </c>
      <c r="P1472" t="s">
        <v>1081</v>
      </c>
      <c r="Q1472" t="s">
        <v>1073</v>
      </c>
      <c r="R1472" t="s">
        <v>1073</v>
      </c>
      <c r="S1472" t="str">
        <f t="shared" si="38"/>
        <v/>
      </c>
    </row>
    <row r="1473" spans="1:19" x14ac:dyDescent="0.15">
      <c r="A1473">
        <v>1472</v>
      </c>
      <c r="B1473">
        <v>2018</v>
      </c>
      <c r="C1473" t="s">
        <v>45</v>
      </c>
      <c r="F1473" t="s">
        <v>23</v>
      </c>
      <c r="G1473" t="s">
        <v>23</v>
      </c>
      <c r="H1473" s="6" t="s">
        <v>24</v>
      </c>
      <c r="I1473" t="s">
        <v>547</v>
      </c>
      <c r="J1473">
        <v>295</v>
      </c>
      <c r="K1473"/>
      <c r="N1473" t="s">
        <v>36</v>
      </c>
      <c r="P1473">
        <v>0</v>
      </c>
      <c r="Q1473" t="s">
        <v>1073</v>
      </c>
      <c r="R1473" t="s">
        <v>1073</v>
      </c>
      <c r="S1473" t="str">
        <f t="shared" si="38"/>
        <v/>
      </c>
    </row>
    <row r="1474" spans="1:19" x14ac:dyDescent="0.15">
      <c r="A1474">
        <v>1473</v>
      </c>
      <c r="B1474">
        <v>2018</v>
      </c>
      <c r="C1474" t="s">
        <v>258</v>
      </c>
      <c r="D1474" t="s">
        <v>101</v>
      </c>
      <c r="F1474" t="s">
        <v>23</v>
      </c>
      <c r="G1474" t="s">
        <v>23</v>
      </c>
      <c r="H1474" s="6" t="s">
        <v>24</v>
      </c>
      <c r="I1474" t="s">
        <v>547</v>
      </c>
      <c r="J1474">
        <v>295</v>
      </c>
      <c r="K1474"/>
      <c r="N1474" t="s">
        <v>36</v>
      </c>
      <c r="P1474" t="s">
        <v>1081</v>
      </c>
      <c r="Q1474" t="s">
        <v>1073</v>
      </c>
      <c r="R1474" t="s">
        <v>1073</v>
      </c>
      <c r="S1474" t="str">
        <f t="shared" ref="S1474:S1537" si="39">IF(ISNUMBER(SEARCH(F1474,$AF$12)),"","NI&gt;10")</f>
        <v/>
      </c>
    </row>
    <row r="1475" spans="1:19" x14ac:dyDescent="0.15">
      <c r="A1475">
        <v>1474</v>
      </c>
      <c r="B1475">
        <v>2018</v>
      </c>
      <c r="C1475" t="s">
        <v>56</v>
      </c>
      <c r="D1475" t="s">
        <v>57</v>
      </c>
      <c r="F1475" t="s">
        <v>23</v>
      </c>
      <c r="G1475" t="s">
        <v>23</v>
      </c>
      <c r="H1475" s="6" t="s">
        <v>24</v>
      </c>
      <c r="I1475" t="s">
        <v>547</v>
      </c>
      <c r="J1475">
        <v>295</v>
      </c>
      <c r="K1475"/>
      <c r="N1475" t="s">
        <v>50</v>
      </c>
      <c r="P1475" t="s">
        <v>1081</v>
      </c>
      <c r="Q1475" t="s">
        <v>1073</v>
      </c>
      <c r="R1475" t="s">
        <v>1073</v>
      </c>
      <c r="S1475" t="str">
        <f t="shared" si="39"/>
        <v/>
      </c>
    </row>
    <row r="1476" spans="1:19" x14ac:dyDescent="0.15">
      <c r="A1476">
        <v>1475</v>
      </c>
      <c r="B1476">
        <v>2018</v>
      </c>
      <c r="C1476" t="s">
        <v>404</v>
      </c>
      <c r="D1476" t="s">
        <v>405</v>
      </c>
      <c r="F1476" t="s">
        <v>23</v>
      </c>
      <c r="G1476" t="s">
        <v>23</v>
      </c>
      <c r="H1476" t="s">
        <v>16</v>
      </c>
      <c r="I1476" t="s">
        <v>546</v>
      </c>
      <c r="J1476">
        <v>585</v>
      </c>
      <c r="K1476"/>
      <c r="N1476" t="s">
        <v>36</v>
      </c>
      <c r="P1476" t="s">
        <v>1081</v>
      </c>
      <c r="Q1476" t="s">
        <v>1073</v>
      </c>
      <c r="R1476" t="s">
        <v>1073</v>
      </c>
      <c r="S1476" t="str">
        <f t="shared" si="39"/>
        <v/>
      </c>
    </row>
    <row r="1477" spans="1:19" x14ac:dyDescent="0.15">
      <c r="A1477">
        <v>1476</v>
      </c>
      <c r="B1477">
        <v>2018</v>
      </c>
      <c r="C1477" t="s">
        <v>670</v>
      </c>
      <c r="D1477" t="s">
        <v>794</v>
      </c>
      <c r="F1477" t="s">
        <v>74</v>
      </c>
      <c r="G1477" t="s">
        <v>35</v>
      </c>
      <c r="H1477" s="6" t="s">
        <v>54</v>
      </c>
      <c r="I1477" t="s">
        <v>547</v>
      </c>
      <c r="J1477">
        <v>195</v>
      </c>
      <c r="K1477"/>
      <c r="N1477" t="s">
        <v>36</v>
      </c>
      <c r="P1477" t="s">
        <v>1073</v>
      </c>
      <c r="Q1477" t="s">
        <v>1073</v>
      </c>
      <c r="R1477" t="s">
        <v>1073</v>
      </c>
      <c r="S1477" t="str">
        <f t="shared" si="39"/>
        <v/>
      </c>
    </row>
    <row r="1478" spans="1:19" x14ac:dyDescent="0.15">
      <c r="A1478">
        <v>1477</v>
      </c>
      <c r="B1478">
        <v>2018</v>
      </c>
      <c r="C1478" t="s">
        <v>103</v>
      </c>
      <c r="D1478" t="s">
        <v>104</v>
      </c>
      <c r="F1478" t="s">
        <v>23</v>
      </c>
      <c r="G1478" t="s">
        <v>23</v>
      </c>
      <c r="H1478" t="s">
        <v>24</v>
      </c>
      <c r="I1478" t="s">
        <v>25</v>
      </c>
      <c r="J1478">
        <v>425</v>
      </c>
      <c r="K1478"/>
      <c r="N1478" t="s">
        <v>36</v>
      </c>
      <c r="P1478" t="s">
        <v>1081</v>
      </c>
      <c r="Q1478" t="s">
        <v>1073</v>
      </c>
      <c r="R1478" t="s">
        <v>1073</v>
      </c>
      <c r="S1478" t="str">
        <f t="shared" si="39"/>
        <v/>
      </c>
    </row>
    <row r="1479" spans="1:19" x14ac:dyDescent="0.15">
      <c r="A1479">
        <v>1478</v>
      </c>
      <c r="B1479">
        <v>2018</v>
      </c>
      <c r="C1479" t="s">
        <v>45</v>
      </c>
      <c r="D1479" t="s">
        <v>46</v>
      </c>
      <c r="F1479" t="s">
        <v>47</v>
      </c>
      <c r="G1479" t="s">
        <v>48</v>
      </c>
      <c r="H1479" t="s">
        <v>67</v>
      </c>
      <c r="I1479" t="s">
        <v>546</v>
      </c>
      <c r="J1479">
        <v>585</v>
      </c>
      <c r="K1479"/>
      <c r="N1479" t="s">
        <v>20</v>
      </c>
      <c r="P1479">
        <v>0</v>
      </c>
      <c r="Q1479" t="s">
        <v>1073</v>
      </c>
      <c r="R1479" t="s">
        <v>1073</v>
      </c>
      <c r="S1479" t="str">
        <f t="shared" si="39"/>
        <v>NI&gt;10</v>
      </c>
    </row>
    <row r="1480" spans="1:19" x14ac:dyDescent="0.15">
      <c r="A1480">
        <v>1479</v>
      </c>
      <c r="B1480">
        <v>2018</v>
      </c>
      <c r="C1480" t="s">
        <v>661</v>
      </c>
      <c r="D1480" t="s">
        <v>662</v>
      </c>
      <c r="F1480" t="s">
        <v>23</v>
      </c>
      <c r="G1480" t="s">
        <v>23</v>
      </c>
      <c r="H1480" t="s">
        <v>16</v>
      </c>
      <c r="I1480" t="s">
        <v>548</v>
      </c>
      <c r="J1480">
        <v>525</v>
      </c>
      <c r="K1480"/>
      <c r="N1480" t="s">
        <v>36</v>
      </c>
      <c r="P1480" t="s">
        <v>1081</v>
      </c>
      <c r="Q1480" t="s">
        <v>1073</v>
      </c>
      <c r="R1480" t="s">
        <v>1073</v>
      </c>
      <c r="S1480" t="str">
        <f t="shared" si="39"/>
        <v/>
      </c>
    </row>
    <row r="1481" spans="1:19" x14ac:dyDescent="0.15">
      <c r="A1481">
        <v>1480</v>
      </c>
      <c r="B1481">
        <v>2018</v>
      </c>
      <c r="C1481" t="s">
        <v>90</v>
      </c>
      <c r="D1481" t="s">
        <v>91</v>
      </c>
      <c r="F1481" t="s">
        <v>23</v>
      </c>
      <c r="G1481" t="s">
        <v>23</v>
      </c>
      <c r="H1481" t="s">
        <v>16</v>
      </c>
      <c r="I1481" t="s">
        <v>546</v>
      </c>
      <c r="J1481">
        <v>585</v>
      </c>
      <c r="K1481"/>
      <c r="N1481" t="s">
        <v>36</v>
      </c>
      <c r="P1481" t="s">
        <v>1081</v>
      </c>
      <c r="Q1481" t="s">
        <v>1073</v>
      </c>
      <c r="R1481" t="s">
        <v>1073</v>
      </c>
      <c r="S1481" t="str">
        <f t="shared" si="39"/>
        <v/>
      </c>
    </row>
    <row r="1482" spans="1:19" x14ac:dyDescent="0.15">
      <c r="A1482">
        <v>1481</v>
      </c>
      <c r="B1482">
        <v>2018</v>
      </c>
      <c r="C1482" t="s">
        <v>231</v>
      </c>
      <c r="D1482" t="s">
        <v>298</v>
      </c>
      <c r="F1482" t="s">
        <v>23</v>
      </c>
      <c r="G1482" t="s">
        <v>23</v>
      </c>
      <c r="H1482" s="6" t="s">
        <v>24</v>
      </c>
      <c r="I1482" t="s">
        <v>25</v>
      </c>
      <c r="J1482">
        <v>425</v>
      </c>
      <c r="K1482"/>
      <c r="N1482" t="s">
        <v>36</v>
      </c>
      <c r="P1482" t="s">
        <v>1081</v>
      </c>
      <c r="Q1482" t="s">
        <v>1073</v>
      </c>
      <c r="R1482" t="s">
        <v>1073</v>
      </c>
      <c r="S1482" t="str">
        <f t="shared" si="39"/>
        <v/>
      </c>
    </row>
    <row r="1483" spans="1:19" x14ac:dyDescent="0.15">
      <c r="A1483">
        <v>1482</v>
      </c>
      <c r="B1483">
        <v>2018</v>
      </c>
      <c r="F1483" t="s">
        <v>50</v>
      </c>
      <c r="G1483" t="s">
        <v>50</v>
      </c>
      <c r="H1483" s="6" t="s">
        <v>54</v>
      </c>
      <c r="I1483" t="s">
        <v>664</v>
      </c>
      <c r="J1483">
        <v>0</v>
      </c>
      <c r="K1483"/>
      <c r="N1483" t="s">
        <v>36</v>
      </c>
      <c r="P1483" t="s">
        <v>1073</v>
      </c>
      <c r="Q1483" t="s">
        <v>1073</v>
      </c>
      <c r="R1483" t="s">
        <v>1073</v>
      </c>
      <c r="S1483" t="str">
        <f t="shared" si="39"/>
        <v/>
      </c>
    </row>
    <row r="1484" spans="1:19" x14ac:dyDescent="0.15">
      <c r="A1484">
        <v>1483</v>
      </c>
      <c r="B1484">
        <v>2018</v>
      </c>
      <c r="C1484" t="s">
        <v>795</v>
      </c>
      <c r="D1484" t="s">
        <v>796</v>
      </c>
      <c r="E1484" t="s">
        <v>102</v>
      </c>
      <c r="F1484" t="s">
        <v>23</v>
      </c>
      <c r="G1484" t="s">
        <v>23</v>
      </c>
      <c r="H1484" s="6" t="s">
        <v>16</v>
      </c>
      <c r="I1484" t="s">
        <v>354</v>
      </c>
      <c r="J1484">
        <v>0</v>
      </c>
      <c r="K1484"/>
      <c r="N1484" t="s">
        <v>36</v>
      </c>
      <c r="P1484" t="s">
        <v>1081</v>
      </c>
      <c r="Q1484" t="s">
        <v>1073</v>
      </c>
      <c r="R1484" t="s">
        <v>1073</v>
      </c>
      <c r="S1484" t="str">
        <f t="shared" si="39"/>
        <v/>
      </c>
    </row>
    <row r="1485" spans="1:19" x14ac:dyDescent="0.15">
      <c r="A1485">
        <v>1484</v>
      </c>
      <c r="B1485">
        <v>2018</v>
      </c>
      <c r="C1485" t="s">
        <v>363</v>
      </c>
      <c r="D1485" t="s">
        <v>168</v>
      </c>
      <c r="F1485" t="s">
        <v>23</v>
      </c>
      <c r="G1485" t="s">
        <v>23</v>
      </c>
      <c r="H1485" s="6" t="s">
        <v>71</v>
      </c>
      <c r="I1485" t="s">
        <v>546</v>
      </c>
      <c r="J1485">
        <v>585</v>
      </c>
      <c r="K1485"/>
      <c r="N1485" t="s">
        <v>36</v>
      </c>
      <c r="P1485" t="s">
        <v>1073</v>
      </c>
      <c r="Q1485" t="s">
        <v>1073</v>
      </c>
      <c r="R1485" t="s">
        <v>1073</v>
      </c>
      <c r="S1485" t="str">
        <f t="shared" si="39"/>
        <v/>
      </c>
    </row>
    <row r="1486" spans="1:19" x14ac:dyDescent="0.15">
      <c r="A1486">
        <v>1485</v>
      </c>
      <c r="B1486">
        <v>2018</v>
      </c>
      <c r="C1486" t="s">
        <v>258</v>
      </c>
      <c r="D1486" t="s">
        <v>101</v>
      </c>
      <c r="F1486" t="s">
        <v>23</v>
      </c>
      <c r="G1486" t="s">
        <v>23</v>
      </c>
      <c r="H1486" t="s">
        <v>16</v>
      </c>
      <c r="I1486" t="s">
        <v>546</v>
      </c>
      <c r="J1486">
        <v>585</v>
      </c>
      <c r="K1486"/>
      <c r="N1486" t="s">
        <v>20</v>
      </c>
      <c r="P1486" t="s">
        <v>1081</v>
      </c>
      <c r="Q1486" t="s">
        <v>1073</v>
      </c>
      <c r="R1486" t="s">
        <v>1073</v>
      </c>
      <c r="S1486" t="str">
        <f t="shared" si="39"/>
        <v/>
      </c>
    </row>
    <row r="1487" spans="1:19" x14ac:dyDescent="0.15">
      <c r="A1487">
        <v>1486</v>
      </c>
      <c r="B1487">
        <v>2018</v>
      </c>
      <c r="C1487" t="s">
        <v>412</v>
      </c>
      <c r="D1487" t="s">
        <v>413</v>
      </c>
      <c r="F1487" t="s">
        <v>23</v>
      </c>
      <c r="G1487" t="s">
        <v>23</v>
      </c>
      <c r="H1487" t="s">
        <v>71</v>
      </c>
      <c r="I1487" t="s">
        <v>548</v>
      </c>
      <c r="J1487">
        <v>525</v>
      </c>
      <c r="K1487"/>
      <c r="N1487" t="s">
        <v>50</v>
      </c>
      <c r="P1487" t="s">
        <v>1073</v>
      </c>
      <c r="Q1487" t="s">
        <v>1073</v>
      </c>
      <c r="R1487" t="s">
        <v>1073</v>
      </c>
      <c r="S1487" t="str">
        <f t="shared" si="39"/>
        <v/>
      </c>
    </row>
    <row r="1488" spans="1:19" x14ac:dyDescent="0.15">
      <c r="A1488">
        <v>1487</v>
      </c>
      <c r="B1488">
        <v>2018</v>
      </c>
      <c r="C1488" t="s">
        <v>21</v>
      </c>
      <c r="D1488" t="s">
        <v>22</v>
      </c>
      <c r="F1488" t="s">
        <v>23</v>
      </c>
      <c r="G1488" t="s">
        <v>23</v>
      </c>
      <c r="H1488" t="s">
        <v>16</v>
      </c>
      <c r="I1488" t="s">
        <v>664</v>
      </c>
      <c r="J1488">
        <v>0</v>
      </c>
      <c r="K1488"/>
      <c r="N1488" t="s">
        <v>36</v>
      </c>
      <c r="P1488" t="s">
        <v>1081</v>
      </c>
      <c r="Q1488" t="s">
        <v>1073</v>
      </c>
      <c r="R1488" t="s">
        <v>1073</v>
      </c>
      <c r="S1488" t="str">
        <f t="shared" si="39"/>
        <v/>
      </c>
    </row>
    <row r="1489" spans="1:19" x14ac:dyDescent="0.15">
      <c r="A1489">
        <v>1488</v>
      </c>
      <c r="B1489">
        <v>2018</v>
      </c>
      <c r="F1489" t="s">
        <v>50</v>
      </c>
      <c r="G1489" t="s">
        <v>50</v>
      </c>
      <c r="H1489" s="6" t="s">
        <v>54</v>
      </c>
      <c r="I1489" t="s">
        <v>550</v>
      </c>
      <c r="J1489">
        <v>0</v>
      </c>
      <c r="K1489"/>
      <c r="N1489" t="s">
        <v>20</v>
      </c>
      <c r="P1489" t="s">
        <v>1073</v>
      </c>
      <c r="Q1489" t="s">
        <v>1073</v>
      </c>
      <c r="R1489" t="s">
        <v>1073</v>
      </c>
      <c r="S1489" t="str">
        <f t="shared" si="39"/>
        <v/>
      </c>
    </row>
    <row r="1490" spans="1:19" x14ac:dyDescent="0.15">
      <c r="A1490">
        <v>1489</v>
      </c>
      <c r="B1490">
        <v>2018</v>
      </c>
      <c r="C1490" t="s">
        <v>299</v>
      </c>
      <c r="D1490" t="s">
        <v>300</v>
      </c>
      <c r="F1490" t="s">
        <v>23</v>
      </c>
      <c r="G1490" t="s">
        <v>23</v>
      </c>
      <c r="H1490" s="6" t="s">
        <v>71</v>
      </c>
      <c r="I1490" t="s">
        <v>548</v>
      </c>
      <c r="J1490">
        <v>675</v>
      </c>
      <c r="K1490"/>
      <c r="N1490" t="s">
        <v>36</v>
      </c>
      <c r="P1490" t="s">
        <v>1073</v>
      </c>
      <c r="Q1490" t="s">
        <v>1073</v>
      </c>
      <c r="R1490" t="s">
        <v>1073</v>
      </c>
      <c r="S1490" t="str">
        <f t="shared" si="39"/>
        <v/>
      </c>
    </row>
    <row r="1491" spans="1:19" x14ac:dyDescent="0.15">
      <c r="A1491">
        <v>1490</v>
      </c>
      <c r="B1491">
        <v>2018</v>
      </c>
      <c r="C1491" t="s">
        <v>253</v>
      </c>
      <c r="D1491" t="s">
        <v>390</v>
      </c>
      <c r="F1491" t="s">
        <v>23</v>
      </c>
      <c r="G1491" t="s">
        <v>23</v>
      </c>
      <c r="H1491" s="6" t="s">
        <v>71</v>
      </c>
      <c r="I1491" t="s">
        <v>546</v>
      </c>
      <c r="J1491">
        <v>585</v>
      </c>
      <c r="K1491"/>
      <c r="N1491" t="s">
        <v>36</v>
      </c>
      <c r="P1491" t="s">
        <v>1073</v>
      </c>
      <c r="Q1491" t="s">
        <v>1073</v>
      </c>
      <c r="R1491" t="s">
        <v>1073</v>
      </c>
      <c r="S1491" t="str">
        <f t="shared" si="39"/>
        <v/>
      </c>
    </row>
    <row r="1492" spans="1:19" x14ac:dyDescent="0.15">
      <c r="A1492">
        <v>1491</v>
      </c>
      <c r="B1492">
        <v>2018</v>
      </c>
      <c r="C1492" t="s">
        <v>151</v>
      </c>
      <c r="D1492" t="s">
        <v>152</v>
      </c>
      <c r="F1492" t="s">
        <v>23</v>
      </c>
      <c r="G1492" t="s">
        <v>23</v>
      </c>
      <c r="H1492" t="s">
        <v>24</v>
      </c>
      <c r="I1492" t="s">
        <v>547</v>
      </c>
      <c r="J1492">
        <v>635</v>
      </c>
      <c r="K1492"/>
      <c r="N1492" t="s">
        <v>36</v>
      </c>
      <c r="P1492" t="s">
        <v>1084</v>
      </c>
      <c r="Q1492" t="s">
        <v>1073</v>
      </c>
      <c r="R1492" t="s">
        <v>1073</v>
      </c>
      <c r="S1492" t="str">
        <f t="shared" si="39"/>
        <v/>
      </c>
    </row>
    <row r="1493" spans="1:19" x14ac:dyDescent="0.15">
      <c r="A1493">
        <v>1492</v>
      </c>
      <c r="B1493">
        <v>2018</v>
      </c>
      <c r="C1493" t="s">
        <v>272</v>
      </c>
      <c r="D1493" t="s">
        <v>273</v>
      </c>
      <c r="F1493" t="s">
        <v>23</v>
      </c>
      <c r="G1493" t="s">
        <v>23</v>
      </c>
      <c r="H1493" t="s">
        <v>16</v>
      </c>
      <c r="I1493" t="s">
        <v>548</v>
      </c>
      <c r="J1493">
        <v>525</v>
      </c>
      <c r="K1493"/>
      <c r="N1493" t="s">
        <v>36</v>
      </c>
      <c r="P1493" t="s">
        <v>1081</v>
      </c>
      <c r="Q1493" t="s">
        <v>1073</v>
      </c>
      <c r="R1493" t="s">
        <v>1073</v>
      </c>
      <c r="S1493" t="str">
        <f t="shared" si="39"/>
        <v/>
      </c>
    </row>
    <row r="1494" spans="1:19" x14ac:dyDescent="0.15">
      <c r="A1494">
        <v>1493</v>
      </c>
      <c r="B1494">
        <v>2018</v>
      </c>
      <c r="C1494" t="s">
        <v>797</v>
      </c>
      <c r="D1494" t="s">
        <v>565</v>
      </c>
      <c r="F1494" t="s">
        <v>23</v>
      </c>
      <c r="G1494" t="s">
        <v>23</v>
      </c>
      <c r="H1494" t="s">
        <v>71</v>
      </c>
      <c r="I1494" t="s">
        <v>546</v>
      </c>
      <c r="J1494">
        <v>585</v>
      </c>
      <c r="K1494"/>
      <c r="N1494" t="s">
        <v>36</v>
      </c>
      <c r="P1494" t="s">
        <v>1073</v>
      </c>
      <c r="Q1494" t="s">
        <v>1073</v>
      </c>
      <c r="R1494" t="s">
        <v>1073</v>
      </c>
      <c r="S1494" t="str">
        <f t="shared" si="39"/>
        <v/>
      </c>
    </row>
    <row r="1495" spans="1:19" x14ac:dyDescent="0.15">
      <c r="A1495">
        <v>1494</v>
      </c>
      <c r="B1495">
        <v>2018</v>
      </c>
      <c r="C1495" t="s">
        <v>245</v>
      </c>
      <c r="D1495" t="s">
        <v>246</v>
      </c>
      <c r="F1495" t="s">
        <v>23</v>
      </c>
      <c r="G1495" t="s">
        <v>23</v>
      </c>
      <c r="H1495" t="s">
        <v>63</v>
      </c>
      <c r="I1495" t="s">
        <v>546</v>
      </c>
      <c r="J1495">
        <v>585</v>
      </c>
      <c r="K1495"/>
      <c r="N1495" t="s">
        <v>36</v>
      </c>
      <c r="P1495">
        <v>0</v>
      </c>
      <c r="Q1495" t="s">
        <v>1073</v>
      </c>
      <c r="R1495" t="s">
        <v>1073</v>
      </c>
      <c r="S1495" t="str">
        <f t="shared" si="39"/>
        <v/>
      </c>
    </row>
    <row r="1496" spans="1:19" x14ac:dyDescent="0.15">
      <c r="A1496">
        <v>1495</v>
      </c>
      <c r="B1496">
        <v>2018</v>
      </c>
      <c r="C1496" t="s">
        <v>481</v>
      </c>
      <c r="D1496" t="s">
        <v>798</v>
      </c>
      <c r="F1496" t="s">
        <v>23</v>
      </c>
      <c r="G1496" t="s">
        <v>23</v>
      </c>
      <c r="H1496" t="s">
        <v>71</v>
      </c>
      <c r="I1496" t="s">
        <v>548</v>
      </c>
      <c r="J1496">
        <v>525</v>
      </c>
      <c r="K1496"/>
      <c r="N1496" t="s">
        <v>20</v>
      </c>
      <c r="P1496" t="s">
        <v>1073</v>
      </c>
      <c r="Q1496" t="s">
        <v>1073</v>
      </c>
      <c r="R1496" t="s">
        <v>1073</v>
      </c>
      <c r="S1496" t="str">
        <f t="shared" si="39"/>
        <v/>
      </c>
    </row>
    <row r="1497" spans="1:19" x14ac:dyDescent="0.15">
      <c r="A1497">
        <v>1496</v>
      </c>
      <c r="B1497">
        <v>2018</v>
      </c>
      <c r="C1497" t="s">
        <v>266</v>
      </c>
      <c r="D1497" t="s">
        <v>226</v>
      </c>
      <c r="F1497" t="s">
        <v>23</v>
      </c>
      <c r="G1497" t="s">
        <v>23</v>
      </c>
      <c r="H1497" t="s">
        <v>16</v>
      </c>
      <c r="I1497" t="s">
        <v>548</v>
      </c>
      <c r="J1497">
        <v>525</v>
      </c>
      <c r="K1497"/>
      <c r="N1497" t="s">
        <v>36</v>
      </c>
      <c r="P1497" t="s">
        <v>1081</v>
      </c>
      <c r="Q1497" t="s">
        <v>1073</v>
      </c>
      <c r="R1497" t="s">
        <v>1073</v>
      </c>
      <c r="S1497" t="str">
        <f t="shared" si="39"/>
        <v/>
      </c>
    </row>
    <row r="1498" spans="1:19" x14ac:dyDescent="0.15">
      <c r="A1498">
        <v>1497</v>
      </c>
      <c r="B1498">
        <v>2018</v>
      </c>
      <c r="C1498" t="s">
        <v>661</v>
      </c>
      <c r="D1498" t="s">
        <v>799</v>
      </c>
      <c r="F1498" t="s">
        <v>23</v>
      </c>
      <c r="G1498" t="s">
        <v>23</v>
      </c>
      <c r="H1498" s="6" t="s">
        <v>54</v>
      </c>
      <c r="I1498" t="s">
        <v>547</v>
      </c>
      <c r="J1498">
        <v>195</v>
      </c>
      <c r="K1498"/>
      <c r="N1498" t="s">
        <v>20</v>
      </c>
      <c r="P1498" t="s">
        <v>1081</v>
      </c>
      <c r="Q1498" t="s">
        <v>1073</v>
      </c>
      <c r="R1498" t="s">
        <v>1073</v>
      </c>
      <c r="S1498" t="str">
        <f t="shared" si="39"/>
        <v/>
      </c>
    </row>
    <row r="1499" spans="1:19" x14ac:dyDescent="0.15">
      <c r="A1499">
        <v>1498</v>
      </c>
      <c r="B1499">
        <v>2018</v>
      </c>
      <c r="C1499" t="s">
        <v>45</v>
      </c>
      <c r="D1499" t="s">
        <v>46</v>
      </c>
      <c r="F1499" t="s">
        <v>47</v>
      </c>
      <c r="G1499" t="s">
        <v>48</v>
      </c>
      <c r="H1499" t="s">
        <v>16</v>
      </c>
      <c r="I1499" t="s">
        <v>546</v>
      </c>
      <c r="J1499">
        <v>585</v>
      </c>
      <c r="K1499"/>
      <c r="N1499" t="s">
        <v>36</v>
      </c>
      <c r="P1499">
        <v>0</v>
      </c>
      <c r="Q1499" t="s">
        <v>1073</v>
      </c>
      <c r="R1499" t="s">
        <v>1073</v>
      </c>
      <c r="S1499" t="str">
        <f t="shared" si="39"/>
        <v>NI&gt;10</v>
      </c>
    </row>
    <row r="1500" spans="1:19" x14ac:dyDescent="0.15">
      <c r="A1500">
        <v>1499</v>
      </c>
      <c r="B1500">
        <v>2018</v>
      </c>
      <c r="C1500" t="s">
        <v>418</v>
      </c>
      <c r="D1500" t="s">
        <v>419</v>
      </c>
      <c r="F1500" t="s">
        <v>23</v>
      </c>
      <c r="G1500" t="s">
        <v>23</v>
      </c>
      <c r="H1500" t="s">
        <v>71</v>
      </c>
      <c r="I1500" t="s">
        <v>546</v>
      </c>
      <c r="J1500">
        <v>585</v>
      </c>
      <c r="K1500"/>
      <c r="N1500" t="s">
        <v>20</v>
      </c>
      <c r="P1500" t="s">
        <v>1073</v>
      </c>
      <c r="Q1500" t="s">
        <v>1073</v>
      </c>
      <c r="R1500" t="s">
        <v>1073</v>
      </c>
      <c r="S1500" t="str">
        <f t="shared" si="39"/>
        <v/>
      </c>
    </row>
    <row r="1501" spans="1:19" x14ac:dyDescent="0.15">
      <c r="A1501">
        <v>1500</v>
      </c>
      <c r="B1501">
        <v>2018</v>
      </c>
      <c r="C1501" t="s">
        <v>97</v>
      </c>
      <c r="D1501" t="s">
        <v>98</v>
      </c>
      <c r="F1501" t="s">
        <v>14</v>
      </c>
      <c r="G1501" t="s">
        <v>15</v>
      </c>
      <c r="H1501" t="s">
        <v>24</v>
      </c>
      <c r="I1501" t="s">
        <v>547</v>
      </c>
      <c r="J1501">
        <v>195</v>
      </c>
      <c r="K1501"/>
      <c r="N1501" t="s">
        <v>20</v>
      </c>
      <c r="P1501" t="s">
        <v>1073</v>
      </c>
      <c r="Q1501" t="s">
        <v>1073</v>
      </c>
      <c r="R1501" t="s">
        <v>1073</v>
      </c>
      <c r="S1501" t="str">
        <f t="shared" si="39"/>
        <v/>
      </c>
    </row>
    <row r="1502" spans="1:19" x14ac:dyDescent="0.15">
      <c r="A1502">
        <v>1501</v>
      </c>
      <c r="B1502">
        <v>2018</v>
      </c>
      <c r="C1502" t="s">
        <v>97</v>
      </c>
      <c r="D1502" t="s">
        <v>98</v>
      </c>
      <c r="F1502" t="s">
        <v>14</v>
      </c>
      <c r="G1502" t="s">
        <v>15</v>
      </c>
      <c r="H1502" s="6" t="s">
        <v>24</v>
      </c>
      <c r="I1502" t="s">
        <v>547</v>
      </c>
      <c r="J1502">
        <v>195</v>
      </c>
      <c r="K1502"/>
      <c r="N1502" t="s">
        <v>36</v>
      </c>
      <c r="P1502" t="s">
        <v>1073</v>
      </c>
      <c r="Q1502" t="s">
        <v>1073</v>
      </c>
      <c r="R1502" t="s">
        <v>1073</v>
      </c>
      <c r="S1502" t="str">
        <f t="shared" si="39"/>
        <v/>
      </c>
    </row>
    <row r="1503" spans="1:19" x14ac:dyDescent="0.15">
      <c r="A1503">
        <v>1502</v>
      </c>
      <c r="B1503">
        <v>2018</v>
      </c>
      <c r="C1503" t="s">
        <v>97</v>
      </c>
      <c r="D1503" t="s">
        <v>98</v>
      </c>
      <c r="F1503" t="s">
        <v>14</v>
      </c>
      <c r="G1503" t="s">
        <v>15</v>
      </c>
      <c r="H1503" t="s">
        <v>16</v>
      </c>
      <c r="I1503" t="s">
        <v>548</v>
      </c>
      <c r="J1503">
        <v>525</v>
      </c>
      <c r="K1503"/>
      <c r="N1503" t="s">
        <v>36</v>
      </c>
      <c r="P1503" t="s">
        <v>1073</v>
      </c>
      <c r="Q1503" t="s">
        <v>1073</v>
      </c>
      <c r="R1503" t="s">
        <v>1073</v>
      </c>
      <c r="S1503" t="str">
        <f t="shared" si="39"/>
        <v/>
      </c>
    </row>
    <row r="1504" spans="1:19" x14ac:dyDescent="0.15">
      <c r="A1504">
        <v>1503</v>
      </c>
      <c r="B1504">
        <v>2018</v>
      </c>
      <c r="C1504" t="s">
        <v>792</v>
      </c>
      <c r="D1504" t="s">
        <v>794</v>
      </c>
      <c r="F1504" t="s">
        <v>74</v>
      </c>
      <c r="G1504" t="s">
        <v>35</v>
      </c>
      <c r="H1504" t="s">
        <v>24</v>
      </c>
      <c r="I1504" t="s">
        <v>547</v>
      </c>
      <c r="J1504">
        <v>635</v>
      </c>
      <c r="K1504"/>
      <c r="N1504" t="s">
        <v>50</v>
      </c>
      <c r="P1504" t="s">
        <v>1073</v>
      </c>
      <c r="Q1504" t="s">
        <v>1073</v>
      </c>
      <c r="R1504" t="s">
        <v>1073</v>
      </c>
      <c r="S1504" t="str">
        <f t="shared" si="39"/>
        <v/>
      </c>
    </row>
    <row r="1505" spans="1:19" x14ac:dyDescent="0.15">
      <c r="A1505">
        <v>1504</v>
      </c>
      <c r="B1505">
        <v>2018</v>
      </c>
      <c r="C1505" t="s">
        <v>661</v>
      </c>
      <c r="D1505" t="s">
        <v>662</v>
      </c>
      <c r="F1505" t="s">
        <v>23</v>
      </c>
      <c r="G1505" t="s">
        <v>23</v>
      </c>
      <c r="H1505" s="6" t="s">
        <v>24</v>
      </c>
      <c r="I1505" t="s">
        <v>547</v>
      </c>
      <c r="J1505">
        <v>195</v>
      </c>
      <c r="K1505"/>
      <c r="N1505" t="s">
        <v>20</v>
      </c>
      <c r="P1505" t="s">
        <v>1081</v>
      </c>
      <c r="Q1505" t="s">
        <v>1073</v>
      </c>
      <c r="R1505" t="s">
        <v>1073</v>
      </c>
      <c r="S1505" t="str">
        <f t="shared" si="39"/>
        <v/>
      </c>
    </row>
    <row r="1506" spans="1:19" x14ac:dyDescent="0.15">
      <c r="A1506">
        <v>1505</v>
      </c>
      <c r="B1506">
        <v>2018</v>
      </c>
      <c r="C1506" t="s">
        <v>326</v>
      </c>
      <c r="D1506" t="s">
        <v>327</v>
      </c>
      <c r="F1506" t="s">
        <v>14</v>
      </c>
      <c r="G1506" t="s">
        <v>15</v>
      </c>
      <c r="H1506" t="s">
        <v>16</v>
      </c>
      <c r="I1506" t="s">
        <v>546</v>
      </c>
      <c r="J1506">
        <v>585</v>
      </c>
      <c r="K1506"/>
      <c r="N1506" t="s">
        <v>36</v>
      </c>
      <c r="P1506" t="s">
        <v>1073</v>
      </c>
      <c r="Q1506" t="s">
        <v>1073</v>
      </c>
      <c r="R1506" t="s">
        <v>1073</v>
      </c>
      <c r="S1506" t="str">
        <f t="shared" si="39"/>
        <v/>
      </c>
    </row>
    <row r="1507" spans="1:19" x14ac:dyDescent="0.15">
      <c r="A1507">
        <v>1506</v>
      </c>
      <c r="B1507">
        <v>2018</v>
      </c>
      <c r="C1507" t="s">
        <v>800</v>
      </c>
      <c r="D1507" t="s">
        <v>779</v>
      </c>
      <c r="F1507" t="s">
        <v>74</v>
      </c>
      <c r="G1507" t="s">
        <v>35</v>
      </c>
      <c r="H1507" t="s">
        <v>71</v>
      </c>
      <c r="I1507" t="s">
        <v>546</v>
      </c>
      <c r="J1507">
        <v>685</v>
      </c>
      <c r="K1507"/>
      <c r="N1507" t="s">
        <v>36</v>
      </c>
      <c r="P1507" t="s">
        <v>1073</v>
      </c>
      <c r="Q1507" t="s">
        <v>1073</v>
      </c>
      <c r="R1507" t="s">
        <v>1073</v>
      </c>
      <c r="S1507" t="str">
        <f t="shared" si="39"/>
        <v/>
      </c>
    </row>
    <row r="1508" spans="1:19" x14ac:dyDescent="0.15">
      <c r="A1508">
        <v>1507</v>
      </c>
      <c r="B1508">
        <v>2018</v>
      </c>
      <c r="C1508" t="s">
        <v>376</v>
      </c>
      <c r="F1508" t="s">
        <v>801</v>
      </c>
      <c r="G1508" t="s">
        <v>43</v>
      </c>
      <c r="H1508" s="6" t="s">
        <v>71</v>
      </c>
      <c r="I1508" t="s">
        <v>546</v>
      </c>
      <c r="J1508">
        <v>585</v>
      </c>
      <c r="K1508"/>
      <c r="N1508" t="s">
        <v>36</v>
      </c>
      <c r="P1508" t="s">
        <v>1073</v>
      </c>
      <c r="Q1508" t="s">
        <v>1073</v>
      </c>
      <c r="R1508" t="s">
        <v>1073</v>
      </c>
      <c r="S1508" t="str">
        <f t="shared" si="39"/>
        <v>NI&gt;10</v>
      </c>
    </row>
    <row r="1509" spans="1:19" x14ac:dyDescent="0.15">
      <c r="A1509">
        <v>1508</v>
      </c>
      <c r="B1509">
        <v>2018</v>
      </c>
      <c r="C1509" t="s">
        <v>802</v>
      </c>
      <c r="D1509" t="s">
        <v>242</v>
      </c>
      <c r="F1509" t="s">
        <v>74</v>
      </c>
      <c r="G1509" t="s">
        <v>35</v>
      </c>
      <c r="H1509" s="6" t="s">
        <v>16</v>
      </c>
      <c r="I1509" t="s">
        <v>546</v>
      </c>
      <c r="J1509">
        <v>685</v>
      </c>
      <c r="K1509"/>
      <c r="N1509" t="s">
        <v>36</v>
      </c>
      <c r="P1509" t="s">
        <v>1073</v>
      </c>
      <c r="Q1509" t="s">
        <v>1073</v>
      </c>
      <c r="R1509" t="s">
        <v>1073</v>
      </c>
      <c r="S1509" t="str">
        <f t="shared" si="39"/>
        <v/>
      </c>
    </row>
    <row r="1510" spans="1:19" x14ac:dyDescent="0.15">
      <c r="A1510">
        <v>1509</v>
      </c>
      <c r="B1510">
        <v>2018</v>
      </c>
      <c r="C1510" t="s">
        <v>670</v>
      </c>
      <c r="D1510" t="s">
        <v>242</v>
      </c>
      <c r="F1510" t="s">
        <v>74</v>
      </c>
      <c r="G1510" t="s">
        <v>35</v>
      </c>
      <c r="H1510" t="s">
        <v>24</v>
      </c>
      <c r="I1510" t="s">
        <v>547</v>
      </c>
      <c r="J1510">
        <v>195</v>
      </c>
      <c r="K1510"/>
      <c r="N1510" t="s">
        <v>50</v>
      </c>
      <c r="P1510" t="s">
        <v>1073</v>
      </c>
      <c r="Q1510" t="s">
        <v>1073</v>
      </c>
      <c r="R1510" t="s">
        <v>1073</v>
      </c>
      <c r="S1510" t="str">
        <f t="shared" si="39"/>
        <v/>
      </c>
    </row>
    <row r="1511" spans="1:19" x14ac:dyDescent="0.15">
      <c r="A1511">
        <v>1510</v>
      </c>
      <c r="B1511">
        <v>2018</v>
      </c>
      <c r="F1511" t="s">
        <v>50</v>
      </c>
      <c r="G1511" t="s">
        <v>50</v>
      </c>
      <c r="H1511" s="6" t="s">
        <v>71</v>
      </c>
      <c r="I1511" t="s">
        <v>550</v>
      </c>
      <c r="J1511">
        <v>0</v>
      </c>
      <c r="K1511"/>
      <c r="N1511" t="s">
        <v>20</v>
      </c>
      <c r="P1511" t="s">
        <v>1073</v>
      </c>
      <c r="Q1511" t="s">
        <v>1073</v>
      </c>
      <c r="R1511" t="s">
        <v>1073</v>
      </c>
      <c r="S1511" t="str">
        <f t="shared" si="39"/>
        <v/>
      </c>
    </row>
    <row r="1512" spans="1:19" x14ac:dyDescent="0.15">
      <c r="A1512">
        <v>1511</v>
      </c>
      <c r="B1512">
        <v>2018</v>
      </c>
      <c r="C1512" t="s">
        <v>621</v>
      </c>
      <c r="D1512" t="s">
        <v>622</v>
      </c>
      <c r="F1512" t="s">
        <v>83</v>
      </c>
      <c r="G1512" t="s">
        <v>35</v>
      </c>
      <c r="H1512" t="s">
        <v>16</v>
      </c>
      <c r="I1512" t="s">
        <v>548</v>
      </c>
      <c r="J1512">
        <v>525</v>
      </c>
      <c r="K1512"/>
      <c r="N1512" t="s">
        <v>36</v>
      </c>
      <c r="P1512" t="s">
        <v>1073</v>
      </c>
      <c r="Q1512" t="s">
        <v>1073</v>
      </c>
      <c r="R1512" t="s">
        <v>1073</v>
      </c>
      <c r="S1512" t="str">
        <f t="shared" si="39"/>
        <v/>
      </c>
    </row>
    <row r="1513" spans="1:19" x14ac:dyDescent="0.15">
      <c r="A1513">
        <v>1512</v>
      </c>
      <c r="B1513">
        <v>2018</v>
      </c>
      <c r="C1513" t="s">
        <v>409</v>
      </c>
      <c r="D1513" t="s">
        <v>410</v>
      </c>
      <c r="F1513" t="s">
        <v>23</v>
      </c>
      <c r="G1513" t="s">
        <v>23</v>
      </c>
      <c r="H1513" t="s">
        <v>71</v>
      </c>
      <c r="I1513" t="s">
        <v>664</v>
      </c>
      <c r="J1513">
        <v>150</v>
      </c>
      <c r="K1513"/>
      <c r="N1513" t="s">
        <v>36</v>
      </c>
      <c r="P1513" t="s">
        <v>1073</v>
      </c>
      <c r="Q1513" t="s">
        <v>1073</v>
      </c>
      <c r="R1513" t="s">
        <v>1073</v>
      </c>
      <c r="S1513" t="str">
        <f t="shared" si="39"/>
        <v/>
      </c>
    </row>
    <row r="1514" spans="1:19" x14ac:dyDescent="0.15">
      <c r="A1514">
        <v>1513</v>
      </c>
      <c r="B1514">
        <v>2018</v>
      </c>
      <c r="C1514" t="s">
        <v>787</v>
      </c>
      <c r="D1514" t="s">
        <v>185</v>
      </c>
      <c r="F1514" t="s">
        <v>23</v>
      </c>
      <c r="G1514" t="s">
        <v>23</v>
      </c>
      <c r="H1514" t="s">
        <v>16</v>
      </c>
      <c r="I1514" t="s">
        <v>548</v>
      </c>
      <c r="J1514">
        <v>625</v>
      </c>
      <c r="K1514"/>
      <c r="N1514" t="s">
        <v>20</v>
      </c>
      <c r="P1514" t="s">
        <v>1081</v>
      </c>
      <c r="Q1514" t="s">
        <v>1073</v>
      </c>
      <c r="R1514" t="s">
        <v>1073</v>
      </c>
      <c r="S1514" t="str">
        <f t="shared" si="39"/>
        <v/>
      </c>
    </row>
    <row r="1515" spans="1:19" x14ac:dyDescent="0.15">
      <c r="A1515">
        <v>1514</v>
      </c>
      <c r="B1515">
        <v>2018</v>
      </c>
      <c r="C1515" t="s">
        <v>621</v>
      </c>
      <c r="D1515" t="s">
        <v>622</v>
      </c>
      <c r="F1515" t="s">
        <v>83</v>
      </c>
      <c r="G1515" t="s">
        <v>35</v>
      </c>
      <c r="H1515" t="s">
        <v>16</v>
      </c>
      <c r="I1515" t="s">
        <v>546</v>
      </c>
      <c r="J1515">
        <v>585</v>
      </c>
      <c r="K1515"/>
      <c r="N1515" t="s">
        <v>36</v>
      </c>
      <c r="P1515" t="s">
        <v>1073</v>
      </c>
      <c r="Q1515" t="s">
        <v>1073</v>
      </c>
      <c r="R1515" t="s">
        <v>1073</v>
      </c>
      <c r="S1515" t="str">
        <f t="shared" si="39"/>
        <v/>
      </c>
    </row>
    <row r="1516" spans="1:19" x14ac:dyDescent="0.15">
      <c r="A1516">
        <v>1515</v>
      </c>
      <c r="B1516">
        <v>2018</v>
      </c>
      <c r="C1516" t="s">
        <v>438</v>
      </c>
      <c r="D1516" t="s">
        <v>439</v>
      </c>
      <c r="E1516" t="s">
        <v>159</v>
      </c>
      <c r="F1516" t="s">
        <v>23</v>
      </c>
      <c r="G1516" t="s">
        <v>23</v>
      </c>
      <c r="H1516" s="6" t="s">
        <v>71</v>
      </c>
      <c r="I1516" t="s">
        <v>354</v>
      </c>
      <c r="J1516">
        <v>0</v>
      </c>
      <c r="K1516"/>
      <c r="N1516" t="s">
        <v>20</v>
      </c>
      <c r="P1516" t="s">
        <v>1073</v>
      </c>
      <c r="Q1516" t="s">
        <v>1073</v>
      </c>
      <c r="R1516" t="s">
        <v>1073</v>
      </c>
      <c r="S1516" t="str">
        <f t="shared" si="39"/>
        <v/>
      </c>
    </row>
    <row r="1517" spans="1:19" x14ac:dyDescent="0.15">
      <c r="A1517">
        <v>1516</v>
      </c>
      <c r="B1517">
        <v>2018</v>
      </c>
      <c r="C1517" t="s">
        <v>206</v>
      </c>
      <c r="D1517" t="s">
        <v>223</v>
      </c>
      <c r="F1517" t="s">
        <v>23</v>
      </c>
      <c r="G1517" t="s">
        <v>23</v>
      </c>
      <c r="H1517" t="s">
        <v>16</v>
      </c>
      <c r="I1517" t="s">
        <v>548</v>
      </c>
      <c r="J1517">
        <v>525</v>
      </c>
      <c r="K1517"/>
      <c r="N1517" t="s">
        <v>36</v>
      </c>
      <c r="P1517" t="s">
        <v>1081</v>
      </c>
      <c r="Q1517" t="s">
        <v>1073</v>
      </c>
      <c r="R1517" t="s">
        <v>1073</v>
      </c>
      <c r="S1517" t="str">
        <f t="shared" si="39"/>
        <v/>
      </c>
    </row>
    <row r="1518" spans="1:19" x14ac:dyDescent="0.15">
      <c r="A1518">
        <v>1517</v>
      </c>
      <c r="B1518">
        <v>2018</v>
      </c>
      <c r="C1518" t="s">
        <v>77</v>
      </c>
      <c r="D1518" t="s">
        <v>78</v>
      </c>
      <c r="F1518" t="s">
        <v>78</v>
      </c>
      <c r="G1518" t="s">
        <v>35</v>
      </c>
      <c r="H1518" s="6" t="s">
        <v>49</v>
      </c>
      <c r="I1518" t="s">
        <v>546</v>
      </c>
      <c r="J1518">
        <v>585</v>
      </c>
      <c r="K1518"/>
      <c r="N1518" t="s">
        <v>36</v>
      </c>
      <c r="P1518" t="s">
        <v>1073</v>
      </c>
      <c r="Q1518" t="s">
        <v>1073</v>
      </c>
      <c r="R1518" t="s">
        <v>1073</v>
      </c>
      <c r="S1518" t="str">
        <f t="shared" si="39"/>
        <v>NI&gt;10</v>
      </c>
    </row>
    <row r="1519" spans="1:19" x14ac:dyDescent="0.15">
      <c r="A1519">
        <v>1518</v>
      </c>
      <c r="B1519">
        <v>2018</v>
      </c>
      <c r="C1519" t="s">
        <v>132</v>
      </c>
      <c r="D1519" t="s">
        <v>133</v>
      </c>
      <c r="F1519" t="s">
        <v>23</v>
      </c>
      <c r="G1519" t="s">
        <v>23</v>
      </c>
      <c r="H1519" t="s">
        <v>16</v>
      </c>
      <c r="I1519" t="s">
        <v>548</v>
      </c>
      <c r="J1519">
        <v>525</v>
      </c>
      <c r="K1519"/>
      <c r="N1519" t="s">
        <v>36</v>
      </c>
      <c r="P1519" t="s">
        <v>1081</v>
      </c>
      <c r="Q1519" t="s">
        <v>1073</v>
      </c>
      <c r="R1519" t="s">
        <v>1073</v>
      </c>
      <c r="S1519" t="str">
        <f t="shared" si="39"/>
        <v/>
      </c>
    </row>
    <row r="1520" spans="1:19" x14ac:dyDescent="0.15">
      <c r="A1520">
        <v>1519</v>
      </c>
      <c r="B1520">
        <v>2018</v>
      </c>
      <c r="C1520" t="s">
        <v>100</v>
      </c>
      <c r="D1520" t="s">
        <v>101</v>
      </c>
      <c r="F1520" t="s">
        <v>23</v>
      </c>
      <c r="G1520" t="s">
        <v>23</v>
      </c>
      <c r="H1520" s="6" t="s">
        <v>24</v>
      </c>
      <c r="I1520" t="s">
        <v>547</v>
      </c>
      <c r="J1520">
        <v>295</v>
      </c>
      <c r="K1520"/>
      <c r="N1520" t="s">
        <v>36</v>
      </c>
      <c r="P1520" t="s">
        <v>1073</v>
      </c>
      <c r="Q1520" t="s">
        <v>1073</v>
      </c>
      <c r="R1520" t="s">
        <v>1073</v>
      </c>
      <c r="S1520" t="str">
        <f t="shared" si="39"/>
        <v/>
      </c>
    </row>
    <row r="1521" spans="1:19" x14ac:dyDescent="0.15">
      <c r="A1521">
        <v>1520</v>
      </c>
      <c r="B1521">
        <v>2018</v>
      </c>
      <c r="C1521" t="s">
        <v>113</v>
      </c>
      <c r="D1521" t="s">
        <v>434</v>
      </c>
      <c r="F1521" t="s">
        <v>23</v>
      </c>
      <c r="G1521" t="s">
        <v>23</v>
      </c>
      <c r="H1521" t="s">
        <v>16</v>
      </c>
      <c r="I1521" t="s">
        <v>548</v>
      </c>
      <c r="J1521">
        <v>525</v>
      </c>
      <c r="K1521"/>
      <c r="N1521" t="s">
        <v>20</v>
      </c>
      <c r="P1521" t="s">
        <v>1081</v>
      </c>
      <c r="Q1521" t="s">
        <v>1073</v>
      </c>
      <c r="R1521" t="s">
        <v>1073</v>
      </c>
      <c r="S1521" t="str">
        <f t="shared" si="39"/>
        <v/>
      </c>
    </row>
    <row r="1522" spans="1:19" x14ac:dyDescent="0.15">
      <c r="A1522">
        <v>1521</v>
      </c>
      <c r="B1522">
        <v>2018</v>
      </c>
      <c r="C1522" t="s">
        <v>803</v>
      </c>
      <c r="D1522" t="s">
        <v>380</v>
      </c>
      <c r="F1522" t="s">
        <v>23</v>
      </c>
      <c r="G1522" t="s">
        <v>23</v>
      </c>
      <c r="H1522" t="s">
        <v>71</v>
      </c>
      <c r="I1522" t="s">
        <v>548</v>
      </c>
      <c r="J1522">
        <v>800</v>
      </c>
      <c r="K1522"/>
      <c r="N1522" t="s">
        <v>20</v>
      </c>
      <c r="P1522" t="s">
        <v>1073</v>
      </c>
      <c r="Q1522" t="s">
        <v>1073</v>
      </c>
      <c r="R1522" t="s">
        <v>1073</v>
      </c>
      <c r="S1522" t="str">
        <f t="shared" si="39"/>
        <v/>
      </c>
    </row>
    <row r="1523" spans="1:19" x14ac:dyDescent="0.15">
      <c r="A1523">
        <v>1522</v>
      </c>
      <c r="B1523">
        <v>2018</v>
      </c>
      <c r="C1523" t="s">
        <v>304</v>
      </c>
      <c r="D1523" t="s">
        <v>305</v>
      </c>
      <c r="F1523" t="s">
        <v>23</v>
      </c>
      <c r="G1523" t="s">
        <v>23</v>
      </c>
      <c r="H1523" t="s">
        <v>16</v>
      </c>
      <c r="I1523" t="s">
        <v>548</v>
      </c>
      <c r="J1523">
        <v>525</v>
      </c>
      <c r="K1523"/>
      <c r="N1523" t="s">
        <v>36</v>
      </c>
      <c r="P1523" t="s">
        <v>1084</v>
      </c>
      <c r="Q1523" t="s">
        <v>1073</v>
      </c>
      <c r="R1523" t="s">
        <v>1073</v>
      </c>
      <c r="S1523" t="str">
        <f t="shared" si="39"/>
        <v/>
      </c>
    </row>
    <row r="1524" spans="1:19" x14ac:dyDescent="0.15">
      <c r="A1524">
        <v>1523</v>
      </c>
      <c r="B1524">
        <v>2018</v>
      </c>
      <c r="C1524" t="s">
        <v>431</v>
      </c>
      <c r="D1524" t="s">
        <v>432</v>
      </c>
      <c r="F1524" t="s">
        <v>23</v>
      </c>
      <c r="G1524" t="s">
        <v>23</v>
      </c>
      <c r="H1524" t="s">
        <v>71</v>
      </c>
      <c r="I1524" t="s">
        <v>546</v>
      </c>
      <c r="J1524">
        <v>585</v>
      </c>
      <c r="K1524"/>
      <c r="N1524" t="s">
        <v>36</v>
      </c>
      <c r="P1524" t="s">
        <v>1073</v>
      </c>
      <c r="Q1524" t="s">
        <v>1073</v>
      </c>
      <c r="R1524" t="s">
        <v>1073</v>
      </c>
      <c r="S1524" t="str">
        <f t="shared" si="39"/>
        <v/>
      </c>
    </row>
    <row r="1525" spans="1:19" x14ac:dyDescent="0.15">
      <c r="A1525">
        <v>1524</v>
      </c>
      <c r="B1525">
        <v>2018</v>
      </c>
      <c r="C1525" t="s">
        <v>438</v>
      </c>
      <c r="D1525" t="s">
        <v>439</v>
      </c>
      <c r="F1525" t="s">
        <v>23</v>
      </c>
      <c r="G1525" t="s">
        <v>23</v>
      </c>
      <c r="H1525" t="s">
        <v>71</v>
      </c>
      <c r="I1525" t="s">
        <v>546</v>
      </c>
      <c r="J1525">
        <v>585</v>
      </c>
      <c r="K1525"/>
      <c r="N1525" t="s">
        <v>20</v>
      </c>
      <c r="P1525" t="s">
        <v>1073</v>
      </c>
      <c r="Q1525" t="s">
        <v>1073</v>
      </c>
      <c r="R1525" t="s">
        <v>1073</v>
      </c>
      <c r="S1525" t="str">
        <f t="shared" si="39"/>
        <v/>
      </c>
    </row>
    <row r="1526" spans="1:19" x14ac:dyDescent="0.15">
      <c r="A1526">
        <v>1525</v>
      </c>
      <c r="B1526">
        <v>2018</v>
      </c>
      <c r="C1526" t="s">
        <v>178</v>
      </c>
      <c r="D1526" t="s">
        <v>675</v>
      </c>
      <c r="F1526" t="s">
        <v>83</v>
      </c>
      <c r="G1526" t="s">
        <v>35</v>
      </c>
      <c r="H1526" s="6" t="s">
        <v>16</v>
      </c>
      <c r="I1526" t="s">
        <v>354</v>
      </c>
      <c r="J1526">
        <v>0</v>
      </c>
      <c r="K1526"/>
      <c r="N1526" t="s">
        <v>36</v>
      </c>
      <c r="P1526">
        <v>0</v>
      </c>
      <c r="Q1526" t="s">
        <v>1073</v>
      </c>
      <c r="R1526" t="s">
        <v>1073</v>
      </c>
      <c r="S1526" t="str">
        <f t="shared" si="39"/>
        <v/>
      </c>
    </row>
    <row r="1527" spans="1:19" x14ac:dyDescent="0.15">
      <c r="A1527">
        <v>1526</v>
      </c>
      <c r="B1527">
        <v>2018</v>
      </c>
      <c r="C1527" t="s">
        <v>440</v>
      </c>
      <c r="D1527" t="s">
        <v>441</v>
      </c>
      <c r="F1527" t="s">
        <v>23</v>
      </c>
      <c r="G1527" t="s">
        <v>23</v>
      </c>
      <c r="H1527" t="s">
        <v>71</v>
      </c>
      <c r="I1527" t="s">
        <v>548</v>
      </c>
      <c r="J1527">
        <v>525</v>
      </c>
      <c r="K1527"/>
      <c r="N1527" t="s">
        <v>36</v>
      </c>
      <c r="P1527" t="s">
        <v>1073</v>
      </c>
      <c r="Q1527" t="s">
        <v>1073</v>
      </c>
      <c r="R1527" t="s">
        <v>1073</v>
      </c>
      <c r="S1527" t="str">
        <f t="shared" si="39"/>
        <v/>
      </c>
    </row>
    <row r="1528" spans="1:19" x14ac:dyDescent="0.15">
      <c r="A1528">
        <v>1527</v>
      </c>
      <c r="B1528">
        <v>2018</v>
      </c>
      <c r="C1528" t="s">
        <v>90</v>
      </c>
      <c r="D1528" t="s">
        <v>91</v>
      </c>
      <c r="F1528" t="s">
        <v>23</v>
      </c>
      <c r="G1528" t="s">
        <v>23</v>
      </c>
      <c r="H1528" s="6" t="s">
        <v>24</v>
      </c>
      <c r="I1528" t="s">
        <v>547</v>
      </c>
      <c r="J1528">
        <v>195</v>
      </c>
      <c r="K1528"/>
      <c r="N1528" t="s">
        <v>36</v>
      </c>
      <c r="P1528" t="s">
        <v>1081</v>
      </c>
      <c r="Q1528" t="s">
        <v>1073</v>
      </c>
      <c r="R1528" t="s">
        <v>1073</v>
      </c>
      <c r="S1528" t="str">
        <f t="shared" si="39"/>
        <v/>
      </c>
    </row>
    <row r="1529" spans="1:19" x14ac:dyDescent="0.15">
      <c r="A1529">
        <v>1528</v>
      </c>
      <c r="B1529">
        <v>2018</v>
      </c>
      <c r="C1529" t="s">
        <v>804</v>
      </c>
      <c r="D1529" t="s">
        <v>82</v>
      </c>
      <c r="F1529" t="s">
        <v>83</v>
      </c>
      <c r="G1529" t="s">
        <v>35</v>
      </c>
      <c r="H1529" t="s">
        <v>16</v>
      </c>
      <c r="I1529" t="s">
        <v>546</v>
      </c>
      <c r="J1529">
        <v>585</v>
      </c>
      <c r="K1529"/>
      <c r="N1529" t="s">
        <v>36</v>
      </c>
      <c r="P1529" t="s">
        <v>1073</v>
      </c>
      <c r="Q1529" t="s">
        <v>1073</v>
      </c>
      <c r="R1529" t="s">
        <v>1073</v>
      </c>
      <c r="S1529" t="str">
        <f t="shared" si="39"/>
        <v/>
      </c>
    </row>
    <row r="1530" spans="1:19" x14ac:dyDescent="0.15">
      <c r="A1530">
        <v>1529</v>
      </c>
      <c r="B1530">
        <v>2018</v>
      </c>
      <c r="C1530" t="s">
        <v>21</v>
      </c>
      <c r="D1530" t="s">
        <v>22</v>
      </c>
      <c r="F1530" t="s">
        <v>23</v>
      </c>
      <c r="G1530" t="s">
        <v>23</v>
      </c>
      <c r="H1530" t="s">
        <v>16</v>
      </c>
      <c r="I1530" t="s">
        <v>548</v>
      </c>
      <c r="J1530">
        <v>525</v>
      </c>
      <c r="K1530"/>
      <c r="N1530" t="s">
        <v>36</v>
      </c>
      <c r="P1530" t="s">
        <v>1081</v>
      </c>
      <c r="Q1530" t="s">
        <v>1073</v>
      </c>
      <c r="R1530" t="s">
        <v>1073</v>
      </c>
      <c r="S1530" t="str">
        <f t="shared" si="39"/>
        <v/>
      </c>
    </row>
    <row r="1531" spans="1:19" x14ac:dyDescent="0.15">
      <c r="A1531">
        <v>1530</v>
      </c>
      <c r="B1531">
        <v>2018</v>
      </c>
      <c r="C1531" t="s">
        <v>805</v>
      </c>
      <c r="D1531" t="s">
        <v>806</v>
      </c>
      <c r="F1531" t="s">
        <v>89</v>
      </c>
      <c r="G1531" t="s">
        <v>43</v>
      </c>
      <c r="H1531" t="s">
        <v>24</v>
      </c>
      <c r="I1531" t="s">
        <v>547</v>
      </c>
      <c r="J1531">
        <v>195</v>
      </c>
      <c r="K1531"/>
      <c r="N1531" t="s">
        <v>36</v>
      </c>
      <c r="P1531" t="s">
        <v>1073</v>
      </c>
      <c r="Q1531" t="s">
        <v>1073</v>
      </c>
      <c r="R1531" t="s">
        <v>1073</v>
      </c>
      <c r="S1531" t="str">
        <f t="shared" si="39"/>
        <v/>
      </c>
    </row>
    <row r="1532" spans="1:19" x14ac:dyDescent="0.15">
      <c r="A1532">
        <v>1531</v>
      </c>
      <c r="B1532">
        <v>2018</v>
      </c>
      <c r="C1532" t="s">
        <v>425</v>
      </c>
      <c r="D1532" t="s">
        <v>426</v>
      </c>
      <c r="F1532" t="s">
        <v>23</v>
      </c>
      <c r="G1532" t="s">
        <v>23</v>
      </c>
      <c r="H1532" t="s">
        <v>16</v>
      </c>
      <c r="I1532" t="s">
        <v>548</v>
      </c>
      <c r="J1532">
        <v>525</v>
      </c>
      <c r="K1532"/>
      <c r="N1532" t="s">
        <v>36</v>
      </c>
      <c r="P1532" t="s">
        <v>1081</v>
      </c>
      <c r="Q1532" t="s">
        <v>1073</v>
      </c>
      <c r="R1532" t="s">
        <v>1073</v>
      </c>
      <c r="S1532" t="str">
        <f t="shared" si="39"/>
        <v/>
      </c>
    </row>
    <row r="1533" spans="1:19" x14ac:dyDescent="0.15">
      <c r="A1533">
        <v>1532</v>
      </c>
      <c r="B1533">
        <v>2018</v>
      </c>
      <c r="C1533" t="s">
        <v>175</v>
      </c>
      <c r="D1533" t="s">
        <v>176</v>
      </c>
      <c r="F1533" t="s">
        <v>23</v>
      </c>
      <c r="G1533" t="s">
        <v>23</v>
      </c>
      <c r="H1533" t="s">
        <v>71</v>
      </c>
      <c r="I1533" t="s">
        <v>546</v>
      </c>
      <c r="J1533">
        <v>585</v>
      </c>
      <c r="K1533"/>
      <c r="N1533" t="s">
        <v>36</v>
      </c>
      <c r="P1533" t="s">
        <v>1073</v>
      </c>
      <c r="Q1533" t="s">
        <v>1073</v>
      </c>
      <c r="R1533" t="s">
        <v>1073</v>
      </c>
      <c r="S1533" t="str">
        <f t="shared" si="39"/>
        <v/>
      </c>
    </row>
    <row r="1534" spans="1:19" x14ac:dyDescent="0.15">
      <c r="A1534">
        <v>1533</v>
      </c>
      <c r="B1534">
        <v>2018</v>
      </c>
      <c r="C1534" t="s">
        <v>321</v>
      </c>
      <c r="D1534" t="s">
        <v>277</v>
      </c>
      <c r="F1534" t="s">
        <v>23</v>
      </c>
      <c r="G1534" t="s">
        <v>23</v>
      </c>
      <c r="H1534" t="s">
        <v>24</v>
      </c>
      <c r="I1534" t="s">
        <v>547</v>
      </c>
      <c r="J1534">
        <v>195</v>
      </c>
      <c r="K1534"/>
      <c r="N1534" t="s">
        <v>36</v>
      </c>
      <c r="P1534" t="s">
        <v>1084</v>
      </c>
      <c r="Q1534" t="s">
        <v>1073</v>
      </c>
      <c r="R1534" t="s">
        <v>1073</v>
      </c>
      <c r="S1534" t="str">
        <f t="shared" si="39"/>
        <v/>
      </c>
    </row>
    <row r="1535" spans="1:19" x14ac:dyDescent="0.15">
      <c r="A1535">
        <v>1534</v>
      </c>
      <c r="B1535">
        <v>2018</v>
      </c>
      <c r="C1535" t="s">
        <v>408</v>
      </c>
      <c r="D1535" t="s">
        <v>261</v>
      </c>
      <c r="F1535" t="s">
        <v>23</v>
      </c>
      <c r="G1535" t="s">
        <v>23</v>
      </c>
      <c r="H1535" t="s">
        <v>24</v>
      </c>
      <c r="I1535" t="s">
        <v>547</v>
      </c>
      <c r="J1535">
        <v>195</v>
      </c>
      <c r="K1535"/>
      <c r="N1535" t="s">
        <v>36</v>
      </c>
      <c r="P1535" t="s">
        <v>1081</v>
      </c>
      <c r="Q1535" t="s">
        <v>1073</v>
      </c>
      <c r="R1535" t="s">
        <v>1073</v>
      </c>
      <c r="S1535" t="str">
        <f t="shared" si="39"/>
        <v/>
      </c>
    </row>
    <row r="1536" spans="1:19" x14ac:dyDescent="0.15">
      <c r="A1536">
        <v>1535</v>
      </c>
      <c r="B1536">
        <v>2018</v>
      </c>
      <c r="C1536" t="s">
        <v>807</v>
      </c>
      <c r="D1536" t="s">
        <v>808</v>
      </c>
      <c r="F1536" t="s">
        <v>23</v>
      </c>
      <c r="G1536" t="s">
        <v>23</v>
      </c>
      <c r="H1536" t="s">
        <v>63</v>
      </c>
      <c r="I1536" t="s">
        <v>546</v>
      </c>
      <c r="J1536">
        <v>685</v>
      </c>
      <c r="K1536"/>
      <c r="N1536" t="s">
        <v>20</v>
      </c>
      <c r="P1536" t="s">
        <v>1073</v>
      </c>
      <c r="Q1536" t="s">
        <v>1073</v>
      </c>
      <c r="R1536" t="s">
        <v>1073</v>
      </c>
      <c r="S1536" t="str">
        <f t="shared" si="39"/>
        <v/>
      </c>
    </row>
    <row r="1537" spans="1:19" x14ac:dyDescent="0.15">
      <c r="A1537">
        <v>1536</v>
      </c>
      <c r="B1537">
        <v>2018</v>
      </c>
      <c r="C1537" t="s">
        <v>45</v>
      </c>
      <c r="D1537" t="s">
        <v>731</v>
      </c>
      <c r="F1537" t="s">
        <v>47</v>
      </c>
      <c r="G1537" t="s">
        <v>48</v>
      </c>
      <c r="H1537" s="6" t="s">
        <v>49</v>
      </c>
      <c r="I1537" t="s">
        <v>546</v>
      </c>
      <c r="J1537">
        <v>685</v>
      </c>
      <c r="K1537"/>
      <c r="N1537" t="s">
        <v>36</v>
      </c>
      <c r="P1537">
        <v>0</v>
      </c>
      <c r="Q1537" t="s">
        <v>1073</v>
      </c>
      <c r="R1537" t="s">
        <v>1073</v>
      </c>
      <c r="S1537" t="str">
        <f t="shared" si="39"/>
        <v>NI&gt;10</v>
      </c>
    </row>
    <row r="1538" spans="1:19" x14ac:dyDescent="0.15">
      <c r="A1538">
        <v>1537</v>
      </c>
      <c r="B1538">
        <v>2018</v>
      </c>
      <c r="C1538" t="s">
        <v>21</v>
      </c>
      <c r="D1538" t="s">
        <v>22</v>
      </c>
      <c r="F1538" t="s">
        <v>23</v>
      </c>
      <c r="G1538" t="s">
        <v>23</v>
      </c>
      <c r="H1538" s="6" t="s">
        <v>24</v>
      </c>
      <c r="I1538" t="s">
        <v>547</v>
      </c>
      <c r="J1538">
        <v>195</v>
      </c>
      <c r="K1538"/>
      <c r="N1538" t="s">
        <v>20</v>
      </c>
      <c r="P1538" t="s">
        <v>1081</v>
      </c>
      <c r="Q1538" t="s">
        <v>1073</v>
      </c>
      <c r="R1538" t="s">
        <v>1073</v>
      </c>
      <c r="S1538" t="str">
        <f t="shared" ref="S1538:S1601" si="40">IF(ISNUMBER(SEARCH(F1538,$AF$12)),"","NI&gt;10")</f>
        <v/>
      </c>
    </row>
    <row r="1539" spans="1:19" x14ac:dyDescent="0.15">
      <c r="A1539">
        <v>1538</v>
      </c>
      <c r="B1539">
        <v>2018</v>
      </c>
      <c r="C1539" t="s">
        <v>661</v>
      </c>
      <c r="D1539" t="s">
        <v>662</v>
      </c>
      <c r="F1539" t="s">
        <v>23</v>
      </c>
      <c r="G1539" t="s">
        <v>23</v>
      </c>
      <c r="H1539" t="s">
        <v>24</v>
      </c>
      <c r="I1539" t="s">
        <v>547</v>
      </c>
      <c r="J1539">
        <v>195</v>
      </c>
      <c r="K1539"/>
      <c r="N1539" t="s">
        <v>36</v>
      </c>
      <c r="P1539" t="s">
        <v>1081</v>
      </c>
      <c r="Q1539" t="s">
        <v>1073</v>
      </c>
      <c r="R1539" t="s">
        <v>1073</v>
      </c>
      <c r="S1539" t="str">
        <f t="shared" si="40"/>
        <v/>
      </c>
    </row>
    <row r="1540" spans="1:19" x14ac:dyDescent="0.15">
      <c r="A1540">
        <v>1539</v>
      </c>
      <c r="B1540">
        <v>2018</v>
      </c>
      <c r="C1540" t="s">
        <v>12</v>
      </c>
      <c r="D1540" t="s">
        <v>13</v>
      </c>
      <c r="F1540" t="s">
        <v>14</v>
      </c>
      <c r="G1540" t="s">
        <v>15</v>
      </c>
      <c r="H1540" s="6" t="s">
        <v>24</v>
      </c>
      <c r="I1540" t="s">
        <v>547</v>
      </c>
      <c r="J1540">
        <v>545</v>
      </c>
      <c r="K1540"/>
      <c r="N1540" t="s">
        <v>20</v>
      </c>
      <c r="P1540" t="s">
        <v>1073</v>
      </c>
      <c r="Q1540" t="s">
        <v>1073</v>
      </c>
      <c r="R1540" t="s">
        <v>1073</v>
      </c>
      <c r="S1540" t="str">
        <f t="shared" si="40"/>
        <v/>
      </c>
    </row>
    <row r="1541" spans="1:19" x14ac:dyDescent="0.15">
      <c r="A1541">
        <v>1540</v>
      </c>
      <c r="B1541">
        <v>2018</v>
      </c>
      <c r="C1541" t="s">
        <v>56</v>
      </c>
      <c r="D1541" t="s">
        <v>57</v>
      </c>
      <c r="E1541" t="s">
        <v>195</v>
      </c>
      <c r="F1541" t="s">
        <v>23</v>
      </c>
      <c r="G1541" t="s">
        <v>23</v>
      </c>
      <c r="H1541" t="s">
        <v>24</v>
      </c>
      <c r="I1541" t="s">
        <v>25</v>
      </c>
      <c r="J1541">
        <v>175</v>
      </c>
      <c r="K1541"/>
      <c r="N1541" t="s">
        <v>20</v>
      </c>
      <c r="P1541" t="s">
        <v>1081</v>
      </c>
      <c r="Q1541" t="s">
        <v>1073</v>
      </c>
      <c r="R1541" t="s">
        <v>1073</v>
      </c>
      <c r="S1541" t="str">
        <f t="shared" si="40"/>
        <v/>
      </c>
    </row>
    <row r="1542" spans="1:19" x14ac:dyDescent="0.15">
      <c r="A1542">
        <v>1541</v>
      </c>
      <c r="B1542">
        <v>2018</v>
      </c>
      <c r="C1542" t="s">
        <v>260</v>
      </c>
      <c r="D1542" t="s">
        <v>261</v>
      </c>
      <c r="F1542" t="s">
        <v>23</v>
      </c>
      <c r="G1542" t="s">
        <v>23</v>
      </c>
      <c r="H1542" t="s">
        <v>16</v>
      </c>
      <c r="I1542" t="s">
        <v>546</v>
      </c>
      <c r="J1542">
        <v>585</v>
      </c>
      <c r="K1542"/>
      <c r="N1542" t="s">
        <v>36</v>
      </c>
      <c r="P1542" t="s">
        <v>1084</v>
      </c>
      <c r="Q1542" t="s">
        <v>1073</v>
      </c>
      <c r="R1542" t="s">
        <v>1073</v>
      </c>
      <c r="S1542" t="str">
        <f t="shared" si="40"/>
        <v/>
      </c>
    </row>
    <row r="1543" spans="1:19" x14ac:dyDescent="0.15">
      <c r="A1543">
        <v>1542</v>
      </c>
      <c r="B1543">
        <v>2018</v>
      </c>
      <c r="C1543" t="s">
        <v>175</v>
      </c>
      <c r="D1543" t="s">
        <v>176</v>
      </c>
      <c r="F1543" t="s">
        <v>23</v>
      </c>
      <c r="G1543" t="s">
        <v>23</v>
      </c>
      <c r="H1543" t="s">
        <v>71</v>
      </c>
      <c r="I1543" t="s">
        <v>548</v>
      </c>
      <c r="J1543">
        <v>525</v>
      </c>
      <c r="K1543"/>
      <c r="N1543" t="s">
        <v>36</v>
      </c>
      <c r="P1543" t="s">
        <v>1073</v>
      </c>
      <c r="Q1543" t="s">
        <v>1073</v>
      </c>
      <c r="R1543" t="s">
        <v>1073</v>
      </c>
      <c r="S1543" t="str">
        <f t="shared" si="40"/>
        <v/>
      </c>
    </row>
    <row r="1544" spans="1:19" x14ac:dyDescent="0.15">
      <c r="A1544">
        <v>1543</v>
      </c>
      <c r="B1544">
        <v>2018</v>
      </c>
      <c r="C1544" t="s">
        <v>642</v>
      </c>
      <c r="D1544" t="s">
        <v>809</v>
      </c>
      <c r="F1544" t="s">
        <v>112</v>
      </c>
      <c r="G1544" t="s">
        <v>1093</v>
      </c>
      <c r="H1544" t="s">
        <v>16</v>
      </c>
      <c r="I1544" t="s">
        <v>546</v>
      </c>
      <c r="J1544">
        <v>685</v>
      </c>
      <c r="K1544"/>
      <c r="N1544" t="s">
        <v>36</v>
      </c>
      <c r="P1544" t="s">
        <v>1073</v>
      </c>
      <c r="Q1544" t="s">
        <v>1073</v>
      </c>
      <c r="R1544" t="s">
        <v>1073</v>
      </c>
      <c r="S1544" t="str">
        <f t="shared" si="40"/>
        <v/>
      </c>
    </row>
    <row r="1545" spans="1:19" x14ac:dyDescent="0.15">
      <c r="A1545">
        <v>1544</v>
      </c>
      <c r="B1545">
        <v>2018</v>
      </c>
      <c r="C1545" t="s">
        <v>21</v>
      </c>
      <c r="D1545" t="s">
        <v>22</v>
      </c>
      <c r="F1545" t="s">
        <v>23</v>
      </c>
      <c r="G1545" t="s">
        <v>23</v>
      </c>
      <c r="H1545" s="6" t="s">
        <v>24</v>
      </c>
      <c r="I1545" t="s">
        <v>547</v>
      </c>
      <c r="J1545">
        <v>195</v>
      </c>
      <c r="K1545"/>
      <c r="N1545" t="s">
        <v>20</v>
      </c>
      <c r="P1545" t="s">
        <v>1081</v>
      </c>
      <c r="Q1545" t="s">
        <v>1073</v>
      </c>
      <c r="R1545" t="s">
        <v>1073</v>
      </c>
      <c r="S1545" t="str">
        <f t="shared" si="40"/>
        <v/>
      </c>
    </row>
    <row r="1546" spans="1:19" x14ac:dyDescent="0.15">
      <c r="A1546">
        <v>1545</v>
      </c>
      <c r="B1546">
        <v>2018</v>
      </c>
      <c r="C1546" t="s">
        <v>682</v>
      </c>
      <c r="D1546" t="s">
        <v>683</v>
      </c>
      <c r="F1546" t="s">
        <v>403</v>
      </c>
      <c r="G1546" t="s">
        <v>35</v>
      </c>
      <c r="H1546" t="s">
        <v>16</v>
      </c>
      <c r="I1546" t="s">
        <v>546</v>
      </c>
      <c r="J1546">
        <v>585</v>
      </c>
      <c r="K1546"/>
      <c r="N1546" t="s">
        <v>36</v>
      </c>
      <c r="P1546" t="s">
        <v>1073</v>
      </c>
      <c r="Q1546" t="s">
        <v>1073</v>
      </c>
      <c r="R1546" t="s">
        <v>1073</v>
      </c>
      <c r="S1546" t="str">
        <f t="shared" si="40"/>
        <v/>
      </c>
    </row>
    <row r="1547" spans="1:19" x14ac:dyDescent="0.15">
      <c r="A1547">
        <v>1546</v>
      </c>
      <c r="B1547">
        <v>2018</v>
      </c>
      <c r="C1547" t="s">
        <v>440</v>
      </c>
      <c r="D1547" t="s">
        <v>684</v>
      </c>
      <c r="F1547" t="s">
        <v>23</v>
      </c>
      <c r="G1547" t="s">
        <v>23</v>
      </c>
      <c r="H1547" t="s">
        <v>71</v>
      </c>
      <c r="I1547" t="s">
        <v>546</v>
      </c>
      <c r="J1547">
        <v>585</v>
      </c>
      <c r="K1547"/>
      <c r="N1547" t="s">
        <v>36</v>
      </c>
      <c r="P1547" t="s">
        <v>1073</v>
      </c>
      <c r="Q1547" t="s">
        <v>1073</v>
      </c>
      <c r="R1547" t="s">
        <v>1073</v>
      </c>
      <c r="S1547" t="str">
        <f t="shared" si="40"/>
        <v/>
      </c>
    </row>
    <row r="1548" spans="1:19" x14ac:dyDescent="0.15">
      <c r="A1548">
        <v>1547</v>
      </c>
      <c r="B1548">
        <v>2018</v>
      </c>
      <c r="C1548" t="s">
        <v>433</v>
      </c>
      <c r="D1548" t="s">
        <v>246</v>
      </c>
      <c r="F1548" t="s">
        <v>23</v>
      </c>
      <c r="G1548" t="s">
        <v>23</v>
      </c>
      <c r="H1548" s="6" t="s">
        <v>16</v>
      </c>
      <c r="I1548" t="s">
        <v>548</v>
      </c>
      <c r="J1548">
        <v>525</v>
      </c>
      <c r="K1548"/>
      <c r="N1548" t="s">
        <v>20</v>
      </c>
      <c r="P1548" t="s">
        <v>1081</v>
      </c>
      <c r="Q1548" t="s">
        <v>1073</v>
      </c>
      <c r="R1548" t="s">
        <v>1073</v>
      </c>
      <c r="S1548" t="str">
        <f t="shared" si="40"/>
        <v/>
      </c>
    </row>
    <row r="1549" spans="1:19" x14ac:dyDescent="0.15">
      <c r="A1549">
        <v>1548</v>
      </c>
      <c r="B1549">
        <v>2018</v>
      </c>
      <c r="C1549" t="s">
        <v>529</v>
      </c>
      <c r="D1549" t="s">
        <v>185</v>
      </c>
      <c r="F1549" t="s">
        <v>23</v>
      </c>
      <c r="G1549" t="s">
        <v>23</v>
      </c>
      <c r="H1549" t="s">
        <v>71</v>
      </c>
      <c r="I1549" t="s">
        <v>354</v>
      </c>
      <c r="J1549">
        <v>0</v>
      </c>
      <c r="K1549"/>
      <c r="N1549" t="s">
        <v>36</v>
      </c>
      <c r="P1549" t="s">
        <v>1073</v>
      </c>
      <c r="Q1549" t="s">
        <v>1073</v>
      </c>
      <c r="R1549" t="s">
        <v>1073</v>
      </c>
      <c r="S1549" t="str">
        <f t="shared" si="40"/>
        <v/>
      </c>
    </row>
    <row r="1550" spans="1:19" x14ac:dyDescent="0.15">
      <c r="A1550">
        <v>1549</v>
      </c>
      <c r="B1550">
        <v>2018</v>
      </c>
      <c r="C1550" t="s">
        <v>116</v>
      </c>
      <c r="D1550" t="s">
        <v>468</v>
      </c>
      <c r="F1550" t="s">
        <v>23</v>
      </c>
      <c r="G1550" t="s">
        <v>23</v>
      </c>
      <c r="H1550" t="s">
        <v>16</v>
      </c>
      <c r="I1550" t="s">
        <v>548</v>
      </c>
      <c r="J1550">
        <v>525</v>
      </c>
      <c r="K1550"/>
      <c r="N1550" t="s">
        <v>36</v>
      </c>
      <c r="P1550" t="s">
        <v>1081</v>
      </c>
      <c r="Q1550" t="s">
        <v>1073</v>
      </c>
      <c r="R1550" t="s">
        <v>1073</v>
      </c>
      <c r="S1550" t="str">
        <f t="shared" si="40"/>
        <v/>
      </c>
    </row>
    <row r="1551" spans="1:19" x14ac:dyDescent="0.15">
      <c r="A1551">
        <v>1550</v>
      </c>
      <c r="B1551">
        <v>2018</v>
      </c>
      <c r="C1551" t="s">
        <v>456</v>
      </c>
      <c r="D1551" t="s">
        <v>146</v>
      </c>
      <c r="F1551" t="s">
        <v>23</v>
      </c>
      <c r="G1551" t="s">
        <v>23</v>
      </c>
      <c r="H1551" t="s">
        <v>24</v>
      </c>
      <c r="I1551" t="s">
        <v>547</v>
      </c>
      <c r="J1551">
        <v>195</v>
      </c>
      <c r="K1551"/>
      <c r="N1551" t="s">
        <v>20</v>
      </c>
      <c r="P1551" t="s">
        <v>1081</v>
      </c>
      <c r="Q1551" t="s">
        <v>1073</v>
      </c>
      <c r="R1551" t="s">
        <v>1073</v>
      </c>
      <c r="S1551" t="str">
        <f t="shared" si="40"/>
        <v/>
      </c>
    </row>
    <row r="1552" spans="1:19" x14ac:dyDescent="0.15">
      <c r="A1552">
        <v>1551</v>
      </c>
      <c r="B1552">
        <v>2018</v>
      </c>
      <c r="C1552" t="s">
        <v>810</v>
      </c>
      <c r="D1552" t="s">
        <v>237</v>
      </c>
      <c r="F1552" t="s">
        <v>23</v>
      </c>
      <c r="G1552" t="s">
        <v>23</v>
      </c>
      <c r="H1552" t="s">
        <v>71</v>
      </c>
      <c r="I1552" t="s">
        <v>546</v>
      </c>
      <c r="J1552">
        <v>685</v>
      </c>
      <c r="K1552"/>
      <c r="N1552" t="s">
        <v>36</v>
      </c>
      <c r="P1552" t="s">
        <v>1073</v>
      </c>
      <c r="Q1552" t="s">
        <v>1073</v>
      </c>
      <c r="R1552" t="s">
        <v>1073</v>
      </c>
      <c r="S1552" t="str">
        <f t="shared" si="40"/>
        <v/>
      </c>
    </row>
    <row r="1553" spans="1:19" x14ac:dyDescent="0.15">
      <c r="A1553">
        <v>1552</v>
      </c>
      <c r="B1553">
        <v>2018</v>
      </c>
      <c r="C1553" t="s">
        <v>218</v>
      </c>
      <c r="D1553" t="s">
        <v>219</v>
      </c>
      <c r="F1553" t="s">
        <v>23</v>
      </c>
      <c r="G1553" t="s">
        <v>23</v>
      </c>
      <c r="H1553" t="s">
        <v>24</v>
      </c>
      <c r="I1553" t="s">
        <v>547</v>
      </c>
      <c r="J1553">
        <v>195</v>
      </c>
      <c r="K1553"/>
      <c r="N1553" t="s">
        <v>36</v>
      </c>
      <c r="P1553" t="s">
        <v>1081</v>
      </c>
      <c r="Q1553" t="s">
        <v>1073</v>
      </c>
      <c r="R1553" t="s">
        <v>1073</v>
      </c>
      <c r="S1553" t="str">
        <f t="shared" si="40"/>
        <v/>
      </c>
    </row>
    <row r="1554" spans="1:19" x14ac:dyDescent="0.15">
      <c r="A1554">
        <v>1553</v>
      </c>
      <c r="B1554">
        <v>2018</v>
      </c>
      <c r="C1554" t="s">
        <v>621</v>
      </c>
      <c r="D1554" t="s">
        <v>811</v>
      </c>
      <c r="F1554" t="s">
        <v>83</v>
      </c>
      <c r="G1554" t="s">
        <v>35</v>
      </c>
      <c r="H1554" t="s">
        <v>16</v>
      </c>
      <c r="I1554" t="s">
        <v>546</v>
      </c>
      <c r="J1554">
        <v>585</v>
      </c>
      <c r="K1554"/>
      <c r="N1554" t="s">
        <v>36</v>
      </c>
      <c r="P1554" t="s">
        <v>1073</v>
      </c>
      <c r="Q1554" t="s">
        <v>1073</v>
      </c>
      <c r="R1554" t="s">
        <v>1073</v>
      </c>
      <c r="S1554" t="str">
        <f t="shared" si="40"/>
        <v/>
      </c>
    </row>
    <row r="1555" spans="1:19" x14ac:dyDescent="0.15">
      <c r="A1555">
        <v>1554</v>
      </c>
      <c r="B1555">
        <v>2018</v>
      </c>
      <c r="C1555" t="s">
        <v>363</v>
      </c>
      <c r="D1555" t="s">
        <v>168</v>
      </c>
      <c r="F1555" t="s">
        <v>23</v>
      </c>
      <c r="G1555" t="s">
        <v>23</v>
      </c>
      <c r="H1555" t="s">
        <v>71</v>
      </c>
      <c r="I1555" t="s">
        <v>548</v>
      </c>
      <c r="J1555">
        <v>625</v>
      </c>
      <c r="K1555"/>
      <c r="N1555" t="s">
        <v>36</v>
      </c>
      <c r="P1555" t="s">
        <v>1073</v>
      </c>
      <c r="Q1555" t="s">
        <v>1073</v>
      </c>
      <c r="R1555" t="s">
        <v>1073</v>
      </c>
      <c r="S1555" t="str">
        <f t="shared" si="40"/>
        <v/>
      </c>
    </row>
    <row r="1556" spans="1:19" x14ac:dyDescent="0.15">
      <c r="A1556">
        <v>1555</v>
      </c>
      <c r="B1556">
        <v>2018</v>
      </c>
      <c r="C1556" t="s">
        <v>142</v>
      </c>
      <c r="D1556" t="s">
        <v>143</v>
      </c>
      <c r="F1556" t="s">
        <v>23</v>
      </c>
      <c r="G1556" t="s">
        <v>23</v>
      </c>
      <c r="H1556" t="s">
        <v>24</v>
      </c>
      <c r="I1556" t="s">
        <v>547</v>
      </c>
      <c r="J1556">
        <v>195</v>
      </c>
      <c r="K1556"/>
      <c r="N1556" t="s">
        <v>20</v>
      </c>
      <c r="P1556" t="s">
        <v>1081</v>
      </c>
      <c r="Q1556" t="s">
        <v>1073</v>
      </c>
      <c r="R1556" t="s">
        <v>1073</v>
      </c>
      <c r="S1556" t="str">
        <f t="shared" si="40"/>
        <v/>
      </c>
    </row>
    <row r="1557" spans="1:19" x14ac:dyDescent="0.15">
      <c r="A1557">
        <v>1556</v>
      </c>
      <c r="B1557">
        <v>2018</v>
      </c>
      <c r="C1557" t="s">
        <v>258</v>
      </c>
      <c r="D1557" t="s">
        <v>101</v>
      </c>
      <c r="F1557" t="s">
        <v>23</v>
      </c>
      <c r="G1557" t="s">
        <v>23</v>
      </c>
      <c r="H1557" t="s">
        <v>24</v>
      </c>
      <c r="I1557" t="s">
        <v>547</v>
      </c>
      <c r="J1557">
        <v>565</v>
      </c>
      <c r="K1557"/>
      <c r="N1557" t="s">
        <v>36</v>
      </c>
      <c r="P1557" t="s">
        <v>1081</v>
      </c>
      <c r="Q1557" t="s">
        <v>1073</v>
      </c>
      <c r="R1557" t="s">
        <v>1073</v>
      </c>
      <c r="S1557" t="str">
        <f t="shared" si="40"/>
        <v/>
      </c>
    </row>
    <row r="1558" spans="1:19" x14ac:dyDescent="0.15">
      <c r="A1558">
        <v>1557</v>
      </c>
      <c r="B1558">
        <v>2018</v>
      </c>
      <c r="C1558" t="s">
        <v>317</v>
      </c>
      <c r="D1558" t="s">
        <v>298</v>
      </c>
      <c r="F1558" t="s">
        <v>23</v>
      </c>
      <c r="G1558" t="s">
        <v>23</v>
      </c>
      <c r="H1558" t="s">
        <v>63</v>
      </c>
      <c r="I1558" t="s">
        <v>548</v>
      </c>
      <c r="J1558">
        <v>525</v>
      </c>
      <c r="K1558"/>
      <c r="N1558" t="s">
        <v>36</v>
      </c>
      <c r="P1558">
        <v>0</v>
      </c>
      <c r="Q1558" t="s">
        <v>1073</v>
      </c>
      <c r="R1558" t="s">
        <v>1073</v>
      </c>
      <c r="S1558" t="str">
        <f t="shared" si="40"/>
        <v/>
      </c>
    </row>
    <row r="1559" spans="1:19" x14ac:dyDescent="0.15">
      <c r="A1559">
        <v>1558</v>
      </c>
      <c r="B1559">
        <v>2018</v>
      </c>
      <c r="C1559" t="s">
        <v>132</v>
      </c>
      <c r="D1559" t="s">
        <v>133</v>
      </c>
      <c r="E1559" t="s">
        <v>371</v>
      </c>
      <c r="F1559" t="s">
        <v>23</v>
      </c>
      <c r="G1559" t="s">
        <v>23</v>
      </c>
      <c r="H1559" s="6" t="s">
        <v>67</v>
      </c>
      <c r="I1559" t="s">
        <v>550</v>
      </c>
      <c r="J1559">
        <v>0</v>
      </c>
      <c r="K1559"/>
      <c r="N1559" t="s">
        <v>36</v>
      </c>
      <c r="P1559" t="s">
        <v>1081</v>
      </c>
      <c r="Q1559" t="s">
        <v>1073</v>
      </c>
      <c r="R1559" t="s">
        <v>1073</v>
      </c>
      <c r="S1559" t="str">
        <f t="shared" si="40"/>
        <v/>
      </c>
    </row>
    <row r="1560" spans="1:19" x14ac:dyDescent="0.15">
      <c r="A1560">
        <v>1559</v>
      </c>
      <c r="B1560">
        <v>2018</v>
      </c>
      <c r="C1560" t="s">
        <v>142</v>
      </c>
      <c r="D1560" t="s">
        <v>143</v>
      </c>
      <c r="F1560" t="s">
        <v>23</v>
      </c>
      <c r="G1560" t="s">
        <v>23</v>
      </c>
      <c r="H1560" s="6" t="s">
        <v>24</v>
      </c>
      <c r="I1560" t="s">
        <v>275</v>
      </c>
      <c r="J1560">
        <v>0</v>
      </c>
      <c r="K1560"/>
      <c r="N1560" t="s">
        <v>36</v>
      </c>
      <c r="P1560" t="s">
        <v>1081</v>
      </c>
      <c r="Q1560" t="s">
        <v>1073</v>
      </c>
      <c r="R1560" t="s">
        <v>1073</v>
      </c>
      <c r="S1560" t="str">
        <f t="shared" si="40"/>
        <v/>
      </c>
    </row>
    <row r="1561" spans="1:19" x14ac:dyDescent="0.15">
      <c r="A1561">
        <v>1560</v>
      </c>
      <c r="B1561">
        <v>2018</v>
      </c>
      <c r="C1561" t="s">
        <v>56</v>
      </c>
      <c r="D1561" t="s">
        <v>57</v>
      </c>
      <c r="F1561" t="s">
        <v>23</v>
      </c>
      <c r="G1561" t="s">
        <v>23</v>
      </c>
      <c r="H1561" t="s">
        <v>24</v>
      </c>
      <c r="I1561" t="s">
        <v>547</v>
      </c>
      <c r="J1561">
        <v>195</v>
      </c>
      <c r="K1561"/>
      <c r="N1561" t="s">
        <v>36</v>
      </c>
      <c r="P1561" t="s">
        <v>1081</v>
      </c>
      <c r="Q1561" t="s">
        <v>1073</v>
      </c>
      <c r="R1561" t="s">
        <v>1073</v>
      </c>
      <c r="S1561" t="str">
        <f t="shared" si="40"/>
        <v/>
      </c>
    </row>
    <row r="1562" spans="1:19" x14ac:dyDescent="0.15">
      <c r="A1562">
        <v>1561</v>
      </c>
      <c r="B1562">
        <v>2018</v>
      </c>
      <c r="C1562" t="s">
        <v>258</v>
      </c>
      <c r="D1562" t="s">
        <v>101</v>
      </c>
      <c r="F1562" t="s">
        <v>23</v>
      </c>
      <c r="G1562" t="s">
        <v>23</v>
      </c>
      <c r="H1562" t="s">
        <v>24</v>
      </c>
      <c r="I1562" t="s">
        <v>547</v>
      </c>
      <c r="J1562">
        <v>295</v>
      </c>
      <c r="K1562"/>
      <c r="N1562" t="s">
        <v>20</v>
      </c>
      <c r="P1562" t="s">
        <v>1081</v>
      </c>
      <c r="Q1562" t="s">
        <v>1073</v>
      </c>
      <c r="R1562" t="s">
        <v>1073</v>
      </c>
      <c r="S1562" t="str">
        <f t="shared" si="40"/>
        <v/>
      </c>
    </row>
    <row r="1563" spans="1:19" x14ac:dyDescent="0.15">
      <c r="A1563">
        <v>1562</v>
      </c>
      <c r="B1563">
        <v>2018</v>
      </c>
      <c r="C1563" t="s">
        <v>184</v>
      </c>
      <c r="D1563" t="s">
        <v>691</v>
      </c>
      <c r="F1563" t="s">
        <v>23</v>
      </c>
      <c r="G1563" t="s">
        <v>23</v>
      </c>
      <c r="H1563" s="6" t="s">
        <v>71</v>
      </c>
      <c r="I1563" t="s">
        <v>548</v>
      </c>
      <c r="J1563">
        <v>525</v>
      </c>
      <c r="K1563"/>
      <c r="N1563" t="s">
        <v>36</v>
      </c>
      <c r="P1563" t="s">
        <v>1073</v>
      </c>
      <c r="Q1563" t="s">
        <v>1073</v>
      </c>
      <c r="R1563" t="s">
        <v>1073</v>
      </c>
      <c r="S1563" t="str">
        <f t="shared" si="40"/>
        <v/>
      </c>
    </row>
    <row r="1564" spans="1:19" x14ac:dyDescent="0.15">
      <c r="A1564">
        <v>1563</v>
      </c>
      <c r="B1564">
        <v>2018</v>
      </c>
      <c r="C1564" t="s">
        <v>456</v>
      </c>
      <c r="D1564" t="s">
        <v>146</v>
      </c>
      <c r="F1564" t="s">
        <v>23</v>
      </c>
      <c r="G1564" t="s">
        <v>23</v>
      </c>
      <c r="H1564" t="s">
        <v>24</v>
      </c>
      <c r="I1564" t="s">
        <v>25</v>
      </c>
      <c r="J1564">
        <v>175</v>
      </c>
      <c r="K1564"/>
      <c r="N1564" t="s">
        <v>36</v>
      </c>
      <c r="P1564" t="s">
        <v>1081</v>
      </c>
      <c r="Q1564" t="s">
        <v>1073</v>
      </c>
      <c r="R1564" t="s">
        <v>1073</v>
      </c>
      <c r="S1564" t="str">
        <f t="shared" si="40"/>
        <v/>
      </c>
    </row>
    <row r="1565" spans="1:19" x14ac:dyDescent="0.15">
      <c r="A1565">
        <v>1564</v>
      </c>
      <c r="B1565">
        <v>2018</v>
      </c>
      <c r="C1565" t="s">
        <v>61</v>
      </c>
      <c r="D1565" t="s">
        <v>62</v>
      </c>
      <c r="F1565" t="s">
        <v>14</v>
      </c>
      <c r="G1565" t="s">
        <v>15</v>
      </c>
      <c r="H1565" s="6" t="s">
        <v>71</v>
      </c>
      <c r="I1565" t="s">
        <v>546</v>
      </c>
      <c r="J1565">
        <v>685</v>
      </c>
      <c r="K1565"/>
      <c r="N1565" t="s">
        <v>36</v>
      </c>
      <c r="P1565" t="s">
        <v>1073</v>
      </c>
      <c r="Q1565" t="s">
        <v>1073</v>
      </c>
      <c r="R1565" t="s">
        <v>1073</v>
      </c>
      <c r="S1565" t="str">
        <f t="shared" si="40"/>
        <v/>
      </c>
    </row>
    <row r="1566" spans="1:19" x14ac:dyDescent="0.15">
      <c r="A1566">
        <v>1565</v>
      </c>
      <c r="B1566">
        <v>2018</v>
      </c>
      <c r="C1566" t="s">
        <v>163</v>
      </c>
      <c r="D1566" t="s">
        <v>164</v>
      </c>
      <c r="E1566" t="s">
        <v>159</v>
      </c>
      <c r="F1566" t="s">
        <v>23</v>
      </c>
      <c r="G1566" t="s">
        <v>23</v>
      </c>
      <c r="H1566" s="6" t="s">
        <v>16</v>
      </c>
      <c r="I1566" t="s">
        <v>354</v>
      </c>
      <c r="J1566">
        <v>0</v>
      </c>
      <c r="K1566"/>
      <c r="N1566" t="s">
        <v>36</v>
      </c>
      <c r="P1566" t="s">
        <v>1081</v>
      </c>
      <c r="Q1566" t="s">
        <v>1073</v>
      </c>
      <c r="R1566" t="s">
        <v>1073</v>
      </c>
      <c r="S1566" t="str">
        <f t="shared" si="40"/>
        <v/>
      </c>
    </row>
    <row r="1567" spans="1:19" x14ac:dyDescent="0.15">
      <c r="A1567">
        <v>1566</v>
      </c>
      <c r="B1567">
        <v>2018</v>
      </c>
      <c r="C1567" t="s">
        <v>175</v>
      </c>
      <c r="D1567" t="s">
        <v>462</v>
      </c>
      <c r="F1567" t="s">
        <v>23</v>
      </c>
      <c r="G1567" t="s">
        <v>23</v>
      </c>
      <c r="H1567" t="s">
        <v>71</v>
      </c>
      <c r="I1567" t="s">
        <v>546</v>
      </c>
      <c r="J1567">
        <v>585</v>
      </c>
      <c r="K1567"/>
      <c r="N1567" t="s">
        <v>20</v>
      </c>
      <c r="P1567" t="s">
        <v>1073</v>
      </c>
      <c r="Q1567" t="s">
        <v>1073</v>
      </c>
      <c r="R1567" t="s">
        <v>1073</v>
      </c>
      <c r="S1567" t="str">
        <f t="shared" si="40"/>
        <v/>
      </c>
    </row>
    <row r="1568" spans="1:19" x14ac:dyDescent="0.15">
      <c r="A1568">
        <v>1567</v>
      </c>
      <c r="B1568">
        <v>2018</v>
      </c>
      <c r="C1568" t="s">
        <v>253</v>
      </c>
      <c r="D1568" t="s">
        <v>398</v>
      </c>
      <c r="F1568" t="s">
        <v>23</v>
      </c>
      <c r="G1568" t="s">
        <v>23</v>
      </c>
      <c r="H1568" s="6" t="s">
        <v>71</v>
      </c>
      <c r="I1568" t="s">
        <v>354</v>
      </c>
      <c r="J1568">
        <v>0</v>
      </c>
      <c r="K1568"/>
      <c r="N1568" t="s">
        <v>36</v>
      </c>
      <c r="P1568" t="s">
        <v>1073</v>
      </c>
      <c r="Q1568" t="s">
        <v>1073</v>
      </c>
      <c r="R1568" t="s">
        <v>1073</v>
      </c>
      <c r="S1568" t="str">
        <f t="shared" si="40"/>
        <v/>
      </c>
    </row>
    <row r="1569" spans="1:19" x14ac:dyDescent="0.15">
      <c r="A1569">
        <v>1568</v>
      </c>
      <c r="B1569">
        <v>2018</v>
      </c>
      <c r="F1569" t="s">
        <v>50</v>
      </c>
      <c r="G1569" t="s">
        <v>50</v>
      </c>
      <c r="H1569" s="6" t="s">
        <v>49</v>
      </c>
      <c r="I1569" t="s">
        <v>547</v>
      </c>
      <c r="J1569">
        <v>195</v>
      </c>
      <c r="K1569"/>
      <c r="N1569" t="s">
        <v>20</v>
      </c>
      <c r="P1569" t="s">
        <v>1073</v>
      </c>
      <c r="Q1569" t="s">
        <v>1073</v>
      </c>
      <c r="R1569" t="s">
        <v>1073</v>
      </c>
      <c r="S1569" t="str">
        <f t="shared" si="40"/>
        <v/>
      </c>
    </row>
    <row r="1570" spans="1:19" x14ac:dyDescent="0.15">
      <c r="A1570">
        <v>1569</v>
      </c>
      <c r="B1570">
        <v>2018</v>
      </c>
      <c r="C1570" t="s">
        <v>812</v>
      </c>
      <c r="D1570" t="s">
        <v>813</v>
      </c>
      <c r="F1570" t="s">
        <v>74</v>
      </c>
      <c r="G1570" t="s">
        <v>35</v>
      </c>
      <c r="H1570" t="s">
        <v>16</v>
      </c>
      <c r="I1570" t="s">
        <v>546</v>
      </c>
      <c r="J1570">
        <v>685</v>
      </c>
      <c r="K1570"/>
      <c r="N1570" t="s">
        <v>36</v>
      </c>
      <c r="P1570" t="s">
        <v>1073</v>
      </c>
      <c r="Q1570" t="s">
        <v>1073</v>
      </c>
      <c r="R1570" t="s">
        <v>1073</v>
      </c>
      <c r="S1570" t="str">
        <f t="shared" si="40"/>
        <v/>
      </c>
    </row>
    <row r="1571" spans="1:19" x14ac:dyDescent="0.15">
      <c r="A1571">
        <v>1570</v>
      </c>
      <c r="B1571">
        <v>2018</v>
      </c>
      <c r="C1571" t="s">
        <v>518</v>
      </c>
      <c r="D1571" t="s">
        <v>286</v>
      </c>
      <c r="F1571" t="s">
        <v>23</v>
      </c>
      <c r="G1571" t="s">
        <v>23</v>
      </c>
      <c r="H1571" t="s">
        <v>63</v>
      </c>
      <c r="I1571" t="s">
        <v>546</v>
      </c>
      <c r="J1571">
        <v>585</v>
      </c>
      <c r="K1571"/>
      <c r="N1571" t="s">
        <v>36</v>
      </c>
      <c r="P1571" t="s">
        <v>1073</v>
      </c>
      <c r="Q1571" t="s">
        <v>1073</v>
      </c>
      <c r="R1571" t="s">
        <v>1073</v>
      </c>
      <c r="S1571" t="str">
        <f t="shared" si="40"/>
        <v/>
      </c>
    </row>
    <row r="1572" spans="1:19" x14ac:dyDescent="0.15">
      <c r="A1572">
        <v>1571</v>
      </c>
      <c r="B1572">
        <v>2018</v>
      </c>
      <c r="C1572" t="s">
        <v>318</v>
      </c>
      <c r="D1572" t="s">
        <v>319</v>
      </c>
      <c r="F1572" t="s">
        <v>23</v>
      </c>
      <c r="G1572" t="s">
        <v>23</v>
      </c>
      <c r="H1572" t="s">
        <v>16</v>
      </c>
      <c r="I1572" t="s">
        <v>546</v>
      </c>
      <c r="J1572">
        <v>685</v>
      </c>
      <c r="K1572"/>
      <c r="N1572" t="s">
        <v>36</v>
      </c>
      <c r="P1572" t="s">
        <v>1081</v>
      </c>
      <c r="Q1572" t="s">
        <v>1073</v>
      </c>
      <c r="R1572" t="s">
        <v>1073</v>
      </c>
      <c r="S1572" t="str">
        <f t="shared" si="40"/>
        <v/>
      </c>
    </row>
    <row r="1573" spans="1:19" x14ac:dyDescent="0.15">
      <c r="A1573">
        <v>1572</v>
      </c>
      <c r="B1573">
        <v>2018</v>
      </c>
      <c r="F1573" t="s">
        <v>50</v>
      </c>
      <c r="G1573" t="s">
        <v>50</v>
      </c>
      <c r="H1573" s="6" t="s">
        <v>49</v>
      </c>
      <c r="I1573" t="s">
        <v>546</v>
      </c>
      <c r="J1573">
        <v>585</v>
      </c>
      <c r="K1573"/>
      <c r="N1573" t="s">
        <v>20</v>
      </c>
      <c r="P1573" t="s">
        <v>1073</v>
      </c>
      <c r="Q1573" t="s">
        <v>1073</v>
      </c>
      <c r="R1573" t="s">
        <v>1073</v>
      </c>
      <c r="S1573" t="str">
        <f t="shared" si="40"/>
        <v/>
      </c>
    </row>
    <row r="1574" spans="1:19" x14ac:dyDescent="0.15">
      <c r="A1574">
        <v>1573</v>
      </c>
      <c r="B1574">
        <v>2018</v>
      </c>
      <c r="C1574" t="s">
        <v>428</v>
      </c>
      <c r="D1574" t="s">
        <v>256</v>
      </c>
      <c r="F1574" t="s">
        <v>23</v>
      </c>
      <c r="G1574" t="s">
        <v>23</v>
      </c>
      <c r="H1574" t="s">
        <v>71</v>
      </c>
      <c r="I1574" t="s">
        <v>548</v>
      </c>
      <c r="J1574">
        <v>525</v>
      </c>
      <c r="K1574"/>
      <c r="N1574" t="s">
        <v>36</v>
      </c>
      <c r="P1574" t="s">
        <v>1073</v>
      </c>
      <c r="Q1574" t="s">
        <v>1073</v>
      </c>
      <c r="R1574" t="s">
        <v>1073</v>
      </c>
      <c r="S1574" t="str">
        <f t="shared" si="40"/>
        <v/>
      </c>
    </row>
    <row r="1575" spans="1:19" x14ac:dyDescent="0.15">
      <c r="A1575">
        <v>1574</v>
      </c>
      <c r="B1575">
        <v>2018</v>
      </c>
      <c r="C1575" t="s">
        <v>206</v>
      </c>
      <c r="D1575" t="s">
        <v>223</v>
      </c>
      <c r="F1575" t="s">
        <v>23</v>
      </c>
      <c r="G1575" t="s">
        <v>23</v>
      </c>
      <c r="H1575" s="6" t="s">
        <v>24</v>
      </c>
      <c r="I1575" t="s">
        <v>25</v>
      </c>
      <c r="J1575">
        <v>175</v>
      </c>
      <c r="K1575"/>
      <c r="N1575" t="s">
        <v>36</v>
      </c>
      <c r="P1575" t="s">
        <v>1081</v>
      </c>
      <c r="Q1575" t="s">
        <v>1073</v>
      </c>
      <c r="R1575" t="s">
        <v>1073</v>
      </c>
      <c r="S1575" t="str">
        <f t="shared" si="40"/>
        <v/>
      </c>
    </row>
    <row r="1576" spans="1:19" x14ac:dyDescent="0.15">
      <c r="A1576">
        <v>1575</v>
      </c>
      <c r="B1576">
        <v>2018</v>
      </c>
      <c r="C1576" t="s">
        <v>218</v>
      </c>
      <c r="D1576" t="s">
        <v>219</v>
      </c>
      <c r="F1576" t="s">
        <v>23</v>
      </c>
      <c r="G1576" t="s">
        <v>23</v>
      </c>
      <c r="H1576" t="s">
        <v>16</v>
      </c>
      <c r="I1576" t="s">
        <v>548</v>
      </c>
      <c r="J1576">
        <v>525</v>
      </c>
      <c r="K1576"/>
      <c r="N1576" t="s">
        <v>36</v>
      </c>
      <c r="P1576" t="s">
        <v>1081</v>
      </c>
      <c r="Q1576" t="s">
        <v>1073</v>
      </c>
      <c r="R1576" t="s">
        <v>1073</v>
      </c>
      <c r="S1576" t="str">
        <f t="shared" si="40"/>
        <v/>
      </c>
    </row>
    <row r="1577" spans="1:19" x14ac:dyDescent="0.15">
      <c r="A1577">
        <v>1576</v>
      </c>
      <c r="B1577">
        <v>2018</v>
      </c>
      <c r="C1577" t="s">
        <v>45</v>
      </c>
      <c r="D1577" t="s">
        <v>46</v>
      </c>
      <c r="F1577" t="s">
        <v>47</v>
      </c>
      <c r="G1577" t="s">
        <v>48</v>
      </c>
      <c r="H1577" t="s">
        <v>16</v>
      </c>
      <c r="I1577" t="s">
        <v>548</v>
      </c>
      <c r="J1577">
        <v>525</v>
      </c>
      <c r="K1577"/>
      <c r="N1577" t="s">
        <v>20</v>
      </c>
      <c r="P1577">
        <v>0</v>
      </c>
      <c r="Q1577" t="s">
        <v>1073</v>
      </c>
      <c r="R1577" t="s">
        <v>1073</v>
      </c>
      <c r="S1577" t="str">
        <f t="shared" si="40"/>
        <v>NI&gt;10</v>
      </c>
    </row>
    <row r="1578" spans="1:19" x14ac:dyDescent="0.15">
      <c r="A1578">
        <v>1577</v>
      </c>
      <c r="B1578">
        <v>2018</v>
      </c>
      <c r="C1578" t="s">
        <v>253</v>
      </c>
      <c r="D1578" t="s">
        <v>390</v>
      </c>
      <c r="F1578" t="s">
        <v>23</v>
      </c>
      <c r="G1578" t="s">
        <v>23</v>
      </c>
      <c r="H1578" t="s">
        <v>71</v>
      </c>
      <c r="I1578" t="s">
        <v>546</v>
      </c>
      <c r="J1578">
        <v>1135</v>
      </c>
      <c r="K1578"/>
      <c r="N1578" t="s">
        <v>36</v>
      </c>
      <c r="P1578" t="s">
        <v>1073</v>
      </c>
      <c r="Q1578" t="s">
        <v>1073</v>
      </c>
      <c r="R1578" t="s">
        <v>1073</v>
      </c>
      <c r="S1578" t="str">
        <f t="shared" si="40"/>
        <v/>
      </c>
    </row>
    <row r="1579" spans="1:19" x14ac:dyDescent="0.15">
      <c r="A1579">
        <v>1578</v>
      </c>
      <c r="B1579">
        <v>2018</v>
      </c>
      <c r="C1579" t="s">
        <v>110</v>
      </c>
      <c r="D1579" t="s">
        <v>111</v>
      </c>
      <c r="F1579" t="s">
        <v>23</v>
      </c>
      <c r="G1579" t="s">
        <v>23</v>
      </c>
      <c r="H1579" t="s">
        <v>24</v>
      </c>
      <c r="I1579" t="s">
        <v>547</v>
      </c>
      <c r="J1579">
        <v>195</v>
      </c>
      <c r="K1579"/>
      <c r="N1579" t="s">
        <v>20</v>
      </c>
      <c r="P1579" t="s">
        <v>1081</v>
      </c>
      <c r="Q1579" t="s">
        <v>1073</v>
      </c>
      <c r="R1579" t="s">
        <v>1073</v>
      </c>
      <c r="S1579" t="str">
        <f t="shared" si="40"/>
        <v/>
      </c>
    </row>
    <row r="1580" spans="1:19" x14ac:dyDescent="0.15">
      <c r="A1580">
        <v>1579</v>
      </c>
      <c r="B1580">
        <v>2018</v>
      </c>
      <c r="C1580" t="s">
        <v>695</v>
      </c>
      <c r="D1580" t="s">
        <v>230</v>
      </c>
      <c r="F1580" t="s">
        <v>23</v>
      </c>
      <c r="G1580" t="s">
        <v>23</v>
      </c>
      <c r="H1580" t="s">
        <v>71</v>
      </c>
      <c r="I1580" t="s">
        <v>546</v>
      </c>
      <c r="J1580">
        <v>585</v>
      </c>
      <c r="K1580"/>
      <c r="N1580" t="s">
        <v>36</v>
      </c>
      <c r="P1580" t="s">
        <v>1073</v>
      </c>
      <c r="Q1580" t="s">
        <v>1073</v>
      </c>
      <c r="R1580" t="s">
        <v>1073</v>
      </c>
      <c r="S1580" t="str">
        <f t="shared" si="40"/>
        <v/>
      </c>
    </row>
    <row r="1581" spans="1:19" x14ac:dyDescent="0.15">
      <c r="A1581">
        <v>1580</v>
      </c>
      <c r="B1581">
        <v>2018</v>
      </c>
      <c r="C1581" t="s">
        <v>45</v>
      </c>
      <c r="D1581" t="s">
        <v>46</v>
      </c>
      <c r="F1581" t="s">
        <v>47</v>
      </c>
      <c r="G1581" t="s">
        <v>48</v>
      </c>
      <c r="H1581" s="6" t="s">
        <v>49</v>
      </c>
      <c r="I1581" t="s">
        <v>546</v>
      </c>
      <c r="J1581">
        <v>585</v>
      </c>
      <c r="K1581"/>
      <c r="N1581" t="s">
        <v>36</v>
      </c>
      <c r="P1581">
        <v>0</v>
      </c>
      <c r="Q1581" t="s">
        <v>1073</v>
      </c>
      <c r="R1581" t="s">
        <v>1073</v>
      </c>
      <c r="S1581" t="str">
        <f t="shared" si="40"/>
        <v>NI&gt;10</v>
      </c>
    </row>
    <row r="1582" spans="1:19" x14ac:dyDescent="0.15">
      <c r="A1582">
        <v>1581</v>
      </c>
      <c r="B1582">
        <v>2018</v>
      </c>
      <c r="C1582" t="s">
        <v>788</v>
      </c>
      <c r="D1582" t="s">
        <v>789</v>
      </c>
      <c r="F1582" t="s">
        <v>403</v>
      </c>
      <c r="G1582" t="s">
        <v>35</v>
      </c>
      <c r="H1582" s="6" t="s">
        <v>71</v>
      </c>
      <c r="I1582" t="s">
        <v>546</v>
      </c>
      <c r="J1582">
        <v>1560</v>
      </c>
      <c r="K1582"/>
      <c r="N1582" t="s">
        <v>36</v>
      </c>
      <c r="P1582" t="s">
        <v>1073</v>
      </c>
      <c r="Q1582" t="s">
        <v>1073</v>
      </c>
      <c r="R1582" t="s">
        <v>1073</v>
      </c>
      <c r="S1582" t="str">
        <f t="shared" si="40"/>
        <v/>
      </c>
    </row>
    <row r="1583" spans="1:19" x14ac:dyDescent="0.15">
      <c r="A1583">
        <v>1582</v>
      </c>
      <c r="B1583">
        <v>2018</v>
      </c>
      <c r="C1583" t="s">
        <v>100</v>
      </c>
      <c r="D1583" t="s">
        <v>427</v>
      </c>
      <c r="F1583" t="s">
        <v>23</v>
      </c>
      <c r="G1583" t="s">
        <v>23</v>
      </c>
      <c r="H1583" s="6" t="s">
        <v>49</v>
      </c>
      <c r="I1583" t="s">
        <v>546</v>
      </c>
      <c r="J1583">
        <v>685</v>
      </c>
      <c r="K1583"/>
      <c r="N1583" t="s">
        <v>36</v>
      </c>
      <c r="P1583" t="s">
        <v>1073</v>
      </c>
      <c r="Q1583" t="s">
        <v>1073</v>
      </c>
      <c r="R1583" t="s">
        <v>1073</v>
      </c>
      <c r="S1583" t="str">
        <f t="shared" si="40"/>
        <v/>
      </c>
    </row>
    <row r="1584" spans="1:19" x14ac:dyDescent="0.15">
      <c r="A1584">
        <v>1583</v>
      </c>
      <c r="B1584">
        <v>2018</v>
      </c>
      <c r="C1584" t="s">
        <v>369</v>
      </c>
      <c r="D1584" t="s">
        <v>370</v>
      </c>
      <c r="F1584" t="s">
        <v>23</v>
      </c>
      <c r="G1584" t="s">
        <v>23</v>
      </c>
      <c r="H1584" t="s">
        <v>24</v>
      </c>
      <c r="I1584" t="s">
        <v>547</v>
      </c>
      <c r="J1584">
        <v>195</v>
      </c>
      <c r="K1584"/>
      <c r="N1584" t="s">
        <v>36</v>
      </c>
      <c r="P1584" t="s">
        <v>1084</v>
      </c>
      <c r="Q1584" t="s">
        <v>1073</v>
      </c>
      <c r="R1584" t="s">
        <v>1073</v>
      </c>
      <c r="S1584" t="str">
        <f t="shared" si="40"/>
        <v/>
      </c>
    </row>
    <row r="1585" spans="1:19" x14ac:dyDescent="0.15">
      <c r="A1585">
        <v>1584</v>
      </c>
      <c r="B1585">
        <v>2018</v>
      </c>
      <c r="C1585" t="s">
        <v>266</v>
      </c>
      <c r="D1585" t="s">
        <v>308</v>
      </c>
      <c r="F1585" t="s">
        <v>23</v>
      </c>
      <c r="G1585" t="s">
        <v>23</v>
      </c>
      <c r="H1585" t="s">
        <v>24</v>
      </c>
      <c r="I1585" t="s">
        <v>547</v>
      </c>
      <c r="J1585">
        <v>195</v>
      </c>
      <c r="K1585"/>
      <c r="N1585" t="s">
        <v>36</v>
      </c>
      <c r="P1585" t="s">
        <v>1081</v>
      </c>
      <c r="Q1585" t="s">
        <v>1073</v>
      </c>
      <c r="R1585" t="s">
        <v>1073</v>
      </c>
      <c r="S1585" t="str">
        <f t="shared" si="40"/>
        <v/>
      </c>
    </row>
    <row r="1586" spans="1:19" x14ac:dyDescent="0.15">
      <c r="A1586">
        <v>1585</v>
      </c>
      <c r="B1586">
        <v>2018</v>
      </c>
      <c r="C1586" t="s">
        <v>416</v>
      </c>
      <c r="D1586" t="s">
        <v>380</v>
      </c>
      <c r="F1586" t="s">
        <v>23</v>
      </c>
      <c r="G1586" t="s">
        <v>23</v>
      </c>
      <c r="H1586" t="s">
        <v>71</v>
      </c>
      <c r="I1586" t="s">
        <v>546</v>
      </c>
      <c r="J1586">
        <v>0</v>
      </c>
      <c r="K1586"/>
      <c r="N1586" t="s">
        <v>36</v>
      </c>
      <c r="P1586" t="s">
        <v>1073</v>
      </c>
      <c r="Q1586" t="s">
        <v>1073</v>
      </c>
      <c r="R1586" t="s">
        <v>1073</v>
      </c>
      <c r="S1586" t="str">
        <f t="shared" si="40"/>
        <v/>
      </c>
    </row>
    <row r="1587" spans="1:19" x14ac:dyDescent="0.15">
      <c r="A1587">
        <v>1586</v>
      </c>
      <c r="B1587">
        <v>2018</v>
      </c>
      <c r="C1587" t="s">
        <v>56</v>
      </c>
      <c r="D1587" t="s">
        <v>57</v>
      </c>
      <c r="F1587" t="s">
        <v>23</v>
      </c>
      <c r="G1587" t="s">
        <v>23</v>
      </c>
      <c r="H1587" t="s">
        <v>24</v>
      </c>
      <c r="I1587" t="s">
        <v>547</v>
      </c>
      <c r="J1587">
        <v>195</v>
      </c>
      <c r="K1587"/>
      <c r="N1587" t="s">
        <v>36</v>
      </c>
      <c r="P1587" t="s">
        <v>1081</v>
      </c>
      <c r="Q1587" t="s">
        <v>1073</v>
      </c>
      <c r="R1587" t="s">
        <v>1073</v>
      </c>
      <c r="S1587" t="str">
        <f t="shared" si="40"/>
        <v/>
      </c>
    </row>
    <row r="1588" spans="1:19" x14ac:dyDescent="0.15">
      <c r="A1588">
        <v>1587</v>
      </c>
      <c r="B1588">
        <v>2018</v>
      </c>
      <c r="C1588" t="s">
        <v>787</v>
      </c>
      <c r="D1588" t="s">
        <v>814</v>
      </c>
      <c r="F1588" t="s">
        <v>23</v>
      </c>
      <c r="G1588" t="s">
        <v>23</v>
      </c>
      <c r="H1588" s="6" t="s">
        <v>24</v>
      </c>
      <c r="I1588" t="s">
        <v>25</v>
      </c>
      <c r="J1588">
        <v>175</v>
      </c>
      <c r="K1588"/>
      <c r="N1588" t="s">
        <v>36</v>
      </c>
      <c r="P1588" t="s">
        <v>1081</v>
      </c>
      <c r="Q1588" t="s">
        <v>1073</v>
      </c>
      <c r="R1588" t="s">
        <v>1073</v>
      </c>
      <c r="S1588" t="str">
        <f t="shared" si="40"/>
        <v/>
      </c>
    </row>
    <row r="1589" spans="1:19" x14ac:dyDescent="0.15">
      <c r="A1589">
        <v>1588</v>
      </c>
      <c r="B1589">
        <v>2018</v>
      </c>
      <c r="C1589" t="s">
        <v>45</v>
      </c>
      <c r="D1589" t="s">
        <v>46</v>
      </c>
      <c r="F1589" t="s">
        <v>47</v>
      </c>
      <c r="G1589" t="s">
        <v>48</v>
      </c>
      <c r="H1589" t="s">
        <v>16</v>
      </c>
      <c r="I1589" t="s">
        <v>546</v>
      </c>
      <c r="J1589">
        <v>685</v>
      </c>
      <c r="K1589"/>
      <c r="N1589" t="s">
        <v>36</v>
      </c>
      <c r="P1589">
        <v>0</v>
      </c>
      <c r="Q1589" t="s">
        <v>1073</v>
      </c>
      <c r="R1589" t="s">
        <v>1073</v>
      </c>
      <c r="S1589" t="str">
        <f t="shared" si="40"/>
        <v>NI&gt;10</v>
      </c>
    </row>
    <row r="1590" spans="1:19" x14ac:dyDescent="0.15">
      <c r="A1590">
        <v>1589</v>
      </c>
      <c r="B1590">
        <v>2018</v>
      </c>
      <c r="C1590" t="s">
        <v>218</v>
      </c>
      <c r="D1590" t="s">
        <v>219</v>
      </c>
      <c r="F1590" t="s">
        <v>23</v>
      </c>
      <c r="G1590" t="s">
        <v>23</v>
      </c>
      <c r="H1590" t="s">
        <v>16</v>
      </c>
      <c r="I1590" t="s">
        <v>548</v>
      </c>
      <c r="J1590">
        <v>525</v>
      </c>
      <c r="K1590"/>
      <c r="N1590" t="s">
        <v>36</v>
      </c>
      <c r="P1590" t="s">
        <v>1081</v>
      </c>
      <c r="Q1590" t="s">
        <v>1073</v>
      </c>
      <c r="R1590" t="s">
        <v>1073</v>
      </c>
      <c r="S1590" t="str">
        <f t="shared" si="40"/>
        <v/>
      </c>
    </row>
    <row r="1591" spans="1:19" x14ac:dyDescent="0.15">
      <c r="A1591">
        <v>1590</v>
      </c>
      <c r="B1591">
        <v>2018</v>
      </c>
      <c r="C1591" t="s">
        <v>661</v>
      </c>
      <c r="D1591" t="s">
        <v>662</v>
      </c>
      <c r="F1591" t="s">
        <v>23</v>
      </c>
      <c r="G1591" t="s">
        <v>23</v>
      </c>
      <c r="H1591" t="s">
        <v>24</v>
      </c>
      <c r="I1591" t="s">
        <v>547</v>
      </c>
      <c r="J1591">
        <v>195</v>
      </c>
      <c r="K1591"/>
      <c r="N1591" t="s">
        <v>36</v>
      </c>
      <c r="P1591" t="s">
        <v>1081</v>
      </c>
      <c r="Q1591" t="s">
        <v>1073</v>
      </c>
      <c r="R1591" t="s">
        <v>1073</v>
      </c>
      <c r="S1591" t="str">
        <f t="shared" si="40"/>
        <v/>
      </c>
    </row>
    <row r="1592" spans="1:19" x14ac:dyDescent="0.15">
      <c r="A1592">
        <v>1591</v>
      </c>
      <c r="B1592">
        <v>2018</v>
      </c>
      <c r="C1592" t="s">
        <v>137</v>
      </c>
      <c r="D1592" t="s">
        <v>213</v>
      </c>
      <c r="F1592" t="s">
        <v>23</v>
      </c>
      <c r="G1592" t="s">
        <v>23</v>
      </c>
      <c r="H1592" t="s">
        <v>24</v>
      </c>
      <c r="I1592" t="s">
        <v>547</v>
      </c>
      <c r="J1592">
        <v>195</v>
      </c>
      <c r="K1592"/>
      <c r="N1592" t="s">
        <v>36</v>
      </c>
      <c r="P1592" t="s">
        <v>1081</v>
      </c>
      <c r="Q1592" t="s">
        <v>1073</v>
      </c>
      <c r="R1592" t="s">
        <v>1073</v>
      </c>
      <c r="S1592" t="str">
        <f t="shared" si="40"/>
        <v/>
      </c>
    </row>
    <row r="1593" spans="1:19" x14ac:dyDescent="0.15">
      <c r="A1593">
        <v>1592</v>
      </c>
      <c r="B1593">
        <v>2018</v>
      </c>
      <c r="C1593" t="s">
        <v>39</v>
      </c>
      <c r="D1593" t="s">
        <v>40</v>
      </c>
      <c r="F1593" t="s">
        <v>23</v>
      </c>
      <c r="G1593" t="s">
        <v>23</v>
      </c>
      <c r="H1593" t="s">
        <v>16</v>
      </c>
      <c r="I1593" t="s">
        <v>548</v>
      </c>
      <c r="J1593">
        <v>525</v>
      </c>
      <c r="K1593"/>
      <c r="N1593" t="s">
        <v>36</v>
      </c>
      <c r="P1593" t="s">
        <v>1081</v>
      </c>
      <c r="Q1593" t="s">
        <v>1073</v>
      </c>
      <c r="R1593" t="s">
        <v>1073</v>
      </c>
      <c r="S1593" t="str">
        <f t="shared" si="40"/>
        <v/>
      </c>
    </row>
    <row r="1594" spans="1:19" x14ac:dyDescent="0.15">
      <c r="A1594">
        <v>1593</v>
      </c>
      <c r="B1594">
        <v>2018</v>
      </c>
      <c r="C1594" t="s">
        <v>45</v>
      </c>
      <c r="D1594" t="s">
        <v>46</v>
      </c>
      <c r="F1594" t="s">
        <v>47</v>
      </c>
      <c r="G1594" t="s">
        <v>48</v>
      </c>
      <c r="H1594" t="s">
        <v>16</v>
      </c>
      <c r="I1594" t="s">
        <v>354</v>
      </c>
      <c r="J1594">
        <v>0</v>
      </c>
      <c r="K1594"/>
      <c r="N1594" t="s">
        <v>36</v>
      </c>
      <c r="P1594">
        <v>0</v>
      </c>
      <c r="Q1594" t="s">
        <v>1073</v>
      </c>
      <c r="R1594" t="s">
        <v>1073</v>
      </c>
      <c r="S1594" t="str">
        <f t="shared" si="40"/>
        <v>NI&gt;10</v>
      </c>
    </row>
    <row r="1595" spans="1:19" x14ac:dyDescent="0.15">
      <c r="A1595">
        <v>1594</v>
      </c>
      <c r="B1595">
        <v>2018</v>
      </c>
      <c r="C1595" t="s">
        <v>253</v>
      </c>
      <c r="D1595" t="s">
        <v>479</v>
      </c>
      <c r="F1595" t="s">
        <v>23</v>
      </c>
      <c r="G1595" t="s">
        <v>23</v>
      </c>
      <c r="H1595" t="s">
        <v>71</v>
      </c>
      <c r="I1595" t="s">
        <v>548</v>
      </c>
      <c r="J1595">
        <v>525</v>
      </c>
      <c r="K1595"/>
      <c r="N1595" t="s">
        <v>36</v>
      </c>
      <c r="P1595" t="s">
        <v>1073</v>
      </c>
      <c r="Q1595" t="s">
        <v>1073</v>
      </c>
      <c r="R1595" t="s">
        <v>1073</v>
      </c>
      <c r="S1595" t="str">
        <f t="shared" si="40"/>
        <v/>
      </c>
    </row>
    <row r="1596" spans="1:19" x14ac:dyDescent="0.15">
      <c r="A1596">
        <v>1595</v>
      </c>
      <c r="B1596">
        <v>2018</v>
      </c>
      <c r="C1596" t="s">
        <v>282</v>
      </c>
      <c r="D1596" t="s">
        <v>283</v>
      </c>
      <c r="F1596" t="s">
        <v>23</v>
      </c>
      <c r="G1596" t="s">
        <v>23</v>
      </c>
      <c r="H1596" t="s">
        <v>24</v>
      </c>
      <c r="I1596" t="s">
        <v>25</v>
      </c>
      <c r="J1596">
        <v>175</v>
      </c>
      <c r="K1596"/>
      <c r="N1596" t="s">
        <v>20</v>
      </c>
      <c r="P1596" t="s">
        <v>1081</v>
      </c>
      <c r="Q1596" t="s">
        <v>1073</v>
      </c>
      <c r="R1596" t="s">
        <v>1073</v>
      </c>
      <c r="S1596" t="str">
        <f t="shared" si="40"/>
        <v/>
      </c>
    </row>
    <row r="1597" spans="1:19" x14ac:dyDescent="0.15">
      <c r="A1597">
        <v>1596</v>
      </c>
      <c r="B1597">
        <v>2018</v>
      </c>
      <c r="C1597" t="s">
        <v>132</v>
      </c>
      <c r="D1597" t="s">
        <v>133</v>
      </c>
      <c r="F1597" t="s">
        <v>23</v>
      </c>
      <c r="G1597" t="s">
        <v>23</v>
      </c>
      <c r="H1597" s="6" t="s">
        <v>24</v>
      </c>
      <c r="I1597" t="s">
        <v>547</v>
      </c>
      <c r="J1597">
        <v>345</v>
      </c>
      <c r="K1597"/>
      <c r="N1597" t="s">
        <v>36</v>
      </c>
      <c r="P1597" t="s">
        <v>1081</v>
      </c>
      <c r="Q1597" t="s">
        <v>1073</v>
      </c>
      <c r="R1597" t="s">
        <v>1073</v>
      </c>
      <c r="S1597" t="str">
        <f t="shared" si="40"/>
        <v/>
      </c>
    </row>
    <row r="1598" spans="1:19" x14ac:dyDescent="0.15">
      <c r="A1598">
        <v>1597</v>
      </c>
      <c r="B1598">
        <v>2018</v>
      </c>
      <c r="C1598" t="s">
        <v>258</v>
      </c>
      <c r="D1598" t="s">
        <v>101</v>
      </c>
      <c r="E1598" t="s">
        <v>102</v>
      </c>
      <c r="F1598" t="s">
        <v>23</v>
      </c>
      <c r="G1598" t="s">
        <v>23</v>
      </c>
      <c r="H1598" s="6" t="s">
        <v>49</v>
      </c>
      <c r="I1598" t="s">
        <v>354</v>
      </c>
      <c r="J1598">
        <v>0</v>
      </c>
      <c r="K1598"/>
      <c r="N1598" t="s">
        <v>36</v>
      </c>
      <c r="P1598" t="s">
        <v>1081</v>
      </c>
      <c r="Q1598" t="s">
        <v>1073</v>
      </c>
      <c r="R1598" t="s">
        <v>1073</v>
      </c>
      <c r="S1598" t="str">
        <f t="shared" si="40"/>
        <v/>
      </c>
    </row>
    <row r="1599" spans="1:19" x14ac:dyDescent="0.15">
      <c r="A1599">
        <v>1598</v>
      </c>
      <c r="B1599">
        <v>2018</v>
      </c>
      <c r="C1599" t="s">
        <v>56</v>
      </c>
      <c r="D1599" t="s">
        <v>474</v>
      </c>
      <c r="F1599" t="s">
        <v>23</v>
      </c>
      <c r="G1599" t="s">
        <v>23</v>
      </c>
      <c r="H1599" t="s">
        <v>16</v>
      </c>
      <c r="I1599" t="s">
        <v>548</v>
      </c>
      <c r="J1599">
        <v>525</v>
      </c>
      <c r="K1599"/>
      <c r="N1599" t="s">
        <v>20</v>
      </c>
      <c r="P1599" t="s">
        <v>1081</v>
      </c>
      <c r="Q1599" t="s">
        <v>1073</v>
      </c>
      <c r="R1599" t="s">
        <v>1073</v>
      </c>
      <c r="S1599" t="str">
        <f t="shared" si="40"/>
        <v/>
      </c>
    </row>
    <row r="1600" spans="1:19" x14ac:dyDescent="0.15">
      <c r="A1600">
        <v>1599</v>
      </c>
      <c r="B1600">
        <v>2018</v>
      </c>
      <c r="C1600" t="s">
        <v>167</v>
      </c>
      <c r="D1600" t="s">
        <v>477</v>
      </c>
      <c r="F1600" t="s">
        <v>23</v>
      </c>
      <c r="G1600" t="s">
        <v>23</v>
      </c>
      <c r="H1600" t="s">
        <v>67</v>
      </c>
      <c r="I1600" t="s">
        <v>546</v>
      </c>
      <c r="J1600">
        <v>735</v>
      </c>
      <c r="K1600"/>
      <c r="N1600" t="s">
        <v>36</v>
      </c>
      <c r="P1600" t="s">
        <v>1081</v>
      </c>
      <c r="Q1600" t="s">
        <v>1073</v>
      </c>
      <c r="R1600" t="s">
        <v>1073</v>
      </c>
      <c r="S1600" t="str">
        <f t="shared" si="40"/>
        <v/>
      </c>
    </row>
    <row r="1601" spans="1:19" x14ac:dyDescent="0.15">
      <c r="A1601">
        <v>1600</v>
      </c>
      <c r="B1601">
        <v>2018</v>
      </c>
      <c r="C1601" t="s">
        <v>661</v>
      </c>
      <c r="D1601" t="s">
        <v>662</v>
      </c>
      <c r="F1601" t="s">
        <v>23</v>
      </c>
      <c r="G1601" t="s">
        <v>23</v>
      </c>
      <c r="H1601" t="s">
        <v>24</v>
      </c>
      <c r="I1601" t="s">
        <v>547</v>
      </c>
      <c r="J1601">
        <v>295</v>
      </c>
      <c r="K1601"/>
      <c r="N1601" t="s">
        <v>20</v>
      </c>
      <c r="P1601" t="s">
        <v>1081</v>
      </c>
      <c r="Q1601" t="s">
        <v>1073</v>
      </c>
      <c r="R1601" t="s">
        <v>1073</v>
      </c>
      <c r="S1601" t="str">
        <f t="shared" si="40"/>
        <v/>
      </c>
    </row>
    <row r="1602" spans="1:19" x14ac:dyDescent="0.15">
      <c r="A1602">
        <v>1601</v>
      </c>
      <c r="B1602">
        <v>2018</v>
      </c>
      <c r="C1602" t="s">
        <v>492</v>
      </c>
      <c r="F1602" t="s">
        <v>493</v>
      </c>
      <c r="G1602" t="s">
        <v>43</v>
      </c>
      <c r="H1602" t="s">
        <v>24</v>
      </c>
      <c r="I1602" t="s">
        <v>547</v>
      </c>
      <c r="J1602">
        <v>195</v>
      </c>
      <c r="K1602"/>
      <c r="N1602" t="s">
        <v>20</v>
      </c>
      <c r="P1602" t="s">
        <v>1073</v>
      </c>
      <c r="Q1602" t="s">
        <v>1073</v>
      </c>
      <c r="R1602" t="s">
        <v>1073</v>
      </c>
      <c r="S1602" t="str">
        <f t="shared" ref="S1602:S1665" si="41">IF(ISNUMBER(SEARCH(F1602,$AF$12)),"","NI&gt;10")</f>
        <v>NI&gt;10</v>
      </c>
    </row>
    <row r="1603" spans="1:19" x14ac:dyDescent="0.15">
      <c r="A1603">
        <v>1602</v>
      </c>
      <c r="B1603">
        <v>2018</v>
      </c>
      <c r="C1603" t="s">
        <v>221</v>
      </c>
      <c r="D1603" t="s">
        <v>222</v>
      </c>
      <c r="F1603" t="s">
        <v>14</v>
      </c>
      <c r="G1603" t="s">
        <v>15</v>
      </c>
      <c r="H1603" t="s">
        <v>16</v>
      </c>
      <c r="I1603" t="s">
        <v>546</v>
      </c>
      <c r="J1603">
        <v>685</v>
      </c>
      <c r="K1603"/>
      <c r="N1603" t="s">
        <v>36</v>
      </c>
      <c r="P1603" t="s">
        <v>1073</v>
      </c>
      <c r="Q1603" t="s">
        <v>1073</v>
      </c>
      <c r="R1603" t="s">
        <v>1073</v>
      </c>
      <c r="S1603" t="str">
        <f t="shared" si="41"/>
        <v/>
      </c>
    </row>
    <row r="1604" spans="1:19" x14ac:dyDescent="0.15">
      <c r="A1604">
        <v>1603</v>
      </c>
      <c r="B1604">
        <v>2018</v>
      </c>
      <c r="C1604" t="s">
        <v>145</v>
      </c>
      <c r="D1604" t="s">
        <v>146</v>
      </c>
      <c r="F1604" t="s">
        <v>23</v>
      </c>
      <c r="G1604" t="s">
        <v>23</v>
      </c>
      <c r="H1604" t="s">
        <v>16</v>
      </c>
      <c r="I1604" t="s">
        <v>546</v>
      </c>
      <c r="J1604">
        <v>585</v>
      </c>
      <c r="K1604"/>
      <c r="N1604" t="s">
        <v>36</v>
      </c>
      <c r="P1604" t="s">
        <v>1081</v>
      </c>
      <c r="Q1604" t="s">
        <v>1073</v>
      </c>
      <c r="R1604" t="s">
        <v>1073</v>
      </c>
      <c r="S1604" t="str">
        <f t="shared" si="41"/>
        <v/>
      </c>
    </row>
    <row r="1605" spans="1:19" x14ac:dyDescent="0.15">
      <c r="A1605">
        <v>1604</v>
      </c>
      <c r="B1605">
        <v>2018</v>
      </c>
      <c r="C1605" t="s">
        <v>815</v>
      </c>
      <c r="D1605" t="s">
        <v>816</v>
      </c>
      <c r="F1605" t="s">
        <v>23</v>
      </c>
      <c r="G1605" t="s">
        <v>23</v>
      </c>
      <c r="H1605" t="s">
        <v>71</v>
      </c>
      <c r="I1605" t="s">
        <v>546</v>
      </c>
      <c r="J1605">
        <v>585</v>
      </c>
      <c r="K1605"/>
      <c r="N1605" t="s">
        <v>36</v>
      </c>
      <c r="P1605" t="s">
        <v>1073</v>
      </c>
      <c r="Q1605" t="s">
        <v>1073</v>
      </c>
      <c r="R1605" t="s">
        <v>1073</v>
      </c>
      <c r="S1605" t="str">
        <f t="shared" si="41"/>
        <v/>
      </c>
    </row>
    <row r="1606" spans="1:19" x14ac:dyDescent="0.15">
      <c r="A1606">
        <v>1605</v>
      </c>
      <c r="B1606">
        <v>2018</v>
      </c>
      <c r="C1606" t="s">
        <v>258</v>
      </c>
      <c r="D1606" t="s">
        <v>101</v>
      </c>
      <c r="F1606" t="s">
        <v>23</v>
      </c>
      <c r="G1606" t="s">
        <v>23</v>
      </c>
      <c r="H1606" t="s">
        <v>16</v>
      </c>
      <c r="I1606" t="s">
        <v>546</v>
      </c>
      <c r="J1606">
        <v>585</v>
      </c>
      <c r="K1606"/>
      <c r="N1606" t="s">
        <v>36</v>
      </c>
      <c r="P1606" t="s">
        <v>1081</v>
      </c>
      <c r="Q1606" t="s">
        <v>1073</v>
      </c>
      <c r="R1606" t="s">
        <v>1073</v>
      </c>
      <c r="S1606" t="str">
        <f t="shared" si="41"/>
        <v/>
      </c>
    </row>
    <row r="1607" spans="1:19" x14ac:dyDescent="0.15">
      <c r="A1607">
        <v>1606</v>
      </c>
      <c r="B1607">
        <v>2018</v>
      </c>
      <c r="C1607" t="s">
        <v>817</v>
      </c>
      <c r="D1607" t="s">
        <v>750</v>
      </c>
      <c r="F1607" t="s">
        <v>360</v>
      </c>
      <c r="G1607" t="s">
        <v>43</v>
      </c>
      <c r="H1607" t="s">
        <v>24</v>
      </c>
      <c r="I1607" t="s">
        <v>547</v>
      </c>
      <c r="J1607">
        <v>465</v>
      </c>
      <c r="K1607"/>
      <c r="N1607" t="s">
        <v>20</v>
      </c>
      <c r="P1607" t="s">
        <v>1073</v>
      </c>
      <c r="Q1607" t="s">
        <v>1073</v>
      </c>
      <c r="R1607" t="s">
        <v>1073</v>
      </c>
      <c r="S1607" t="str">
        <f t="shared" si="41"/>
        <v>NI&gt;10</v>
      </c>
    </row>
    <row r="1608" spans="1:19" x14ac:dyDescent="0.15">
      <c r="A1608">
        <v>1607</v>
      </c>
      <c r="B1608">
        <v>2018</v>
      </c>
      <c r="C1608" t="s">
        <v>110</v>
      </c>
      <c r="D1608" t="s">
        <v>111</v>
      </c>
      <c r="F1608" t="s">
        <v>23</v>
      </c>
      <c r="G1608" t="s">
        <v>23</v>
      </c>
      <c r="H1608" t="s">
        <v>16</v>
      </c>
      <c r="I1608" t="s">
        <v>546</v>
      </c>
      <c r="J1608">
        <v>585</v>
      </c>
      <c r="K1608"/>
      <c r="N1608" t="s">
        <v>36</v>
      </c>
      <c r="P1608" t="s">
        <v>1081</v>
      </c>
      <c r="Q1608" t="s">
        <v>1073</v>
      </c>
      <c r="R1608" t="s">
        <v>1073</v>
      </c>
      <c r="S1608" t="str">
        <f t="shared" si="41"/>
        <v/>
      </c>
    </row>
    <row r="1609" spans="1:19" x14ac:dyDescent="0.15">
      <c r="A1609">
        <v>1608</v>
      </c>
      <c r="B1609">
        <v>2018</v>
      </c>
      <c r="C1609" t="s">
        <v>21</v>
      </c>
      <c r="D1609" t="s">
        <v>22</v>
      </c>
      <c r="F1609" t="s">
        <v>23</v>
      </c>
      <c r="G1609" t="s">
        <v>23</v>
      </c>
      <c r="H1609" t="s">
        <v>24</v>
      </c>
      <c r="I1609" t="s">
        <v>547</v>
      </c>
      <c r="J1609">
        <v>195</v>
      </c>
      <c r="K1609"/>
      <c r="N1609" t="s">
        <v>36</v>
      </c>
      <c r="P1609" t="s">
        <v>1081</v>
      </c>
      <c r="Q1609" t="s">
        <v>1073</v>
      </c>
      <c r="R1609" t="s">
        <v>1073</v>
      </c>
      <c r="S1609" t="str">
        <f t="shared" si="41"/>
        <v/>
      </c>
    </row>
    <row r="1610" spans="1:19" x14ac:dyDescent="0.15">
      <c r="A1610">
        <v>1609</v>
      </c>
      <c r="B1610">
        <v>2018</v>
      </c>
      <c r="C1610" t="s">
        <v>21</v>
      </c>
      <c r="D1610" t="s">
        <v>22</v>
      </c>
      <c r="F1610" t="s">
        <v>23</v>
      </c>
      <c r="G1610" t="s">
        <v>23</v>
      </c>
      <c r="H1610" t="s">
        <v>24</v>
      </c>
      <c r="I1610" t="s">
        <v>547</v>
      </c>
      <c r="J1610">
        <v>195</v>
      </c>
      <c r="K1610"/>
      <c r="N1610" t="s">
        <v>36</v>
      </c>
      <c r="P1610" t="s">
        <v>1081</v>
      </c>
      <c r="Q1610" t="s">
        <v>1073</v>
      </c>
      <c r="R1610" t="s">
        <v>1073</v>
      </c>
      <c r="S1610" t="str">
        <f t="shared" si="41"/>
        <v/>
      </c>
    </row>
    <row r="1611" spans="1:19" x14ac:dyDescent="0.15">
      <c r="A1611">
        <v>1610</v>
      </c>
      <c r="B1611">
        <v>2018</v>
      </c>
      <c r="C1611" t="s">
        <v>180</v>
      </c>
      <c r="D1611" t="s">
        <v>181</v>
      </c>
      <c r="F1611" t="s">
        <v>23</v>
      </c>
      <c r="G1611" t="s">
        <v>23</v>
      </c>
      <c r="H1611" t="s">
        <v>24</v>
      </c>
      <c r="I1611" t="s">
        <v>25</v>
      </c>
      <c r="J1611">
        <v>175</v>
      </c>
      <c r="K1611"/>
      <c r="N1611" t="s">
        <v>20</v>
      </c>
      <c r="P1611" t="s">
        <v>1081</v>
      </c>
      <c r="Q1611" t="s">
        <v>1073</v>
      </c>
      <c r="R1611" t="s">
        <v>1073</v>
      </c>
      <c r="S1611" t="str">
        <f t="shared" si="41"/>
        <v/>
      </c>
    </row>
    <row r="1612" spans="1:19" x14ac:dyDescent="0.15">
      <c r="A1612">
        <v>1611</v>
      </c>
      <c r="B1612">
        <v>2018</v>
      </c>
      <c r="C1612" t="s">
        <v>795</v>
      </c>
      <c r="D1612" t="s">
        <v>796</v>
      </c>
      <c r="F1612" t="s">
        <v>23</v>
      </c>
      <c r="G1612" t="s">
        <v>23</v>
      </c>
      <c r="H1612" t="s">
        <v>16</v>
      </c>
      <c r="I1612" t="s">
        <v>546</v>
      </c>
      <c r="J1612">
        <v>585</v>
      </c>
      <c r="K1612"/>
      <c r="N1612" t="s">
        <v>36</v>
      </c>
      <c r="P1612" t="s">
        <v>1081</v>
      </c>
      <c r="Q1612" t="s">
        <v>1073</v>
      </c>
      <c r="R1612" t="s">
        <v>1073</v>
      </c>
      <c r="S1612" t="str">
        <f t="shared" si="41"/>
        <v/>
      </c>
    </row>
    <row r="1613" spans="1:19" x14ac:dyDescent="0.15">
      <c r="A1613">
        <v>1612</v>
      </c>
      <c r="B1613">
        <v>2018</v>
      </c>
      <c r="C1613" t="s">
        <v>258</v>
      </c>
      <c r="D1613" t="s">
        <v>101</v>
      </c>
      <c r="F1613" t="s">
        <v>23</v>
      </c>
      <c r="G1613" t="s">
        <v>23</v>
      </c>
      <c r="H1613" t="s">
        <v>24</v>
      </c>
      <c r="I1613" t="s">
        <v>25</v>
      </c>
      <c r="J1613">
        <v>275</v>
      </c>
      <c r="K1613"/>
      <c r="N1613" t="s">
        <v>36</v>
      </c>
      <c r="P1613" t="s">
        <v>1081</v>
      </c>
      <c r="Q1613" t="s">
        <v>1073</v>
      </c>
      <c r="R1613" t="s">
        <v>1073</v>
      </c>
      <c r="S1613" t="str">
        <f t="shared" si="41"/>
        <v/>
      </c>
    </row>
    <row r="1614" spans="1:19" x14ac:dyDescent="0.15">
      <c r="A1614">
        <v>1613</v>
      </c>
      <c r="B1614">
        <v>2018</v>
      </c>
      <c r="F1614" t="s">
        <v>50</v>
      </c>
      <c r="G1614" t="s">
        <v>50</v>
      </c>
      <c r="H1614" s="6" t="s">
        <v>71</v>
      </c>
      <c r="I1614" t="s">
        <v>354</v>
      </c>
      <c r="J1614">
        <v>0</v>
      </c>
      <c r="K1614"/>
      <c r="N1614" t="s">
        <v>36</v>
      </c>
      <c r="P1614" t="s">
        <v>1073</v>
      </c>
      <c r="Q1614" t="s">
        <v>1073</v>
      </c>
      <c r="R1614" t="s">
        <v>1073</v>
      </c>
      <c r="S1614" t="str">
        <f t="shared" si="41"/>
        <v/>
      </c>
    </row>
    <row r="1615" spans="1:19" x14ac:dyDescent="0.15">
      <c r="A1615">
        <v>1614</v>
      </c>
      <c r="B1615">
        <v>2018</v>
      </c>
      <c r="C1615" t="s">
        <v>234</v>
      </c>
      <c r="D1615" t="s">
        <v>235</v>
      </c>
      <c r="F1615" t="s">
        <v>23</v>
      </c>
      <c r="G1615" t="s">
        <v>23</v>
      </c>
      <c r="H1615" t="s">
        <v>24</v>
      </c>
      <c r="I1615" t="s">
        <v>25</v>
      </c>
      <c r="J1615">
        <v>175</v>
      </c>
      <c r="K1615"/>
      <c r="N1615" t="s">
        <v>20</v>
      </c>
      <c r="P1615" t="s">
        <v>1081</v>
      </c>
      <c r="Q1615" t="s">
        <v>1073</v>
      </c>
      <c r="R1615" t="s">
        <v>1073</v>
      </c>
      <c r="S1615" t="str">
        <f t="shared" si="41"/>
        <v/>
      </c>
    </row>
    <row r="1616" spans="1:19" x14ac:dyDescent="0.15">
      <c r="A1616">
        <v>1615</v>
      </c>
      <c r="B1616">
        <v>2018</v>
      </c>
      <c r="C1616" t="s">
        <v>382</v>
      </c>
      <c r="D1616" t="s">
        <v>383</v>
      </c>
      <c r="F1616" t="s">
        <v>23</v>
      </c>
      <c r="G1616" t="s">
        <v>23</v>
      </c>
      <c r="H1616" t="s">
        <v>63</v>
      </c>
      <c r="I1616" t="s">
        <v>546</v>
      </c>
      <c r="J1616">
        <v>585</v>
      </c>
      <c r="K1616"/>
      <c r="N1616" t="s">
        <v>36</v>
      </c>
      <c r="P1616">
        <v>0</v>
      </c>
      <c r="Q1616" t="s">
        <v>1073</v>
      </c>
      <c r="R1616" t="s">
        <v>1073</v>
      </c>
      <c r="S1616" t="str">
        <f t="shared" si="41"/>
        <v/>
      </c>
    </row>
    <row r="1617" spans="1:19" x14ac:dyDescent="0.15">
      <c r="A1617">
        <v>1616</v>
      </c>
      <c r="B1617">
        <v>2018</v>
      </c>
      <c r="C1617" t="s">
        <v>75</v>
      </c>
      <c r="D1617" t="s">
        <v>76</v>
      </c>
      <c r="F1617" t="s">
        <v>23</v>
      </c>
      <c r="G1617" t="s">
        <v>23</v>
      </c>
      <c r="H1617" t="s">
        <v>67</v>
      </c>
      <c r="I1617" t="s">
        <v>25</v>
      </c>
      <c r="J1617">
        <v>175</v>
      </c>
      <c r="K1617"/>
      <c r="N1617" t="s">
        <v>36</v>
      </c>
      <c r="P1617" t="s">
        <v>1081</v>
      </c>
      <c r="Q1617" t="s">
        <v>1073</v>
      </c>
      <c r="R1617" t="s">
        <v>1073</v>
      </c>
      <c r="S1617" t="str">
        <f t="shared" si="41"/>
        <v/>
      </c>
    </row>
    <row r="1618" spans="1:19" x14ac:dyDescent="0.15">
      <c r="A1618">
        <v>1617</v>
      </c>
      <c r="B1618">
        <v>2018</v>
      </c>
      <c r="C1618" t="s">
        <v>264</v>
      </c>
      <c r="D1618" t="s">
        <v>168</v>
      </c>
      <c r="F1618" t="s">
        <v>23</v>
      </c>
      <c r="G1618" t="s">
        <v>23</v>
      </c>
      <c r="H1618" t="s">
        <v>71</v>
      </c>
      <c r="I1618" t="s">
        <v>548</v>
      </c>
      <c r="J1618">
        <v>0</v>
      </c>
      <c r="K1618"/>
      <c r="N1618" t="s">
        <v>36</v>
      </c>
      <c r="P1618" t="s">
        <v>1073</v>
      </c>
      <c r="Q1618" t="s">
        <v>1073</v>
      </c>
      <c r="R1618" t="s">
        <v>1073</v>
      </c>
      <c r="S1618" t="str">
        <f t="shared" si="41"/>
        <v/>
      </c>
    </row>
    <row r="1619" spans="1:19" x14ac:dyDescent="0.15">
      <c r="A1619">
        <v>1618</v>
      </c>
      <c r="B1619">
        <v>2018</v>
      </c>
      <c r="C1619" t="s">
        <v>119</v>
      </c>
      <c r="D1619" t="s">
        <v>120</v>
      </c>
      <c r="F1619" t="s">
        <v>121</v>
      </c>
      <c r="G1619" t="s">
        <v>43</v>
      </c>
      <c r="H1619" t="s">
        <v>67</v>
      </c>
      <c r="I1619" t="s">
        <v>547</v>
      </c>
      <c r="J1619">
        <v>195</v>
      </c>
      <c r="K1619"/>
      <c r="N1619" t="s">
        <v>20</v>
      </c>
      <c r="P1619" t="s">
        <v>1073</v>
      </c>
      <c r="Q1619" t="s">
        <v>1073</v>
      </c>
      <c r="R1619" t="s">
        <v>1073</v>
      </c>
      <c r="S1619" t="str">
        <f t="shared" si="41"/>
        <v/>
      </c>
    </row>
    <row r="1620" spans="1:19" x14ac:dyDescent="0.15">
      <c r="A1620">
        <v>1619</v>
      </c>
      <c r="B1620">
        <v>2018</v>
      </c>
      <c r="C1620" t="s">
        <v>56</v>
      </c>
      <c r="D1620" t="s">
        <v>57</v>
      </c>
      <c r="F1620" t="s">
        <v>23</v>
      </c>
      <c r="G1620" t="s">
        <v>23</v>
      </c>
      <c r="H1620" s="6" t="s">
        <v>24</v>
      </c>
      <c r="I1620" t="s">
        <v>547</v>
      </c>
      <c r="J1620">
        <v>195</v>
      </c>
      <c r="K1620"/>
      <c r="N1620" t="s">
        <v>36</v>
      </c>
      <c r="P1620" t="s">
        <v>1081</v>
      </c>
      <c r="Q1620" t="s">
        <v>1073</v>
      </c>
      <c r="R1620" t="s">
        <v>1073</v>
      </c>
      <c r="S1620" t="str">
        <f t="shared" si="41"/>
        <v/>
      </c>
    </row>
    <row r="1621" spans="1:19" x14ac:dyDescent="0.15">
      <c r="A1621">
        <v>1620</v>
      </c>
      <c r="B1621">
        <v>2018</v>
      </c>
      <c r="C1621" t="s">
        <v>425</v>
      </c>
      <c r="D1621" t="s">
        <v>426</v>
      </c>
      <c r="F1621" t="s">
        <v>23</v>
      </c>
      <c r="G1621" t="s">
        <v>23</v>
      </c>
      <c r="H1621" t="s">
        <v>16</v>
      </c>
      <c r="I1621" t="s">
        <v>546</v>
      </c>
      <c r="J1621">
        <v>685</v>
      </c>
      <c r="K1621"/>
      <c r="N1621" t="s">
        <v>36</v>
      </c>
      <c r="P1621" t="s">
        <v>1081</v>
      </c>
      <c r="Q1621" t="s">
        <v>1073</v>
      </c>
      <c r="R1621" t="s">
        <v>1073</v>
      </c>
      <c r="S1621" t="str">
        <f t="shared" si="41"/>
        <v/>
      </c>
    </row>
    <row r="1622" spans="1:19" x14ac:dyDescent="0.15">
      <c r="A1622">
        <v>1621</v>
      </c>
      <c r="B1622">
        <v>2018</v>
      </c>
      <c r="C1622" t="s">
        <v>258</v>
      </c>
      <c r="D1622" t="s">
        <v>101</v>
      </c>
      <c r="F1622" t="s">
        <v>23</v>
      </c>
      <c r="G1622" t="s">
        <v>23</v>
      </c>
      <c r="H1622" t="s">
        <v>67</v>
      </c>
      <c r="I1622" t="s">
        <v>546</v>
      </c>
      <c r="J1622">
        <v>585</v>
      </c>
      <c r="K1622"/>
      <c r="N1622" t="s">
        <v>36</v>
      </c>
      <c r="P1622" t="s">
        <v>1081</v>
      </c>
      <c r="Q1622" t="s">
        <v>1073</v>
      </c>
      <c r="R1622" t="s">
        <v>1073</v>
      </c>
      <c r="S1622" t="str">
        <f t="shared" si="41"/>
        <v/>
      </c>
    </row>
    <row r="1623" spans="1:19" x14ac:dyDescent="0.15">
      <c r="A1623">
        <v>1622</v>
      </c>
      <c r="B1623">
        <v>2018</v>
      </c>
      <c r="C1623" t="s">
        <v>815</v>
      </c>
      <c r="D1623" t="s">
        <v>816</v>
      </c>
      <c r="F1623" t="s">
        <v>23</v>
      </c>
      <c r="G1623" t="s">
        <v>23</v>
      </c>
      <c r="H1623" t="s">
        <v>71</v>
      </c>
      <c r="I1623" t="s">
        <v>548</v>
      </c>
      <c r="J1623">
        <v>525</v>
      </c>
      <c r="K1623"/>
      <c r="N1623" t="s">
        <v>20</v>
      </c>
      <c r="P1623" t="s">
        <v>1073</v>
      </c>
      <c r="Q1623" t="s">
        <v>1073</v>
      </c>
      <c r="R1623" t="s">
        <v>1073</v>
      </c>
      <c r="S1623" t="str">
        <f t="shared" si="41"/>
        <v/>
      </c>
    </row>
    <row r="1624" spans="1:19" x14ac:dyDescent="0.15">
      <c r="A1624">
        <v>1623</v>
      </c>
      <c r="B1624">
        <v>2018</v>
      </c>
      <c r="C1624" t="s">
        <v>492</v>
      </c>
      <c r="F1624" t="s">
        <v>493</v>
      </c>
      <c r="G1624" t="s">
        <v>43</v>
      </c>
      <c r="H1624" t="s">
        <v>16</v>
      </c>
      <c r="I1624" t="s">
        <v>546</v>
      </c>
      <c r="J1624">
        <v>585</v>
      </c>
      <c r="K1624"/>
      <c r="N1624" t="s">
        <v>36</v>
      </c>
      <c r="P1624" t="s">
        <v>1073</v>
      </c>
      <c r="Q1624" t="s">
        <v>1073</v>
      </c>
      <c r="R1624" t="s">
        <v>1073</v>
      </c>
      <c r="S1624" t="str">
        <f t="shared" si="41"/>
        <v>NI&gt;10</v>
      </c>
    </row>
    <row r="1625" spans="1:19" x14ac:dyDescent="0.15">
      <c r="A1625">
        <v>1624</v>
      </c>
      <c r="B1625">
        <v>2018</v>
      </c>
      <c r="C1625" t="s">
        <v>818</v>
      </c>
      <c r="D1625" t="s">
        <v>819</v>
      </c>
      <c r="F1625" t="s">
        <v>136</v>
      </c>
      <c r="G1625" t="s">
        <v>43</v>
      </c>
      <c r="H1625" t="s">
        <v>16</v>
      </c>
      <c r="I1625" t="s">
        <v>546</v>
      </c>
      <c r="J1625">
        <v>585</v>
      </c>
      <c r="K1625"/>
      <c r="N1625" t="s">
        <v>20</v>
      </c>
      <c r="P1625" t="s">
        <v>1073</v>
      </c>
      <c r="Q1625" t="s">
        <v>1073</v>
      </c>
      <c r="R1625" t="s">
        <v>1073</v>
      </c>
      <c r="S1625" t="str">
        <f t="shared" si="41"/>
        <v>NI&gt;10</v>
      </c>
    </row>
    <row r="1626" spans="1:19" x14ac:dyDescent="0.15">
      <c r="A1626">
        <v>1625</v>
      </c>
      <c r="B1626">
        <v>2018</v>
      </c>
      <c r="C1626" t="s">
        <v>820</v>
      </c>
      <c r="D1626" t="s">
        <v>821</v>
      </c>
      <c r="F1626" t="s">
        <v>23</v>
      </c>
      <c r="G1626" t="s">
        <v>23</v>
      </c>
      <c r="H1626" t="s">
        <v>71</v>
      </c>
      <c r="I1626" t="s">
        <v>546</v>
      </c>
      <c r="J1626">
        <v>735</v>
      </c>
      <c r="K1626"/>
      <c r="N1626" t="s">
        <v>36</v>
      </c>
      <c r="P1626" t="s">
        <v>1073</v>
      </c>
      <c r="Q1626" t="s">
        <v>1073</v>
      </c>
      <c r="R1626" t="s">
        <v>1073</v>
      </c>
      <c r="S1626" t="str">
        <f t="shared" si="41"/>
        <v/>
      </c>
    </row>
    <row r="1627" spans="1:19" x14ac:dyDescent="0.15">
      <c r="A1627">
        <v>1626</v>
      </c>
      <c r="B1627">
        <v>2018</v>
      </c>
      <c r="F1627" t="s">
        <v>50</v>
      </c>
      <c r="G1627" t="s">
        <v>50</v>
      </c>
      <c r="H1627" s="6" t="s">
        <v>71</v>
      </c>
      <c r="I1627" t="s">
        <v>550</v>
      </c>
      <c r="J1627">
        <v>0</v>
      </c>
      <c r="K1627"/>
      <c r="N1627" t="s">
        <v>20</v>
      </c>
      <c r="P1627" t="s">
        <v>1073</v>
      </c>
      <c r="Q1627" t="s">
        <v>1073</v>
      </c>
      <c r="R1627" t="s">
        <v>1073</v>
      </c>
      <c r="S1627" t="str">
        <f t="shared" si="41"/>
        <v/>
      </c>
    </row>
    <row r="1628" spans="1:19" x14ac:dyDescent="0.15">
      <c r="A1628">
        <v>1627</v>
      </c>
      <c r="B1628">
        <v>2018</v>
      </c>
      <c r="C1628" t="s">
        <v>245</v>
      </c>
      <c r="D1628" t="s">
        <v>246</v>
      </c>
      <c r="F1628" t="s">
        <v>23</v>
      </c>
      <c r="G1628" t="s">
        <v>23</v>
      </c>
      <c r="H1628" s="6" t="s">
        <v>63</v>
      </c>
      <c r="I1628" t="s">
        <v>548</v>
      </c>
      <c r="J1628">
        <v>525</v>
      </c>
      <c r="K1628"/>
      <c r="N1628" t="s">
        <v>36</v>
      </c>
      <c r="P1628">
        <v>0</v>
      </c>
      <c r="Q1628" t="s">
        <v>1073</v>
      </c>
      <c r="R1628" t="s">
        <v>1073</v>
      </c>
      <c r="S1628" t="str">
        <f t="shared" si="41"/>
        <v/>
      </c>
    </row>
    <row r="1629" spans="1:19" x14ac:dyDescent="0.15">
      <c r="A1629">
        <v>1628</v>
      </c>
      <c r="B1629">
        <v>2018</v>
      </c>
      <c r="C1629" t="s">
        <v>670</v>
      </c>
      <c r="D1629" t="s">
        <v>242</v>
      </c>
      <c r="F1629" t="s">
        <v>74</v>
      </c>
      <c r="G1629" t="s">
        <v>35</v>
      </c>
      <c r="H1629" s="6" t="s">
        <v>16</v>
      </c>
      <c r="I1629" t="s">
        <v>546</v>
      </c>
      <c r="J1629">
        <v>585</v>
      </c>
      <c r="K1629"/>
      <c r="N1629" t="s">
        <v>36</v>
      </c>
      <c r="P1629" t="s">
        <v>1073</v>
      </c>
      <c r="Q1629" t="s">
        <v>1073</v>
      </c>
      <c r="R1629" t="s">
        <v>1073</v>
      </c>
      <c r="S1629" t="str">
        <f t="shared" si="41"/>
        <v/>
      </c>
    </row>
    <row r="1630" spans="1:19" x14ac:dyDescent="0.15">
      <c r="A1630">
        <v>1629</v>
      </c>
      <c r="B1630">
        <v>2018</v>
      </c>
      <c r="C1630" t="s">
        <v>304</v>
      </c>
      <c r="D1630" t="s">
        <v>305</v>
      </c>
      <c r="F1630" t="s">
        <v>23</v>
      </c>
      <c r="G1630" t="s">
        <v>23</v>
      </c>
      <c r="H1630" t="s">
        <v>24</v>
      </c>
      <c r="I1630" t="s">
        <v>547</v>
      </c>
      <c r="J1630">
        <v>195</v>
      </c>
      <c r="K1630"/>
      <c r="N1630" t="s">
        <v>36</v>
      </c>
      <c r="P1630" t="s">
        <v>1084</v>
      </c>
      <c r="Q1630" t="s">
        <v>1073</v>
      </c>
      <c r="R1630" t="s">
        <v>1073</v>
      </c>
      <c r="S1630" t="str">
        <f t="shared" si="41"/>
        <v/>
      </c>
    </row>
    <row r="1631" spans="1:19" x14ac:dyDescent="0.15">
      <c r="A1631">
        <v>1630</v>
      </c>
      <c r="B1631">
        <v>2018</v>
      </c>
      <c r="C1631" t="s">
        <v>198</v>
      </c>
      <c r="D1631" t="s">
        <v>185</v>
      </c>
      <c r="F1631" t="s">
        <v>23</v>
      </c>
      <c r="G1631" t="s">
        <v>23</v>
      </c>
      <c r="H1631" t="s">
        <v>16</v>
      </c>
      <c r="I1631" t="s">
        <v>546</v>
      </c>
      <c r="J1631">
        <v>585</v>
      </c>
      <c r="K1631"/>
      <c r="N1631" t="s">
        <v>36</v>
      </c>
      <c r="P1631" t="s">
        <v>1081</v>
      </c>
      <c r="Q1631" t="s">
        <v>1073</v>
      </c>
      <c r="R1631" t="s">
        <v>1073</v>
      </c>
      <c r="S1631" t="str">
        <f t="shared" si="41"/>
        <v/>
      </c>
    </row>
    <row r="1632" spans="1:19" x14ac:dyDescent="0.15">
      <c r="A1632">
        <v>1631</v>
      </c>
      <c r="B1632">
        <v>2018</v>
      </c>
      <c r="C1632" t="s">
        <v>206</v>
      </c>
      <c r="D1632" t="s">
        <v>223</v>
      </c>
      <c r="F1632" t="s">
        <v>23</v>
      </c>
      <c r="G1632" t="s">
        <v>23</v>
      </c>
      <c r="H1632" s="6" t="s">
        <v>24</v>
      </c>
      <c r="I1632" t="s">
        <v>547</v>
      </c>
      <c r="J1632">
        <v>195</v>
      </c>
      <c r="K1632"/>
      <c r="N1632" t="s">
        <v>36</v>
      </c>
      <c r="P1632" t="s">
        <v>1081</v>
      </c>
      <c r="Q1632" t="s">
        <v>1073</v>
      </c>
      <c r="R1632" t="s">
        <v>1073</v>
      </c>
      <c r="S1632" t="str">
        <f t="shared" si="41"/>
        <v/>
      </c>
    </row>
    <row r="1633" spans="1:19" x14ac:dyDescent="0.15">
      <c r="A1633">
        <v>1632</v>
      </c>
      <c r="B1633">
        <v>2018</v>
      </c>
      <c r="C1633" t="s">
        <v>258</v>
      </c>
      <c r="D1633" t="s">
        <v>101</v>
      </c>
      <c r="F1633" t="s">
        <v>23</v>
      </c>
      <c r="G1633" t="s">
        <v>23</v>
      </c>
      <c r="H1633" t="s">
        <v>24</v>
      </c>
      <c r="I1633" t="s">
        <v>547</v>
      </c>
      <c r="J1633">
        <v>395</v>
      </c>
      <c r="K1633"/>
      <c r="N1633" t="s">
        <v>20</v>
      </c>
      <c r="P1633" t="s">
        <v>1081</v>
      </c>
      <c r="Q1633" t="s">
        <v>1073</v>
      </c>
      <c r="R1633" t="s">
        <v>1073</v>
      </c>
      <c r="S1633" t="str">
        <f t="shared" si="41"/>
        <v/>
      </c>
    </row>
    <row r="1634" spans="1:19" x14ac:dyDescent="0.15">
      <c r="A1634">
        <v>1633</v>
      </c>
      <c r="B1634">
        <v>2018</v>
      </c>
      <c r="F1634" t="s">
        <v>50</v>
      </c>
      <c r="G1634" t="s">
        <v>50</v>
      </c>
      <c r="H1634" s="6" t="s">
        <v>16</v>
      </c>
      <c r="I1634" t="s">
        <v>546</v>
      </c>
      <c r="J1634">
        <v>585</v>
      </c>
      <c r="K1634"/>
      <c r="N1634" t="s">
        <v>36</v>
      </c>
      <c r="P1634" t="s">
        <v>1073</v>
      </c>
      <c r="Q1634" t="s">
        <v>1073</v>
      </c>
      <c r="R1634" t="s">
        <v>1073</v>
      </c>
      <c r="S1634" t="str">
        <f t="shared" si="41"/>
        <v/>
      </c>
    </row>
    <row r="1635" spans="1:19" x14ac:dyDescent="0.15">
      <c r="A1635">
        <v>1634</v>
      </c>
      <c r="B1635">
        <v>2018</v>
      </c>
      <c r="C1635" t="s">
        <v>45</v>
      </c>
      <c r="D1635" t="s">
        <v>46</v>
      </c>
      <c r="F1635" t="s">
        <v>47</v>
      </c>
      <c r="G1635" t="s">
        <v>48</v>
      </c>
      <c r="H1635" t="s">
        <v>24</v>
      </c>
      <c r="I1635" t="s">
        <v>547</v>
      </c>
      <c r="J1635">
        <v>195</v>
      </c>
      <c r="K1635"/>
      <c r="N1635" t="s">
        <v>36</v>
      </c>
      <c r="P1635">
        <v>0</v>
      </c>
      <c r="Q1635" t="s">
        <v>1073</v>
      </c>
      <c r="R1635" t="s">
        <v>1073</v>
      </c>
      <c r="S1635" t="str">
        <f t="shared" si="41"/>
        <v>NI&gt;10</v>
      </c>
    </row>
    <row r="1636" spans="1:19" x14ac:dyDescent="0.15">
      <c r="A1636">
        <v>1635</v>
      </c>
      <c r="B1636">
        <v>2018</v>
      </c>
      <c r="F1636" t="s">
        <v>50</v>
      </c>
      <c r="G1636" t="s">
        <v>50</v>
      </c>
      <c r="H1636" s="6" t="s">
        <v>24</v>
      </c>
      <c r="I1636" t="s">
        <v>550</v>
      </c>
      <c r="J1636">
        <v>0</v>
      </c>
      <c r="K1636"/>
      <c r="N1636" t="s">
        <v>20</v>
      </c>
      <c r="P1636" t="s">
        <v>1073</v>
      </c>
      <c r="Q1636" t="s">
        <v>1073</v>
      </c>
      <c r="R1636" t="s">
        <v>1073</v>
      </c>
      <c r="S1636" t="str">
        <f t="shared" si="41"/>
        <v/>
      </c>
    </row>
    <row r="1637" spans="1:19" x14ac:dyDescent="0.15">
      <c r="A1637">
        <v>1636</v>
      </c>
      <c r="B1637">
        <v>2018</v>
      </c>
      <c r="C1637" t="s">
        <v>258</v>
      </c>
      <c r="D1637" t="s">
        <v>101</v>
      </c>
      <c r="F1637" t="s">
        <v>23</v>
      </c>
      <c r="G1637" t="s">
        <v>23</v>
      </c>
      <c r="H1637" s="6" t="s">
        <v>24</v>
      </c>
      <c r="I1637" t="s">
        <v>547</v>
      </c>
      <c r="J1637">
        <v>295</v>
      </c>
      <c r="K1637"/>
      <c r="N1637" t="s">
        <v>36</v>
      </c>
      <c r="P1637" t="s">
        <v>1081</v>
      </c>
      <c r="Q1637" t="s">
        <v>1073</v>
      </c>
      <c r="R1637" t="s">
        <v>1073</v>
      </c>
      <c r="S1637" t="str">
        <f t="shared" si="41"/>
        <v/>
      </c>
    </row>
    <row r="1638" spans="1:19" x14ac:dyDescent="0.15">
      <c r="A1638">
        <v>1637</v>
      </c>
      <c r="B1638">
        <v>2018</v>
      </c>
      <c r="C1638" t="s">
        <v>795</v>
      </c>
      <c r="D1638" t="s">
        <v>796</v>
      </c>
      <c r="E1638" t="s">
        <v>102</v>
      </c>
      <c r="F1638" t="s">
        <v>23</v>
      </c>
      <c r="G1638" t="s">
        <v>23</v>
      </c>
      <c r="H1638" s="6" t="s">
        <v>24</v>
      </c>
      <c r="I1638" t="s">
        <v>354</v>
      </c>
      <c r="J1638">
        <v>0</v>
      </c>
      <c r="K1638"/>
      <c r="N1638" t="s">
        <v>20</v>
      </c>
      <c r="P1638" t="s">
        <v>1081</v>
      </c>
      <c r="Q1638" t="s">
        <v>1073</v>
      </c>
      <c r="R1638" t="s">
        <v>1073</v>
      </c>
      <c r="S1638" t="str">
        <f t="shared" si="41"/>
        <v/>
      </c>
    </row>
    <row r="1639" spans="1:19" x14ac:dyDescent="0.15">
      <c r="A1639">
        <v>1638</v>
      </c>
      <c r="B1639">
        <v>2018</v>
      </c>
      <c r="C1639" t="s">
        <v>167</v>
      </c>
      <c r="D1639" t="s">
        <v>168</v>
      </c>
      <c r="F1639" t="s">
        <v>23</v>
      </c>
      <c r="G1639" t="s">
        <v>23</v>
      </c>
      <c r="H1639" t="s">
        <v>16</v>
      </c>
      <c r="I1639" t="s">
        <v>354</v>
      </c>
      <c r="J1639">
        <v>0</v>
      </c>
      <c r="K1639"/>
      <c r="N1639" t="s">
        <v>36</v>
      </c>
      <c r="P1639" t="s">
        <v>1081</v>
      </c>
      <c r="Q1639" t="s">
        <v>1073</v>
      </c>
      <c r="R1639" t="s">
        <v>1073</v>
      </c>
      <c r="S1639" t="str">
        <f t="shared" si="41"/>
        <v/>
      </c>
    </row>
    <row r="1640" spans="1:19" x14ac:dyDescent="0.15">
      <c r="A1640">
        <v>1639</v>
      </c>
      <c r="B1640">
        <v>2018</v>
      </c>
      <c r="C1640" t="s">
        <v>416</v>
      </c>
      <c r="D1640" t="s">
        <v>380</v>
      </c>
      <c r="F1640" t="s">
        <v>23</v>
      </c>
      <c r="G1640" t="s">
        <v>23</v>
      </c>
      <c r="H1640" t="s">
        <v>71</v>
      </c>
      <c r="I1640" t="s">
        <v>548</v>
      </c>
      <c r="J1640">
        <v>800</v>
      </c>
      <c r="K1640"/>
      <c r="N1640" t="s">
        <v>36</v>
      </c>
      <c r="P1640" t="s">
        <v>1073</v>
      </c>
      <c r="Q1640" t="s">
        <v>1073</v>
      </c>
      <c r="R1640" t="s">
        <v>1073</v>
      </c>
      <c r="S1640" t="str">
        <f t="shared" si="41"/>
        <v/>
      </c>
    </row>
    <row r="1641" spans="1:19" x14ac:dyDescent="0.15">
      <c r="A1641">
        <v>1640</v>
      </c>
      <c r="B1641">
        <v>2018</v>
      </c>
      <c r="C1641" t="s">
        <v>214</v>
      </c>
      <c r="D1641" t="s">
        <v>215</v>
      </c>
      <c r="F1641" t="s">
        <v>23</v>
      </c>
      <c r="G1641" t="s">
        <v>23</v>
      </c>
      <c r="H1641" t="s">
        <v>16</v>
      </c>
      <c r="I1641" t="s">
        <v>548</v>
      </c>
      <c r="J1641">
        <v>525</v>
      </c>
      <c r="K1641"/>
      <c r="N1641" t="s">
        <v>36</v>
      </c>
      <c r="P1641" t="s">
        <v>1081</v>
      </c>
      <c r="Q1641" t="s">
        <v>1073</v>
      </c>
      <c r="R1641" t="s">
        <v>1073</v>
      </c>
      <c r="S1641" t="str">
        <f t="shared" si="41"/>
        <v/>
      </c>
    </row>
    <row r="1642" spans="1:19" x14ac:dyDescent="0.15">
      <c r="A1642">
        <v>1641</v>
      </c>
      <c r="B1642">
        <v>2018</v>
      </c>
      <c r="C1642" t="s">
        <v>272</v>
      </c>
      <c r="D1642" t="s">
        <v>273</v>
      </c>
      <c r="F1642" t="s">
        <v>23</v>
      </c>
      <c r="G1642" t="s">
        <v>23</v>
      </c>
      <c r="H1642" t="s">
        <v>24</v>
      </c>
      <c r="I1642" t="s">
        <v>547</v>
      </c>
      <c r="J1642">
        <v>195</v>
      </c>
      <c r="K1642"/>
      <c r="N1642" t="s">
        <v>36</v>
      </c>
      <c r="P1642" t="s">
        <v>1081</v>
      </c>
      <c r="Q1642" t="s">
        <v>1073</v>
      </c>
      <c r="R1642" t="s">
        <v>1073</v>
      </c>
      <c r="S1642" t="str">
        <f t="shared" si="41"/>
        <v/>
      </c>
    </row>
    <row r="1643" spans="1:19" x14ac:dyDescent="0.15">
      <c r="A1643">
        <v>1642</v>
      </c>
      <c r="B1643">
        <v>2018</v>
      </c>
      <c r="C1643" t="s">
        <v>317</v>
      </c>
      <c r="D1643" t="s">
        <v>298</v>
      </c>
      <c r="F1643" t="s">
        <v>23</v>
      </c>
      <c r="G1643" t="s">
        <v>23</v>
      </c>
      <c r="H1643" t="s">
        <v>67</v>
      </c>
      <c r="I1643" t="s">
        <v>546</v>
      </c>
      <c r="J1643">
        <v>585</v>
      </c>
      <c r="K1643"/>
      <c r="N1643" t="s">
        <v>20</v>
      </c>
      <c r="P1643">
        <v>0</v>
      </c>
      <c r="Q1643" t="s">
        <v>1073</v>
      </c>
      <c r="R1643" t="s">
        <v>1073</v>
      </c>
      <c r="S1643" t="str">
        <f t="shared" si="41"/>
        <v/>
      </c>
    </row>
    <row r="1644" spans="1:19" x14ac:dyDescent="0.15">
      <c r="A1644">
        <v>1643</v>
      </c>
      <c r="B1644">
        <v>2018</v>
      </c>
      <c r="C1644" t="s">
        <v>253</v>
      </c>
      <c r="D1644" t="s">
        <v>398</v>
      </c>
      <c r="F1644" t="s">
        <v>23</v>
      </c>
      <c r="G1644" t="s">
        <v>23</v>
      </c>
      <c r="H1644" t="s">
        <v>71</v>
      </c>
      <c r="I1644" t="s">
        <v>546</v>
      </c>
      <c r="J1644">
        <v>585</v>
      </c>
      <c r="K1644"/>
      <c r="N1644" t="s">
        <v>20</v>
      </c>
      <c r="P1644" t="s">
        <v>1073</v>
      </c>
      <c r="Q1644" t="s">
        <v>1073</v>
      </c>
      <c r="R1644" t="s">
        <v>1073</v>
      </c>
      <c r="S1644" t="str">
        <f t="shared" si="41"/>
        <v/>
      </c>
    </row>
    <row r="1645" spans="1:19" x14ac:dyDescent="0.15">
      <c r="A1645">
        <v>1644</v>
      </c>
      <c r="B1645">
        <v>2018</v>
      </c>
      <c r="C1645" t="s">
        <v>505</v>
      </c>
      <c r="D1645" t="s">
        <v>506</v>
      </c>
      <c r="F1645" t="s">
        <v>23</v>
      </c>
      <c r="G1645" t="s">
        <v>23</v>
      </c>
      <c r="H1645" t="s">
        <v>63</v>
      </c>
      <c r="I1645" t="s">
        <v>546</v>
      </c>
      <c r="J1645">
        <v>585</v>
      </c>
      <c r="K1645"/>
      <c r="N1645" t="s">
        <v>36</v>
      </c>
      <c r="P1645">
        <v>0</v>
      </c>
      <c r="Q1645" t="s">
        <v>1073</v>
      </c>
      <c r="R1645" t="s">
        <v>1073</v>
      </c>
      <c r="S1645" t="str">
        <f t="shared" si="41"/>
        <v/>
      </c>
    </row>
    <row r="1646" spans="1:19" x14ac:dyDescent="0.15">
      <c r="A1646">
        <v>1645</v>
      </c>
      <c r="B1646">
        <v>2018</v>
      </c>
      <c r="C1646" t="s">
        <v>243</v>
      </c>
      <c r="D1646" t="s">
        <v>244</v>
      </c>
      <c r="F1646" t="s">
        <v>136</v>
      </c>
      <c r="G1646" t="s">
        <v>43</v>
      </c>
      <c r="H1646" t="s">
        <v>16</v>
      </c>
      <c r="I1646" t="s">
        <v>546</v>
      </c>
      <c r="J1646">
        <v>585</v>
      </c>
      <c r="K1646"/>
      <c r="N1646" t="s">
        <v>36</v>
      </c>
      <c r="P1646">
        <v>0</v>
      </c>
      <c r="Q1646" t="s">
        <v>1073</v>
      </c>
      <c r="R1646" t="s">
        <v>1073</v>
      </c>
      <c r="S1646" t="str">
        <f t="shared" si="41"/>
        <v>NI&gt;10</v>
      </c>
    </row>
    <row r="1647" spans="1:19" x14ac:dyDescent="0.15">
      <c r="A1647">
        <v>1646</v>
      </c>
      <c r="B1647">
        <v>2018</v>
      </c>
      <c r="C1647" t="s">
        <v>822</v>
      </c>
      <c r="D1647" t="s">
        <v>823</v>
      </c>
      <c r="F1647" t="s">
        <v>23</v>
      </c>
      <c r="G1647" t="s">
        <v>23</v>
      </c>
      <c r="H1647" t="s">
        <v>71</v>
      </c>
      <c r="I1647" t="s">
        <v>548</v>
      </c>
      <c r="J1647">
        <v>525</v>
      </c>
      <c r="K1647"/>
      <c r="N1647" t="s">
        <v>36</v>
      </c>
      <c r="P1647" t="s">
        <v>1073</v>
      </c>
      <c r="Q1647" t="s">
        <v>1073</v>
      </c>
      <c r="R1647" t="s">
        <v>1073</v>
      </c>
      <c r="S1647" t="str">
        <f t="shared" si="41"/>
        <v/>
      </c>
    </row>
    <row r="1648" spans="1:19" x14ac:dyDescent="0.15">
      <c r="A1648">
        <v>1647</v>
      </c>
      <c r="B1648">
        <v>2018</v>
      </c>
      <c r="C1648" t="s">
        <v>369</v>
      </c>
      <c r="D1648" t="s">
        <v>370</v>
      </c>
      <c r="F1648" t="s">
        <v>23</v>
      </c>
      <c r="G1648" t="s">
        <v>23</v>
      </c>
      <c r="H1648" t="s">
        <v>16</v>
      </c>
      <c r="I1648" t="s">
        <v>546</v>
      </c>
      <c r="J1648">
        <v>585</v>
      </c>
      <c r="K1648"/>
      <c r="N1648" t="s">
        <v>20</v>
      </c>
      <c r="P1648" t="s">
        <v>1084</v>
      </c>
      <c r="Q1648" t="s">
        <v>1073</v>
      </c>
      <c r="R1648" t="s">
        <v>1073</v>
      </c>
      <c r="S1648" t="str">
        <f t="shared" si="41"/>
        <v/>
      </c>
    </row>
    <row r="1649" spans="1:19" x14ac:dyDescent="0.15">
      <c r="A1649">
        <v>1648</v>
      </c>
      <c r="B1649">
        <v>2018</v>
      </c>
      <c r="C1649" t="s">
        <v>216</v>
      </c>
      <c r="D1649" t="s">
        <v>217</v>
      </c>
      <c r="F1649" t="s">
        <v>23</v>
      </c>
      <c r="G1649" t="s">
        <v>23</v>
      </c>
      <c r="H1649" t="s">
        <v>71</v>
      </c>
      <c r="I1649" t="s">
        <v>546</v>
      </c>
      <c r="J1649">
        <v>585</v>
      </c>
      <c r="K1649"/>
      <c r="N1649" t="s">
        <v>36</v>
      </c>
      <c r="P1649" t="s">
        <v>1073</v>
      </c>
      <c r="Q1649" t="s">
        <v>1073</v>
      </c>
      <c r="R1649" t="s">
        <v>1073</v>
      </c>
      <c r="S1649" t="str">
        <f t="shared" si="41"/>
        <v/>
      </c>
    </row>
    <row r="1650" spans="1:19" x14ac:dyDescent="0.15">
      <c r="A1650">
        <v>1649</v>
      </c>
      <c r="B1650">
        <v>2018</v>
      </c>
      <c r="C1650" t="s">
        <v>369</v>
      </c>
      <c r="D1650" t="s">
        <v>370</v>
      </c>
      <c r="F1650" t="s">
        <v>23</v>
      </c>
      <c r="G1650" t="s">
        <v>23</v>
      </c>
      <c r="H1650" t="s">
        <v>24</v>
      </c>
      <c r="I1650" t="s">
        <v>547</v>
      </c>
      <c r="J1650">
        <v>195</v>
      </c>
      <c r="K1650"/>
      <c r="N1650" t="s">
        <v>36</v>
      </c>
      <c r="P1650" t="s">
        <v>1084</v>
      </c>
      <c r="Q1650" t="s">
        <v>1073</v>
      </c>
      <c r="R1650" t="s">
        <v>1073</v>
      </c>
      <c r="S1650" t="str">
        <f t="shared" si="41"/>
        <v/>
      </c>
    </row>
    <row r="1651" spans="1:19" x14ac:dyDescent="0.15">
      <c r="A1651">
        <v>1650</v>
      </c>
      <c r="B1651">
        <v>2018</v>
      </c>
      <c r="C1651" t="s">
        <v>130</v>
      </c>
      <c r="D1651" t="s">
        <v>715</v>
      </c>
      <c r="F1651" t="s">
        <v>23</v>
      </c>
      <c r="G1651" t="s">
        <v>23</v>
      </c>
      <c r="H1651" t="s">
        <v>71</v>
      </c>
      <c r="I1651" t="s">
        <v>548</v>
      </c>
      <c r="J1651">
        <v>525</v>
      </c>
      <c r="K1651"/>
      <c r="N1651" t="s">
        <v>36</v>
      </c>
      <c r="P1651" t="s">
        <v>1073</v>
      </c>
      <c r="Q1651" t="s">
        <v>1073</v>
      </c>
      <c r="R1651" t="s">
        <v>1073</v>
      </c>
      <c r="S1651" t="str">
        <f t="shared" si="41"/>
        <v/>
      </c>
    </row>
    <row r="1652" spans="1:19" x14ac:dyDescent="0.15">
      <c r="A1652">
        <v>1651</v>
      </c>
      <c r="B1652">
        <v>2018</v>
      </c>
      <c r="C1652" t="s">
        <v>825</v>
      </c>
      <c r="D1652" t="s">
        <v>295</v>
      </c>
      <c r="F1652" t="s">
        <v>23</v>
      </c>
      <c r="G1652" t="s">
        <v>23</v>
      </c>
      <c r="H1652" s="6" t="s">
        <v>49</v>
      </c>
      <c r="I1652" t="s">
        <v>548</v>
      </c>
      <c r="J1652">
        <v>525</v>
      </c>
      <c r="K1652"/>
      <c r="N1652" t="s">
        <v>36</v>
      </c>
      <c r="P1652">
        <v>0</v>
      </c>
      <c r="Q1652" t="s">
        <v>1073</v>
      </c>
      <c r="R1652" t="s">
        <v>1073</v>
      </c>
      <c r="S1652" t="str">
        <f t="shared" si="41"/>
        <v/>
      </c>
    </row>
    <row r="1653" spans="1:19" x14ac:dyDescent="0.15">
      <c r="A1653">
        <v>1652</v>
      </c>
      <c r="B1653">
        <v>2018</v>
      </c>
      <c r="C1653" t="s">
        <v>270</v>
      </c>
      <c r="D1653" t="s">
        <v>284</v>
      </c>
      <c r="F1653" t="s">
        <v>23</v>
      </c>
      <c r="G1653" t="s">
        <v>23</v>
      </c>
      <c r="H1653" t="s">
        <v>71</v>
      </c>
      <c r="I1653" t="s">
        <v>546</v>
      </c>
      <c r="J1653">
        <v>585</v>
      </c>
      <c r="K1653"/>
      <c r="N1653" t="s">
        <v>36</v>
      </c>
      <c r="P1653" t="s">
        <v>1073</v>
      </c>
      <c r="Q1653" t="s">
        <v>1073</v>
      </c>
      <c r="R1653" t="s">
        <v>1073</v>
      </c>
      <c r="S1653" t="str">
        <f t="shared" si="41"/>
        <v/>
      </c>
    </row>
    <row r="1654" spans="1:19" x14ac:dyDescent="0.15">
      <c r="A1654">
        <v>1653</v>
      </c>
      <c r="B1654">
        <v>2018</v>
      </c>
      <c r="C1654" t="s">
        <v>501</v>
      </c>
      <c r="D1654" t="s">
        <v>502</v>
      </c>
      <c r="F1654" t="s">
        <v>403</v>
      </c>
      <c r="G1654" t="s">
        <v>35</v>
      </c>
      <c r="H1654" t="s">
        <v>71</v>
      </c>
      <c r="I1654" t="s">
        <v>546</v>
      </c>
      <c r="J1654">
        <v>585</v>
      </c>
      <c r="K1654"/>
      <c r="N1654" t="s">
        <v>36</v>
      </c>
      <c r="P1654" t="s">
        <v>1073</v>
      </c>
      <c r="Q1654" t="s">
        <v>1073</v>
      </c>
      <c r="R1654" t="s">
        <v>1073</v>
      </c>
      <c r="S1654" t="str">
        <f t="shared" si="41"/>
        <v/>
      </c>
    </row>
    <row r="1655" spans="1:19" x14ac:dyDescent="0.15">
      <c r="A1655">
        <v>1654</v>
      </c>
      <c r="B1655">
        <v>2018</v>
      </c>
      <c r="C1655" t="s">
        <v>39</v>
      </c>
      <c r="D1655" t="s">
        <v>40</v>
      </c>
      <c r="F1655" t="s">
        <v>23</v>
      </c>
      <c r="G1655" t="s">
        <v>23</v>
      </c>
      <c r="H1655" t="s">
        <v>24</v>
      </c>
      <c r="I1655" t="s">
        <v>547</v>
      </c>
      <c r="J1655">
        <v>195</v>
      </c>
      <c r="K1655"/>
      <c r="N1655" t="s">
        <v>36</v>
      </c>
      <c r="P1655" t="s">
        <v>1081</v>
      </c>
      <c r="Q1655" t="s">
        <v>1073</v>
      </c>
      <c r="R1655" t="s">
        <v>1073</v>
      </c>
      <c r="S1655" t="str">
        <f t="shared" si="41"/>
        <v/>
      </c>
    </row>
    <row r="1656" spans="1:19" x14ac:dyDescent="0.15">
      <c r="A1656">
        <v>1655</v>
      </c>
      <c r="B1656">
        <v>2018</v>
      </c>
      <c r="C1656" t="s">
        <v>826</v>
      </c>
      <c r="D1656" t="s">
        <v>827</v>
      </c>
      <c r="F1656" t="s">
        <v>23</v>
      </c>
      <c r="G1656" t="s">
        <v>23</v>
      </c>
      <c r="H1656" s="6" t="s">
        <v>49</v>
      </c>
      <c r="I1656" t="s">
        <v>546</v>
      </c>
      <c r="J1656">
        <v>585</v>
      </c>
      <c r="K1656"/>
      <c r="N1656" t="s">
        <v>20</v>
      </c>
      <c r="P1656">
        <v>0</v>
      </c>
      <c r="Q1656" t="s">
        <v>1073</v>
      </c>
      <c r="R1656" t="s">
        <v>1073</v>
      </c>
      <c r="S1656" t="str">
        <f t="shared" si="41"/>
        <v/>
      </c>
    </row>
    <row r="1657" spans="1:19" x14ac:dyDescent="0.15">
      <c r="A1657">
        <v>1656</v>
      </c>
      <c r="B1657">
        <v>2018</v>
      </c>
      <c r="C1657" t="s">
        <v>718</v>
      </c>
      <c r="D1657" t="s">
        <v>719</v>
      </c>
      <c r="F1657" t="s">
        <v>23</v>
      </c>
      <c r="G1657" t="s">
        <v>23</v>
      </c>
      <c r="H1657" s="6" t="s">
        <v>49</v>
      </c>
      <c r="I1657" t="s">
        <v>546</v>
      </c>
      <c r="J1657">
        <v>585</v>
      </c>
      <c r="K1657"/>
      <c r="N1657" t="s">
        <v>36</v>
      </c>
      <c r="P1657">
        <v>0</v>
      </c>
      <c r="Q1657" t="s">
        <v>1073</v>
      </c>
      <c r="R1657" t="s">
        <v>1073</v>
      </c>
      <c r="S1657" t="str">
        <f t="shared" si="41"/>
        <v/>
      </c>
    </row>
    <row r="1658" spans="1:19" x14ac:dyDescent="0.15">
      <c r="A1658">
        <v>1657</v>
      </c>
      <c r="B1658">
        <v>2018</v>
      </c>
      <c r="C1658" t="s">
        <v>828</v>
      </c>
      <c r="D1658" t="s">
        <v>829</v>
      </c>
      <c r="F1658" t="s">
        <v>23</v>
      </c>
      <c r="G1658" t="s">
        <v>23</v>
      </c>
      <c r="H1658" t="s">
        <v>16</v>
      </c>
      <c r="I1658" t="s">
        <v>548</v>
      </c>
      <c r="J1658">
        <v>525</v>
      </c>
      <c r="K1658"/>
      <c r="N1658" t="s">
        <v>20</v>
      </c>
      <c r="P1658" t="s">
        <v>1085</v>
      </c>
      <c r="Q1658" t="s">
        <v>1082</v>
      </c>
      <c r="R1658" t="s">
        <v>1083</v>
      </c>
      <c r="S1658" t="str">
        <f t="shared" si="41"/>
        <v/>
      </c>
    </row>
    <row r="1659" spans="1:19" x14ac:dyDescent="0.15">
      <c r="A1659">
        <v>1658</v>
      </c>
      <c r="B1659">
        <v>2018</v>
      </c>
      <c r="F1659" t="s">
        <v>50</v>
      </c>
      <c r="G1659" t="s">
        <v>50</v>
      </c>
      <c r="H1659" s="6" t="s">
        <v>71</v>
      </c>
      <c r="I1659" t="s">
        <v>550</v>
      </c>
      <c r="J1659">
        <v>0</v>
      </c>
      <c r="K1659"/>
      <c r="N1659" t="s">
        <v>36</v>
      </c>
      <c r="P1659" t="s">
        <v>1073</v>
      </c>
      <c r="Q1659" t="s">
        <v>1073</v>
      </c>
      <c r="R1659" t="s">
        <v>1073</v>
      </c>
      <c r="S1659" t="str">
        <f t="shared" si="41"/>
        <v/>
      </c>
    </row>
    <row r="1660" spans="1:19" x14ac:dyDescent="0.15">
      <c r="A1660">
        <v>1659</v>
      </c>
      <c r="B1660">
        <v>2018</v>
      </c>
      <c r="C1660" t="s">
        <v>21</v>
      </c>
      <c r="D1660" t="s">
        <v>22</v>
      </c>
      <c r="F1660" t="s">
        <v>23</v>
      </c>
      <c r="G1660" t="s">
        <v>23</v>
      </c>
      <c r="H1660" t="s">
        <v>24</v>
      </c>
      <c r="I1660" t="s">
        <v>547</v>
      </c>
      <c r="J1660">
        <v>295</v>
      </c>
      <c r="K1660"/>
      <c r="N1660" t="s">
        <v>20</v>
      </c>
      <c r="P1660" t="s">
        <v>1081</v>
      </c>
      <c r="Q1660" t="s">
        <v>1073</v>
      </c>
      <c r="R1660" t="s">
        <v>1073</v>
      </c>
      <c r="S1660" t="str">
        <f t="shared" si="41"/>
        <v/>
      </c>
    </row>
    <row r="1661" spans="1:19" x14ac:dyDescent="0.15">
      <c r="A1661">
        <v>1660</v>
      </c>
      <c r="B1661">
        <v>2018</v>
      </c>
      <c r="C1661" t="s">
        <v>321</v>
      </c>
      <c r="D1661" t="s">
        <v>432</v>
      </c>
      <c r="F1661" t="s">
        <v>23</v>
      </c>
      <c r="G1661" t="s">
        <v>23</v>
      </c>
      <c r="H1661" t="s">
        <v>16</v>
      </c>
      <c r="I1661" t="s">
        <v>548</v>
      </c>
      <c r="J1661">
        <v>525</v>
      </c>
      <c r="K1661"/>
      <c r="N1661" t="s">
        <v>36</v>
      </c>
      <c r="P1661" t="s">
        <v>1084</v>
      </c>
      <c r="Q1661" t="s">
        <v>1073</v>
      </c>
      <c r="R1661" t="s">
        <v>1073</v>
      </c>
      <c r="S1661" t="str">
        <f t="shared" si="41"/>
        <v/>
      </c>
    </row>
    <row r="1662" spans="1:19" x14ac:dyDescent="0.15">
      <c r="A1662">
        <v>1661</v>
      </c>
      <c r="B1662">
        <v>2018</v>
      </c>
      <c r="C1662" t="s">
        <v>206</v>
      </c>
      <c r="D1662" t="s">
        <v>223</v>
      </c>
      <c r="F1662" t="s">
        <v>23</v>
      </c>
      <c r="G1662" t="s">
        <v>23</v>
      </c>
      <c r="H1662" t="s">
        <v>24</v>
      </c>
      <c r="I1662" t="s">
        <v>25</v>
      </c>
      <c r="J1662">
        <v>175</v>
      </c>
      <c r="K1662"/>
      <c r="N1662" t="s">
        <v>36</v>
      </c>
      <c r="P1662" t="s">
        <v>1081</v>
      </c>
      <c r="Q1662" t="s">
        <v>1073</v>
      </c>
      <c r="R1662" t="s">
        <v>1073</v>
      </c>
      <c r="S1662" t="str">
        <f t="shared" si="41"/>
        <v/>
      </c>
    </row>
    <row r="1663" spans="1:19" x14ac:dyDescent="0.15">
      <c r="A1663">
        <v>1662</v>
      </c>
      <c r="B1663">
        <v>2018</v>
      </c>
      <c r="C1663" t="s">
        <v>830</v>
      </c>
      <c r="D1663" t="s">
        <v>754</v>
      </c>
      <c r="F1663" t="s">
        <v>23</v>
      </c>
      <c r="G1663" t="s">
        <v>23</v>
      </c>
      <c r="H1663" t="s">
        <v>71</v>
      </c>
      <c r="I1663" t="s">
        <v>546</v>
      </c>
      <c r="J1663">
        <v>585</v>
      </c>
      <c r="K1663"/>
      <c r="N1663" t="s">
        <v>36</v>
      </c>
      <c r="P1663" t="s">
        <v>1073</v>
      </c>
      <c r="Q1663" t="s">
        <v>1073</v>
      </c>
      <c r="R1663" t="s">
        <v>1073</v>
      </c>
      <c r="S1663" t="str">
        <f t="shared" si="41"/>
        <v/>
      </c>
    </row>
    <row r="1664" spans="1:19" x14ac:dyDescent="0.15">
      <c r="A1664">
        <v>1663</v>
      </c>
      <c r="B1664">
        <v>2018</v>
      </c>
      <c r="C1664" t="s">
        <v>56</v>
      </c>
      <c r="D1664" t="s">
        <v>57</v>
      </c>
      <c r="F1664" t="s">
        <v>23</v>
      </c>
      <c r="G1664" t="s">
        <v>23</v>
      </c>
      <c r="H1664" t="s">
        <v>24</v>
      </c>
      <c r="I1664" t="s">
        <v>547</v>
      </c>
      <c r="J1664">
        <v>195</v>
      </c>
      <c r="K1664"/>
      <c r="N1664" t="s">
        <v>20</v>
      </c>
      <c r="P1664" t="s">
        <v>1081</v>
      </c>
      <c r="Q1664" t="s">
        <v>1073</v>
      </c>
      <c r="R1664" t="s">
        <v>1073</v>
      </c>
      <c r="S1664" t="str">
        <f t="shared" si="41"/>
        <v/>
      </c>
    </row>
    <row r="1665" spans="1:19" x14ac:dyDescent="0.15">
      <c r="A1665">
        <v>1664</v>
      </c>
      <c r="B1665">
        <v>2018</v>
      </c>
      <c r="C1665" t="s">
        <v>831</v>
      </c>
      <c r="D1665" t="s">
        <v>259</v>
      </c>
      <c r="F1665" t="s">
        <v>23</v>
      </c>
      <c r="G1665" t="s">
        <v>23</v>
      </c>
      <c r="H1665" t="s">
        <v>71</v>
      </c>
      <c r="I1665" t="s">
        <v>546</v>
      </c>
      <c r="J1665">
        <v>685</v>
      </c>
      <c r="K1665"/>
      <c r="N1665" t="s">
        <v>36</v>
      </c>
      <c r="P1665" t="s">
        <v>1073</v>
      </c>
      <c r="Q1665" t="s">
        <v>1073</v>
      </c>
      <c r="R1665" t="s">
        <v>1073</v>
      </c>
      <c r="S1665" t="str">
        <f t="shared" si="41"/>
        <v/>
      </c>
    </row>
    <row r="1666" spans="1:19" x14ac:dyDescent="0.15">
      <c r="A1666">
        <v>1665</v>
      </c>
      <c r="B1666">
        <v>2018</v>
      </c>
      <c r="C1666" t="s">
        <v>518</v>
      </c>
      <c r="D1666" t="s">
        <v>286</v>
      </c>
      <c r="F1666" t="s">
        <v>23</v>
      </c>
      <c r="G1666" t="s">
        <v>23</v>
      </c>
      <c r="H1666" t="s">
        <v>63</v>
      </c>
      <c r="I1666" t="s">
        <v>548</v>
      </c>
      <c r="J1666">
        <v>525</v>
      </c>
      <c r="K1666"/>
      <c r="N1666" t="s">
        <v>36</v>
      </c>
      <c r="P1666" t="s">
        <v>1073</v>
      </c>
      <c r="Q1666" t="s">
        <v>1073</v>
      </c>
      <c r="R1666" t="s">
        <v>1073</v>
      </c>
      <c r="S1666" t="str">
        <f t="shared" ref="S1666:S1729" si="42">IF(ISNUMBER(SEARCH(F1666,$AF$12)),"","NI&gt;10")</f>
        <v/>
      </c>
    </row>
    <row r="1667" spans="1:19" x14ac:dyDescent="0.15">
      <c r="A1667">
        <v>1666</v>
      </c>
      <c r="B1667">
        <v>2018</v>
      </c>
      <c r="C1667" t="s">
        <v>304</v>
      </c>
      <c r="D1667" t="s">
        <v>305</v>
      </c>
      <c r="F1667" t="s">
        <v>23</v>
      </c>
      <c r="G1667" t="s">
        <v>23</v>
      </c>
      <c r="H1667" s="6" t="s">
        <v>49</v>
      </c>
      <c r="I1667" t="s">
        <v>547</v>
      </c>
      <c r="J1667">
        <v>195</v>
      </c>
      <c r="K1667"/>
      <c r="N1667" t="s">
        <v>20</v>
      </c>
      <c r="P1667" t="s">
        <v>1084</v>
      </c>
      <c r="Q1667" t="s">
        <v>1073</v>
      </c>
      <c r="R1667" t="s">
        <v>1073</v>
      </c>
      <c r="S1667" t="str">
        <f t="shared" si="42"/>
        <v/>
      </c>
    </row>
    <row r="1668" spans="1:19" x14ac:dyDescent="0.15">
      <c r="A1668">
        <v>1667</v>
      </c>
      <c r="B1668">
        <v>2018</v>
      </c>
      <c r="C1668" t="s">
        <v>586</v>
      </c>
      <c r="D1668" t="s">
        <v>725</v>
      </c>
      <c r="F1668" t="s">
        <v>1090</v>
      </c>
      <c r="G1668" t="s">
        <v>35</v>
      </c>
      <c r="H1668" t="s">
        <v>16</v>
      </c>
      <c r="I1668" t="s">
        <v>546</v>
      </c>
      <c r="J1668">
        <v>585</v>
      </c>
      <c r="K1668"/>
      <c r="N1668" t="s">
        <v>36</v>
      </c>
      <c r="P1668" t="s">
        <v>1073</v>
      </c>
      <c r="Q1668" t="s">
        <v>1073</v>
      </c>
      <c r="R1668" t="s">
        <v>1073</v>
      </c>
      <c r="S1668" t="str">
        <f t="shared" si="42"/>
        <v>NI&gt;10</v>
      </c>
    </row>
    <row r="1669" spans="1:19" x14ac:dyDescent="0.15">
      <c r="A1669">
        <v>1668</v>
      </c>
      <c r="B1669">
        <v>2018</v>
      </c>
      <c r="D1669" t="s">
        <v>246</v>
      </c>
      <c r="F1669" t="s">
        <v>23</v>
      </c>
      <c r="G1669" t="s">
        <v>23</v>
      </c>
      <c r="H1669" s="6" t="s">
        <v>71</v>
      </c>
      <c r="I1669" t="s">
        <v>546</v>
      </c>
      <c r="J1669">
        <v>585</v>
      </c>
      <c r="K1669"/>
      <c r="N1669" t="s">
        <v>36</v>
      </c>
      <c r="P1669" t="s">
        <v>1073</v>
      </c>
      <c r="Q1669" t="s">
        <v>1073</v>
      </c>
      <c r="R1669" t="s">
        <v>1073</v>
      </c>
      <c r="S1669" t="str">
        <f t="shared" si="42"/>
        <v/>
      </c>
    </row>
    <row r="1670" spans="1:19" x14ac:dyDescent="0.15">
      <c r="A1670">
        <v>1669</v>
      </c>
      <c r="B1670">
        <v>2018</v>
      </c>
      <c r="C1670" t="s">
        <v>75</v>
      </c>
      <c r="D1670" t="s">
        <v>76</v>
      </c>
      <c r="F1670" t="s">
        <v>23</v>
      </c>
      <c r="G1670" t="s">
        <v>23</v>
      </c>
      <c r="H1670" t="s">
        <v>16</v>
      </c>
      <c r="I1670" t="s">
        <v>548</v>
      </c>
      <c r="J1670">
        <v>525</v>
      </c>
      <c r="K1670"/>
      <c r="N1670" t="s">
        <v>36</v>
      </c>
      <c r="P1670" t="s">
        <v>1081</v>
      </c>
      <c r="Q1670" t="s">
        <v>1073</v>
      </c>
      <c r="R1670" t="s">
        <v>1073</v>
      </c>
      <c r="S1670" t="str">
        <f t="shared" si="42"/>
        <v/>
      </c>
    </row>
    <row r="1671" spans="1:19" x14ac:dyDescent="0.15">
      <c r="A1671">
        <v>1670</v>
      </c>
      <c r="B1671">
        <v>2018</v>
      </c>
      <c r="C1671" t="s">
        <v>331</v>
      </c>
      <c r="D1671" t="s">
        <v>246</v>
      </c>
      <c r="F1671" t="s">
        <v>23</v>
      </c>
      <c r="G1671" t="s">
        <v>23</v>
      </c>
      <c r="H1671" t="s">
        <v>16</v>
      </c>
      <c r="I1671" t="s">
        <v>546</v>
      </c>
      <c r="J1671">
        <v>585</v>
      </c>
      <c r="K1671"/>
      <c r="N1671" t="s">
        <v>36</v>
      </c>
      <c r="P1671" t="s">
        <v>1081</v>
      </c>
      <c r="Q1671" t="s">
        <v>1073</v>
      </c>
      <c r="R1671" t="s">
        <v>1073</v>
      </c>
      <c r="S1671" t="str">
        <f t="shared" si="42"/>
        <v/>
      </c>
    </row>
    <row r="1672" spans="1:19" x14ac:dyDescent="0.15">
      <c r="A1672">
        <v>1671</v>
      </c>
      <c r="B1672">
        <v>2018</v>
      </c>
      <c r="C1672" t="s">
        <v>258</v>
      </c>
      <c r="D1672" t="s">
        <v>101</v>
      </c>
      <c r="F1672" t="s">
        <v>23</v>
      </c>
      <c r="G1672" t="s">
        <v>23</v>
      </c>
      <c r="H1672" t="s">
        <v>60</v>
      </c>
      <c r="I1672" t="s">
        <v>547</v>
      </c>
      <c r="J1672">
        <v>295</v>
      </c>
      <c r="K1672"/>
      <c r="N1672" t="s">
        <v>36</v>
      </c>
      <c r="P1672" t="s">
        <v>1081</v>
      </c>
      <c r="Q1672" t="s">
        <v>1073</v>
      </c>
      <c r="R1672" t="s">
        <v>1073</v>
      </c>
      <c r="S1672" t="str">
        <f t="shared" si="42"/>
        <v/>
      </c>
    </row>
    <row r="1673" spans="1:19" x14ac:dyDescent="0.15">
      <c r="A1673">
        <v>1672</v>
      </c>
      <c r="B1673">
        <v>2018</v>
      </c>
      <c r="C1673" t="s">
        <v>258</v>
      </c>
      <c r="D1673" t="s">
        <v>101</v>
      </c>
      <c r="F1673" t="s">
        <v>23</v>
      </c>
      <c r="G1673" t="s">
        <v>23</v>
      </c>
      <c r="H1673" t="s">
        <v>24</v>
      </c>
      <c r="I1673" t="s">
        <v>25</v>
      </c>
      <c r="J1673">
        <v>275</v>
      </c>
      <c r="K1673"/>
      <c r="N1673" t="s">
        <v>36</v>
      </c>
      <c r="P1673" t="s">
        <v>1081</v>
      </c>
      <c r="Q1673" t="s">
        <v>1073</v>
      </c>
      <c r="R1673" t="s">
        <v>1073</v>
      </c>
      <c r="S1673" t="str">
        <f t="shared" si="42"/>
        <v/>
      </c>
    </row>
    <row r="1674" spans="1:19" x14ac:dyDescent="0.15">
      <c r="A1674">
        <v>1673</v>
      </c>
      <c r="B1674">
        <v>2018</v>
      </c>
      <c r="C1674" t="s">
        <v>77</v>
      </c>
      <c r="D1674" t="s">
        <v>78</v>
      </c>
      <c r="F1674" t="s">
        <v>78</v>
      </c>
      <c r="G1674" t="s">
        <v>35</v>
      </c>
      <c r="H1674" s="6" t="s">
        <v>49</v>
      </c>
      <c r="I1674" t="s">
        <v>546</v>
      </c>
      <c r="J1674">
        <v>685</v>
      </c>
      <c r="K1674"/>
      <c r="N1674" t="s">
        <v>36</v>
      </c>
      <c r="P1674" t="s">
        <v>1073</v>
      </c>
      <c r="Q1674" t="s">
        <v>1073</v>
      </c>
      <c r="R1674" t="s">
        <v>1073</v>
      </c>
      <c r="S1674" t="str">
        <f t="shared" si="42"/>
        <v>NI&gt;10</v>
      </c>
    </row>
    <row r="1675" spans="1:19" x14ac:dyDescent="0.15">
      <c r="A1675">
        <v>1674</v>
      </c>
      <c r="B1675">
        <v>2018</v>
      </c>
      <c r="C1675" t="s">
        <v>258</v>
      </c>
      <c r="D1675" t="s">
        <v>427</v>
      </c>
      <c r="F1675" t="s">
        <v>23</v>
      </c>
      <c r="G1675" t="s">
        <v>23</v>
      </c>
      <c r="H1675" t="s">
        <v>24</v>
      </c>
      <c r="I1675" t="s">
        <v>25</v>
      </c>
      <c r="J1675">
        <v>275</v>
      </c>
      <c r="K1675"/>
      <c r="N1675" t="s">
        <v>36</v>
      </c>
      <c r="P1675" t="s">
        <v>1081</v>
      </c>
      <c r="Q1675" t="s">
        <v>1073</v>
      </c>
      <c r="R1675" t="s">
        <v>1073</v>
      </c>
      <c r="S1675" t="str">
        <f t="shared" si="42"/>
        <v/>
      </c>
    </row>
    <row r="1676" spans="1:19" x14ac:dyDescent="0.15">
      <c r="A1676">
        <v>1675</v>
      </c>
      <c r="B1676">
        <v>2018</v>
      </c>
      <c r="C1676" t="s">
        <v>832</v>
      </c>
      <c r="D1676" t="s">
        <v>101</v>
      </c>
      <c r="F1676" t="s">
        <v>23</v>
      </c>
      <c r="G1676" t="s">
        <v>23</v>
      </c>
      <c r="H1676" t="s">
        <v>71</v>
      </c>
      <c r="I1676" t="s">
        <v>546</v>
      </c>
      <c r="J1676">
        <v>1100</v>
      </c>
      <c r="K1676"/>
      <c r="N1676" t="s">
        <v>50</v>
      </c>
      <c r="P1676" t="s">
        <v>1073</v>
      </c>
      <c r="Q1676" t="s">
        <v>1073</v>
      </c>
      <c r="R1676" t="s">
        <v>1073</v>
      </c>
      <c r="S1676" t="str">
        <f t="shared" si="42"/>
        <v/>
      </c>
    </row>
    <row r="1677" spans="1:19" x14ac:dyDescent="0.15">
      <c r="A1677">
        <v>1676</v>
      </c>
      <c r="B1677">
        <v>2018</v>
      </c>
      <c r="C1677" t="s">
        <v>79</v>
      </c>
      <c r="D1677" t="s">
        <v>78</v>
      </c>
      <c r="F1677" t="s">
        <v>78</v>
      </c>
      <c r="G1677" t="s">
        <v>35</v>
      </c>
      <c r="H1677" t="s">
        <v>16</v>
      </c>
      <c r="I1677" t="s">
        <v>546</v>
      </c>
      <c r="J1677">
        <v>585</v>
      </c>
      <c r="K1677"/>
      <c r="N1677" t="s">
        <v>20</v>
      </c>
      <c r="P1677" t="s">
        <v>1073</v>
      </c>
      <c r="Q1677" t="s">
        <v>1073</v>
      </c>
      <c r="R1677" t="s">
        <v>1073</v>
      </c>
      <c r="S1677" t="str">
        <f t="shared" si="42"/>
        <v>NI&gt;10</v>
      </c>
    </row>
    <row r="1678" spans="1:19" x14ac:dyDescent="0.15">
      <c r="A1678">
        <v>1677</v>
      </c>
      <c r="B1678">
        <v>2018</v>
      </c>
      <c r="C1678" t="s">
        <v>661</v>
      </c>
      <c r="D1678" t="s">
        <v>662</v>
      </c>
      <c r="F1678" t="s">
        <v>23</v>
      </c>
      <c r="G1678" t="s">
        <v>23</v>
      </c>
      <c r="H1678" s="6" t="s">
        <v>24</v>
      </c>
      <c r="I1678" t="s">
        <v>547</v>
      </c>
      <c r="J1678">
        <v>195</v>
      </c>
      <c r="K1678"/>
      <c r="N1678" t="s">
        <v>36</v>
      </c>
      <c r="P1678" t="s">
        <v>1081</v>
      </c>
      <c r="Q1678" t="s">
        <v>1073</v>
      </c>
      <c r="R1678" t="s">
        <v>1073</v>
      </c>
      <c r="S1678" t="str">
        <f t="shared" si="42"/>
        <v/>
      </c>
    </row>
    <row r="1679" spans="1:19" x14ac:dyDescent="0.15">
      <c r="A1679">
        <v>1678</v>
      </c>
      <c r="B1679">
        <v>2018</v>
      </c>
      <c r="C1679" t="s">
        <v>45</v>
      </c>
      <c r="D1679" t="s">
        <v>46</v>
      </c>
      <c r="F1679" t="s">
        <v>47</v>
      </c>
      <c r="G1679" t="s">
        <v>48</v>
      </c>
      <c r="H1679" s="6" t="s">
        <v>49</v>
      </c>
      <c r="I1679" t="s">
        <v>546</v>
      </c>
      <c r="J1679">
        <v>660</v>
      </c>
      <c r="K1679"/>
      <c r="N1679" t="s">
        <v>36</v>
      </c>
      <c r="P1679">
        <v>0</v>
      </c>
      <c r="Q1679" t="s">
        <v>1073</v>
      </c>
      <c r="R1679" t="s">
        <v>1073</v>
      </c>
      <c r="S1679" t="str">
        <f t="shared" si="42"/>
        <v>NI&gt;10</v>
      </c>
    </row>
    <row r="1680" spans="1:19" x14ac:dyDescent="0.15">
      <c r="A1680">
        <v>1679</v>
      </c>
      <c r="B1680">
        <v>2018</v>
      </c>
      <c r="C1680" t="s">
        <v>45</v>
      </c>
      <c r="D1680" t="s">
        <v>46</v>
      </c>
      <c r="F1680" t="s">
        <v>47</v>
      </c>
      <c r="G1680" t="s">
        <v>48</v>
      </c>
      <c r="H1680" s="6" t="s">
        <v>49</v>
      </c>
      <c r="I1680" t="s">
        <v>354</v>
      </c>
      <c r="J1680">
        <v>0</v>
      </c>
      <c r="K1680"/>
      <c r="N1680" t="s">
        <v>20</v>
      </c>
      <c r="P1680">
        <v>0</v>
      </c>
      <c r="Q1680" t="s">
        <v>1073</v>
      </c>
      <c r="R1680" t="s">
        <v>1073</v>
      </c>
      <c r="S1680" t="str">
        <f t="shared" si="42"/>
        <v>NI&gt;10</v>
      </c>
    </row>
    <row r="1681" spans="1:19" x14ac:dyDescent="0.15">
      <c r="A1681">
        <v>1680</v>
      </c>
      <c r="B1681">
        <v>2018</v>
      </c>
      <c r="C1681" t="s">
        <v>132</v>
      </c>
      <c r="D1681" t="s">
        <v>133</v>
      </c>
      <c r="F1681" t="s">
        <v>23</v>
      </c>
      <c r="G1681" t="s">
        <v>23</v>
      </c>
      <c r="H1681" s="6" t="s">
        <v>24</v>
      </c>
      <c r="I1681" t="s">
        <v>547</v>
      </c>
      <c r="J1681">
        <v>195</v>
      </c>
      <c r="K1681"/>
      <c r="N1681" t="s">
        <v>36</v>
      </c>
      <c r="P1681" t="s">
        <v>1081</v>
      </c>
      <c r="Q1681" t="s">
        <v>1073</v>
      </c>
      <c r="R1681" t="s">
        <v>1073</v>
      </c>
      <c r="S1681" t="str">
        <f t="shared" si="42"/>
        <v/>
      </c>
    </row>
    <row r="1682" spans="1:19" x14ac:dyDescent="0.15">
      <c r="A1682">
        <v>1681</v>
      </c>
      <c r="B1682">
        <v>2018</v>
      </c>
      <c r="C1682" t="s">
        <v>258</v>
      </c>
      <c r="D1682" t="s">
        <v>101</v>
      </c>
      <c r="F1682" t="s">
        <v>23</v>
      </c>
      <c r="G1682" t="s">
        <v>23</v>
      </c>
      <c r="H1682" t="s">
        <v>24</v>
      </c>
      <c r="I1682" t="s">
        <v>547</v>
      </c>
      <c r="J1682">
        <v>295</v>
      </c>
      <c r="K1682"/>
      <c r="N1682" t="s">
        <v>36</v>
      </c>
      <c r="P1682" t="s">
        <v>1081</v>
      </c>
      <c r="Q1682" t="s">
        <v>1073</v>
      </c>
      <c r="R1682" t="s">
        <v>1073</v>
      </c>
      <c r="S1682" t="str">
        <f t="shared" si="42"/>
        <v/>
      </c>
    </row>
    <row r="1683" spans="1:19" x14ac:dyDescent="0.15">
      <c r="A1683">
        <v>1682</v>
      </c>
      <c r="B1683">
        <v>2018</v>
      </c>
      <c r="C1683" t="s">
        <v>416</v>
      </c>
      <c r="D1683" t="s">
        <v>380</v>
      </c>
      <c r="F1683" t="s">
        <v>23</v>
      </c>
      <c r="G1683" t="s">
        <v>23</v>
      </c>
      <c r="H1683" t="s">
        <v>71</v>
      </c>
      <c r="I1683" t="s">
        <v>546</v>
      </c>
      <c r="J1683">
        <v>685</v>
      </c>
      <c r="K1683"/>
      <c r="N1683" t="s">
        <v>36</v>
      </c>
      <c r="P1683" t="s">
        <v>1073</v>
      </c>
      <c r="Q1683" t="s">
        <v>1073</v>
      </c>
      <c r="R1683" t="s">
        <v>1073</v>
      </c>
      <c r="S1683" t="str">
        <f t="shared" si="42"/>
        <v/>
      </c>
    </row>
    <row r="1684" spans="1:19" x14ac:dyDescent="0.15">
      <c r="A1684">
        <v>1683</v>
      </c>
      <c r="B1684">
        <v>2018</v>
      </c>
      <c r="C1684" t="s">
        <v>258</v>
      </c>
      <c r="D1684" t="s">
        <v>101</v>
      </c>
      <c r="F1684" t="s">
        <v>23</v>
      </c>
      <c r="G1684" t="s">
        <v>23</v>
      </c>
      <c r="H1684" t="s">
        <v>16</v>
      </c>
      <c r="I1684" t="s">
        <v>546</v>
      </c>
      <c r="J1684">
        <v>585</v>
      </c>
      <c r="K1684"/>
      <c r="N1684" t="s">
        <v>20</v>
      </c>
      <c r="P1684" t="s">
        <v>1081</v>
      </c>
      <c r="Q1684" t="s">
        <v>1073</v>
      </c>
      <c r="R1684" t="s">
        <v>1073</v>
      </c>
      <c r="S1684" t="str">
        <f t="shared" si="42"/>
        <v/>
      </c>
    </row>
    <row r="1685" spans="1:19" x14ac:dyDescent="0.15">
      <c r="A1685">
        <v>1684</v>
      </c>
      <c r="B1685">
        <v>2018</v>
      </c>
      <c r="C1685" t="s">
        <v>110</v>
      </c>
      <c r="D1685" t="s">
        <v>735</v>
      </c>
      <c r="F1685" t="s">
        <v>23</v>
      </c>
      <c r="G1685" t="s">
        <v>23</v>
      </c>
      <c r="H1685" t="s">
        <v>16</v>
      </c>
      <c r="I1685" t="s">
        <v>25</v>
      </c>
      <c r="J1685">
        <v>175</v>
      </c>
      <c r="K1685"/>
      <c r="N1685" t="s">
        <v>36</v>
      </c>
      <c r="P1685" t="s">
        <v>1081</v>
      </c>
      <c r="Q1685" t="s">
        <v>1073</v>
      </c>
      <c r="R1685" t="s">
        <v>1073</v>
      </c>
      <c r="S1685" t="str">
        <f t="shared" si="42"/>
        <v/>
      </c>
    </row>
    <row r="1686" spans="1:19" x14ac:dyDescent="0.15">
      <c r="A1686">
        <v>1685</v>
      </c>
      <c r="B1686">
        <v>2018</v>
      </c>
      <c r="C1686" t="s">
        <v>100</v>
      </c>
      <c r="D1686" t="s">
        <v>101</v>
      </c>
      <c r="F1686" t="s">
        <v>23</v>
      </c>
      <c r="G1686" t="s">
        <v>23</v>
      </c>
      <c r="H1686" s="6" t="s">
        <v>16</v>
      </c>
      <c r="I1686" t="s">
        <v>546</v>
      </c>
      <c r="J1686">
        <v>650</v>
      </c>
      <c r="K1686"/>
      <c r="N1686" t="s">
        <v>36</v>
      </c>
      <c r="P1686" t="s">
        <v>1073</v>
      </c>
      <c r="Q1686" t="s">
        <v>1073</v>
      </c>
      <c r="R1686" t="s">
        <v>1073</v>
      </c>
      <c r="S1686" t="str">
        <f t="shared" si="42"/>
        <v/>
      </c>
    </row>
    <row r="1687" spans="1:19" x14ac:dyDescent="0.15">
      <c r="A1687">
        <v>1686</v>
      </c>
      <c r="B1687">
        <v>2018</v>
      </c>
      <c r="C1687" t="s">
        <v>440</v>
      </c>
      <c r="D1687" t="s">
        <v>503</v>
      </c>
      <c r="F1687" t="s">
        <v>23</v>
      </c>
      <c r="G1687" t="s">
        <v>23</v>
      </c>
      <c r="H1687" s="6" t="s">
        <v>71</v>
      </c>
      <c r="I1687" t="s">
        <v>548</v>
      </c>
      <c r="J1687">
        <v>1025</v>
      </c>
      <c r="K1687"/>
      <c r="N1687" t="s">
        <v>36</v>
      </c>
      <c r="P1687" t="s">
        <v>1073</v>
      </c>
      <c r="Q1687" t="s">
        <v>1073</v>
      </c>
      <c r="R1687" t="s">
        <v>1073</v>
      </c>
      <c r="S1687" t="str">
        <f t="shared" si="42"/>
        <v/>
      </c>
    </row>
    <row r="1688" spans="1:19" x14ac:dyDescent="0.15">
      <c r="A1688">
        <v>1687</v>
      </c>
      <c r="B1688">
        <v>2018</v>
      </c>
      <c r="C1688" t="s">
        <v>460</v>
      </c>
      <c r="D1688" t="s">
        <v>535</v>
      </c>
      <c r="F1688" t="s">
        <v>23</v>
      </c>
      <c r="G1688" t="s">
        <v>23</v>
      </c>
      <c r="H1688" t="s">
        <v>71</v>
      </c>
      <c r="I1688" t="s">
        <v>546</v>
      </c>
      <c r="J1688">
        <v>1485</v>
      </c>
      <c r="K1688"/>
      <c r="N1688" t="s">
        <v>36</v>
      </c>
      <c r="P1688" t="s">
        <v>1073</v>
      </c>
      <c r="Q1688" t="s">
        <v>1073</v>
      </c>
      <c r="R1688" t="s">
        <v>1073</v>
      </c>
      <c r="S1688" t="str">
        <f t="shared" si="42"/>
        <v/>
      </c>
    </row>
    <row r="1689" spans="1:19" x14ac:dyDescent="0.15">
      <c r="A1689">
        <v>1688</v>
      </c>
      <c r="B1689">
        <v>2018</v>
      </c>
      <c r="C1689" t="s">
        <v>56</v>
      </c>
      <c r="D1689" t="s">
        <v>57</v>
      </c>
      <c r="F1689" t="s">
        <v>23</v>
      </c>
      <c r="G1689" t="s">
        <v>23</v>
      </c>
      <c r="H1689" t="s">
        <v>16</v>
      </c>
      <c r="I1689" t="s">
        <v>548</v>
      </c>
      <c r="J1689">
        <v>525</v>
      </c>
      <c r="K1689"/>
      <c r="N1689" t="s">
        <v>36</v>
      </c>
      <c r="P1689" t="s">
        <v>1081</v>
      </c>
      <c r="Q1689" t="s">
        <v>1073</v>
      </c>
      <c r="R1689" t="s">
        <v>1073</v>
      </c>
      <c r="S1689" t="str">
        <f t="shared" si="42"/>
        <v/>
      </c>
    </row>
    <row r="1690" spans="1:19" x14ac:dyDescent="0.15">
      <c r="A1690">
        <v>1689</v>
      </c>
      <c r="B1690">
        <v>2018</v>
      </c>
      <c r="C1690" t="s">
        <v>363</v>
      </c>
      <c r="D1690" t="s">
        <v>168</v>
      </c>
      <c r="F1690" t="s">
        <v>23</v>
      </c>
      <c r="G1690" t="s">
        <v>23</v>
      </c>
      <c r="H1690" t="s">
        <v>71</v>
      </c>
      <c r="I1690"/>
      <c r="J1690">
        <v>585</v>
      </c>
      <c r="K1690"/>
      <c r="N1690" t="s">
        <v>36</v>
      </c>
      <c r="P1690" t="s">
        <v>1073</v>
      </c>
      <c r="Q1690" t="s">
        <v>1073</v>
      </c>
      <c r="R1690" t="s">
        <v>1073</v>
      </c>
      <c r="S1690" t="str">
        <f t="shared" si="42"/>
        <v/>
      </c>
    </row>
    <row r="1691" spans="1:19" x14ac:dyDescent="0.15">
      <c r="A1691">
        <v>1690</v>
      </c>
      <c r="B1691">
        <v>2018</v>
      </c>
      <c r="C1691" t="s">
        <v>264</v>
      </c>
      <c r="D1691" t="s">
        <v>176</v>
      </c>
      <c r="F1691" t="s">
        <v>23</v>
      </c>
      <c r="G1691" t="s">
        <v>23</v>
      </c>
      <c r="H1691" t="s">
        <v>71</v>
      </c>
      <c r="I1691" t="s">
        <v>546</v>
      </c>
      <c r="J1691">
        <v>685</v>
      </c>
      <c r="K1691"/>
      <c r="N1691" t="s">
        <v>20</v>
      </c>
      <c r="P1691" t="s">
        <v>1073</v>
      </c>
      <c r="Q1691" t="s">
        <v>1073</v>
      </c>
      <c r="R1691" t="s">
        <v>1073</v>
      </c>
      <c r="S1691" t="str">
        <f t="shared" si="42"/>
        <v/>
      </c>
    </row>
    <row r="1692" spans="1:19" x14ac:dyDescent="0.15">
      <c r="A1692">
        <v>1691</v>
      </c>
      <c r="B1692">
        <v>2018</v>
      </c>
      <c r="C1692" t="s">
        <v>576</v>
      </c>
      <c r="D1692" t="s">
        <v>284</v>
      </c>
      <c r="F1692" t="s">
        <v>23</v>
      </c>
      <c r="G1692" t="s">
        <v>23</v>
      </c>
      <c r="H1692" s="6" t="s">
        <v>71</v>
      </c>
      <c r="I1692" t="s">
        <v>354</v>
      </c>
      <c r="J1692">
        <v>0</v>
      </c>
      <c r="K1692"/>
      <c r="N1692" t="s">
        <v>36</v>
      </c>
      <c r="P1692" t="s">
        <v>1073</v>
      </c>
      <c r="Q1692" t="s">
        <v>1073</v>
      </c>
      <c r="R1692" t="s">
        <v>1073</v>
      </c>
      <c r="S1692" t="str">
        <f t="shared" si="42"/>
        <v/>
      </c>
    </row>
    <row r="1693" spans="1:19" x14ac:dyDescent="0.15">
      <c r="A1693">
        <v>1692</v>
      </c>
      <c r="B1693">
        <v>2018</v>
      </c>
      <c r="C1693" t="s">
        <v>113</v>
      </c>
      <c r="D1693" t="s">
        <v>114</v>
      </c>
      <c r="E1693" t="s">
        <v>115</v>
      </c>
      <c r="F1693" t="s">
        <v>23</v>
      </c>
      <c r="G1693" t="s">
        <v>23</v>
      </c>
      <c r="H1693" s="6" t="s">
        <v>24</v>
      </c>
      <c r="I1693" t="s">
        <v>25</v>
      </c>
      <c r="J1693">
        <v>175</v>
      </c>
      <c r="K1693"/>
      <c r="N1693" t="s">
        <v>36</v>
      </c>
      <c r="P1693" t="s">
        <v>1081</v>
      </c>
      <c r="Q1693" t="s">
        <v>1073</v>
      </c>
      <c r="R1693" t="s">
        <v>1073</v>
      </c>
      <c r="S1693" t="str">
        <f t="shared" si="42"/>
        <v/>
      </c>
    </row>
    <row r="1694" spans="1:19" x14ac:dyDescent="0.15">
      <c r="A1694">
        <v>1693</v>
      </c>
      <c r="B1694">
        <v>2018</v>
      </c>
      <c r="C1694" t="s">
        <v>77</v>
      </c>
      <c r="D1694" t="s">
        <v>78</v>
      </c>
      <c r="F1694" t="s">
        <v>78</v>
      </c>
      <c r="G1694" t="s">
        <v>35</v>
      </c>
      <c r="H1694" t="s">
        <v>49</v>
      </c>
      <c r="I1694" t="s">
        <v>547</v>
      </c>
      <c r="J1694">
        <v>565</v>
      </c>
      <c r="K1694"/>
      <c r="N1694" t="s">
        <v>50</v>
      </c>
      <c r="P1694" t="s">
        <v>1073</v>
      </c>
      <c r="Q1694" t="s">
        <v>1073</v>
      </c>
      <c r="R1694" t="s">
        <v>1073</v>
      </c>
      <c r="S1694" t="str">
        <f t="shared" si="42"/>
        <v>NI&gt;10</v>
      </c>
    </row>
    <row r="1695" spans="1:19" x14ac:dyDescent="0.15">
      <c r="A1695">
        <v>1694</v>
      </c>
      <c r="B1695">
        <v>2018</v>
      </c>
      <c r="C1695" t="s">
        <v>116</v>
      </c>
      <c r="D1695" t="s">
        <v>468</v>
      </c>
      <c r="F1695" t="s">
        <v>23</v>
      </c>
      <c r="G1695" t="s">
        <v>23</v>
      </c>
      <c r="H1695" t="s">
        <v>24</v>
      </c>
      <c r="I1695" t="s">
        <v>547</v>
      </c>
      <c r="J1695">
        <v>195</v>
      </c>
      <c r="K1695"/>
      <c r="N1695" t="s">
        <v>20</v>
      </c>
      <c r="P1695" t="s">
        <v>1081</v>
      </c>
      <c r="Q1695" t="s">
        <v>1073</v>
      </c>
      <c r="R1695" t="s">
        <v>1073</v>
      </c>
      <c r="S1695" t="str">
        <f t="shared" si="42"/>
        <v/>
      </c>
    </row>
    <row r="1696" spans="1:19" x14ac:dyDescent="0.15">
      <c r="A1696">
        <v>1695</v>
      </c>
      <c r="B1696">
        <v>2018</v>
      </c>
      <c r="C1696" t="s">
        <v>245</v>
      </c>
      <c r="D1696" t="s">
        <v>246</v>
      </c>
      <c r="F1696" t="s">
        <v>23</v>
      </c>
      <c r="G1696" t="s">
        <v>23</v>
      </c>
      <c r="H1696" t="s">
        <v>63</v>
      </c>
      <c r="I1696" t="s">
        <v>546</v>
      </c>
      <c r="J1696">
        <v>585</v>
      </c>
      <c r="K1696"/>
      <c r="N1696" t="s">
        <v>36</v>
      </c>
      <c r="P1696">
        <v>0</v>
      </c>
      <c r="Q1696" t="s">
        <v>1073</v>
      </c>
      <c r="R1696" t="s">
        <v>1073</v>
      </c>
      <c r="S1696" t="str">
        <f t="shared" si="42"/>
        <v/>
      </c>
    </row>
    <row r="1697" spans="1:19" x14ac:dyDescent="0.15">
      <c r="A1697">
        <v>1696</v>
      </c>
      <c r="B1697">
        <v>2018</v>
      </c>
      <c r="C1697" t="s">
        <v>833</v>
      </c>
      <c r="D1697" t="s">
        <v>398</v>
      </c>
      <c r="F1697" t="s">
        <v>23</v>
      </c>
      <c r="G1697" t="s">
        <v>23</v>
      </c>
      <c r="H1697" t="s">
        <v>71</v>
      </c>
      <c r="I1697" t="s">
        <v>546</v>
      </c>
      <c r="J1697">
        <v>585</v>
      </c>
      <c r="K1697"/>
      <c r="N1697" t="s">
        <v>36</v>
      </c>
      <c r="P1697" t="s">
        <v>1073</v>
      </c>
      <c r="Q1697" t="s">
        <v>1073</v>
      </c>
      <c r="R1697" t="s">
        <v>1073</v>
      </c>
      <c r="S1697" t="str">
        <f t="shared" si="42"/>
        <v/>
      </c>
    </row>
    <row r="1698" spans="1:19" x14ac:dyDescent="0.15">
      <c r="A1698">
        <v>1697</v>
      </c>
      <c r="B1698">
        <v>2018</v>
      </c>
      <c r="C1698" t="s">
        <v>674</v>
      </c>
      <c r="D1698" t="s">
        <v>834</v>
      </c>
      <c r="F1698" t="s">
        <v>403</v>
      </c>
      <c r="G1698" t="s">
        <v>35</v>
      </c>
      <c r="H1698" t="s">
        <v>71</v>
      </c>
      <c r="I1698" t="s">
        <v>546</v>
      </c>
      <c r="J1698">
        <v>685</v>
      </c>
      <c r="K1698"/>
      <c r="N1698" t="s">
        <v>36</v>
      </c>
      <c r="P1698" t="s">
        <v>1073</v>
      </c>
      <c r="Q1698" t="s">
        <v>1073</v>
      </c>
      <c r="R1698" t="s">
        <v>1073</v>
      </c>
      <c r="S1698" t="str">
        <f t="shared" si="42"/>
        <v/>
      </c>
    </row>
    <row r="1699" spans="1:19" x14ac:dyDescent="0.15">
      <c r="A1699">
        <v>1698</v>
      </c>
      <c r="B1699">
        <v>2018</v>
      </c>
      <c r="C1699" t="s">
        <v>835</v>
      </c>
      <c r="D1699" t="s">
        <v>836</v>
      </c>
      <c r="F1699" t="s">
        <v>74</v>
      </c>
      <c r="G1699" t="s">
        <v>35</v>
      </c>
      <c r="H1699" t="s">
        <v>24</v>
      </c>
      <c r="I1699" t="s">
        <v>547</v>
      </c>
      <c r="J1699">
        <v>635</v>
      </c>
      <c r="K1699"/>
      <c r="N1699" t="s">
        <v>36</v>
      </c>
      <c r="P1699" t="s">
        <v>1073</v>
      </c>
      <c r="Q1699" t="s">
        <v>1073</v>
      </c>
      <c r="R1699" t="s">
        <v>1073</v>
      </c>
      <c r="S1699" t="str">
        <f t="shared" si="42"/>
        <v/>
      </c>
    </row>
    <row r="1700" spans="1:19" x14ac:dyDescent="0.15">
      <c r="A1700">
        <v>1699</v>
      </c>
      <c r="B1700">
        <v>2018</v>
      </c>
      <c r="C1700" t="s">
        <v>21</v>
      </c>
      <c r="D1700" t="s">
        <v>837</v>
      </c>
      <c r="F1700" t="s">
        <v>23</v>
      </c>
      <c r="G1700" t="s">
        <v>23</v>
      </c>
      <c r="H1700" t="s">
        <v>67</v>
      </c>
      <c r="I1700" t="s">
        <v>546</v>
      </c>
      <c r="J1700">
        <v>585</v>
      </c>
      <c r="K1700"/>
      <c r="N1700" t="s">
        <v>36</v>
      </c>
      <c r="P1700" t="s">
        <v>1081</v>
      </c>
      <c r="Q1700" t="s">
        <v>1073</v>
      </c>
      <c r="R1700" t="s">
        <v>1073</v>
      </c>
      <c r="S1700" t="str">
        <f t="shared" si="42"/>
        <v/>
      </c>
    </row>
    <row r="1701" spans="1:19" x14ac:dyDescent="0.15">
      <c r="A1701">
        <v>1700</v>
      </c>
      <c r="B1701">
        <v>2018</v>
      </c>
      <c r="C1701" t="s">
        <v>75</v>
      </c>
      <c r="D1701" t="s">
        <v>76</v>
      </c>
      <c r="F1701" t="s">
        <v>23</v>
      </c>
      <c r="G1701" t="s">
        <v>23</v>
      </c>
      <c r="H1701" s="6" t="s">
        <v>24</v>
      </c>
      <c r="I1701" t="s">
        <v>547</v>
      </c>
      <c r="J1701">
        <v>195</v>
      </c>
      <c r="K1701"/>
      <c r="N1701" t="s">
        <v>20</v>
      </c>
      <c r="P1701" t="s">
        <v>1081</v>
      </c>
      <c r="Q1701" t="s">
        <v>1073</v>
      </c>
      <c r="R1701" t="s">
        <v>1073</v>
      </c>
      <c r="S1701" t="str">
        <f t="shared" si="42"/>
        <v/>
      </c>
    </row>
    <row r="1702" spans="1:19" x14ac:dyDescent="0.15">
      <c r="A1702">
        <v>1701</v>
      </c>
      <c r="B1702">
        <v>2018</v>
      </c>
      <c r="C1702" t="s">
        <v>838</v>
      </c>
      <c r="D1702" t="s">
        <v>839</v>
      </c>
      <c r="F1702" t="s">
        <v>493</v>
      </c>
      <c r="G1702" t="s">
        <v>43</v>
      </c>
      <c r="H1702" t="s">
        <v>16</v>
      </c>
      <c r="I1702" t="s">
        <v>546</v>
      </c>
      <c r="J1702">
        <v>585</v>
      </c>
      <c r="K1702"/>
      <c r="N1702" t="s">
        <v>36</v>
      </c>
      <c r="P1702" t="s">
        <v>1073</v>
      </c>
      <c r="Q1702" t="s">
        <v>1073</v>
      </c>
      <c r="R1702" t="s">
        <v>1073</v>
      </c>
      <c r="S1702" t="str">
        <f t="shared" si="42"/>
        <v>NI&gt;10</v>
      </c>
    </row>
    <row r="1703" spans="1:19" x14ac:dyDescent="0.15">
      <c r="A1703">
        <v>1702</v>
      </c>
      <c r="B1703">
        <v>2018</v>
      </c>
      <c r="C1703" t="s">
        <v>260</v>
      </c>
      <c r="D1703" t="s">
        <v>261</v>
      </c>
      <c r="F1703" t="s">
        <v>23</v>
      </c>
      <c r="G1703" t="s">
        <v>23</v>
      </c>
      <c r="H1703" t="s">
        <v>24</v>
      </c>
      <c r="I1703" t="s">
        <v>547</v>
      </c>
      <c r="J1703">
        <v>195</v>
      </c>
      <c r="K1703"/>
      <c r="N1703" t="s">
        <v>36</v>
      </c>
      <c r="P1703" t="s">
        <v>1084</v>
      </c>
      <c r="Q1703" t="s">
        <v>1073</v>
      </c>
      <c r="R1703" t="s">
        <v>1073</v>
      </c>
      <c r="S1703" t="str">
        <f t="shared" si="42"/>
        <v/>
      </c>
    </row>
    <row r="1704" spans="1:19" x14ac:dyDescent="0.15">
      <c r="A1704">
        <v>1703</v>
      </c>
      <c r="B1704">
        <v>2018</v>
      </c>
      <c r="C1704" t="s">
        <v>216</v>
      </c>
      <c r="D1704" t="s">
        <v>217</v>
      </c>
      <c r="F1704" t="s">
        <v>23</v>
      </c>
      <c r="G1704" t="s">
        <v>23</v>
      </c>
      <c r="H1704" t="s">
        <v>71</v>
      </c>
      <c r="I1704" t="s">
        <v>546</v>
      </c>
      <c r="J1704">
        <v>585</v>
      </c>
      <c r="K1704"/>
      <c r="N1704" t="s">
        <v>36</v>
      </c>
      <c r="P1704" t="s">
        <v>1073</v>
      </c>
      <c r="Q1704" t="s">
        <v>1073</v>
      </c>
      <c r="R1704" t="s">
        <v>1073</v>
      </c>
      <c r="S1704" t="str">
        <f t="shared" si="42"/>
        <v/>
      </c>
    </row>
    <row r="1705" spans="1:19" x14ac:dyDescent="0.15">
      <c r="A1705">
        <v>1704</v>
      </c>
      <c r="B1705">
        <v>2018</v>
      </c>
      <c r="C1705" t="s">
        <v>145</v>
      </c>
      <c r="D1705" t="s">
        <v>447</v>
      </c>
      <c r="F1705" t="s">
        <v>23</v>
      </c>
      <c r="G1705" t="s">
        <v>23</v>
      </c>
      <c r="H1705" s="6" t="s">
        <v>67</v>
      </c>
      <c r="I1705" t="s">
        <v>547</v>
      </c>
      <c r="J1705">
        <v>635</v>
      </c>
      <c r="K1705"/>
      <c r="N1705" t="s">
        <v>36</v>
      </c>
      <c r="P1705" t="s">
        <v>1081</v>
      </c>
      <c r="Q1705" t="s">
        <v>1073</v>
      </c>
      <c r="R1705" t="s">
        <v>1073</v>
      </c>
      <c r="S1705" t="str">
        <f t="shared" si="42"/>
        <v/>
      </c>
    </row>
    <row r="1706" spans="1:19" x14ac:dyDescent="0.15">
      <c r="A1706">
        <v>1705</v>
      </c>
      <c r="B1706">
        <v>2018</v>
      </c>
      <c r="C1706" t="s">
        <v>183</v>
      </c>
      <c r="D1706" t="s">
        <v>82</v>
      </c>
      <c r="F1706" t="s">
        <v>83</v>
      </c>
      <c r="G1706" t="s">
        <v>35</v>
      </c>
      <c r="H1706" t="s">
        <v>71</v>
      </c>
      <c r="I1706" t="s">
        <v>546</v>
      </c>
      <c r="J1706">
        <v>585</v>
      </c>
      <c r="K1706"/>
      <c r="N1706" t="s">
        <v>50</v>
      </c>
      <c r="P1706" t="s">
        <v>1073</v>
      </c>
      <c r="Q1706" t="s">
        <v>1073</v>
      </c>
      <c r="R1706" t="s">
        <v>1073</v>
      </c>
      <c r="S1706" t="str">
        <f t="shared" si="42"/>
        <v/>
      </c>
    </row>
    <row r="1707" spans="1:19" x14ac:dyDescent="0.15">
      <c r="A1707">
        <v>1706</v>
      </c>
      <c r="B1707">
        <v>2018</v>
      </c>
      <c r="C1707" t="s">
        <v>21</v>
      </c>
      <c r="D1707" t="s">
        <v>22</v>
      </c>
      <c r="F1707" t="s">
        <v>23</v>
      </c>
      <c r="G1707" t="s">
        <v>23</v>
      </c>
      <c r="H1707" t="s">
        <v>24</v>
      </c>
      <c r="I1707" t="s">
        <v>547</v>
      </c>
      <c r="J1707">
        <v>195</v>
      </c>
      <c r="K1707"/>
      <c r="N1707" t="s">
        <v>36</v>
      </c>
      <c r="P1707" t="s">
        <v>1081</v>
      </c>
      <c r="Q1707" t="s">
        <v>1073</v>
      </c>
      <c r="R1707" t="s">
        <v>1073</v>
      </c>
      <c r="S1707" t="str">
        <f t="shared" si="42"/>
        <v/>
      </c>
    </row>
    <row r="1708" spans="1:19" x14ac:dyDescent="0.15">
      <c r="A1708">
        <v>1707</v>
      </c>
      <c r="B1708">
        <v>2018</v>
      </c>
      <c r="C1708" t="s">
        <v>81</v>
      </c>
      <c r="D1708" t="s">
        <v>82</v>
      </c>
      <c r="F1708" t="s">
        <v>83</v>
      </c>
      <c r="G1708" t="s">
        <v>35</v>
      </c>
      <c r="H1708" t="s">
        <v>71</v>
      </c>
      <c r="I1708" t="s">
        <v>546</v>
      </c>
      <c r="J1708">
        <v>75</v>
      </c>
      <c r="K1708"/>
      <c r="N1708" t="s">
        <v>50</v>
      </c>
      <c r="P1708" t="s">
        <v>1073</v>
      </c>
      <c r="Q1708" t="s">
        <v>1073</v>
      </c>
      <c r="R1708" t="s">
        <v>1073</v>
      </c>
      <c r="S1708" t="str">
        <f t="shared" si="42"/>
        <v/>
      </c>
    </row>
    <row r="1709" spans="1:19" x14ac:dyDescent="0.15">
      <c r="A1709">
        <v>1708</v>
      </c>
      <c r="B1709">
        <v>2018</v>
      </c>
      <c r="C1709" t="s">
        <v>840</v>
      </c>
      <c r="D1709" t="s">
        <v>841</v>
      </c>
      <c r="F1709" t="s">
        <v>83</v>
      </c>
      <c r="G1709" t="s">
        <v>35</v>
      </c>
      <c r="H1709" s="7" t="s">
        <v>54</v>
      </c>
      <c r="I1709" t="s">
        <v>547</v>
      </c>
      <c r="J1709">
        <v>565</v>
      </c>
      <c r="K1709"/>
      <c r="N1709" t="s">
        <v>50</v>
      </c>
      <c r="P1709" t="s">
        <v>1073</v>
      </c>
      <c r="Q1709" t="s">
        <v>1073</v>
      </c>
      <c r="R1709" t="s">
        <v>1073</v>
      </c>
      <c r="S1709" t="str">
        <f t="shared" si="42"/>
        <v/>
      </c>
    </row>
    <row r="1710" spans="1:19" x14ac:dyDescent="0.15">
      <c r="A1710">
        <v>1709</v>
      </c>
      <c r="B1710">
        <v>2018</v>
      </c>
      <c r="C1710" t="s">
        <v>77</v>
      </c>
      <c r="D1710" t="s">
        <v>78</v>
      </c>
      <c r="F1710" t="s">
        <v>78</v>
      </c>
      <c r="G1710" t="s">
        <v>35</v>
      </c>
      <c r="H1710" t="s">
        <v>16</v>
      </c>
      <c r="I1710" t="s">
        <v>546</v>
      </c>
      <c r="J1710">
        <v>585</v>
      </c>
      <c r="K1710"/>
      <c r="N1710" t="s">
        <v>20</v>
      </c>
      <c r="P1710" t="s">
        <v>1073</v>
      </c>
      <c r="Q1710" t="s">
        <v>1073</v>
      </c>
      <c r="R1710" t="s">
        <v>1073</v>
      </c>
      <c r="S1710" t="str">
        <f t="shared" si="42"/>
        <v>NI&gt;10</v>
      </c>
    </row>
    <row r="1711" spans="1:19" x14ac:dyDescent="0.15">
      <c r="A1711">
        <v>1710</v>
      </c>
      <c r="B1711">
        <v>2018</v>
      </c>
      <c r="C1711" t="s">
        <v>126</v>
      </c>
      <c r="D1711" t="s">
        <v>842</v>
      </c>
      <c r="F1711" t="s">
        <v>96</v>
      </c>
      <c r="G1711" t="s">
        <v>48</v>
      </c>
      <c r="H1711" t="s">
        <v>24</v>
      </c>
      <c r="I1711" t="s">
        <v>547</v>
      </c>
      <c r="J1711">
        <v>195</v>
      </c>
      <c r="K1711"/>
      <c r="N1711" t="s">
        <v>36</v>
      </c>
      <c r="P1711">
        <v>0</v>
      </c>
      <c r="Q1711" t="s">
        <v>1073</v>
      </c>
      <c r="R1711" t="s">
        <v>1073</v>
      </c>
      <c r="S1711" t="str">
        <f t="shared" si="42"/>
        <v>NI&gt;10</v>
      </c>
    </row>
    <row r="1712" spans="1:19" x14ac:dyDescent="0.15">
      <c r="A1712">
        <v>1711</v>
      </c>
      <c r="B1712">
        <v>2018</v>
      </c>
      <c r="C1712" t="s">
        <v>621</v>
      </c>
      <c r="D1712" t="s">
        <v>811</v>
      </c>
      <c r="F1712" t="s">
        <v>83</v>
      </c>
      <c r="G1712" t="s">
        <v>35</v>
      </c>
      <c r="H1712" t="s">
        <v>16</v>
      </c>
      <c r="I1712" t="s">
        <v>546</v>
      </c>
      <c r="J1712">
        <v>585</v>
      </c>
      <c r="K1712"/>
      <c r="N1712" t="s">
        <v>36</v>
      </c>
      <c r="P1712" t="s">
        <v>1073</v>
      </c>
      <c r="Q1712" t="s">
        <v>1073</v>
      </c>
      <c r="R1712" t="s">
        <v>1073</v>
      </c>
      <c r="S1712" t="str">
        <f t="shared" si="42"/>
        <v/>
      </c>
    </row>
    <row r="1713" spans="1:19" x14ac:dyDescent="0.15">
      <c r="A1713">
        <v>1712</v>
      </c>
      <c r="B1713">
        <v>2018</v>
      </c>
      <c r="C1713" t="s">
        <v>674</v>
      </c>
      <c r="D1713" t="s">
        <v>380</v>
      </c>
      <c r="F1713" t="s">
        <v>23</v>
      </c>
      <c r="G1713" t="s">
        <v>23</v>
      </c>
      <c r="H1713" s="6" t="s">
        <v>71</v>
      </c>
      <c r="I1713" t="s">
        <v>548</v>
      </c>
      <c r="J1713">
        <v>625</v>
      </c>
      <c r="K1713"/>
      <c r="N1713" t="s">
        <v>36</v>
      </c>
      <c r="P1713" t="s">
        <v>1073</v>
      </c>
      <c r="Q1713" t="s">
        <v>1073</v>
      </c>
      <c r="R1713" t="s">
        <v>1073</v>
      </c>
      <c r="S1713" t="str">
        <f t="shared" si="42"/>
        <v/>
      </c>
    </row>
    <row r="1714" spans="1:19" x14ac:dyDescent="0.15">
      <c r="A1714">
        <v>1713</v>
      </c>
      <c r="B1714">
        <v>2018</v>
      </c>
      <c r="C1714" t="s">
        <v>75</v>
      </c>
      <c r="D1714" t="s">
        <v>76</v>
      </c>
      <c r="F1714" t="s">
        <v>23</v>
      </c>
      <c r="G1714" t="s">
        <v>23</v>
      </c>
      <c r="H1714" s="6" t="s">
        <v>67</v>
      </c>
      <c r="I1714" t="s">
        <v>547</v>
      </c>
      <c r="J1714">
        <v>195</v>
      </c>
      <c r="K1714"/>
      <c r="N1714" t="s">
        <v>36</v>
      </c>
      <c r="P1714" t="s">
        <v>1081</v>
      </c>
      <c r="Q1714" t="s">
        <v>1073</v>
      </c>
      <c r="R1714" t="s">
        <v>1073</v>
      </c>
      <c r="S1714" t="str">
        <f t="shared" si="42"/>
        <v/>
      </c>
    </row>
    <row r="1715" spans="1:19" x14ac:dyDescent="0.15">
      <c r="A1715">
        <v>1714</v>
      </c>
      <c r="B1715">
        <v>2018</v>
      </c>
      <c r="C1715" t="s">
        <v>266</v>
      </c>
      <c r="D1715" t="s">
        <v>226</v>
      </c>
      <c r="F1715" t="s">
        <v>23</v>
      </c>
      <c r="G1715" t="s">
        <v>23</v>
      </c>
      <c r="H1715" t="s">
        <v>24</v>
      </c>
      <c r="I1715" t="s">
        <v>547</v>
      </c>
      <c r="J1715">
        <v>195</v>
      </c>
      <c r="K1715"/>
      <c r="N1715" t="s">
        <v>20</v>
      </c>
      <c r="P1715" t="s">
        <v>1081</v>
      </c>
      <c r="Q1715" t="s">
        <v>1073</v>
      </c>
      <c r="R1715" t="s">
        <v>1073</v>
      </c>
      <c r="S1715" t="str">
        <f t="shared" si="42"/>
        <v/>
      </c>
    </row>
    <row r="1716" spans="1:19" x14ac:dyDescent="0.15">
      <c r="A1716">
        <v>1715</v>
      </c>
      <c r="B1716">
        <v>2018</v>
      </c>
      <c r="C1716" t="s">
        <v>206</v>
      </c>
      <c r="D1716" t="s">
        <v>223</v>
      </c>
      <c r="F1716" t="s">
        <v>23</v>
      </c>
      <c r="G1716" t="s">
        <v>23</v>
      </c>
      <c r="H1716" t="s">
        <v>24</v>
      </c>
      <c r="I1716" t="s">
        <v>275</v>
      </c>
      <c r="J1716">
        <v>0</v>
      </c>
      <c r="K1716"/>
      <c r="N1716" t="s">
        <v>36</v>
      </c>
      <c r="P1716" t="s">
        <v>1081</v>
      </c>
      <c r="Q1716" t="s">
        <v>1073</v>
      </c>
      <c r="R1716" t="s">
        <v>1073</v>
      </c>
      <c r="S1716" t="str">
        <f t="shared" si="42"/>
        <v/>
      </c>
    </row>
    <row r="1717" spans="1:19" x14ac:dyDescent="0.15">
      <c r="A1717">
        <v>1716</v>
      </c>
      <c r="B1717">
        <v>2018</v>
      </c>
      <c r="C1717" t="s">
        <v>145</v>
      </c>
      <c r="D1717" t="s">
        <v>146</v>
      </c>
      <c r="F1717" t="s">
        <v>23</v>
      </c>
      <c r="G1717" t="s">
        <v>23</v>
      </c>
      <c r="H1717" t="s">
        <v>24</v>
      </c>
      <c r="I1717" t="s">
        <v>25</v>
      </c>
      <c r="J1717">
        <v>425</v>
      </c>
      <c r="K1717"/>
      <c r="N1717" t="s">
        <v>36</v>
      </c>
      <c r="P1717" t="s">
        <v>1081</v>
      </c>
      <c r="Q1717" t="s">
        <v>1073</v>
      </c>
      <c r="R1717" t="s">
        <v>1073</v>
      </c>
      <c r="S1717" t="str">
        <f t="shared" si="42"/>
        <v/>
      </c>
    </row>
    <row r="1718" spans="1:19" x14ac:dyDescent="0.15">
      <c r="A1718">
        <v>1717</v>
      </c>
      <c r="B1718">
        <v>2018</v>
      </c>
      <c r="C1718" t="s">
        <v>621</v>
      </c>
      <c r="D1718" t="s">
        <v>622</v>
      </c>
      <c r="F1718" t="s">
        <v>83</v>
      </c>
      <c r="G1718" t="s">
        <v>35</v>
      </c>
      <c r="H1718" t="s">
        <v>16</v>
      </c>
      <c r="I1718" t="s">
        <v>546</v>
      </c>
      <c r="J1718">
        <v>75</v>
      </c>
      <c r="K1718"/>
      <c r="N1718" t="s">
        <v>36</v>
      </c>
      <c r="P1718" t="s">
        <v>1073</v>
      </c>
      <c r="Q1718" t="s">
        <v>1073</v>
      </c>
      <c r="R1718" t="s">
        <v>1073</v>
      </c>
      <c r="S1718" t="str">
        <f t="shared" si="42"/>
        <v/>
      </c>
    </row>
    <row r="1719" spans="1:19" x14ac:dyDescent="0.15">
      <c r="A1719">
        <v>1718</v>
      </c>
      <c r="B1719">
        <v>2018</v>
      </c>
      <c r="C1719" t="s">
        <v>843</v>
      </c>
      <c r="D1719" t="s">
        <v>844</v>
      </c>
      <c r="F1719" t="s">
        <v>23</v>
      </c>
      <c r="G1719" t="s">
        <v>23</v>
      </c>
      <c r="H1719" t="s">
        <v>71</v>
      </c>
      <c r="I1719" t="s">
        <v>546</v>
      </c>
      <c r="J1719">
        <v>685</v>
      </c>
      <c r="K1719"/>
      <c r="N1719" t="s">
        <v>36</v>
      </c>
      <c r="P1719" t="s">
        <v>1073</v>
      </c>
      <c r="Q1719" t="s">
        <v>1073</v>
      </c>
      <c r="R1719" t="s">
        <v>1073</v>
      </c>
      <c r="S1719" t="str">
        <f t="shared" si="42"/>
        <v/>
      </c>
    </row>
    <row r="1720" spans="1:19" x14ac:dyDescent="0.15">
      <c r="A1720">
        <v>1719</v>
      </c>
      <c r="B1720">
        <v>2018</v>
      </c>
      <c r="C1720" t="s">
        <v>272</v>
      </c>
      <c r="D1720" t="s">
        <v>273</v>
      </c>
      <c r="F1720" t="s">
        <v>23</v>
      </c>
      <c r="G1720" t="s">
        <v>23</v>
      </c>
      <c r="H1720" t="s">
        <v>16</v>
      </c>
      <c r="I1720" t="s">
        <v>548</v>
      </c>
      <c r="J1720">
        <v>525</v>
      </c>
      <c r="K1720"/>
      <c r="N1720" t="s">
        <v>36</v>
      </c>
      <c r="P1720" t="s">
        <v>1081</v>
      </c>
      <c r="Q1720" t="s">
        <v>1073</v>
      </c>
      <c r="R1720" t="s">
        <v>1073</v>
      </c>
      <c r="S1720" t="str">
        <f t="shared" si="42"/>
        <v/>
      </c>
    </row>
    <row r="1721" spans="1:19" x14ac:dyDescent="0.15">
      <c r="A1721">
        <v>1720</v>
      </c>
      <c r="B1721">
        <v>2016</v>
      </c>
      <c r="C1721" t="s">
        <v>481</v>
      </c>
      <c r="D1721" t="s">
        <v>561</v>
      </c>
      <c r="F1721" t="s">
        <v>23</v>
      </c>
      <c r="G1721" t="s">
        <v>23</v>
      </c>
      <c r="H1721" t="s">
        <v>71</v>
      </c>
      <c r="I1721" t="s">
        <v>546</v>
      </c>
      <c r="J1721">
        <v>585</v>
      </c>
      <c r="K1721"/>
      <c r="N1721" t="s">
        <v>36</v>
      </c>
      <c r="P1721" t="s">
        <v>1073</v>
      </c>
      <c r="Q1721" t="s">
        <v>1073</v>
      </c>
      <c r="R1721" t="s">
        <v>1073</v>
      </c>
      <c r="S1721" t="str">
        <f t="shared" si="42"/>
        <v/>
      </c>
    </row>
    <row r="1722" spans="1:19" x14ac:dyDescent="0.15">
      <c r="A1722">
        <v>1721</v>
      </c>
      <c r="B1722">
        <v>2016</v>
      </c>
      <c r="C1722" t="s">
        <v>45</v>
      </c>
      <c r="D1722" t="s">
        <v>46</v>
      </c>
      <c r="F1722" t="s">
        <v>47</v>
      </c>
      <c r="G1722" t="s">
        <v>48</v>
      </c>
      <c r="H1722" t="s">
        <v>24</v>
      </c>
      <c r="I1722" t="s">
        <v>547</v>
      </c>
      <c r="J1722">
        <v>295</v>
      </c>
      <c r="K1722"/>
      <c r="N1722" t="s">
        <v>36</v>
      </c>
      <c r="P1722">
        <v>0</v>
      </c>
      <c r="Q1722" t="s">
        <v>1073</v>
      </c>
      <c r="R1722" t="s">
        <v>1073</v>
      </c>
      <c r="S1722" t="str">
        <f t="shared" si="42"/>
        <v>NI&gt;10</v>
      </c>
    </row>
    <row r="1723" spans="1:19" x14ac:dyDescent="0.15">
      <c r="A1723">
        <v>1722</v>
      </c>
      <c r="B1723">
        <v>2016</v>
      </c>
      <c r="C1723" t="s">
        <v>772</v>
      </c>
      <c r="D1723" t="s">
        <v>773</v>
      </c>
      <c r="F1723" t="s">
        <v>23</v>
      </c>
      <c r="G1723" t="s">
        <v>23</v>
      </c>
      <c r="H1723" t="s">
        <v>71</v>
      </c>
      <c r="I1723" t="s">
        <v>546</v>
      </c>
      <c r="J1723">
        <v>585</v>
      </c>
      <c r="K1723"/>
      <c r="N1723" t="s">
        <v>36</v>
      </c>
      <c r="P1723" t="s">
        <v>1073</v>
      </c>
      <c r="Q1723" t="s">
        <v>1073</v>
      </c>
      <c r="R1723" t="s">
        <v>1073</v>
      </c>
      <c r="S1723" t="str">
        <f t="shared" si="42"/>
        <v/>
      </c>
    </row>
    <row r="1724" spans="1:19" x14ac:dyDescent="0.15">
      <c r="A1724">
        <v>1723</v>
      </c>
      <c r="B1724">
        <v>2016</v>
      </c>
      <c r="C1724" t="s">
        <v>845</v>
      </c>
      <c r="D1724" t="s">
        <v>846</v>
      </c>
      <c r="F1724" t="s">
        <v>23</v>
      </c>
      <c r="G1724" t="s">
        <v>23</v>
      </c>
      <c r="H1724" t="s">
        <v>16</v>
      </c>
      <c r="I1724" t="s">
        <v>546</v>
      </c>
      <c r="J1724">
        <v>585</v>
      </c>
      <c r="K1724"/>
      <c r="N1724" t="s">
        <v>36</v>
      </c>
      <c r="P1724" t="s">
        <v>1085</v>
      </c>
      <c r="Q1724" t="s">
        <v>1082</v>
      </c>
      <c r="R1724" t="s">
        <v>1073</v>
      </c>
      <c r="S1724" t="str">
        <f t="shared" si="42"/>
        <v/>
      </c>
    </row>
    <row r="1725" spans="1:19" x14ac:dyDescent="0.15">
      <c r="A1725">
        <v>1724</v>
      </c>
      <c r="B1725">
        <v>2016</v>
      </c>
      <c r="C1725" t="s">
        <v>847</v>
      </c>
      <c r="D1725" t="s">
        <v>591</v>
      </c>
      <c r="F1725" t="s">
        <v>23</v>
      </c>
      <c r="G1725" t="s">
        <v>23</v>
      </c>
      <c r="H1725" t="s">
        <v>71</v>
      </c>
      <c r="I1725" t="s">
        <v>548</v>
      </c>
      <c r="J1725">
        <v>1025</v>
      </c>
      <c r="K1725"/>
      <c r="N1725" t="s">
        <v>50</v>
      </c>
      <c r="P1725" t="s">
        <v>1073</v>
      </c>
      <c r="Q1725" t="s">
        <v>1073</v>
      </c>
      <c r="R1725" t="s">
        <v>1073</v>
      </c>
      <c r="S1725" t="str">
        <f t="shared" si="42"/>
        <v/>
      </c>
    </row>
    <row r="1726" spans="1:19" x14ac:dyDescent="0.15">
      <c r="A1726">
        <v>1725</v>
      </c>
      <c r="B1726">
        <v>2016</v>
      </c>
      <c r="C1726" t="s">
        <v>738</v>
      </c>
      <c r="D1726" t="s">
        <v>739</v>
      </c>
      <c r="F1726" t="s">
        <v>23</v>
      </c>
      <c r="G1726" t="s">
        <v>23</v>
      </c>
      <c r="H1726" s="6" t="s">
        <v>63</v>
      </c>
      <c r="I1726" t="s">
        <v>548</v>
      </c>
      <c r="J1726">
        <v>625</v>
      </c>
      <c r="K1726"/>
      <c r="N1726" t="s">
        <v>36</v>
      </c>
      <c r="P1726" t="s">
        <v>1073</v>
      </c>
      <c r="Q1726" t="s">
        <v>1073</v>
      </c>
      <c r="R1726" t="s">
        <v>1073</v>
      </c>
      <c r="S1726" t="str">
        <f t="shared" si="42"/>
        <v/>
      </c>
    </row>
    <row r="1727" spans="1:19" x14ac:dyDescent="0.15">
      <c r="A1727">
        <v>1726</v>
      </c>
      <c r="B1727">
        <v>2016</v>
      </c>
      <c r="C1727" t="s">
        <v>744</v>
      </c>
      <c r="D1727" t="s">
        <v>745</v>
      </c>
      <c r="F1727" t="s">
        <v>47</v>
      </c>
      <c r="G1727" t="s">
        <v>48</v>
      </c>
      <c r="H1727" t="s">
        <v>71</v>
      </c>
      <c r="I1727" t="s">
        <v>547</v>
      </c>
      <c r="J1727">
        <v>295</v>
      </c>
      <c r="K1727"/>
      <c r="N1727" t="s">
        <v>36</v>
      </c>
      <c r="P1727" t="s">
        <v>1073</v>
      </c>
      <c r="Q1727" t="s">
        <v>1073</v>
      </c>
      <c r="R1727" t="s">
        <v>1073</v>
      </c>
      <c r="S1727" t="str">
        <f t="shared" si="42"/>
        <v>NI&gt;10</v>
      </c>
    </row>
    <row r="1728" spans="1:19" x14ac:dyDescent="0.15">
      <c r="A1728">
        <v>1727</v>
      </c>
      <c r="B1728">
        <v>2016</v>
      </c>
      <c r="C1728" t="s">
        <v>201</v>
      </c>
      <c r="D1728" t="s">
        <v>202</v>
      </c>
      <c r="F1728" t="s">
        <v>203</v>
      </c>
      <c r="G1728" t="s">
        <v>43</v>
      </c>
      <c r="H1728" t="s">
        <v>24</v>
      </c>
      <c r="I1728" t="s">
        <v>547</v>
      </c>
      <c r="J1728">
        <v>395</v>
      </c>
      <c r="K1728"/>
      <c r="N1728" t="s">
        <v>36</v>
      </c>
      <c r="P1728" t="s">
        <v>1073</v>
      </c>
      <c r="Q1728" t="s">
        <v>1073</v>
      </c>
      <c r="R1728" t="s">
        <v>1073</v>
      </c>
      <c r="S1728" t="str">
        <f t="shared" si="42"/>
        <v>NI&gt;10</v>
      </c>
    </row>
    <row r="1729" spans="1:19" x14ac:dyDescent="0.15">
      <c r="A1729">
        <v>1728</v>
      </c>
      <c r="B1729">
        <v>2016</v>
      </c>
      <c r="C1729" t="s">
        <v>848</v>
      </c>
      <c r="D1729" t="s">
        <v>849</v>
      </c>
      <c r="F1729" t="s">
        <v>23</v>
      </c>
      <c r="G1729" t="s">
        <v>23</v>
      </c>
      <c r="H1729" t="s">
        <v>71</v>
      </c>
      <c r="I1729" t="s">
        <v>548</v>
      </c>
      <c r="J1729">
        <v>1025</v>
      </c>
      <c r="K1729"/>
      <c r="N1729" t="s">
        <v>36</v>
      </c>
      <c r="P1729" t="s">
        <v>1073</v>
      </c>
      <c r="Q1729" t="s">
        <v>1073</v>
      </c>
      <c r="R1729" t="s">
        <v>1073</v>
      </c>
      <c r="S1729" t="str">
        <f t="shared" si="42"/>
        <v/>
      </c>
    </row>
    <row r="1730" spans="1:19" x14ac:dyDescent="0.15">
      <c r="A1730">
        <v>1729</v>
      </c>
      <c r="B1730">
        <v>2016</v>
      </c>
      <c r="C1730" t="s">
        <v>204</v>
      </c>
      <c r="D1730" t="s">
        <v>297</v>
      </c>
      <c r="F1730" t="s">
        <v>23</v>
      </c>
      <c r="G1730" t="s">
        <v>23</v>
      </c>
      <c r="H1730" t="s">
        <v>24</v>
      </c>
      <c r="I1730" t="s">
        <v>547</v>
      </c>
      <c r="J1730">
        <v>295</v>
      </c>
      <c r="K1730"/>
      <c r="N1730" t="s">
        <v>36</v>
      </c>
      <c r="P1730" t="s">
        <v>1081</v>
      </c>
      <c r="Q1730" t="s">
        <v>1073</v>
      </c>
      <c r="R1730" t="s">
        <v>1073</v>
      </c>
      <c r="S1730" t="str">
        <f t="shared" ref="S1730:S1793" si="43">IF(ISNUMBER(SEARCH(F1730,$AF$12)),"","NI&gt;10")</f>
        <v/>
      </c>
    </row>
    <row r="1731" spans="1:19" x14ac:dyDescent="0.15">
      <c r="A1731">
        <v>1730</v>
      </c>
      <c r="B1731">
        <v>2016</v>
      </c>
      <c r="C1731" t="s">
        <v>234</v>
      </c>
      <c r="D1731" t="s">
        <v>235</v>
      </c>
      <c r="F1731" t="s">
        <v>23</v>
      </c>
      <c r="G1731" t="s">
        <v>23</v>
      </c>
      <c r="H1731" t="s">
        <v>16</v>
      </c>
      <c r="I1731" t="s">
        <v>546</v>
      </c>
      <c r="J1731">
        <v>585</v>
      </c>
      <c r="K1731"/>
      <c r="N1731" t="s">
        <v>20</v>
      </c>
      <c r="P1731" t="s">
        <v>1081</v>
      </c>
      <c r="Q1731" t="s">
        <v>1073</v>
      </c>
      <c r="R1731" t="s">
        <v>1073</v>
      </c>
      <c r="S1731" t="str">
        <f t="shared" si="43"/>
        <v/>
      </c>
    </row>
    <row r="1732" spans="1:19" x14ac:dyDescent="0.15">
      <c r="A1732">
        <v>1731</v>
      </c>
      <c r="B1732">
        <v>2016</v>
      </c>
      <c r="C1732" t="s">
        <v>239</v>
      </c>
      <c r="D1732" t="s">
        <v>240</v>
      </c>
      <c r="F1732" t="s">
        <v>23</v>
      </c>
      <c r="G1732" t="s">
        <v>23</v>
      </c>
      <c r="H1732" t="s">
        <v>16</v>
      </c>
      <c r="I1732" t="s">
        <v>548</v>
      </c>
      <c r="J1732">
        <v>1025</v>
      </c>
      <c r="K1732"/>
      <c r="N1732" t="s">
        <v>36</v>
      </c>
      <c r="P1732" t="s">
        <v>1081</v>
      </c>
      <c r="Q1732" t="s">
        <v>1073</v>
      </c>
      <c r="R1732" t="s">
        <v>1073</v>
      </c>
      <c r="S1732" t="str">
        <f t="shared" si="43"/>
        <v/>
      </c>
    </row>
    <row r="1733" spans="1:19" x14ac:dyDescent="0.15">
      <c r="A1733">
        <v>1732</v>
      </c>
      <c r="B1733">
        <v>2016</v>
      </c>
      <c r="C1733" t="s">
        <v>850</v>
      </c>
      <c r="D1733" t="s">
        <v>242</v>
      </c>
      <c r="F1733" t="s">
        <v>74</v>
      </c>
      <c r="G1733" t="s">
        <v>35</v>
      </c>
      <c r="H1733" s="6" t="s">
        <v>16</v>
      </c>
      <c r="I1733" t="s">
        <v>546</v>
      </c>
      <c r="J1733">
        <v>685</v>
      </c>
      <c r="K1733"/>
      <c r="N1733" t="s">
        <v>36</v>
      </c>
      <c r="P1733" t="s">
        <v>1073</v>
      </c>
      <c r="Q1733" t="s">
        <v>1073</v>
      </c>
      <c r="R1733" t="s">
        <v>1073</v>
      </c>
      <c r="S1733" t="str">
        <f t="shared" si="43"/>
        <v/>
      </c>
    </row>
    <row r="1734" spans="1:19" x14ac:dyDescent="0.15">
      <c r="A1734">
        <v>1733</v>
      </c>
      <c r="B1734">
        <v>2016</v>
      </c>
      <c r="C1734" t="s">
        <v>363</v>
      </c>
      <c r="D1734" t="s">
        <v>168</v>
      </c>
      <c r="F1734" t="s">
        <v>23</v>
      </c>
      <c r="G1734" t="s">
        <v>23</v>
      </c>
      <c r="H1734" s="6" t="s">
        <v>71</v>
      </c>
      <c r="I1734" t="s">
        <v>664</v>
      </c>
      <c r="J1734">
        <v>0</v>
      </c>
      <c r="K1734"/>
      <c r="N1734" t="s">
        <v>36</v>
      </c>
      <c r="P1734" t="s">
        <v>1073</v>
      </c>
      <c r="Q1734" t="s">
        <v>1073</v>
      </c>
      <c r="R1734" t="s">
        <v>1073</v>
      </c>
      <c r="S1734" t="str">
        <f t="shared" si="43"/>
        <v/>
      </c>
    </row>
    <row r="1735" spans="1:19" x14ac:dyDescent="0.15">
      <c r="A1735">
        <v>1734</v>
      </c>
      <c r="B1735">
        <v>2016</v>
      </c>
      <c r="C1735" t="s">
        <v>58</v>
      </c>
      <c r="D1735" t="s">
        <v>484</v>
      </c>
      <c r="F1735" t="s">
        <v>23</v>
      </c>
      <c r="G1735" t="s">
        <v>23</v>
      </c>
      <c r="H1735" t="s">
        <v>16</v>
      </c>
      <c r="I1735" t="s">
        <v>546</v>
      </c>
      <c r="J1735">
        <v>585</v>
      </c>
      <c r="K1735"/>
      <c r="N1735" t="s">
        <v>36</v>
      </c>
      <c r="P1735" t="s">
        <v>1081</v>
      </c>
      <c r="Q1735" t="s">
        <v>1073</v>
      </c>
      <c r="R1735" t="s">
        <v>1073</v>
      </c>
      <c r="S1735" t="str">
        <f t="shared" si="43"/>
        <v/>
      </c>
    </row>
    <row r="1736" spans="1:19" x14ac:dyDescent="0.15">
      <c r="A1736">
        <v>1735</v>
      </c>
      <c r="B1736">
        <v>2016</v>
      </c>
      <c r="C1736" t="s">
        <v>465</v>
      </c>
      <c r="D1736" t="s">
        <v>466</v>
      </c>
      <c r="F1736" t="s">
        <v>23</v>
      </c>
      <c r="G1736" t="s">
        <v>23</v>
      </c>
      <c r="H1736" t="s">
        <v>16</v>
      </c>
      <c r="I1736" t="s">
        <v>851</v>
      </c>
      <c r="J1736">
        <v>0</v>
      </c>
      <c r="K1736"/>
      <c r="N1736" t="s">
        <v>20</v>
      </c>
      <c r="P1736" t="s">
        <v>1084</v>
      </c>
      <c r="Q1736" t="s">
        <v>1073</v>
      </c>
      <c r="R1736" t="s">
        <v>1073</v>
      </c>
      <c r="S1736" t="str">
        <f t="shared" si="43"/>
        <v/>
      </c>
    </row>
    <row r="1737" spans="1:19" x14ac:dyDescent="0.15">
      <c r="A1737">
        <v>1736</v>
      </c>
      <c r="B1737">
        <v>2016</v>
      </c>
      <c r="C1737" t="s">
        <v>45</v>
      </c>
      <c r="D1737" t="s">
        <v>46</v>
      </c>
      <c r="F1737" t="s">
        <v>47</v>
      </c>
      <c r="G1737" t="s">
        <v>48</v>
      </c>
      <c r="H1737" t="s">
        <v>24</v>
      </c>
      <c r="I1737" t="s">
        <v>547</v>
      </c>
      <c r="J1737">
        <v>545</v>
      </c>
      <c r="K1737"/>
      <c r="N1737" t="s">
        <v>20</v>
      </c>
      <c r="P1737">
        <v>0</v>
      </c>
      <c r="Q1737" t="s">
        <v>1073</v>
      </c>
      <c r="R1737" t="s">
        <v>1073</v>
      </c>
      <c r="S1737" t="str">
        <f t="shared" si="43"/>
        <v>NI&gt;10</v>
      </c>
    </row>
    <row r="1738" spans="1:19" x14ac:dyDescent="0.15">
      <c r="A1738">
        <v>1737</v>
      </c>
      <c r="B1738">
        <v>2016</v>
      </c>
      <c r="C1738" t="s">
        <v>94</v>
      </c>
      <c r="D1738" t="s">
        <v>852</v>
      </c>
      <c r="F1738" t="s">
        <v>96</v>
      </c>
      <c r="G1738" t="s">
        <v>48</v>
      </c>
      <c r="H1738" t="s">
        <v>24</v>
      </c>
      <c r="I1738" t="s">
        <v>547</v>
      </c>
      <c r="J1738">
        <v>295</v>
      </c>
      <c r="K1738"/>
      <c r="N1738" t="s">
        <v>20</v>
      </c>
      <c r="P1738" t="s">
        <v>1073</v>
      </c>
      <c r="Q1738" t="s">
        <v>1073</v>
      </c>
      <c r="R1738" t="s">
        <v>1073</v>
      </c>
      <c r="S1738" t="str">
        <f t="shared" si="43"/>
        <v>NI&gt;10</v>
      </c>
    </row>
    <row r="1739" spans="1:19" x14ac:dyDescent="0.15">
      <c r="A1739">
        <v>1738</v>
      </c>
      <c r="B1739">
        <v>2016</v>
      </c>
      <c r="C1739" t="s">
        <v>249</v>
      </c>
      <c r="D1739" t="s">
        <v>250</v>
      </c>
      <c r="F1739" t="s">
        <v>70</v>
      </c>
      <c r="G1739" t="s">
        <v>43</v>
      </c>
      <c r="H1739" t="s">
        <v>16</v>
      </c>
      <c r="I1739" t="s">
        <v>546</v>
      </c>
      <c r="J1739">
        <v>585</v>
      </c>
      <c r="K1739"/>
      <c r="N1739" t="s">
        <v>36</v>
      </c>
      <c r="P1739" t="s">
        <v>1073</v>
      </c>
      <c r="Q1739" t="s">
        <v>1073</v>
      </c>
      <c r="R1739" t="s">
        <v>1073</v>
      </c>
      <c r="S1739" t="str">
        <f t="shared" si="43"/>
        <v/>
      </c>
    </row>
    <row r="1740" spans="1:19" x14ac:dyDescent="0.15">
      <c r="A1740">
        <v>1739</v>
      </c>
      <c r="B1740">
        <v>2016</v>
      </c>
      <c r="C1740" t="s">
        <v>379</v>
      </c>
      <c r="D1740" t="s">
        <v>380</v>
      </c>
      <c r="F1740" t="s">
        <v>23</v>
      </c>
      <c r="G1740" t="s">
        <v>23</v>
      </c>
      <c r="H1740" t="s">
        <v>71</v>
      </c>
      <c r="I1740" t="s">
        <v>546</v>
      </c>
      <c r="J1740">
        <v>685</v>
      </c>
      <c r="K1740"/>
      <c r="N1740" t="s">
        <v>36</v>
      </c>
      <c r="P1740" t="s">
        <v>1073</v>
      </c>
      <c r="Q1740" t="s">
        <v>1073</v>
      </c>
      <c r="R1740" t="s">
        <v>1073</v>
      </c>
      <c r="S1740" t="str">
        <f t="shared" si="43"/>
        <v/>
      </c>
    </row>
    <row r="1741" spans="1:19" x14ac:dyDescent="0.15">
      <c r="A1741">
        <v>1740</v>
      </c>
      <c r="B1741">
        <v>2016</v>
      </c>
      <c r="C1741" t="s">
        <v>94</v>
      </c>
      <c r="D1741" t="s">
        <v>95</v>
      </c>
      <c r="F1741" t="s">
        <v>96</v>
      </c>
      <c r="G1741" t="s">
        <v>48</v>
      </c>
      <c r="H1741" t="s">
        <v>67</v>
      </c>
      <c r="I1741" t="s">
        <v>547</v>
      </c>
      <c r="J1741">
        <v>295</v>
      </c>
      <c r="K1741"/>
      <c r="N1741" t="s">
        <v>20</v>
      </c>
      <c r="P1741" t="s">
        <v>1073</v>
      </c>
      <c r="Q1741" t="s">
        <v>1073</v>
      </c>
      <c r="R1741" t="s">
        <v>1073</v>
      </c>
      <c r="S1741" t="str">
        <f t="shared" si="43"/>
        <v>NI&gt;10</v>
      </c>
    </row>
    <row r="1742" spans="1:19" x14ac:dyDescent="0.15">
      <c r="A1742">
        <v>1741</v>
      </c>
      <c r="B1742">
        <v>2016</v>
      </c>
      <c r="C1742" t="s">
        <v>75</v>
      </c>
      <c r="D1742" t="s">
        <v>633</v>
      </c>
      <c r="F1742" t="s">
        <v>23</v>
      </c>
      <c r="G1742" t="s">
        <v>23</v>
      </c>
      <c r="H1742" t="s">
        <v>24</v>
      </c>
      <c r="I1742" t="s">
        <v>547</v>
      </c>
      <c r="J1742">
        <v>395</v>
      </c>
      <c r="K1742"/>
      <c r="N1742" t="s">
        <v>36</v>
      </c>
      <c r="P1742" t="s">
        <v>1081</v>
      </c>
      <c r="Q1742" t="s">
        <v>1073</v>
      </c>
      <c r="R1742" t="s">
        <v>1073</v>
      </c>
      <c r="S1742" t="str">
        <f t="shared" si="43"/>
        <v/>
      </c>
    </row>
    <row r="1743" spans="1:19" x14ac:dyDescent="0.15">
      <c r="A1743">
        <v>1742</v>
      </c>
      <c r="B1743">
        <v>2016</v>
      </c>
      <c r="C1743" t="s">
        <v>253</v>
      </c>
      <c r="D1743" t="s">
        <v>254</v>
      </c>
      <c r="F1743" t="s">
        <v>23</v>
      </c>
      <c r="G1743" t="s">
        <v>23</v>
      </c>
      <c r="H1743" t="s">
        <v>71</v>
      </c>
      <c r="I1743" t="s">
        <v>354</v>
      </c>
      <c r="J1743">
        <v>0</v>
      </c>
      <c r="K1743"/>
      <c r="N1743" t="s">
        <v>20</v>
      </c>
      <c r="P1743" t="s">
        <v>1073</v>
      </c>
      <c r="Q1743" t="s">
        <v>1073</v>
      </c>
      <c r="R1743" t="s">
        <v>1073</v>
      </c>
      <c r="S1743" t="str">
        <f t="shared" si="43"/>
        <v/>
      </c>
    </row>
    <row r="1744" spans="1:19" x14ac:dyDescent="0.15">
      <c r="A1744">
        <v>1743</v>
      </c>
      <c r="B1744">
        <v>2016</v>
      </c>
      <c r="C1744" t="s">
        <v>321</v>
      </c>
      <c r="D1744" t="s">
        <v>277</v>
      </c>
      <c r="F1744" t="s">
        <v>23</v>
      </c>
      <c r="G1744" t="s">
        <v>23</v>
      </c>
      <c r="H1744" t="s">
        <v>16</v>
      </c>
      <c r="I1744" t="s">
        <v>548</v>
      </c>
      <c r="J1744">
        <v>525</v>
      </c>
      <c r="K1744"/>
      <c r="N1744" t="s">
        <v>36</v>
      </c>
      <c r="P1744" t="s">
        <v>1084</v>
      </c>
      <c r="Q1744" t="s">
        <v>1073</v>
      </c>
      <c r="R1744" t="s">
        <v>1073</v>
      </c>
      <c r="S1744" t="str">
        <f t="shared" si="43"/>
        <v/>
      </c>
    </row>
    <row r="1745" spans="1:19" x14ac:dyDescent="0.15">
      <c r="A1745">
        <v>1744</v>
      </c>
      <c r="B1745">
        <v>2016</v>
      </c>
      <c r="C1745" t="s">
        <v>234</v>
      </c>
      <c r="D1745" t="s">
        <v>235</v>
      </c>
      <c r="F1745" t="s">
        <v>23</v>
      </c>
      <c r="G1745" t="s">
        <v>23</v>
      </c>
      <c r="H1745" t="s">
        <v>24</v>
      </c>
      <c r="I1745" t="s">
        <v>547</v>
      </c>
      <c r="J1745">
        <v>295</v>
      </c>
      <c r="K1745"/>
      <c r="N1745" t="s">
        <v>20</v>
      </c>
      <c r="P1745" t="s">
        <v>1081</v>
      </c>
      <c r="Q1745" t="s">
        <v>1073</v>
      </c>
      <c r="R1745" t="s">
        <v>1073</v>
      </c>
      <c r="S1745" t="str">
        <f t="shared" si="43"/>
        <v/>
      </c>
    </row>
    <row r="1746" spans="1:19" x14ac:dyDescent="0.15">
      <c r="A1746">
        <v>1745</v>
      </c>
      <c r="B1746">
        <v>2016</v>
      </c>
      <c r="C1746" t="s">
        <v>255</v>
      </c>
      <c r="D1746" t="s">
        <v>293</v>
      </c>
      <c r="E1746" t="s">
        <v>372</v>
      </c>
      <c r="F1746" t="s">
        <v>23</v>
      </c>
      <c r="G1746" t="s">
        <v>23</v>
      </c>
      <c r="H1746" s="6" t="s">
        <v>24</v>
      </c>
      <c r="I1746" t="s">
        <v>275</v>
      </c>
      <c r="J1746">
        <v>0</v>
      </c>
      <c r="K1746"/>
      <c r="N1746" t="s">
        <v>20</v>
      </c>
      <c r="P1746" t="s">
        <v>1081</v>
      </c>
      <c r="Q1746" t="s">
        <v>1073</v>
      </c>
      <c r="R1746" t="s">
        <v>1073</v>
      </c>
      <c r="S1746" t="str">
        <f t="shared" si="43"/>
        <v/>
      </c>
    </row>
    <row r="1747" spans="1:19" x14ac:dyDescent="0.15">
      <c r="A1747">
        <v>1746</v>
      </c>
      <c r="B1747">
        <v>2016</v>
      </c>
      <c r="C1747" t="s">
        <v>126</v>
      </c>
      <c r="D1747" t="s">
        <v>257</v>
      </c>
      <c r="F1747" t="s">
        <v>96</v>
      </c>
      <c r="G1747" t="s">
        <v>48</v>
      </c>
      <c r="H1747" t="s">
        <v>49</v>
      </c>
      <c r="I1747" t="s">
        <v>546</v>
      </c>
      <c r="J1747">
        <v>685</v>
      </c>
      <c r="K1747"/>
      <c r="N1747" t="s">
        <v>36</v>
      </c>
      <c r="P1747">
        <v>0</v>
      </c>
      <c r="Q1747" t="s">
        <v>1073</v>
      </c>
      <c r="R1747" t="s">
        <v>1073</v>
      </c>
      <c r="S1747" t="str">
        <f t="shared" si="43"/>
        <v>NI&gt;10</v>
      </c>
    </row>
    <row r="1748" spans="1:19" x14ac:dyDescent="0.15">
      <c r="A1748">
        <v>1747</v>
      </c>
      <c r="B1748">
        <v>2016</v>
      </c>
      <c r="C1748" t="s">
        <v>216</v>
      </c>
      <c r="D1748" t="s">
        <v>217</v>
      </c>
      <c r="F1748" t="s">
        <v>23</v>
      </c>
      <c r="G1748" t="s">
        <v>23</v>
      </c>
      <c r="H1748" t="s">
        <v>71</v>
      </c>
      <c r="I1748"/>
      <c r="J1748">
        <v>685</v>
      </c>
      <c r="K1748"/>
      <c r="N1748" t="s">
        <v>36</v>
      </c>
      <c r="P1748" t="s">
        <v>1073</v>
      </c>
      <c r="Q1748" t="s">
        <v>1073</v>
      </c>
      <c r="R1748" t="s">
        <v>1073</v>
      </c>
      <c r="S1748" t="str">
        <f t="shared" si="43"/>
        <v/>
      </c>
    </row>
    <row r="1749" spans="1:19" x14ac:dyDescent="0.15">
      <c r="A1749">
        <v>1748</v>
      </c>
      <c r="B1749">
        <v>2016</v>
      </c>
      <c r="F1749" t="s">
        <v>50</v>
      </c>
      <c r="G1749" t="s">
        <v>50</v>
      </c>
      <c r="H1749" s="6" t="s">
        <v>54</v>
      </c>
      <c r="I1749" t="s">
        <v>550</v>
      </c>
      <c r="J1749">
        <v>0</v>
      </c>
      <c r="K1749"/>
      <c r="N1749" t="s">
        <v>20</v>
      </c>
      <c r="P1749" t="s">
        <v>1073</v>
      </c>
      <c r="Q1749" t="s">
        <v>1073</v>
      </c>
      <c r="R1749" t="s">
        <v>1073</v>
      </c>
      <c r="S1749" t="str">
        <f t="shared" si="43"/>
        <v/>
      </c>
    </row>
    <row r="1750" spans="1:19" x14ac:dyDescent="0.15">
      <c r="A1750">
        <v>1749</v>
      </c>
      <c r="B1750">
        <v>2016</v>
      </c>
      <c r="C1750" t="s">
        <v>258</v>
      </c>
      <c r="D1750" t="s">
        <v>101</v>
      </c>
      <c r="F1750" t="s">
        <v>23</v>
      </c>
      <c r="G1750" t="s">
        <v>23</v>
      </c>
      <c r="H1750" t="s">
        <v>16</v>
      </c>
      <c r="I1750" t="s">
        <v>851</v>
      </c>
      <c r="J1750">
        <v>150</v>
      </c>
      <c r="K1750"/>
      <c r="N1750" t="s">
        <v>36</v>
      </c>
      <c r="P1750" t="s">
        <v>1081</v>
      </c>
      <c r="Q1750" t="s">
        <v>1073</v>
      </c>
      <c r="R1750" t="s">
        <v>1073</v>
      </c>
      <c r="S1750" t="str">
        <f t="shared" si="43"/>
        <v/>
      </c>
    </row>
    <row r="1751" spans="1:19" x14ac:dyDescent="0.15">
      <c r="A1751">
        <v>1750</v>
      </c>
      <c r="B1751">
        <v>2016</v>
      </c>
      <c r="C1751" t="s">
        <v>382</v>
      </c>
      <c r="D1751" t="s">
        <v>383</v>
      </c>
      <c r="F1751" t="s">
        <v>23</v>
      </c>
      <c r="G1751" t="s">
        <v>23</v>
      </c>
      <c r="H1751" t="s">
        <v>63</v>
      </c>
      <c r="I1751" t="s">
        <v>546</v>
      </c>
      <c r="J1751">
        <v>585</v>
      </c>
      <c r="K1751"/>
      <c r="N1751" t="s">
        <v>36</v>
      </c>
      <c r="P1751">
        <v>0</v>
      </c>
      <c r="Q1751" t="s">
        <v>1073</v>
      </c>
      <c r="R1751" t="s">
        <v>1073</v>
      </c>
      <c r="S1751" t="str">
        <f t="shared" si="43"/>
        <v/>
      </c>
    </row>
    <row r="1752" spans="1:19" x14ac:dyDescent="0.15">
      <c r="A1752">
        <v>1751</v>
      </c>
      <c r="B1752">
        <v>2016</v>
      </c>
      <c r="C1752" t="s">
        <v>262</v>
      </c>
      <c r="D1752" t="s">
        <v>263</v>
      </c>
      <c r="F1752" t="s">
        <v>23</v>
      </c>
      <c r="G1752" t="s">
        <v>23</v>
      </c>
      <c r="H1752" t="s">
        <v>71</v>
      </c>
      <c r="I1752" t="s">
        <v>546</v>
      </c>
      <c r="J1752">
        <v>685</v>
      </c>
      <c r="K1752"/>
      <c r="N1752" t="s">
        <v>36</v>
      </c>
      <c r="P1752" t="s">
        <v>1073</v>
      </c>
      <c r="Q1752" t="s">
        <v>1073</v>
      </c>
      <c r="R1752" t="s">
        <v>1073</v>
      </c>
      <c r="S1752" t="str">
        <f t="shared" si="43"/>
        <v/>
      </c>
    </row>
    <row r="1753" spans="1:19" x14ac:dyDescent="0.15">
      <c r="A1753">
        <v>1752</v>
      </c>
      <c r="B1753">
        <v>2016</v>
      </c>
      <c r="C1753" t="s">
        <v>576</v>
      </c>
      <c r="D1753" t="s">
        <v>284</v>
      </c>
      <c r="F1753" t="s">
        <v>23</v>
      </c>
      <c r="G1753" t="s">
        <v>23</v>
      </c>
      <c r="H1753" t="s">
        <v>71</v>
      </c>
      <c r="I1753" t="s">
        <v>546</v>
      </c>
      <c r="J1753">
        <v>1335</v>
      </c>
      <c r="K1753"/>
      <c r="N1753" t="s">
        <v>36</v>
      </c>
      <c r="P1753" t="s">
        <v>1073</v>
      </c>
      <c r="Q1753" t="s">
        <v>1073</v>
      </c>
      <c r="R1753" t="s">
        <v>1073</v>
      </c>
      <c r="S1753" t="str">
        <f t="shared" si="43"/>
        <v/>
      </c>
    </row>
    <row r="1754" spans="1:19" x14ac:dyDescent="0.15">
      <c r="A1754">
        <v>1753</v>
      </c>
      <c r="B1754">
        <v>2016</v>
      </c>
      <c r="C1754" t="s">
        <v>440</v>
      </c>
      <c r="D1754" t="s">
        <v>853</v>
      </c>
      <c r="F1754" t="s">
        <v>23</v>
      </c>
      <c r="G1754" t="s">
        <v>23</v>
      </c>
      <c r="H1754" t="s">
        <v>71</v>
      </c>
      <c r="I1754" t="s">
        <v>546</v>
      </c>
      <c r="J1754">
        <v>685</v>
      </c>
      <c r="K1754"/>
      <c r="N1754" t="s">
        <v>36</v>
      </c>
      <c r="P1754" t="s">
        <v>1073</v>
      </c>
      <c r="Q1754" t="s">
        <v>1073</v>
      </c>
      <c r="R1754" t="s">
        <v>1073</v>
      </c>
      <c r="S1754" t="str">
        <f t="shared" si="43"/>
        <v/>
      </c>
    </row>
    <row r="1755" spans="1:19" x14ac:dyDescent="0.15">
      <c r="A1755">
        <v>1754</v>
      </c>
      <c r="B1755">
        <v>2016</v>
      </c>
      <c r="C1755" t="s">
        <v>854</v>
      </c>
      <c r="D1755" t="s">
        <v>855</v>
      </c>
      <c r="F1755" t="s">
        <v>636</v>
      </c>
      <c r="G1755" t="s">
        <v>43</v>
      </c>
      <c r="H1755" t="s">
        <v>67</v>
      </c>
      <c r="I1755" t="s">
        <v>546</v>
      </c>
      <c r="J1755">
        <v>1485</v>
      </c>
      <c r="K1755"/>
      <c r="N1755" t="s">
        <v>20</v>
      </c>
      <c r="P1755" t="s">
        <v>1073</v>
      </c>
      <c r="Q1755" t="s">
        <v>1073</v>
      </c>
      <c r="R1755" t="s">
        <v>1073</v>
      </c>
      <c r="S1755" t="str">
        <f t="shared" si="43"/>
        <v>NI&gt;10</v>
      </c>
    </row>
    <row r="1756" spans="1:19" x14ac:dyDescent="0.15">
      <c r="A1756">
        <v>1755</v>
      </c>
      <c r="B1756">
        <v>2016</v>
      </c>
      <c r="C1756" t="s">
        <v>396</v>
      </c>
      <c r="D1756" t="s">
        <v>397</v>
      </c>
      <c r="F1756" t="s">
        <v>23</v>
      </c>
      <c r="G1756" t="s">
        <v>23</v>
      </c>
      <c r="H1756" t="s">
        <v>63</v>
      </c>
      <c r="I1756" t="s">
        <v>546</v>
      </c>
      <c r="J1756">
        <v>685</v>
      </c>
      <c r="K1756"/>
      <c r="N1756" t="s">
        <v>36</v>
      </c>
      <c r="P1756" t="s">
        <v>1073</v>
      </c>
      <c r="Q1756" t="s">
        <v>1073</v>
      </c>
      <c r="R1756" t="s">
        <v>1073</v>
      </c>
      <c r="S1756" t="str">
        <f t="shared" si="43"/>
        <v/>
      </c>
    </row>
    <row r="1757" spans="1:19" x14ac:dyDescent="0.15">
      <c r="A1757">
        <v>1756</v>
      </c>
      <c r="B1757">
        <v>2016</v>
      </c>
      <c r="C1757" t="s">
        <v>805</v>
      </c>
      <c r="D1757" t="s">
        <v>806</v>
      </c>
      <c r="F1757" t="s">
        <v>89</v>
      </c>
      <c r="G1757" t="s">
        <v>43</v>
      </c>
      <c r="H1757" t="s">
        <v>24</v>
      </c>
      <c r="I1757" t="s">
        <v>547</v>
      </c>
      <c r="J1757">
        <v>745</v>
      </c>
      <c r="K1757"/>
      <c r="N1757" t="s">
        <v>20</v>
      </c>
      <c r="P1757" t="s">
        <v>1073</v>
      </c>
      <c r="Q1757" t="s">
        <v>1073</v>
      </c>
      <c r="R1757" t="s">
        <v>1073</v>
      </c>
      <c r="S1757" t="str">
        <f t="shared" si="43"/>
        <v/>
      </c>
    </row>
    <row r="1758" spans="1:19" x14ac:dyDescent="0.15">
      <c r="A1758">
        <v>1757</v>
      </c>
      <c r="B1758">
        <v>2016</v>
      </c>
      <c r="C1758" t="s">
        <v>856</v>
      </c>
      <c r="D1758" t="s">
        <v>849</v>
      </c>
      <c r="E1758" t="s">
        <v>162</v>
      </c>
      <c r="F1758" t="s">
        <v>23</v>
      </c>
      <c r="G1758" t="s">
        <v>23</v>
      </c>
      <c r="H1758" s="6" t="s">
        <v>71</v>
      </c>
      <c r="I1758" t="s">
        <v>354</v>
      </c>
      <c r="J1758">
        <v>0</v>
      </c>
      <c r="K1758"/>
      <c r="N1758" t="s">
        <v>36</v>
      </c>
      <c r="P1758" t="s">
        <v>1073</v>
      </c>
      <c r="Q1758" t="s">
        <v>1073</v>
      </c>
      <c r="R1758" t="s">
        <v>1073</v>
      </c>
      <c r="S1758" t="str">
        <f t="shared" si="43"/>
        <v/>
      </c>
    </row>
    <row r="1759" spans="1:19" x14ac:dyDescent="0.15">
      <c r="A1759">
        <v>1758</v>
      </c>
      <c r="B1759">
        <v>2016</v>
      </c>
      <c r="C1759" t="s">
        <v>755</v>
      </c>
      <c r="D1759" t="s">
        <v>277</v>
      </c>
      <c r="F1759" t="s">
        <v>23</v>
      </c>
      <c r="G1759" t="s">
        <v>23</v>
      </c>
      <c r="H1759" t="s">
        <v>16</v>
      </c>
      <c r="I1759" t="s">
        <v>546</v>
      </c>
      <c r="J1759">
        <v>585</v>
      </c>
      <c r="K1759"/>
      <c r="N1759" t="s">
        <v>36</v>
      </c>
      <c r="P1759">
        <v>0</v>
      </c>
      <c r="Q1759" t="s">
        <v>1073</v>
      </c>
      <c r="R1759" t="s">
        <v>1073</v>
      </c>
      <c r="S1759" t="str">
        <f t="shared" si="43"/>
        <v/>
      </c>
    </row>
    <row r="1760" spans="1:19" x14ac:dyDescent="0.15">
      <c r="A1760">
        <v>1759</v>
      </c>
      <c r="B1760">
        <v>2016</v>
      </c>
      <c r="C1760" t="s">
        <v>113</v>
      </c>
      <c r="D1760" t="s">
        <v>114</v>
      </c>
      <c r="F1760" t="s">
        <v>23</v>
      </c>
      <c r="G1760" t="s">
        <v>23</v>
      </c>
      <c r="H1760" t="s">
        <v>67</v>
      </c>
      <c r="I1760" t="s">
        <v>547</v>
      </c>
      <c r="J1760">
        <v>295</v>
      </c>
      <c r="K1760"/>
      <c r="N1760" t="s">
        <v>20</v>
      </c>
      <c r="P1760" t="s">
        <v>1081</v>
      </c>
      <c r="Q1760" t="s">
        <v>1073</v>
      </c>
      <c r="R1760" t="s">
        <v>1073</v>
      </c>
      <c r="S1760" t="str">
        <f t="shared" si="43"/>
        <v/>
      </c>
    </row>
    <row r="1761" spans="1:19" x14ac:dyDescent="0.15">
      <c r="A1761">
        <v>1760</v>
      </c>
      <c r="B1761">
        <v>2016</v>
      </c>
      <c r="C1761" t="s">
        <v>848</v>
      </c>
      <c r="D1761" t="s">
        <v>849</v>
      </c>
      <c r="F1761" t="s">
        <v>23</v>
      </c>
      <c r="G1761" t="s">
        <v>23</v>
      </c>
      <c r="H1761" t="s">
        <v>71</v>
      </c>
      <c r="I1761" t="s">
        <v>546</v>
      </c>
      <c r="J1761">
        <v>1135</v>
      </c>
      <c r="K1761"/>
      <c r="N1761" t="s">
        <v>36</v>
      </c>
      <c r="P1761" t="s">
        <v>1073</v>
      </c>
      <c r="Q1761" t="s">
        <v>1073</v>
      </c>
      <c r="R1761" t="s">
        <v>1073</v>
      </c>
      <c r="S1761" t="str">
        <f t="shared" si="43"/>
        <v/>
      </c>
    </row>
    <row r="1762" spans="1:19" x14ac:dyDescent="0.15">
      <c r="A1762">
        <v>1761</v>
      </c>
      <c r="B1762">
        <v>2016</v>
      </c>
      <c r="C1762" t="s">
        <v>758</v>
      </c>
      <c r="D1762" t="s">
        <v>101</v>
      </c>
      <c r="F1762" t="s">
        <v>23</v>
      </c>
      <c r="G1762" t="s">
        <v>23</v>
      </c>
      <c r="H1762" s="6" t="s">
        <v>71</v>
      </c>
      <c r="I1762" t="s">
        <v>25</v>
      </c>
      <c r="J1762">
        <v>275</v>
      </c>
      <c r="K1762"/>
      <c r="N1762" t="s">
        <v>20</v>
      </c>
      <c r="P1762">
        <v>0</v>
      </c>
      <c r="Q1762" t="s">
        <v>1073</v>
      </c>
      <c r="R1762" t="s">
        <v>1073</v>
      </c>
      <c r="S1762" t="str">
        <f t="shared" si="43"/>
        <v/>
      </c>
    </row>
    <row r="1763" spans="1:19" x14ac:dyDescent="0.15">
      <c r="A1763">
        <v>1762</v>
      </c>
      <c r="B1763">
        <v>2016</v>
      </c>
      <c r="C1763" t="s">
        <v>207</v>
      </c>
      <c r="D1763" t="s">
        <v>208</v>
      </c>
      <c r="F1763" t="s">
        <v>23</v>
      </c>
      <c r="G1763" t="s">
        <v>23</v>
      </c>
      <c r="H1763" t="s">
        <v>16</v>
      </c>
      <c r="I1763" t="s">
        <v>851</v>
      </c>
      <c r="J1763">
        <v>0</v>
      </c>
      <c r="K1763"/>
      <c r="N1763" t="s">
        <v>36</v>
      </c>
      <c r="P1763" t="s">
        <v>1081</v>
      </c>
      <c r="Q1763" t="s">
        <v>1073</v>
      </c>
      <c r="R1763" t="s">
        <v>1073</v>
      </c>
      <c r="S1763" t="str">
        <f t="shared" si="43"/>
        <v/>
      </c>
    </row>
    <row r="1764" spans="1:19" x14ac:dyDescent="0.15">
      <c r="A1764">
        <v>1763</v>
      </c>
      <c r="B1764">
        <v>2016</v>
      </c>
      <c r="C1764" t="s">
        <v>304</v>
      </c>
      <c r="D1764" t="s">
        <v>305</v>
      </c>
      <c r="F1764" t="s">
        <v>23</v>
      </c>
      <c r="G1764" t="s">
        <v>23</v>
      </c>
      <c r="H1764" s="6" t="s">
        <v>24</v>
      </c>
      <c r="I1764" t="s">
        <v>547</v>
      </c>
      <c r="J1764">
        <v>295</v>
      </c>
      <c r="K1764"/>
      <c r="N1764" t="s">
        <v>20</v>
      </c>
      <c r="P1764" t="s">
        <v>1084</v>
      </c>
      <c r="Q1764" t="s">
        <v>1073</v>
      </c>
      <c r="R1764" t="s">
        <v>1073</v>
      </c>
      <c r="S1764" t="str">
        <f t="shared" si="43"/>
        <v/>
      </c>
    </row>
    <row r="1765" spans="1:19" x14ac:dyDescent="0.15">
      <c r="A1765">
        <v>1764</v>
      </c>
      <c r="B1765">
        <v>2016</v>
      </c>
      <c r="C1765" t="s">
        <v>857</v>
      </c>
      <c r="D1765" t="s">
        <v>858</v>
      </c>
      <c r="F1765" t="s">
        <v>14</v>
      </c>
      <c r="G1765" t="s">
        <v>15</v>
      </c>
      <c r="H1765" t="s">
        <v>71</v>
      </c>
      <c r="I1765" t="s">
        <v>546</v>
      </c>
      <c r="J1765">
        <v>685</v>
      </c>
      <c r="K1765"/>
      <c r="N1765" t="s">
        <v>36</v>
      </c>
      <c r="P1765" t="s">
        <v>1073</v>
      </c>
      <c r="Q1765" t="s">
        <v>1073</v>
      </c>
      <c r="R1765" t="s">
        <v>1073</v>
      </c>
      <c r="S1765" t="str">
        <f t="shared" si="43"/>
        <v/>
      </c>
    </row>
    <row r="1766" spans="1:19" x14ac:dyDescent="0.15">
      <c r="A1766">
        <v>1765</v>
      </c>
      <c r="B1766">
        <v>2016</v>
      </c>
      <c r="F1766" t="s">
        <v>50</v>
      </c>
      <c r="G1766" t="s">
        <v>50</v>
      </c>
      <c r="H1766" s="6" t="s">
        <v>63</v>
      </c>
      <c r="I1766" t="s">
        <v>550</v>
      </c>
      <c r="J1766">
        <v>0</v>
      </c>
      <c r="K1766"/>
      <c r="N1766" t="s">
        <v>36</v>
      </c>
      <c r="P1766" t="s">
        <v>1073</v>
      </c>
      <c r="Q1766" t="s">
        <v>1073</v>
      </c>
      <c r="R1766" t="s">
        <v>1073</v>
      </c>
      <c r="S1766" t="str">
        <f t="shared" si="43"/>
        <v/>
      </c>
    </row>
    <row r="1767" spans="1:19" x14ac:dyDescent="0.15">
      <c r="A1767">
        <v>1766</v>
      </c>
      <c r="B1767">
        <v>2016</v>
      </c>
      <c r="C1767" t="s">
        <v>77</v>
      </c>
      <c r="D1767" t="s">
        <v>78</v>
      </c>
      <c r="F1767" t="s">
        <v>78</v>
      </c>
      <c r="G1767" t="s">
        <v>35</v>
      </c>
      <c r="H1767" s="6" t="s">
        <v>24</v>
      </c>
      <c r="I1767" t="s">
        <v>547</v>
      </c>
      <c r="J1767">
        <v>395</v>
      </c>
      <c r="K1767"/>
      <c r="N1767" t="s">
        <v>36</v>
      </c>
      <c r="P1767" t="s">
        <v>1073</v>
      </c>
      <c r="Q1767" t="s">
        <v>1073</v>
      </c>
      <c r="R1767" t="s">
        <v>1073</v>
      </c>
      <c r="S1767" t="str">
        <f t="shared" si="43"/>
        <v>NI&gt;10</v>
      </c>
    </row>
    <row r="1768" spans="1:19" x14ac:dyDescent="0.15">
      <c r="A1768">
        <v>1767</v>
      </c>
      <c r="B1768">
        <v>2016</v>
      </c>
      <c r="C1768" t="s">
        <v>292</v>
      </c>
      <c r="D1768" t="s">
        <v>293</v>
      </c>
      <c r="F1768" t="s">
        <v>23</v>
      </c>
      <c r="G1768" t="s">
        <v>23</v>
      </c>
      <c r="H1768" t="s">
        <v>71</v>
      </c>
      <c r="I1768" t="s">
        <v>664</v>
      </c>
      <c r="J1768">
        <v>0</v>
      </c>
      <c r="K1768"/>
      <c r="N1768" t="s">
        <v>36</v>
      </c>
      <c r="P1768" t="s">
        <v>1073</v>
      </c>
      <c r="Q1768" t="s">
        <v>1073</v>
      </c>
      <c r="R1768" t="s">
        <v>1073</v>
      </c>
      <c r="S1768" t="str">
        <f t="shared" si="43"/>
        <v/>
      </c>
    </row>
    <row r="1769" spans="1:19" x14ac:dyDescent="0.15">
      <c r="A1769">
        <v>1768</v>
      </c>
      <c r="B1769">
        <v>2016</v>
      </c>
      <c r="C1769" t="s">
        <v>262</v>
      </c>
      <c r="D1769" t="s">
        <v>263</v>
      </c>
      <c r="F1769" t="s">
        <v>23</v>
      </c>
      <c r="G1769" t="s">
        <v>23</v>
      </c>
      <c r="H1769" t="s">
        <v>71</v>
      </c>
      <c r="I1769" t="s">
        <v>546</v>
      </c>
      <c r="J1769">
        <v>585</v>
      </c>
      <c r="K1769"/>
      <c r="N1769" t="s">
        <v>36</v>
      </c>
      <c r="P1769" t="s">
        <v>1073</v>
      </c>
      <c r="Q1769" t="s">
        <v>1073</v>
      </c>
      <c r="R1769" t="s">
        <v>1073</v>
      </c>
      <c r="S1769" t="str">
        <f t="shared" si="43"/>
        <v/>
      </c>
    </row>
    <row r="1770" spans="1:19" x14ac:dyDescent="0.15">
      <c r="A1770">
        <v>1769</v>
      </c>
      <c r="B1770">
        <v>2016</v>
      </c>
      <c r="C1770" t="s">
        <v>45</v>
      </c>
      <c r="D1770" t="s">
        <v>46</v>
      </c>
      <c r="F1770" t="s">
        <v>47</v>
      </c>
      <c r="G1770" t="s">
        <v>48</v>
      </c>
      <c r="H1770" s="6" t="s">
        <v>49</v>
      </c>
      <c r="I1770" t="s">
        <v>546</v>
      </c>
      <c r="J1770">
        <v>585</v>
      </c>
      <c r="K1770"/>
      <c r="N1770" t="s">
        <v>36</v>
      </c>
      <c r="P1770">
        <v>0</v>
      </c>
      <c r="Q1770" t="s">
        <v>1073</v>
      </c>
      <c r="R1770" t="s">
        <v>1073</v>
      </c>
      <c r="S1770" t="str">
        <f t="shared" si="43"/>
        <v>NI&gt;10</v>
      </c>
    </row>
    <row r="1771" spans="1:19" x14ac:dyDescent="0.15">
      <c r="A1771">
        <v>1770</v>
      </c>
      <c r="B1771">
        <v>2016</v>
      </c>
      <c r="C1771" t="s">
        <v>266</v>
      </c>
      <c r="D1771" t="s">
        <v>308</v>
      </c>
      <c r="F1771" t="s">
        <v>23</v>
      </c>
      <c r="G1771" t="s">
        <v>23</v>
      </c>
      <c r="H1771" t="s">
        <v>24</v>
      </c>
      <c r="I1771" t="s">
        <v>547</v>
      </c>
      <c r="J1771">
        <v>395</v>
      </c>
      <c r="K1771"/>
      <c r="N1771" t="s">
        <v>20</v>
      </c>
      <c r="P1771" t="s">
        <v>1081</v>
      </c>
      <c r="Q1771" t="s">
        <v>1073</v>
      </c>
      <c r="R1771" t="s">
        <v>1073</v>
      </c>
      <c r="S1771" t="str">
        <f t="shared" si="43"/>
        <v/>
      </c>
    </row>
    <row r="1772" spans="1:19" x14ac:dyDescent="0.15">
      <c r="A1772">
        <v>1771</v>
      </c>
      <c r="B1772">
        <v>2016</v>
      </c>
      <c r="C1772" t="s">
        <v>116</v>
      </c>
      <c r="D1772" t="s">
        <v>859</v>
      </c>
      <c r="F1772" t="s">
        <v>23</v>
      </c>
      <c r="G1772" t="s">
        <v>23</v>
      </c>
      <c r="H1772" s="6" t="s">
        <v>24</v>
      </c>
      <c r="I1772" t="s">
        <v>547</v>
      </c>
      <c r="J1772">
        <v>295</v>
      </c>
      <c r="K1772"/>
      <c r="N1772" t="s">
        <v>36</v>
      </c>
      <c r="P1772" t="s">
        <v>1081</v>
      </c>
      <c r="Q1772" t="s">
        <v>1073</v>
      </c>
      <c r="R1772" t="s">
        <v>1073</v>
      </c>
      <c r="S1772" t="str">
        <f t="shared" si="43"/>
        <v/>
      </c>
    </row>
    <row r="1773" spans="1:19" x14ac:dyDescent="0.15">
      <c r="A1773">
        <v>1772</v>
      </c>
      <c r="B1773">
        <v>2016</v>
      </c>
      <c r="C1773" t="s">
        <v>21</v>
      </c>
      <c r="D1773" t="s">
        <v>22</v>
      </c>
      <c r="F1773" t="s">
        <v>23</v>
      </c>
      <c r="G1773" t="s">
        <v>23</v>
      </c>
      <c r="H1773" t="s">
        <v>24</v>
      </c>
      <c r="I1773" t="s">
        <v>547</v>
      </c>
      <c r="J1773">
        <v>295</v>
      </c>
      <c r="K1773"/>
      <c r="N1773" t="s">
        <v>20</v>
      </c>
      <c r="P1773" t="s">
        <v>1081</v>
      </c>
      <c r="Q1773" t="s">
        <v>1073</v>
      </c>
      <c r="R1773" t="s">
        <v>1073</v>
      </c>
      <c r="S1773" t="str">
        <f t="shared" si="43"/>
        <v/>
      </c>
    </row>
    <row r="1774" spans="1:19" x14ac:dyDescent="0.15">
      <c r="A1774">
        <v>1773</v>
      </c>
      <c r="B1774">
        <v>2016</v>
      </c>
      <c r="C1774" t="s">
        <v>77</v>
      </c>
      <c r="D1774" t="s">
        <v>78</v>
      </c>
      <c r="F1774" t="s">
        <v>78</v>
      </c>
      <c r="G1774" t="s">
        <v>35</v>
      </c>
      <c r="H1774" t="s">
        <v>16</v>
      </c>
      <c r="I1774" t="s">
        <v>546</v>
      </c>
      <c r="J1774">
        <v>685</v>
      </c>
      <c r="K1774"/>
      <c r="N1774" t="s">
        <v>36</v>
      </c>
      <c r="P1774" t="s">
        <v>1073</v>
      </c>
      <c r="Q1774" t="s">
        <v>1073</v>
      </c>
      <c r="R1774" t="s">
        <v>1073</v>
      </c>
      <c r="S1774" t="str">
        <f t="shared" si="43"/>
        <v>NI&gt;10</v>
      </c>
    </row>
    <row r="1775" spans="1:19" x14ac:dyDescent="0.15">
      <c r="A1775">
        <v>1774</v>
      </c>
      <c r="B1775">
        <v>2016</v>
      </c>
      <c r="C1775" t="s">
        <v>258</v>
      </c>
      <c r="D1775" t="s">
        <v>101</v>
      </c>
      <c r="F1775" t="s">
        <v>23</v>
      </c>
      <c r="G1775" t="s">
        <v>23</v>
      </c>
      <c r="H1775" s="6" t="s">
        <v>24</v>
      </c>
      <c r="I1775" t="s">
        <v>25</v>
      </c>
      <c r="J1775">
        <v>375</v>
      </c>
      <c r="K1775"/>
      <c r="N1775" t="s">
        <v>36</v>
      </c>
      <c r="P1775" t="s">
        <v>1081</v>
      </c>
      <c r="Q1775" t="s">
        <v>1073</v>
      </c>
      <c r="R1775" t="s">
        <v>1073</v>
      </c>
      <c r="S1775" t="str">
        <f t="shared" si="43"/>
        <v/>
      </c>
    </row>
    <row r="1776" spans="1:19" x14ac:dyDescent="0.15">
      <c r="A1776">
        <v>1775</v>
      </c>
      <c r="B1776">
        <v>2016</v>
      </c>
      <c r="C1776" t="s">
        <v>590</v>
      </c>
      <c r="D1776" t="s">
        <v>591</v>
      </c>
      <c r="F1776" t="s">
        <v>23</v>
      </c>
      <c r="G1776" t="s">
        <v>23</v>
      </c>
      <c r="H1776" t="s">
        <v>71</v>
      </c>
      <c r="I1776" t="s">
        <v>548</v>
      </c>
      <c r="J1776">
        <v>525</v>
      </c>
      <c r="K1776"/>
      <c r="N1776" t="s">
        <v>36</v>
      </c>
      <c r="P1776" t="s">
        <v>1073</v>
      </c>
      <c r="Q1776" t="s">
        <v>1073</v>
      </c>
      <c r="R1776" t="s">
        <v>1073</v>
      </c>
      <c r="S1776" t="str">
        <f t="shared" si="43"/>
        <v/>
      </c>
    </row>
    <row r="1777" spans="1:19" x14ac:dyDescent="0.15">
      <c r="A1777">
        <v>1776</v>
      </c>
      <c r="B1777">
        <v>2016</v>
      </c>
      <c r="C1777" t="s">
        <v>318</v>
      </c>
      <c r="D1777" t="s">
        <v>319</v>
      </c>
      <c r="F1777" t="s">
        <v>23</v>
      </c>
      <c r="G1777" t="s">
        <v>23</v>
      </c>
      <c r="H1777" t="s">
        <v>71</v>
      </c>
      <c r="I1777" t="s">
        <v>546</v>
      </c>
      <c r="J1777">
        <v>585</v>
      </c>
      <c r="K1777"/>
      <c r="N1777" t="s">
        <v>36</v>
      </c>
      <c r="P1777" t="s">
        <v>1081</v>
      </c>
      <c r="Q1777" t="s">
        <v>1073</v>
      </c>
      <c r="R1777" t="s">
        <v>1073</v>
      </c>
      <c r="S1777" t="str">
        <f t="shared" si="43"/>
        <v/>
      </c>
    </row>
    <row r="1778" spans="1:19" x14ac:dyDescent="0.15">
      <c r="A1778">
        <v>1777</v>
      </c>
      <c r="B1778">
        <v>2016</v>
      </c>
      <c r="C1778" t="s">
        <v>218</v>
      </c>
      <c r="D1778" t="s">
        <v>219</v>
      </c>
      <c r="F1778" t="s">
        <v>23</v>
      </c>
      <c r="G1778" t="s">
        <v>23</v>
      </c>
      <c r="H1778" s="6" t="s">
        <v>67</v>
      </c>
      <c r="I1778" t="s">
        <v>354</v>
      </c>
      <c r="J1778">
        <v>0</v>
      </c>
      <c r="K1778"/>
      <c r="N1778" t="s">
        <v>36</v>
      </c>
      <c r="P1778" t="s">
        <v>1081</v>
      </c>
      <c r="Q1778" t="s">
        <v>1073</v>
      </c>
      <c r="R1778" t="s">
        <v>1073</v>
      </c>
      <c r="S1778" t="str">
        <f t="shared" si="43"/>
        <v/>
      </c>
    </row>
    <row r="1779" spans="1:19" x14ac:dyDescent="0.15">
      <c r="A1779">
        <v>1778</v>
      </c>
      <c r="B1779">
        <v>2016</v>
      </c>
      <c r="C1779" t="s">
        <v>77</v>
      </c>
      <c r="D1779" t="s">
        <v>78</v>
      </c>
      <c r="F1779" t="s">
        <v>78</v>
      </c>
      <c r="G1779" t="s">
        <v>35</v>
      </c>
      <c r="H1779" t="s">
        <v>24</v>
      </c>
      <c r="I1779" t="s">
        <v>547</v>
      </c>
      <c r="J1779">
        <v>295</v>
      </c>
      <c r="K1779"/>
      <c r="N1779" t="s">
        <v>20</v>
      </c>
      <c r="P1779" t="s">
        <v>1073</v>
      </c>
      <c r="Q1779" t="s">
        <v>1073</v>
      </c>
      <c r="R1779" t="s">
        <v>1073</v>
      </c>
      <c r="S1779" t="str">
        <f t="shared" si="43"/>
        <v>NI&gt;10</v>
      </c>
    </row>
    <row r="1780" spans="1:19" x14ac:dyDescent="0.15">
      <c r="A1780">
        <v>1779</v>
      </c>
      <c r="B1780">
        <v>2016</v>
      </c>
      <c r="C1780" t="s">
        <v>81</v>
      </c>
      <c r="D1780" t="s">
        <v>82</v>
      </c>
      <c r="F1780" t="s">
        <v>83</v>
      </c>
      <c r="G1780" t="s">
        <v>35</v>
      </c>
      <c r="H1780" t="s">
        <v>71</v>
      </c>
      <c r="I1780" t="s">
        <v>546</v>
      </c>
      <c r="J1780">
        <v>685</v>
      </c>
      <c r="K1780"/>
      <c r="N1780" t="s">
        <v>50</v>
      </c>
      <c r="P1780" t="s">
        <v>1073</v>
      </c>
      <c r="Q1780" t="s">
        <v>1073</v>
      </c>
      <c r="R1780" t="s">
        <v>1073</v>
      </c>
      <c r="S1780" t="str">
        <f t="shared" si="43"/>
        <v/>
      </c>
    </row>
    <row r="1781" spans="1:19" x14ac:dyDescent="0.15">
      <c r="A1781">
        <v>1780</v>
      </c>
      <c r="B1781">
        <v>2016</v>
      </c>
      <c r="C1781" t="s">
        <v>262</v>
      </c>
      <c r="D1781" t="s">
        <v>263</v>
      </c>
      <c r="F1781" t="s">
        <v>23</v>
      </c>
      <c r="G1781" t="s">
        <v>23</v>
      </c>
      <c r="H1781" t="s">
        <v>71</v>
      </c>
      <c r="I1781" t="s">
        <v>546</v>
      </c>
      <c r="J1781">
        <v>1135</v>
      </c>
      <c r="K1781"/>
      <c r="N1781" t="s">
        <v>36</v>
      </c>
      <c r="P1781" t="s">
        <v>1073</v>
      </c>
      <c r="Q1781" t="s">
        <v>1073</v>
      </c>
      <c r="R1781" t="s">
        <v>1073</v>
      </c>
      <c r="S1781" t="str">
        <f t="shared" si="43"/>
        <v/>
      </c>
    </row>
    <row r="1782" spans="1:19" x14ac:dyDescent="0.15">
      <c r="A1782">
        <v>1781</v>
      </c>
      <c r="B1782">
        <v>2016</v>
      </c>
      <c r="C1782" t="s">
        <v>282</v>
      </c>
      <c r="D1782" t="s">
        <v>283</v>
      </c>
      <c r="F1782" t="s">
        <v>23</v>
      </c>
      <c r="G1782" t="s">
        <v>23</v>
      </c>
      <c r="H1782" t="s">
        <v>24</v>
      </c>
      <c r="I1782" t="s">
        <v>547</v>
      </c>
      <c r="J1782">
        <v>295</v>
      </c>
      <c r="K1782"/>
      <c r="N1782" t="s">
        <v>36</v>
      </c>
      <c r="P1782" t="s">
        <v>1081</v>
      </c>
      <c r="Q1782" t="s">
        <v>1073</v>
      </c>
      <c r="R1782" t="s">
        <v>1073</v>
      </c>
      <c r="S1782" t="str">
        <f t="shared" si="43"/>
        <v/>
      </c>
    </row>
    <row r="1783" spans="1:19" x14ac:dyDescent="0.15">
      <c r="A1783">
        <v>1782</v>
      </c>
      <c r="B1783">
        <v>2016</v>
      </c>
      <c r="C1783" t="s">
        <v>465</v>
      </c>
      <c r="D1783" t="s">
        <v>466</v>
      </c>
      <c r="F1783" t="s">
        <v>23</v>
      </c>
      <c r="G1783" t="s">
        <v>23</v>
      </c>
      <c r="H1783" t="s">
        <v>24</v>
      </c>
      <c r="I1783" t="s">
        <v>547</v>
      </c>
      <c r="J1783">
        <v>295</v>
      </c>
      <c r="K1783"/>
      <c r="N1783" t="s">
        <v>36</v>
      </c>
      <c r="P1783" t="s">
        <v>1084</v>
      </c>
      <c r="Q1783" t="s">
        <v>1073</v>
      </c>
      <c r="R1783" t="s">
        <v>1073</v>
      </c>
      <c r="S1783" t="str">
        <f t="shared" si="43"/>
        <v/>
      </c>
    </row>
    <row r="1784" spans="1:19" x14ac:dyDescent="0.15">
      <c r="A1784">
        <v>1783</v>
      </c>
      <c r="B1784">
        <v>2016</v>
      </c>
      <c r="C1784" t="s">
        <v>576</v>
      </c>
      <c r="D1784" t="s">
        <v>284</v>
      </c>
      <c r="F1784" t="s">
        <v>23</v>
      </c>
      <c r="G1784" t="s">
        <v>23</v>
      </c>
      <c r="H1784" s="6" t="s">
        <v>71</v>
      </c>
      <c r="I1784" t="s">
        <v>546</v>
      </c>
      <c r="J1784">
        <v>1485</v>
      </c>
      <c r="K1784"/>
      <c r="N1784" t="s">
        <v>36</v>
      </c>
      <c r="P1784" t="s">
        <v>1073</v>
      </c>
      <c r="Q1784" t="s">
        <v>1073</v>
      </c>
      <c r="R1784" t="s">
        <v>1073</v>
      </c>
      <c r="S1784" t="str">
        <f t="shared" si="43"/>
        <v/>
      </c>
    </row>
    <row r="1785" spans="1:19" x14ac:dyDescent="0.15">
      <c r="A1785">
        <v>1784</v>
      </c>
      <c r="B1785">
        <v>2016</v>
      </c>
      <c r="C1785" t="s">
        <v>106</v>
      </c>
      <c r="D1785" t="s">
        <v>107</v>
      </c>
      <c r="E1785" t="s">
        <v>108</v>
      </c>
      <c r="F1785" t="s">
        <v>23</v>
      </c>
      <c r="G1785" t="s">
        <v>23</v>
      </c>
      <c r="H1785" t="s">
        <v>24</v>
      </c>
      <c r="I1785" t="s">
        <v>547</v>
      </c>
      <c r="J1785">
        <v>295</v>
      </c>
      <c r="K1785"/>
      <c r="N1785" t="s">
        <v>20</v>
      </c>
      <c r="P1785" t="s">
        <v>1084</v>
      </c>
      <c r="Q1785" t="s">
        <v>1073</v>
      </c>
      <c r="R1785" t="s">
        <v>1073</v>
      </c>
      <c r="S1785" t="str">
        <f t="shared" si="43"/>
        <v/>
      </c>
    </row>
    <row r="1786" spans="1:19" x14ac:dyDescent="0.15">
      <c r="A1786">
        <v>1785</v>
      </c>
      <c r="B1786">
        <v>2016</v>
      </c>
      <c r="C1786" t="s">
        <v>258</v>
      </c>
      <c r="D1786" t="s">
        <v>101</v>
      </c>
      <c r="F1786" t="s">
        <v>23</v>
      </c>
      <c r="G1786" t="s">
        <v>23</v>
      </c>
      <c r="H1786" t="s">
        <v>71</v>
      </c>
      <c r="I1786" t="s">
        <v>25</v>
      </c>
      <c r="J1786">
        <v>375</v>
      </c>
      <c r="K1786"/>
      <c r="N1786" t="s">
        <v>36</v>
      </c>
      <c r="P1786" t="s">
        <v>1081</v>
      </c>
      <c r="Q1786" t="s">
        <v>1073</v>
      </c>
      <c r="R1786" t="s">
        <v>1073</v>
      </c>
      <c r="S1786" t="str">
        <f t="shared" si="43"/>
        <v/>
      </c>
    </row>
    <row r="1787" spans="1:19" x14ac:dyDescent="0.15">
      <c r="A1787">
        <v>1786</v>
      </c>
      <c r="B1787">
        <v>2016</v>
      </c>
      <c r="C1787" t="s">
        <v>599</v>
      </c>
      <c r="D1787" t="s">
        <v>600</v>
      </c>
      <c r="F1787" t="s">
        <v>23</v>
      </c>
      <c r="G1787" t="s">
        <v>23</v>
      </c>
      <c r="H1787" t="s">
        <v>71</v>
      </c>
      <c r="I1787" t="s">
        <v>548</v>
      </c>
      <c r="J1787">
        <v>525</v>
      </c>
      <c r="K1787"/>
      <c r="N1787" t="s">
        <v>36</v>
      </c>
      <c r="P1787" t="s">
        <v>1073</v>
      </c>
      <c r="Q1787" t="s">
        <v>1073</v>
      </c>
      <c r="R1787" t="s">
        <v>1073</v>
      </c>
      <c r="S1787" t="str">
        <f t="shared" si="43"/>
        <v/>
      </c>
    </row>
    <row r="1788" spans="1:19" x14ac:dyDescent="0.15">
      <c r="A1788">
        <v>1787</v>
      </c>
      <c r="B1788">
        <v>2016</v>
      </c>
      <c r="C1788" t="s">
        <v>218</v>
      </c>
      <c r="D1788" t="s">
        <v>219</v>
      </c>
      <c r="F1788" t="s">
        <v>23</v>
      </c>
      <c r="G1788" t="s">
        <v>23</v>
      </c>
      <c r="H1788" t="s">
        <v>16</v>
      </c>
      <c r="I1788" t="s">
        <v>548</v>
      </c>
      <c r="J1788">
        <v>525</v>
      </c>
      <c r="K1788"/>
      <c r="N1788" t="s">
        <v>36</v>
      </c>
      <c r="P1788" t="s">
        <v>1081</v>
      </c>
      <c r="Q1788" t="s">
        <v>1073</v>
      </c>
      <c r="R1788" t="s">
        <v>1073</v>
      </c>
      <c r="S1788" t="str">
        <f t="shared" si="43"/>
        <v/>
      </c>
    </row>
    <row r="1789" spans="1:19" x14ac:dyDescent="0.15">
      <c r="A1789">
        <v>1788</v>
      </c>
      <c r="B1789">
        <v>2016</v>
      </c>
      <c r="C1789" t="s">
        <v>264</v>
      </c>
      <c r="D1789" t="s">
        <v>571</v>
      </c>
      <c r="F1789" t="s">
        <v>23</v>
      </c>
      <c r="G1789" t="s">
        <v>23</v>
      </c>
      <c r="H1789" s="6" t="s">
        <v>71</v>
      </c>
      <c r="I1789" t="s">
        <v>354</v>
      </c>
      <c r="J1789">
        <v>0</v>
      </c>
      <c r="K1789"/>
      <c r="N1789" t="s">
        <v>36</v>
      </c>
      <c r="P1789" t="s">
        <v>1073</v>
      </c>
      <c r="Q1789" t="s">
        <v>1073</v>
      </c>
      <c r="R1789" t="s">
        <v>1073</v>
      </c>
      <c r="S1789" t="str">
        <f t="shared" si="43"/>
        <v/>
      </c>
    </row>
    <row r="1790" spans="1:19" x14ac:dyDescent="0.15">
      <c r="A1790">
        <v>1789</v>
      </c>
      <c r="B1790">
        <v>2016</v>
      </c>
      <c r="C1790" t="s">
        <v>218</v>
      </c>
      <c r="D1790" t="s">
        <v>219</v>
      </c>
      <c r="F1790" t="s">
        <v>23</v>
      </c>
      <c r="G1790" t="s">
        <v>23</v>
      </c>
      <c r="H1790" t="s">
        <v>24</v>
      </c>
      <c r="I1790" t="s">
        <v>25</v>
      </c>
      <c r="J1790">
        <v>275</v>
      </c>
      <c r="K1790"/>
      <c r="N1790" t="s">
        <v>20</v>
      </c>
      <c r="P1790" t="s">
        <v>1081</v>
      </c>
      <c r="Q1790" t="s">
        <v>1073</v>
      </c>
      <c r="R1790" t="s">
        <v>1073</v>
      </c>
      <c r="S1790" t="str">
        <f t="shared" si="43"/>
        <v/>
      </c>
    </row>
    <row r="1791" spans="1:19" x14ac:dyDescent="0.15">
      <c r="A1791">
        <v>1790</v>
      </c>
      <c r="B1791">
        <v>2016</v>
      </c>
      <c r="C1791" t="s">
        <v>817</v>
      </c>
      <c r="D1791" t="s">
        <v>750</v>
      </c>
      <c r="F1791" t="s">
        <v>360</v>
      </c>
      <c r="G1791" t="s">
        <v>43</v>
      </c>
      <c r="H1791" t="s">
        <v>16</v>
      </c>
      <c r="I1791" t="s">
        <v>546</v>
      </c>
      <c r="J1791">
        <v>685</v>
      </c>
      <c r="K1791"/>
      <c r="N1791" t="s">
        <v>36</v>
      </c>
      <c r="P1791" t="s">
        <v>1073</v>
      </c>
      <c r="Q1791" t="s">
        <v>1073</v>
      </c>
      <c r="R1791" t="s">
        <v>1073</v>
      </c>
      <c r="S1791" t="str">
        <f t="shared" si="43"/>
        <v>NI&gt;10</v>
      </c>
    </row>
    <row r="1792" spans="1:19" x14ac:dyDescent="0.15">
      <c r="A1792">
        <v>1791</v>
      </c>
      <c r="B1792">
        <v>2016</v>
      </c>
      <c r="C1792" t="s">
        <v>258</v>
      </c>
      <c r="D1792" t="s">
        <v>101</v>
      </c>
      <c r="F1792" t="s">
        <v>23</v>
      </c>
      <c r="G1792" t="s">
        <v>23</v>
      </c>
      <c r="H1792" t="s">
        <v>24</v>
      </c>
      <c r="I1792" t="s">
        <v>25</v>
      </c>
      <c r="J1792">
        <v>275</v>
      </c>
      <c r="K1792"/>
      <c r="N1792" t="s">
        <v>36</v>
      </c>
      <c r="P1792" t="s">
        <v>1081</v>
      </c>
      <c r="Q1792" t="s">
        <v>1073</v>
      </c>
      <c r="R1792" t="s">
        <v>1073</v>
      </c>
      <c r="S1792" t="str">
        <f t="shared" si="43"/>
        <v/>
      </c>
    </row>
    <row r="1793" spans="1:19" x14ac:dyDescent="0.15">
      <c r="A1793">
        <v>1792</v>
      </c>
      <c r="B1793">
        <v>2016</v>
      </c>
      <c r="C1793" t="s">
        <v>142</v>
      </c>
      <c r="D1793" t="s">
        <v>143</v>
      </c>
      <c r="F1793" t="s">
        <v>23</v>
      </c>
      <c r="G1793" t="s">
        <v>23</v>
      </c>
      <c r="H1793" t="s">
        <v>24</v>
      </c>
      <c r="I1793" t="s">
        <v>25</v>
      </c>
      <c r="J1793">
        <v>525</v>
      </c>
      <c r="K1793"/>
      <c r="N1793" t="s">
        <v>20</v>
      </c>
      <c r="P1793" t="s">
        <v>1081</v>
      </c>
      <c r="Q1793" t="s">
        <v>1073</v>
      </c>
      <c r="R1793" t="s">
        <v>1073</v>
      </c>
      <c r="S1793" t="str">
        <f t="shared" si="43"/>
        <v/>
      </c>
    </row>
    <row r="1794" spans="1:19" x14ac:dyDescent="0.15">
      <c r="A1794">
        <v>1793</v>
      </c>
      <c r="B1794">
        <v>2016</v>
      </c>
      <c r="C1794" t="s">
        <v>450</v>
      </c>
      <c r="D1794" t="s">
        <v>451</v>
      </c>
      <c r="F1794" t="s">
        <v>23</v>
      </c>
      <c r="G1794" t="s">
        <v>23</v>
      </c>
      <c r="H1794" t="s">
        <v>71</v>
      </c>
      <c r="I1794" t="s">
        <v>548</v>
      </c>
      <c r="J1794">
        <v>525</v>
      </c>
      <c r="K1794"/>
      <c r="N1794" t="s">
        <v>36</v>
      </c>
      <c r="P1794" t="s">
        <v>1073</v>
      </c>
      <c r="Q1794" t="s">
        <v>1073</v>
      </c>
      <c r="R1794" t="s">
        <v>1073</v>
      </c>
      <c r="S1794" t="str">
        <f t="shared" ref="S1794:S1857" si="44">IF(ISNUMBER(SEARCH(F1794,$AF$12)),"","NI&gt;10")</f>
        <v/>
      </c>
    </row>
    <row r="1795" spans="1:19" x14ac:dyDescent="0.15">
      <c r="A1795">
        <v>1794</v>
      </c>
      <c r="B1795">
        <v>2016</v>
      </c>
      <c r="C1795" t="s">
        <v>860</v>
      </c>
      <c r="D1795" t="s">
        <v>861</v>
      </c>
      <c r="F1795" t="s">
        <v>23</v>
      </c>
      <c r="G1795" t="s">
        <v>23</v>
      </c>
      <c r="H1795" s="6" t="s">
        <v>24</v>
      </c>
      <c r="I1795" t="s">
        <v>25</v>
      </c>
      <c r="J1795">
        <v>275</v>
      </c>
      <c r="K1795"/>
      <c r="N1795" t="s">
        <v>36</v>
      </c>
      <c r="P1795" t="s">
        <v>1081</v>
      </c>
      <c r="Q1795" t="s">
        <v>1073</v>
      </c>
      <c r="R1795" t="s">
        <v>1073</v>
      </c>
      <c r="S1795" t="str">
        <f t="shared" si="44"/>
        <v/>
      </c>
    </row>
    <row r="1796" spans="1:19" x14ac:dyDescent="0.15">
      <c r="A1796">
        <v>1795</v>
      </c>
      <c r="B1796">
        <v>2016</v>
      </c>
      <c r="C1796" t="s">
        <v>463</v>
      </c>
      <c r="D1796" t="s">
        <v>464</v>
      </c>
      <c r="F1796" t="s">
        <v>112</v>
      </c>
      <c r="G1796" t="s">
        <v>1093</v>
      </c>
      <c r="H1796" t="s">
        <v>16</v>
      </c>
      <c r="I1796" t="s">
        <v>546</v>
      </c>
      <c r="J1796">
        <v>585</v>
      </c>
      <c r="K1796"/>
      <c r="N1796" t="s">
        <v>36</v>
      </c>
      <c r="P1796" t="s">
        <v>1073</v>
      </c>
      <c r="Q1796" t="s">
        <v>1073</v>
      </c>
      <c r="R1796" t="s">
        <v>1073</v>
      </c>
      <c r="S1796" t="str">
        <f t="shared" si="44"/>
        <v/>
      </c>
    </row>
    <row r="1797" spans="1:19" x14ac:dyDescent="0.15">
      <c r="A1797">
        <v>1796</v>
      </c>
      <c r="B1797">
        <v>2016</v>
      </c>
      <c r="C1797" t="s">
        <v>328</v>
      </c>
      <c r="D1797" t="s">
        <v>329</v>
      </c>
      <c r="F1797" t="s">
        <v>23</v>
      </c>
      <c r="G1797" t="s">
        <v>23</v>
      </c>
      <c r="H1797" t="s">
        <v>24</v>
      </c>
      <c r="I1797" t="s">
        <v>547</v>
      </c>
      <c r="J1797">
        <v>295</v>
      </c>
      <c r="K1797"/>
      <c r="N1797" t="s">
        <v>20</v>
      </c>
      <c r="P1797" t="s">
        <v>1081</v>
      </c>
      <c r="Q1797" t="s">
        <v>1073</v>
      </c>
      <c r="R1797" t="s">
        <v>1073</v>
      </c>
      <c r="S1797" t="str">
        <f t="shared" si="44"/>
        <v/>
      </c>
    </row>
    <row r="1798" spans="1:19" x14ac:dyDescent="0.15">
      <c r="A1798">
        <v>1797</v>
      </c>
      <c r="B1798">
        <v>2016</v>
      </c>
      <c r="C1798" t="s">
        <v>258</v>
      </c>
      <c r="D1798" t="s">
        <v>101</v>
      </c>
      <c r="F1798" t="s">
        <v>23</v>
      </c>
      <c r="G1798" t="s">
        <v>23</v>
      </c>
      <c r="H1798" s="6" t="s">
        <v>24</v>
      </c>
      <c r="I1798" t="s">
        <v>25</v>
      </c>
      <c r="J1798">
        <v>275</v>
      </c>
      <c r="K1798"/>
      <c r="N1798" t="s">
        <v>20</v>
      </c>
      <c r="P1798" t="s">
        <v>1081</v>
      </c>
      <c r="Q1798" t="s">
        <v>1073</v>
      </c>
      <c r="R1798" t="s">
        <v>1073</v>
      </c>
      <c r="S1798" t="str">
        <f t="shared" si="44"/>
        <v/>
      </c>
    </row>
    <row r="1799" spans="1:19" x14ac:dyDescent="0.15">
      <c r="A1799">
        <v>1798</v>
      </c>
      <c r="B1799">
        <v>2016</v>
      </c>
      <c r="C1799" t="s">
        <v>456</v>
      </c>
      <c r="D1799" t="s">
        <v>146</v>
      </c>
      <c r="F1799" t="s">
        <v>23</v>
      </c>
      <c r="G1799" t="s">
        <v>23</v>
      </c>
      <c r="H1799" s="6" t="s">
        <v>67</v>
      </c>
      <c r="I1799" t="s">
        <v>547</v>
      </c>
      <c r="J1799">
        <v>295</v>
      </c>
      <c r="K1799"/>
      <c r="N1799" t="s">
        <v>20</v>
      </c>
      <c r="P1799" t="s">
        <v>1081</v>
      </c>
      <c r="Q1799" t="s">
        <v>1073</v>
      </c>
      <c r="R1799" t="s">
        <v>1073</v>
      </c>
      <c r="S1799" t="str">
        <f t="shared" si="44"/>
        <v/>
      </c>
    </row>
    <row r="1800" spans="1:19" x14ac:dyDescent="0.15">
      <c r="A1800">
        <v>1799</v>
      </c>
      <c r="B1800">
        <v>2016</v>
      </c>
      <c r="C1800" t="s">
        <v>258</v>
      </c>
      <c r="D1800" t="s">
        <v>101</v>
      </c>
      <c r="F1800" t="s">
        <v>23</v>
      </c>
      <c r="G1800" t="s">
        <v>23</v>
      </c>
      <c r="H1800" t="s">
        <v>16</v>
      </c>
      <c r="I1800" t="s">
        <v>851</v>
      </c>
      <c r="J1800">
        <v>0</v>
      </c>
      <c r="K1800"/>
      <c r="N1800" t="s">
        <v>20</v>
      </c>
      <c r="P1800" t="s">
        <v>1081</v>
      </c>
      <c r="Q1800" t="s">
        <v>1073</v>
      </c>
      <c r="R1800" t="s">
        <v>1073</v>
      </c>
      <c r="S1800" t="str">
        <f t="shared" si="44"/>
        <v/>
      </c>
    </row>
    <row r="1801" spans="1:19" x14ac:dyDescent="0.15">
      <c r="A1801">
        <v>1800</v>
      </c>
      <c r="B1801">
        <v>2016</v>
      </c>
      <c r="C1801" t="s">
        <v>21</v>
      </c>
      <c r="D1801" t="s">
        <v>22</v>
      </c>
      <c r="F1801" t="s">
        <v>23</v>
      </c>
      <c r="G1801" t="s">
        <v>23</v>
      </c>
      <c r="H1801" s="6" t="s">
        <v>24</v>
      </c>
      <c r="I1801" t="s">
        <v>25</v>
      </c>
      <c r="J1801">
        <v>275</v>
      </c>
      <c r="K1801"/>
      <c r="N1801" t="s">
        <v>36</v>
      </c>
      <c r="P1801" t="s">
        <v>1081</v>
      </c>
      <c r="Q1801" t="s">
        <v>1073</v>
      </c>
      <c r="R1801" t="s">
        <v>1073</v>
      </c>
      <c r="S1801" t="str">
        <f t="shared" si="44"/>
        <v/>
      </c>
    </row>
    <row r="1802" spans="1:19" x14ac:dyDescent="0.15">
      <c r="A1802">
        <v>1801</v>
      </c>
      <c r="B1802">
        <v>2016</v>
      </c>
      <c r="C1802" t="s">
        <v>862</v>
      </c>
      <c r="D1802" t="s">
        <v>863</v>
      </c>
      <c r="F1802" t="s">
        <v>23</v>
      </c>
      <c r="G1802" t="s">
        <v>23</v>
      </c>
      <c r="H1802" s="6" t="s">
        <v>67</v>
      </c>
      <c r="I1802" t="s">
        <v>547</v>
      </c>
      <c r="J1802">
        <v>295</v>
      </c>
      <c r="K1802"/>
      <c r="N1802" t="s">
        <v>36</v>
      </c>
      <c r="P1802" t="s">
        <v>1081</v>
      </c>
      <c r="Q1802" t="s">
        <v>1073</v>
      </c>
      <c r="R1802" t="s">
        <v>1073</v>
      </c>
      <c r="S1802" t="str">
        <f t="shared" si="44"/>
        <v/>
      </c>
    </row>
    <row r="1803" spans="1:19" x14ac:dyDescent="0.15">
      <c r="A1803">
        <v>1802</v>
      </c>
      <c r="B1803">
        <v>2016</v>
      </c>
      <c r="C1803" t="s">
        <v>864</v>
      </c>
      <c r="D1803" t="s">
        <v>865</v>
      </c>
      <c r="F1803" t="s">
        <v>14</v>
      </c>
      <c r="G1803" t="s">
        <v>15</v>
      </c>
      <c r="H1803" t="s">
        <v>16</v>
      </c>
      <c r="I1803" t="s">
        <v>546</v>
      </c>
      <c r="J1803">
        <v>585</v>
      </c>
      <c r="K1803"/>
      <c r="N1803" t="s">
        <v>36</v>
      </c>
      <c r="P1803" t="s">
        <v>1073</v>
      </c>
      <c r="Q1803" t="s">
        <v>1073</v>
      </c>
      <c r="R1803" t="s">
        <v>1073</v>
      </c>
      <c r="S1803" t="str">
        <f t="shared" si="44"/>
        <v/>
      </c>
    </row>
    <row r="1804" spans="1:19" x14ac:dyDescent="0.15">
      <c r="A1804">
        <v>1803</v>
      </c>
      <c r="B1804">
        <v>2016</v>
      </c>
      <c r="C1804" t="s">
        <v>272</v>
      </c>
      <c r="D1804" t="s">
        <v>866</v>
      </c>
      <c r="F1804" t="s">
        <v>23</v>
      </c>
      <c r="G1804" t="s">
        <v>23</v>
      </c>
      <c r="H1804" t="s">
        <v>24</v>
      </c>
      <c r="I1804" t="s">
        <v>547</v>
      </c>
      <c r="J1804">
        <v>370</v>
      </c>
      <c r="K1804"/>
      <c r="N1804" t="s">
        <v>20</v>
      </c>
      <c r="P1804" t="s">
        <v>1081</v>
      </c>
      <c r="Q1804" t="s">
        <v>1073</v>
      </c>
      <c r="R1804" t="s">
        <v>1073</v>
      </c>
      <c r="S1804" t="str">
        <f t="shared" si="44"/>
        <v/>
      </c>
    </row>
    <row r="1805" spans="1:19" x14ac:dyDescent="0.15">
      <c r="A1805">
        <v>1804</v>
      </c>
      <c r="B1805">
        <v>2016</v>
      </c>
      <c r="C1805" t="s">
        <v>58</v>
      </c>
      <c r="D1805" t="s">
        <v>484</v>
      </c>
      <c r="F1805" t="s">
        <v>23</v>
      </c>
      <c r="G1805" t="s">
        <v>23</v>
      </c>
      <c r="H1805" t="s">
        <v>16</v>
      </c>
      <c r="I1805" t="s">
        <v>548</v>
      </c>
      <c r="J1805">
        <v>525</v>
      </c>
      <c r="K1805"/>
      <c r="N1805" t="s">
        <v>36</v>
      </c>
      <c r="P1805" t="s">
        <v>1081</v>
      </c>
      <c r="Q1805" t="s">
        <v>1073</v>
      </c>
      <c r="R1805" t="s">
        <v>1073</v>
      </c>
      <c r="S1805" t="str">
        <f t="shared" si="44"/>
        <v/>
      </c>
    </row>
    <row r="1806" spans="1:19" x14ac:dyDescent="0.15">
      <c r="A1806">
        <v>1805</v>
      </c>
      <c r="B1806">
        <v>2016</v>
      </c>
      <c r="C1806" t="s">
        <v>867</v>
      </c>
      <c r="D1806" t="s">
        <v>645</v>
      </c>
      <c r="F1806" t="s">
        <v>23</v>
      </c>
      <c r="G1806" t="s">
        <v>23</v>
      </c>
      <c r="H1806" t="s">
        <v>16</v>
      </c>
      <c r="I1806" t="s">
        <v>548</v>
      </c>
      <c r="J1806">
        <v>625</v>
      </c>
      <c r="K1806"/>
      <c r="N1806" t="s">
        <v>36</v>
      </c>
      <c r="P1806" t="s">
        <v>1081</v>
      </c>
      <c r="Q1806" t="s">
        <v>1073</v>
      </c>
      <c r="R1806" t="s">
        <v>1073</v>
      </c>
      <c r="S1806" t="str">
        <f t="shared" si="44"/>
        <v/>
      </c>
    </row>
    <row r="1807" spans="1:19" x14ac:dyDescent="0.15">
      <c r="A1807">
        <v>1806</v>
      </c>
      <c r="B1807">
        <v>2016</v>
      </c>
      <c r="C1807" t="s">
        <v>142</v>
      </c>
      <c r="D1807" t="s">
        <v>143</v>
      </c>
      <c r="F1807" t="s">
        <v>23</v>
      </c>
      <c r="G1807" t="s">
        <v>23</v>
      </c>
      <c r="H1807" t="s">
        <v>16</v>
      </c>
      <c r="I1807" t="s">
        <v>548</v>
      </c>
      <c r="J1807">
        <v>525</v>
      </c>
      <c r="K1807"/>
      <c r="N1807" t="s">
        <v>36</v>
      </c>
      <c r="P1807" t="s">
        <v>1081</v>
      </c>
      <c r="Q1807" t="s">
        <v>1073</v>
      </c>
      <c r="R1807" t="s">
        <v>1073</v>
      </c>
      <c r="S1807" t="str">
        <f t="shared" si="44"/>
        <v/>
      </c>
    </row>
    <row r="1808" spans="1:19" x14ac:dyDescent="0.15">
      <c r="A1808">
        <v>1807</v>
      </c>
      <c r="B1808">
        <v>2016</v>
      </c>
      <c r="C1808" t="s">
        <v>94</v>
      </c>
      <c r="D1808" t="s">
        <v>95</v>
      </c>
      <c r="F1808" t="s">
        <v>96</v>
      </c>
      <c r="G1808" t="s">
        <v>48</v>
      </c>
      <c r="H1808" t="s">
        <v>16</v>
      </c>
      <c r="I1808" t="s">
        <v>548</v>
      </c>
      <c r="J1808">
        <v>525</v>
      </c>
      <c r="K1808"/>
      <c r="N1808" t="s">
        <v>36</v>
      </c>
      <c r="P1808" t="s">
        <v>1073</v>
      </c>
      <c r="Q1808" t="s">
        <v>1073</v>
      </c>
      <c r="R1808" t="s">
        <v>1073</v>
      </c>
      <c r="S1808" t="str">
        <f t="shared" si="44"/>
        <v>NI&gt;10</v>
      </c>
    </row>
    <row r="1809" spans="1:19" x14ac:dyDescent="0.15">
      <c r="A1809">
        <v>1808</v>
      </c>
      <c r="B1809">
        <v>2016</v>
      </c>
      <c r="C1809" t="s">
        <v>122</v>
      </c>
      <c r="D1809" t="s">
        <v>123</v>
      </c>
      <c r="F1809" t="s">
        <v>124</v>
      </c>
      <c r="G1809" t="s">
        <v>43</v>
      </c>
      <c r="H1809" t="s">
        <v>16</v>
      </c>
      <c r="I1809" t="s">
        <v>546</v>
      </c>
      <c r="J1809">
        <v>585</v>
      </c>
      <c r="K1809"/>
      <c r="N1809" t="s">
        <v>36</v>
      </c>
      <c r="P1809" t="s">
        <v>1073</v>
      </c>
      <c r="Q1809" t="s">
        <v>1073</v>
      </c>
      <c r="R1809" t="s">
        <v>1073</v>
      </c>
      <c r="S1809" t="str">
        <f t="shared" si="44"/>
        <v>NI&gt;10</v>
      </c>
    </row>
    <row r="1810" spans="1:19" x14ac:dyDescent="0.15">
      <c r="A1810">
        <v>1809</v>
      </c>
      <c r="B1810">
        <v>2016</v>
      </c>
      <c r="C1810" t="s">
        <v>287</v>
      </c>
      <c r="D1810" t="s">
        <v>288</v>
      </c>
      <c r="F1810" t="s">
        <v>23</v>
      </c>
      <c r="G1810" t="s">
        <v>23</v>
      </c>
      <c r="H1810" t="s">
        <v>71</v>
      </c>
      <c r="I1810" t="s">
        <v>546</v>
      </c>
      <c r="J1810">
        <v>685</v>
      </c>
      <c r="K1810"/>
      <c r="N1810" t="s">
        <v>36</v>
      </c>
      <c r="P1810" t="s">
        <v>1073</v>
      </c>
      <c r="Q1810" t="s">
        <v>1073</v>
      </c>
      <c r="R1810" t="s">
        <v>1073</v>
      </c>
      <c r="S1810" t="str">
        <f t="shared" si="44"/>
        <v/>
      </c>
    </row>
    <row r="1811" spans="1:19" x14ac:dyDescent="0.15">
      <c r="A1811">
        <v>1810</v>
      </c>
      <c r="B1811">
        <v>2016</v>
      </c>
      <c r="C1811" t="s">
        <v>264</v>
      </c>
      <c r="D1811" t="s">
        <v>168</v>
      </c>
      <c r="F1811" t="s">
        <v>23</v>
      </c>
      <c r="G1811" t="s">
        <v>23</v>
      </c>
      <c r="H1811" t="s">
        <v>71</v>
      </c>
      <c r="I1811" t="s">
        <v>546</v>
      </c>
      <c r="J1811">
        <v>585</v>
      </c>
      <c r="K1811"/>
      <c r="N1811" t="s">
        <v>20</v>
      </c>
      <c r="P1811" t="s">
        <v>1073</v>
      </c>
      <c r="Q1811" t="s">
        <v>1073</v>
      </c>
      <c r="R1811" t="s">
        <v>1073</v>
      </c>
      <c r="S1811" t="str">
        <f t="shared" si="44"/>
        <v/>
      </c>
    </row>
    <row r="1812" spans="1:19" x14ac:dyDescent="0.15">
      <c r="A1812">
        <v>1811</v>
      </c>
      <c r="B1812">
        <v>2016</v>
      </c>
      <c r="C1812" t="s">
        <v>440</v>
      </c>
      <c r="D1812" t="s">
        <v>348</v>
      </c>
      <c r="F1812" t="s">
        <v>23</v>
      </c>
      <c r="G1812" t="s">
        <v>23</v>
      </c>
      <c r="H1812" t="s">
        <v>71</v>
      </c>
      <c r="I1812" t="s">
        <v>851</v>
      </c>
      <c r="J1812">
        <v>0</v>
      </c>
      <c r="K1812"/>
      <c r="N1812" t="s">
        <v>36</v>
      </c>
      <c r="P1812" t="s">
        <v>1073</v>
      </c>
      <c r="Q1812" t="s">
        <v>1073</v>
      </c>
      <c r="R1812" t="s">
        <v>1073</v>
      </c>
      <c r="S1812" t="str">
        <f t="shared" si="44"/>
        <v/>
      </c>
    </row>
    <row r="1813" spans="1:19" x14ac:dyDescent="0.15">
      <c r="A1813">
        <v>1812</v>
      </c>
      <c r="B1813">
        <v>2016</v>
      </c>
      <c r="C1813" t="s">
        <v>574</v>
      </c>
      <c r="D1813" t="s">
        <v>575</v>
      </c>
      <c r="F1813" t="s">
        <v>360</v>
      </c>
      <c r="G1813" t="s">
        <v>43</v>
      </c>
      <c r="H1813" t="s">
        <v>71</v>
      </c>
      <c r="I1813" t="s">
        <v>546</v>
      </c>
      <c r="J1813">
        <v>585</v>
      </c>
      <c r="K1813"/>
      <c r="N1813" t="s">
        <v>36</v>
      </c>
      <c r="P1813" t="s">
        <v>1073</v>
      </c>
      <c r="Q1813" t="s">
        <v>1073</v>
      </c>
      <c r="R1813" t="s">
        <v>1073</v>
      </c>
      <c r="S1813" t="str">
        <f t="shared" si="44"/>
        <v>NI&gt;10</v>
      </c>
    </row>
    <row r="1814" spans="1:19" x14ac:dyDescent="0.15">
      <c r="A1814">
        <v>1813</v>
      </c>
      <c r="B1814">
        <v>2016</v>
      </c>
      <c r="C1814" t="s">
        <v>142</v>
      </c>
      <c r="D1814" t="s">
        <v>143</v>
      </c>
      <c r="F1814" t="s">
        <v>23</v>
      </c>
      <c r="G1814" t="s">
        <v>23</v>
      </c>
      <c r="H1814" t="s">
        <v>16</v>
      </c>
      <c r="I1814" t="s">
        <v>546</v>
      </c>
      <c r="J1814">
        <v>585</v>
      </c>
      <c r="K1814"/>
      <c r="N1814" t="s">
        <v>36</v>
      </c>
      <c r="P1814" t="s">
        <v>1081</v>
      </c>
      <c r="Q1814" t="s">
        <v>1073</v>
      </c>
      <c r="R1814" t="s">
        <v>1073</v>
      </c>
      <c r="S1814" t="str">
        <f t="shared" si="44"/>
        <v/>
      </c>
    </row>
    <row r="1815" spans="1:19" x14ac:dyDescent="0.15">
      <c r="A1815">
        <v>1814</v>
      </c>
      <c r="B1815">
        <v>2016</v>
      </c>
      <c r="C1815" t="s">
        <v>145</v>
      </c>
      <c r="D1815" t="s">
        <v>146</v>
      </c>
      <c r="F1815" t="s">
        <v>23</v>
      </c>
      <c r="G1815" t="s">
        <v>23</v>
      </c>
      <c r="H1815" t="s">
        <v>24</v>
      </c>
      <c r="I1815" t="s">
        <v>547</v>
      </c>
      <c r="J1815">
        <v>295</v>
      </c>
      <c r="K1815"/>
      <c r="N1815" t="s">
        <v>36</v>
      </c>
      <c r="P1815" t="s">
        <v>1081</v>
      </c>
      <c r="Q1815" t="s">
        <v>1073</v>
      </c>
      <c r="R1815" t="s">
        <v>1073</v>
      </c>
      <c r="S1815" t="str">
        <f t="shared" si="44"/>
        <v/>
      </c>
    </row>
    <row r="1816" spans="1:19" x14ac:dyDescent="0.15">
      <c r="A1816">
        <v>1815</v>
      </c>
      <c r="B1816">
        <v>2016</v>
      </c>
      <c r="C1816" t="s">
        <v>39</v>
      </c>
      <c r="D1816" t="s">
        <v>868</v>
      </c>
      <c r="F1816" t="s">
        <v>23</v>
      </c>
      <c r="G1816" t="s">
        <v>23</v>
      </c>
      <c r="H1816" s="6" t="s">
        <v>67</v>
      </c>
      <c r="I1816" t="s">
        <v>547</v>
      </c>
      <c r="J1816">
        <v>295</v>
      </c>
      <c r="K1816"/>
      <c r="N1816" t="s">
        <v>36</v>
      </c>
      <c r="P1816" t="s">
        <v>1081</v>
      </c>
      <c r="Q1816" t="s">
        <v>1073</v>
      </c>
      <c r="R1816" t="s">
        <v>1073</v>
      </c>
      <c r="S1816" t="str">
        <f t="shared" si="44"/>
        <v/>
      </c>
    </row>
    <row r="1817" spans="1:19" x14ac:dyDescent="0.15">
      <c r="A1817">
        <v>1816</v>
      </c>
      <c r="B1817">
        <v>2016</v>
      </c>
      <c r="C1817" t="s">
        <v>264</v>
      </c>
      <c r="D1817" t="s">
        <v>176</v>
      </c>
      <c r="F1817" t="s">
        <v>23</v>
      </c>
      <c r="G1817" t="s">
        <v>23</v>
      </c>
      <c r="H1817" t="s">
        <v>71</v>
      </c>
      <c r="I1817" t="s">
        <v>354</v>
      </c>
      <c r="J1817">
        <v>0</v>
      </c>
      <c r="K1817"/>
      <c r="N1817" t="s">
        <v>36</v>
      </c>
      <c r="P1817" t="s">
        <v>1073</v>
      </c>
      <c r="Q1817" t="s">
        <v>1073</v>
      </c>
      <c r="R1817" t="s">
        <v>1073</v>
      </c>
      <c r="S1817" t="str">
        <f t="shared" si="44"/>
        <v/>
      </c>
    </row>
    <row r="1818" spans="1:19" x14ac:dyDescent="0.15">
      <c r="A1818">
        <v>1817</v>
      </c>
      <c r="B1818">
        <v>2016</v>
      </c>
      <c r="C1818" t="s">
        <v>270</v>
      </c>
      <c r="D1818" t="s">
        <v>284</v>
      </c>
      <c r="F1818" t="s">
        <v>23</v>
      </c>
      <c r="G1818" t="s">
        <v>23</v>
      </c>
      <c r="H1818" t="s">
        <v>71</v>
      </c>
      <c r="I1818" t="s">
        <v>546</v>
      </c>
      <c r="J1818">
        <v>585</v>
      </c>
      <c r="K1818"/>
      <c r="N1818" t="s">
        <v>50</v>
      </c>
      <c r="P1818" t="s">
        <v>1073</v>
      </c>
      <c r="Q1818" t="s">
        <v>1073</v>
      </c>
      <c r="R1818" t="s">
        <v>1073</v>
      </c>
      <c r="S1818" t="str">
        <f t="shared" si="44"/>
        <v/>
      </c>
    </row>
    <row r="1819" spans="1:19" x14ac:dyDescent="0.15">
      <c r="A1819">
        <v>1818</v>
      </c>
      <c r="B1819">
        <v>2016</v>
      </c>
      <c r="C1819" t="s">
        <v>576</v>
      </c>
      <c r="D1819" t="s">
        <v>413</v>
      </c>
      <c r="F1819" t="s">
        <v>23</v>
      </c>
      <c r="G1819" t="s">
        <v>23</v>
      </c>
      <c r="H1819" t="s">
        <v>71</v>
      </c>
      <c r="I1819" t="s">
        <v>548</v>
      </c>
      <c r="J1819">
        <v>525</v>
      </c>
      <c r="K1819"/>
      <c r="N1819" t="s">
        <v>36</v>
      </c>
      <c r="P1819" t="s">
        <v>1073</v>
      </c>
      <c r="Q1819" t="s">
        <v>1073</v>
      </c>
      <c r="R1819" t="s">
        <v>1073</v>
      </c>
      <c r="S1819" t="str">
        <f t="shared" si="44"/>
        <v/>
      </c>
    </row>
    <row r="1820" spans="1:19" x14ac:dyDescent="0.15">
      <c r="A1820">
        <v>1819</v>
      </c>
      <c r="B1820">
        <v>2016</v>
      </c>
      <c r="C1820" t="s">
        <v>770</v>
      </c>
      <c r="D1820" t="s">
        <v>790</v>
      </c>
      <c r="F1820" t="s">
        <v>23</v>
      </c>
      <c r="G1820" t="s">
        <v>23</v>
      </c>
      <c r="H1820" t="s">
        <v>71</v>
      </c>
      <c r="I1820" t="s">
        <v>546</v>
      </c>
      <c r="J1820">
        <v>685</v>
      </c>
      <c r="K1820"/>
      <c r="N1820" t="s">
        <v>36</v>
      </c>
      <c r="P1820" t="s">
        <v>1073</v>
      </c>
      <c r="Q1820" t="s">
        <v>1073</v>
      </c>
      <c r="R1820" t="s">
        <v>1073</v>
      </c>
      <c r="S1820" t="str">
        <f t="shared" si="44"/>
        <v/>
      </c>
    </row>
    <row r="1821" spans="1:19" x14ac:dyDescent="0.15">
      <c r="A1821">
        <v>1820</v>
      </c>
      <c r="B1821">
        <v>2016</v>
      </c>
      <c r="C1821" t="s">
        <v>599</v>
      </c>
      <c r="D1821" t="s">
        <v>600</v>
      </c>
      <c r="F1821" t="s">
        <v>23</v>
      </c>
      <c r="G1821" t="s">
        <v>23</v>
      </c>
      <c r="H1821" t="s">
        <v>71</v>
      </c>
      <c r="I1821" t="s">
        <v>546</v>
      </c>
      <c r="J1821">
        <v>1135</v>
      </c>
      <c r="K1821"/>
      <c r="N1821" t="s">
        <v>36</v>
      </c>
      <c r="P1821" t="s">
        <v>1073</v>
      </c>
      <c r="Q1821" t="s">
        <v>1073</v>
      </c>
      <c r="R1821" t="s">
        <v>1073</v>
      </c>
      <c r="S1821" t="str">
        <f t="shared" si="44"/>
        <v/>
      </c>
    </row>
    <row r="1822" spans="1:19" x14ac:dyDescent="0.15">
      <c r="A1822">
        <v>1821</v>
      </c>
      <c r="B1822">
        <v>2016</v>
      </c>
      <c r="C1822" t="s">
        <v>255</v>
      </c>
      <c r="D1822" t="s">
        <v>293</v>
      </c>
      <c r="E1822" t="s">
        <v>372</v>
      </c>
      <c r="F1822" t="s">
        <v>23</v>
      </c>
      <c r="G1822" t="s">
        <v>23</v>
      </c>
      <c r="H1822" s="6" t="s">
        <v>24</v>
      </c>
      <c r="I1822" t="s">
        <v>275</v>
      </c>
      <c r="J1822">
        <v>0</v>
      </c>
      <c r="K1822"/>
      <c r="N1822" t="s">
        <v>36</v>
      </c>
      <c r="P1822" t="s">
        <v>1081</v>
      </c>
      <c r="Q1822" t="s">
        <v>1073</v>
      </c>
      <c r="R1822" t="s">
        <v>1073</v>
      </c>
      <c r="S1822" t="str">
        <f t="shared" si="44"/>
        <v/>
      </c>
    </row>
    <row r="1823" spans="1:19" x14ac:dyDescent="0.15">
      <c r="A1823">
        <v>1822</v>
      </c>
      <c r="B1823">
        <v>2016</v>
      </c>
      <c r="C1823" t="s">
        <v>113</v>
      </c>
      <c r="D1823" t="s">
        <v>114</v>
      </c>
      <c r="F1823" t="s">
        <v>23</v>
      </c>
      <c r="G1823" t="s">
        <v>23</v>
      </c>
      <c r="H1823" t="s">
        <v>16</v>
      </c>
      <c r="I1823" t="s">
        <v>354</v>
      </c>
      <c r="J1823">
        <v>0</v>
      </c>
      <c r="K1823"/>
      <c r="N1823" t="s">
        <v>36</v>
      </c>
      <c r="P1823" t="s">
        <v>1081</v>
      </c>
      <c r="Q1823" t="s">
        <v>1073</v>
      </c>
      <c r="R1823" t="s">
        <v>1073</v>
      </c>
      <c r="S1823" t="str">
        <f t="shared" si="44"/>
        <v/>
      </c>
    </row>
    <row r="1824" spans="1:19" x14ac:dyDescent="0.15">
      <c r="A1824">
        <v>1823</v>
      </c>
      <c r="B1824">
        <v>2016</v>
      </c>
      <c r="C1824" t="s">
        <v>56</v>
      </c>
      <c r="D1824" t="s">
        <v>57</v>
      </c>
      <c r="F1824" t="s">
        <v>23</v>
      </c>
      <c r="G1824" t="s">
        <v>23</v>
      </c>
      <c r="H1824" t="s">
        <v>16</v>
      </c>
      <c r="I1824" t="s">
        <v>548</v>
      </c>
      <c r="J1824">
        <v>525</v>
      </c>
      <c r="K1824"/>
      <c r="N1824" t="s">
        <v>20</v>
      </c>
      <c r="P1824" t="s">
        <v>1081</v>
      </c>
      <c r="Q1824" t="s">
        <v>1073</v>
      </c>
      <c r="R1824" t="s">
        <v>1073</v>
      </c>
      <c r="S1824" t="str">
        <f t="shared" si="44"/>
        <v/>
      </c>
    </row>
    <row r="1825" spans="1:19" x14ac:dyDescent="0.15">
      <c r="A1825">
        <v>1824</v>
      </c>
      <c r="B1825">
        <v>2016</v>
      </c>
      <c r="C1825" t="s">
        <v>590</v>
      </c>
      <c r="D1825" t="s">
        <v>591</v>
      </c>
      <c r="F1825" t="s">
        <v>23</v>
      </c>
      <c r="G1825" t="s">
        <v>23</v>
      </c>
      <c r="H1825" t="s">
        <v>71</v>
      </c>
      <c r="I1825" t="s">
        <v>546</v>
      </c>
      <c r="J1825">
        <v>585</v>
      </c>
      <c r="K1825"/>
      <c r="N1825" t="s">
        <v>36</v>
      </c>
      <c r="P1825" t="s">
        <v>1073</v>
      </c>
      <c r="Q1825" t="s">
        <v>1073</v>
      </c>
      <c r="R1825" t="s">
        <v>1073</v>
      </c>
      <c r="S1825" t="str">
        <f t="shared" si="44"/>
        <v/>
      </c>
    </row>
    <row r="1826" spans="1:19" x14ac:dyDescent="0.15">
      <c r="A1826">
        <v>1825</v>
      </c>
      <c r="B1826">
        <v>2016</v>
      </c>
      <c r="C1826" t="s">
        <v>615</v>
      </c>
      <c r="D1826" t="s">
        <v>506</v>
      </c>
      <c r="F1826" t="s">
        <v>23</v>
      </c>
      <c r="G1826" t="s">
        <v>23</v>
      </c>
      <c r="H1826" t="s">
        <v>71</v>
      </c>
      <c r="I1826" t="s">
        <v>546</v>
      </c>
      <c r="J1826">
        <v>1785</v>
      </c>
      <c r="K1826"/>
      <c r="N1826" t="s">
        <v>36</v>
      </c>
      <c r="P1826" t="s">
        <v>1073</v>
      </c>
      <c r="Q1826" t="s">
        <v>1073</v>
      </c>
      <c r="R1826" t="s">
        <v>1073</v>
      </c>
      <c r="S1826" t="str">
        <f t="shared" si="44"/>
        <v/>
      </c>
    </row>
    <row r="1827" spans="1:19" x14ac:dyDescent="0.15">
      <c r="A1827">
        <v>1826</v>
      </c>
      <c r="B1827">
        <v>2016</v>
      </c>
      <c r="C1827" t="s">
        <v>81</v>
      </c>
      <c r="D1827" t="s">
        <v>82</v>
      </c>
      <c r="F1827" t="s">
        <v>83</v>
      </c>
      <c r="G1827" t="s">
        <v>35</v>
      </c>
      <c r="H1827" t="s">
        <v>71</v>
      </c>
      <c r="I1827" t="s">
        <v>546</v>
      </c>
      <c r="J1827">
        <v>685</v>
      </c>
      <c r="K1827"/>
      <c r="N1827" t="s">
        <v>20</v>
      </c>
      <c r="P1827" t="s">
        <v>1073</v>
      </c>
      <c r="Q1827" t="s">
        <v>1073</v>
      </c>
      <c r="R1827" t="s">
        <v>1073</v>
      </c>
      <c r="S1827" t="str">
        <f t="shared" si="44"/>
        <v/>
      </c>
    </row>
    <row r="1828" spans="1:19" x14ac:dyDescent="0.15">
      <c r="A1828">
        <v>1827</v>
      </c>
      <c r="B1828">
        <v>2016</v>
      </c>
      <c r="C1828" t="s">
        <v>255</v>
      </c>
      <c r="D1828" t="s">
        <v>293</v>
      </c>
      <c r="E1828" t="s">
        <v>372</v>
      </c>
      <c r="F1828" t="s">
        <v>23</v>
      </c>
      <c r="G1828" t="s">
        <v>23</v>
      </c>
      <c r="H1828" s="6" t="s">
        <v>49</v>
      </c>
      <c r="I1828" t="s">
        <v>275</v>
      </c>
      <c r="J1828">
        <v>0</v>
      </c>
      <c r="K1828"/>
      <c r="N1828" t="s">
        <v>36</v>
      </c>
      <c r="P1828" t="s">
        <v>1081</v>
      </c>
      <c r="Q1828" t="s">
        <v>1073</v>
      </c>
      <c r="R1828" t="s">
        <v>1073</v>
      </c>
      <c r="S1828" t="str">
        <f t="shared" si="44"/>
        <v/>
      </c>
    </row>
    <row r="1829" spans="1:19" x14ac:dyDescent="0.15">
      <c r="A1829">
        <v>1828</v>
      </c>
      <c r="B1829">
        <v>2016</v>
      </c>
      <c r="C1829" t="s">
        <v>39</v>
      </c>
      <c r="D1829" t="s">
        <v>40</v>
      </c>
      <c r="F1829" t="s">
        <v>23</v>
      </c>
      <c r="G1829" t="s">
        <v>23</v>
      </c>
      <c r="H1829" t="s">
        <v>16</v>
      </c>
      <c r="I1829" t="s">
        <v>546</v>
      </c>
      <c r="J1829">
        <v>585</v>
      </c>
      <c r="K1829"/>
      <c r="N1829" t="s">
        <v>20</v>
      </c>
      <c r="P1829" t="s">
        <v>1081</v>
      </c>
      <c r="Q1829" t="s">
        <v>1073</v>
      </c>
      <c r="R1829" t="s">
        <v>1073</v>
      </c>
      <c r="S1829" t="str">
        <f t="shared" si="44"/>
        <v/>
      </c>
    </row>
    <row r="1830" spans="1:19" x14ac:dyDescent="0.15">
      <c r="A1830">
        <v>1829</v>
      </c>
      <c r="B1830">
        <v>2016</v>
      </c>
      <c r="C1830" t="s">
        <v>869</v>
      </c>
      <c r="D1830" t="s">
        <v>870</v>
      </c>
      <c r="F1830" t="s">
        <v>23</v>
      </c>
      <c r="G1830" t="s">
        <v>23</v>
      </c>
      <c r="H1830" t="s">
        <v>71</v>
      </c>
      <c r="I1830" t="s">
        <v>546</v>
      </c>
      <c r="J1830">
        <v>685</v>
      </c>
      <c r="K1830"/>
      <c r="N1830" t="s">
        <v>36</v>
      </c>
      <c r="P1830" t="s">
        <v>1073</v>
      </c>
      <c r="Q1830" t="s">
        <v>1073</v>
      </c>
      <c r="R1830" t="s">
        <v>1073</v>
      </c>
      <c r="S1830" t="str">
        <f t="shared" si="44"/>
        <v/>
      </c>
    </row>
    <row r="1831" spans="1:19" x14ac:dyDescent="0.15">
      <c r="A1831">
        <v>1830</v>
      </c>
      <c r="B1831">
        <v>2016</v>
      </c>
      <c r="C1831" t="s">
        <v>634</v>
      </c>
      <c r="D1831" t="s">
        <v>635</v>
      </c>
      <c r="F1831" t="s">
        <v>636</v>
      </c>
      <c r="G1831" t="s">
        <v>43</v>
      </c>
      <c r="H1831" t="s">
        <v>71</v>
      </c>
      <c r="I1831" t="s">
        <v>546</v>
      </c>
      <c r="J1831">
        <v>1485</v>
      </c>
      <c r="K1831"/>
      <c r="N1831" t="s">
        <v>20</v>
      </c>
      <c r="P1831" t="s">
        <v>1073</v>
      </c>
      <c r="Q1831" t="s">
        <v>1073</v>
      </c>
      <c r="R1831" t="s">
        <v>1073</v>
      </c>
      <c r="S1831" t="str">
        <f t="shared" si="44"/>
        <v>NI&gt;10</v>
      </c>
    </row>
    <row r="1832" spans="1:19" x14ac:dyDescent="0.15">
      <c r="A1832">
        <v>1831</v>
      </c>
      <c r="B1832">
        <v>2016</v>
      </c>
      <c r="C1832" t="s">
        <v>77</v>
      </c>
      <c r="D1832" t="s">
        <v>78</v>
      </c>
      <c r="F1832" t="s">
        <v>78</v>
      </c>
      <c r="G1832" t="s">
        <v>35</v>
      </c>
      <c r="H1832" s="6" t="s">
        <v>54</v>
      </c>
      <c r="I1832" t="s">
        <v>546</v>
      </c>
      <c r="J1832">
        <v>685</v>
      </c>
      <c r="K1832"/>
      <c r="N1832" t="s">
        <v>20</v>
      </c>
      <c r="P1832" t="s">
        <v>1073</v>
      </c>
      <c r="Q1832" t="s">
        <v>1073</v>
      </c>
      <c r="R1832" t="s">
        <v>1073</v>
      </c>
      <c r="S1832" t="str">
        <f t="shared" si="44"/>
        <v>NI&gt;10</v>
      </c>
    </row>
    <row r="1833" spans="1:19" x14ac:dyDescent="0.15">
      <c r="A1833">
        <v>1832</v>
      </c>
      <c r="B1833">
        <v>2016</v>
      </c>
      <c r="C1833" t="s">
        <v>700</v>
      </c>
      <c r="D1833" t="s">
        <v>701</v>
      </c>
      <c r="F1833" t="s">
        <v>403</v>
      </c>
      <c r="G1833" t="s">
        <v>35</v>
      </c>
      <c r="H1833" t="s">
        <v>71</v>
      </c>
      <c r="I1833" t="s">
        <v>546</v>
      </c>
      <c r="J1833">
        <v>1485</v>
      </c>
      <c r="K1833"/>
      <c r="N1833" t="s">
        <v>36</v>
      </c>
      <c r="P1833" t="s">
        <v>1073</v>
      </c>
      <c r="Q1833" t="s">
        <v>1073</v>
      </c>
      <c r="R1833" t="s">
        <v>1073</v>
      </c>
      <c r="S1833" t="str">
        <f t="shared" si="44"/>
        <v/>
      </c>
    </row>
    <row r="1834" spans="1:19" x14ac:dyDescent="0.15">
      <c r="A1834">
        <v>1833</v>
      </c>
      <c r="B1834">
        <v>2016</v>
      </c>
      <c r="C1834" t="s">
        <v>264</v>
      </c>
      <c r="D1834" t="s">
        <v>168</v>
      </c>
      <c r="F1834" t="s">
        <v>23</v>
      </c>
      <c r="G1834" t="s">
        <v>23</v>
      </c>
      <c r="H1834" t="s">
        <v>71</v>
      </c>
      <c r="I1834" t="s">
        <v>546</v>
      </c>
      <c r="J1834">
        <v>585</v>
      </c>
      <c r="K1834"/>
      <c r="N1834" t="s">
        <v>36</v>
      </c>
      <c r="P1834" t="s">
        <v>1073</v>
      </c>
      <c r="Q1834" t="s">
        <v>1073</v>
      </c>
      <c r="R1834" t="s">
        <v>1073</v>
      </c>
      <c r="S1834" t="str">
        <f t="shared" si="44"/>
        <v/>
      </c>
    </row>
    <row r="1835" spans="1:19" x14ac:dyDescent="0.15">
      <c r="A1835">
        <v>1834</v>
      </c>
      <c r="B1835">
        <v>2016</v>
      </c>
      <c r="C1835" t="s">
        <v>262</v>
      </c>
      <c r="D1835" t="s">
        <v>263</v>
      </c>
      <c r="F1835" t="s">
        <v>23</v>
      </c>
      <c r="G1835" t="s">
        <v>23</v>
      </c>
      <c r="H1835" t="s">
        <v>71</v>
      </c>
      <c r="I1835" t="s">
        <v>548</v>
      </c>
      <c r="J1835">
        <v>525</v>
      </c>
      <c r="K1835"/>
      <c r="N1835" t="s">
        <v>36</v>
      </c>
      <c r="P1835" t="s">
        <v>1073</v>
      </c>
      <c r="Q1835" t="s">
        <v>1073</v>
      </c>
      <c r="R1835" t="s">
        <v>1073</v>
      </c>
      <c r="S1835" t="str">
        <f t="shared" si="44"/>
        <v/>
      </c>
    </row>
    <row r="1836" spans="1:19" x14ac:dyDescent="0.15">
      <c r="A1836">
        <v>1835</v>
      </c>
      <c r="B1836">
        <v>2016</v>
      </c>
      <c r="C1836" t="s">
        <v>56</v>
      </c>
      <c r="D1836" t="s">
        <v>57</v>
      </c>
      <c r="F1836" t="s">
        <v>23</v>
      </c>
      <c r="G1836" t="s">
        <v>23</v>
      </c>
      <c r="H1836" t="s">
        <v>16</v>
      </c>
      <c r="I1836" t="s">
        <v>851</v>
      </c>
      <c r="J1836">
        <v>0</v>
      </c>
      <c r="K1836"/>
      <c r="N1836" t="s">
        <v>36</v>
      </c>
      <c r="P1836" t="s">
        <v>1081</v>
      </c>
      <c r="Q1836" t="s">
        <v>1073</v>
      </c>
      <c r="R1836" t="s">
        <v>1073</v>
      </c>
      <c r="S1836" t="str">
        <f t="shared" si="44"/>
        <v/>
      </c>
    </row>
    <row r="1837" spans="1:19" x14ac:dyDescent="0.15">
      <c r="A1837">
        <v>1836</v>
      </c>
      <c r="B1837">
        <v>2016</v>
      </c>
      <c r="C1837" t="s">
        <v>137</v>
      </c>
      <c r="D1837" t="s">
        <v>213</v>
      </c>
      <c r="F1837" t="s">
        <v>23</v>
      </c>
      <c r="G1837" t="s">
        <v>23</v>
      </c>
      <c r="H1837" t="s">
        <v>16</v>
      </c>
      <c r="I1837" t="s">
        <v>548</v>
      </c>
      <c r="J1837">
        <v>625</v>
      </c>
      <c r="K1837"/>
      <c r="N1837" t="s">
        <v>20</v>
      </c>
      <c r="P1837" t="s">
        <v>1081</v>
      </c>
      <c r="Q1837" t="s">
        <v>1073</v>
      </c>
      <c r="R1837" t="s">
        <v>1073</v>
      </c>
      <c r="S1837" t="str">
        <f t="shared" si="44"/>
        <v/>
      </c>
    </row>
    <row r="1838" spans="1:19" x14ac:dyDescent="0.15">
      <c r="A1838">
        <v>1837</v>
      </c>
      <c r="B1838">
        <v>2016</v>
      </c>
      <c r="C1838" t="s">
        <v>247</v>
      </c>
      <c r="D1838" t="s">
        <v>248</v>
      </c>
      <c r="F1838" t="s">
        <v>23</v>
      </c>
      <c r="G1838" t="s">
        <v>23</v>
      </c>
      <c r="H1838" t="s">
        <v>16</v>
      </c>
      <c r="I1838" t="s">
        <v>548</v>
      </c>
      <c r="J1838">
        <v>525</v>
      </c>
      <c r="K1838"/>
      <c r="N1838" t="s">
        <v>36</v>
      </c>
      <c r="P1838" t="s">
        <v>1081</v>
      </c>
      <c r="Q1838" t="s">
        <v>1073</v>
      </c>
      <c r="R1838" t="s">
        <v>1073</v>
      </c>
      <c r="S1838" t="str">
        <f t="shared" si="44"/>
        <v/>
      </c>
    </row>
    <row r="1839" spans="1:19" x14ac:dyDescent="0.15">
      <c r="A1839">
        <v>1838</v>
      </c>
      <c r="B1839">
        <v>2016</v>
      </c>
      <c r="C1839" t="s">
        <v>75</v>
      </c>
      <c r="D1839" t="s">
        <v>76</v>
      </c>
      <c r="F1839" t="s">
        <v>23</v>
      </c>
      <c r="G1839" t="s">
        <v>23</v>
      </c>
      <c r="H1839" t="s">
        <v>16</v>
      </c>
      <c r="I1839" t="s">
        <v>354</v>
      </c>
      <c r="J1839">
        <v>0</v>
      </c>
      <c r="K1839"/>
      <c r="N1839" t="s">
        <v>36</v>
      </c>
      <c r="P1839" t="s">
        <v>1081</v>
      </c>
      <c r="Q1839" t="s">
        <v>1073</v>
      </c>
      <c r="R1839" t="s">
        <v>1073</v>
      </c>
      <c r="S1839" t="str">
        <f t="shared" si="44"/>
        <v/>
      </c>
    </row>
    <row r="1840" spans="1:19" x14ac:dyDescent="0.15">
      <c r="A1840">
        <v>1839</v>
      </c>
      <c r="B1840">
        <v>2016</v>
      </c>
      <c r="C1840" t="s">
        <v>871</v>
      </c>
      <c r="D1840" t="s">
        <v>872</v>
      </c>
      <c r="F1840" t="s">
        <v>23</v>
      </c>
      <c r="G1840" t="s">
        <v>23</v>
      </c>
      <c r="H1840" t="s">
        <v>71</v>
      </c>
      <c r="I1840" t="s">
        <v>546</v>
      </c>
      <c r="J1840">
        <v>585</v>
      </c>
      <c r="K1840"/>
      <c r="N1840" t="s">
        <v>36</v>
      </c>
      <c r="P1840" t="s">
        <v>1073</v>
      </c>
      <c r="Q1840" t="s">
        <v>1073</v>
      </c>
      <c r="R1840" t="s">
        <v>1073</v>
      </c>
      <c r="S1840" t="str">
        <f t="shared" si="44"/>
        <v/>
      </c>
    </row>
    <row r="1841" spans="1:19" x14ac:dyDescent="0.15">
      <c r="A1841">
        <v>1840</v>
      </c>
      <c r="B1841">
        <v>2016</v>
      </c>
      <c r="C1841" t="s">
        <v>850</v>
      </c>
      <c r="D1841" t="s">
        <v>242</v>
      </c>
      <c r="F1841" t="s">
        <v>74</v>
      </c>
      <c r="G1841" t="s">
        <v>35</v>
      </c>
      <c r="H1841" s="6" t="s">
        <v>49</v>
      </c>
      <c r="I1841" t="s">
        <v>546</v>
      </c>
      <c r="J1841">
        <v>685</v>
      </c>
      <c r="K1841"/>
      <c r="N1841" t="s">
        <v>36</v>
      </c>
      <c r="P1841" t="s">
        <v>1073</v>
      </c>
      <c r="Q1841" t="s">
        <v>1073</v>
      </c>
      <c r="R1841" t="s">
        <v>1073</v>
      </c>
      <c r="S1841" t="str">
        <f t="shared" si="44"/>
        <v/>
      </c>
    </row>
    <row r="1842" spans="1:19" x14ac:dyDescent="0.15">
      <c r="A1842">
        <v>1841</v>
      </c>
      <c r="B1842">
        <v>2016</v>
      </c>
      <c r="C1842" t="s">
        <v>778</v>
      </c>
      <c r="D1842" t="s">
        <v>779</v>
      </c>
      <c r="F1842" t="s">
        <v>74</v>
      </c>
      <c r="G1842" t="s">
        <v>35</v>
      </c>
      <c r="H1842" t="s">
        <v>71</v>
      </c>
      <c r="I1842" t="s">
        <v>546</v>
      </c>
      <c r="J1842">
        <v>585</v>
      </c>
      <c r="K1842"/>
      <c r="N1842" t="s">
        <v>50</v>
      </c>
      <c r="P1842" t="s">
        <v>1073</v>
      </c>
      <c r="Q1842" t="s">
        <v>1073</v>
      </c>
      <c r="R1842" t="s">
        <v>1073</v>
      </c>
      <c r="S1842" t="str">
        <f t="shared" si="44"/>
        <v/>
      </c>
    </row>
    <row r="1843" spans="1:19" x14ac:dyDescent="0.15">
      <c r="A1843">
        <v>1842</v>
      </c>
      <c r="B1843">
        <v>2016</v>
      </c>
      <c r="C1843" t="s">
        <v>58</v>
      </c>
      <c r="D1843" t="s">
        <v>484</v>
      </c>
      <c r="F1843" t="s">
        <v>23</v>
      </c>
      <c r="G1843" t="s">
        <v>23</v>
      </c>
      <c r="H1843" t="s">
        <v>24</v>
      </c>
      <c r="I1843" t="s">
        <v>547</v>
      </c>
      <c r="J1843">
        <v>295</v>
      </c>
      <c r="K1843"/>
      <c r="N1843" t="s">
        <v>36</v>
      </c>
      <c r="P1843" t="s">
        <v>1081</v>
      </c>
      <c r="Q1843" t="s">
        <v>1073</v>
      </c>
      <c r="R1843" t="s">
        <v>1073</v>
      </c>
      <c r="S1843" t="str">
        <f t="shared" si="44"/>
        <v/>
      </c>
    </row>
    <row r="1844" spans="1:19" x14ac:dyDescent="0.15">
      <c r="A1844">
        <v>1843</v>
      </c>
      <c r="B1844">
        <v>2016</v>
      </c>
      <c r="C1844" t="s">
        <v>363</v>
      </c>
      <c r="D1844" t="s">
        <v>168</v>
      </c>
      <c r="F1844" t="s">
        <v>23</v>
      </c>
      <c r="G1844" t="s">
        <v>23</v>
      </c>
      <c r="H1844" t="s">
        <v>71</v>
      </c>
      <c r="I1844" t="s">
        <v>546</v>
      </c>
      <c r="J1844">
        <v>585</v>
      </c>
      <c r="K1844"/>
      <c r="N1844" t="s">
        <v>20</v>
      </c>
      <c r="P1844" t="s">
        <v>1073</v>
      </c>
      <c r="Q1844" t="s">
        <v>1073</v>
      </c>
      <c r="R1844" t="s">
        <v>1073</v>
      </c>
      <c r="S1844" t="str">
        <f t="shared" si="44"/>
        <v/>
      </c>
    </row>
    <row r="1845" spans="1:19" x14ac:dyDescent="0.15">
      <c r="A1845">
        <v>1844</v>
      </c>
      <c r="B1845">
        <v>2016</v>
      </c>
      <c r="C1845" t="s">
        <v>873</v>
      </c>
      <c r="D1845" t="s">
        <v>327</v>
      </c>
      <c r="F1845" t="s">
        <v>14</v>
      </c>
      <c r="G1845" t="s">
        <v>15</v>
      </c>
      <c r="H1845" t="s">
        <v>71</v>
      </c>
      <c r="I1845" t="s">
        <v>547</v>
      </c>
      <c r="J1845">
        <v>295</v>
      </c>
      <c r="K1845"/>
      <c r="N1845" t="s">
        <v>36</v>
      </c>
      <c r="P1845" t="s">
        <v>1073</v>
      </c>
      <c r="Q1845" t="s">
        <v>1073</v>
      </c>
      <c r="R1845" t="s">
        <v>1073</v>
      </c>
      <c r="S1845" t="str">
        <f t="shared" si="44"/>
        <v/>
      </c>
    </row>
    <row r="1846" spans="1:19" x14ac:dyDescent="0.15">
      <c r="A1846">
        <v>1845</v>
      </c>
      <c r="B1846">
        <v>2016</v>
      </c>
      <c r="C1846" t="s">
        <v>266</v>
      </c>
      <c r="D1846" t="s">
        <v>308</v>
      </c>
      <c r="F1846" t="s">
        <v>23</v>
      </c>
      <c r="G1846" t="s">
        <v>23</v>
      </c>
      <c r="H1846" t="s">
        <v>16</v>
      </c>
      <c r="I1846" t="s">
        <v>851</v>
      </c>
      <c r="J1846">
        <v>0</v>
      </c>
      <c r="K1846"/>
      <c r="N1846" t="s">
        <v>36</v>
      </c>
      <c r="P1846" t="s">
        <v>1081</v>
      </c>
      <c r="Q1846" t="s">
        <v>1073</v>
      </c>
      <c r="R1846" t="s">
        <v>1073</v>
      </c>
      <c r="S1846" t="str">
        <f t="shared" si="44"/>
        <v/>
      </c>
    </row>
    <row r="1847" spans="1:19" x14ac:dyDescent="0.15">
      <c r="A1847">
        <v>1846</v>
      </c>
      <c r="B1847">
        <v>2016</v>
      </c>
      <c r="C1847" t="s">
        <v>266</v>
      </c>
      <c r="D1847" t="s">
        <v>308</v>
      </c>
      <c r="F1847" t="s">
        <v>23</v>
      </c>
      <c r="G1847" t="s">
        <v>23</v>
      </c>
      <c r="H1847" t="s">
        <v>24</v>
      </c>
      <c r="I1847" t="s">
        <v>25</v>
      </c>
      <c r="J1847">
        <v>525</v>
      </c>
      <c r="K1847"/>
      <c r="N1847" t="s">
        <v>36</v>
      </c>
      <c r="P1847" t="s">
        <v>1081</v>
      </c>
      <c r="Q1847" t="s">
        <v>1073</v>
      </c>
      <c r="R1847" t="s">
        <v>1073</v>
      </c>
      <c r="S1847" t="str">
        <f t="shared" si="44"/>
        <v/>
      </c>
    </row>
    <row r="1848" spans="1:19" x14ac:dyDescent="0.15">
      <c r="A1848">
        <v>1847</v>
      </c>
      <c r="B1848">
        <v>2016</v>
      </c>
      <c r="C1848" t="s">
        <v>463</v>
      </c>
      <c r="D1848" t="s">
        <v>677</v>
      </c>
      <c r="F1848" t="s">
        <v>112</v>
      </c>
      <c r="G1848" t="s">
        <v>1093</v>
      </c>
      <c r="H1848" t="s">
        <v>24</v>
      </c>
      <c r="I1848" t="s">
        <v>547</v>
      </c>
      <c r="J1848">
        <v>295</v>
      </c>
      <c r="K1848"/>
      <c r="N1848" t="s">
        <v>36</v>
      </c>
      <c r="P1848" t="s">
        <v>1073</v>
      </c>
      <c r="Q1848" t="s">
        <v>1073</v>
      </c>
      <c r="R1848" t="s">
        <v>1073</v>
      </c>
      <c r="S1848" t="str">
        <f t="shared" si="44"/>
        <v/>
      </c>
    </row>
    <row r="1849" spans="1:19" x14ac:dyDescent="0.15">
      <c r="A1849">
        <v>1848</v>
      </c>
      <c r="B1849">
        <v>2016</v>
      </c>
      <c r="C1849" t="s">
        <v>450</v>
      </c>
      <c r="D1849" t="s">
        <v>874</v>
      </c>
      <c r="F1849" t="s">
        <v>23</v>
      </c>
      <c r="G1849" t="s">
        <v>23</v>
      </c>
      <c r="H1849" t="s">
        <v>71</v>
      </c>
      <c r="I1849" t="s">
        <v>546</v>
      </c>
      <c r="J1849">
        <v>1135</v>
      </c>
      <c r="K1849"/>
      <c r="N1849" t="s">
        <v>36</v>
      </c>
      <c r="P1849" t="s">
        <v>1073</v>
      </c>
      <c r="Q1849" t="s">
        <v>1073</v>
      </c>
      <c r="R1849" t="s">
        <v>1073</v>
      </c>
      <c r="S1849" t="str">
        <f t="shared" si="44"/>
        <v/>
      </c>
    </row>
    <row r="1850" spans="1:19" x14ac:dyDescent="0.15">
      <c r="A1850">
        <v>1849</v>
      </c>
      <c r="B1850">
        <v>2016</v>
      </c>
      <c r="C1850" t="s">
        <v>770</v>
      </c>
      <c r="D1850" t="s">
        <v>790</v>
      </c>
      <c r="F1850" t="s">
        <v>23</v>
      </c>
      <c r="G1850" t="s">
        <v>23</v>
      </c>
      <c r="H1850" t="s">
        <v>71</v>
      </c>
      <c r="I1850" t="s">
        <v>546</v>
      </c>
      <c r="J1850">
        <v>1335</v>
      </c>
      <c r="K1850"/>
      <c r="N1850" t="s">
        <v>36</v>
      </c>
      <c r="P1850" t="s">
        <v>1073</v>
      </c>
      <c r="Q1850" t="s">
        <v>1073</v>
      </c>
      <c r="R1850" t="s">
        <v>1073</v>
      </c>
      <c r="S1850" t="str">
        <f t="shared" si="44"/>
        <v/>
      </c>
    </row>
    <row r="1851" spans="1:19" x14ac:dyDescent="0.15">
      <c r="A1851">
        <v>1850</v>
      </c>
      <c r="B1851">
        <v>2016</v>
      </c>
      <c r="C1851" t="s">
        <v>258</v>
      </c>
      <c r="D1851" t="s">
        <v>101</v>
      </c>
      <c r="F1851" t="s">
        <v>23</v>
      </c>
      <c r="G1851" t="s">
        <v>23</v>
      </c>
      <c r="H1851" s="6" t="s">
        <v>24</v>
      </c>
      <c r="I1851" t="s">
        <v>25</v>
      </c>
      <c r="J1851">
        <v>375</v>
      </c>
      <c r="K1851"/>
      <c r="N1851" t="s">
        <v>36</v>
      </c>
      <c r="P1851" t="s">
        <v>1081</v>
      </c>
      <c r="Q1851" t="s">
        <v>1073</v>
      </c>
      <c r="R1851" t="s">
        <v>1073</v>
      </c>
      <c r="S1851" t="str">
        <f t="shared" si="44"/>
        <v/>
      </c>
    </row>
    <row r="1852" spans="1:19" x14ac:dyDescent="0.15">
      <c r="A1852">
        <v>1851</v>
      </c>
      <c r="B1852">
        <v>2016</v>
      </c>
      <c r="C1852" t="s">
        <v>576</v>
      </c>
      <c r="D1852" t="s">
        <v>284</v>
      </c>
      <c r="F1852" t="s">
        <v>23</v>
      </c>
      <c r="G1852" t="s">
        <v>23</v>
      </c>
      <c r="H1852" t="s">
        <v>71</v>
      </c>
      <c r="I1852" t="s">
        <v>546</v>
      </c>
      <c r="J1852">
        <v>685</v>
      </c>
      <c r="K1852"/>
      <c r="N1852" t="s">
        <v>36</v>
      </c>
      <c r="P1852" t="s">
        <v>1073</v>
      </c>
      <c r="Q1852" t="s">
        <v>1073</v>
      </c>
      <c r="R1852" t="s">
        <v>1073</v>
      </c>
      <c r="S1852" t="str">
        <f t="shared" si="44"/>
        <v/>
      </c>
    </row>
    <row r="1853" spans="1:19" x14ac:dyDescent="0.15">
      <c r="A1853">
        <v>1852</v>
      </c>
      <c r="B1853">
        <v>2016</v>
      </c>
      <c r="C1853" t="s">
        <v>774</v>
      </c>
      <c r="D1853" t="s">
        <v>775</v>
      </c>
      <c r="F1853" t="s">
        <v>124</v>
      </c>
      <c r="G1853" t="s">
        <v>43</v>
      </c>
      <c r="H1853" s="6" t="s">
        <v>49</v>
      </c>
      <c r="I1853" t="s">
        <v>546</v>
      </c>
      <c r="J1853">
        <v>685</v>
      </c>
      <c r="K1853"/>
      <c r="N1853" t="s">
        <v>36</v>
      </c>
      <c r="P1853" t="s">
        <v>1073</v>
      </c>
      <c r="Q1853" t="s">
        <v>1073</v>
      </c>
      <c r="R1853" t="s">
        <v>1073</v>
      </c>
      <c r="S1853" t="str">
        <f t="shared" si="44"/>
        <v>NI&gt;10</v>
      </c>
    </row>
    <row r="1854" spans="1:19" x14ac:dyDescent="0.15">
      <c r="A1854">
        <v>1853</v>
      </c>
      <c r="B1854">
        <v>2016</v>
      </c>
      <c r="C1854" t="s">
        <v>576</v>
      </c>
      <c r="D1854" t="s">
        <v>284</v>
      </c>
      <c r="F1854" t="s">
        <v>23</v>
      </c>
      <c r="G1854" t="s">
        <v>23</v>
      </c>
      <c r="H1854" t="s">
        <v>71</v>
      </c>
      <c r="I1854" t="s">
        <v>546</v>
      </c>
      <c r="J1854">
        <v>1335</v>
      </c>
      <c r="K1854"/>
      <c r="N1854" t="s">
        <v>50</v>
      </c>
      <c r="P1854" t="s">
        <v>1073</v>
      </c>
      <c r="Q1854" t="s">
        <v>1073</v>
      </c>
      <c r="R1854" t="s">
        <v>1073</v>
      </c>
      <c r="S1854" t="str">
        <f t="shared" si="44"/>
        <v/>
      </c>
    </row>
    <row r="1855" spans="1:19" x14ac:dyDescent="0.15">
      <c r="A1855">
        <v>1854</v>
      </c>
      <c r="B1855">
        <v>2016</v>
      </c>
      <c r="C1855" t="s">
        <v>142</v>
      </c>
      <c r="D1855" t="s">
        <v>143</v>
      </c>
      <c r="F1855" t="s">
        <v>23</v>
      </c>
      <c r="G1855" t="s">
        <v>23</v>
      </c>
      <c r="H1855" t="s">
        <v>24</v>
      </c>
      <c r="I1855" t="s">
        <v>547</v>
      </c>
      <c r="J1855">
        <v>545</v>
      </c>
      <c r="K1855"/>
      <c r="N1855" t="s">
        <v>36</v>
      </c>
      <c r="P1855" t="s">
        <v>1081</v>
      </c>
      <c r="Q1855" t="s">
        <v>1073</v>
      </c>
      <c r="R1855" t="s">
        <v>1073</v>
      </c>
      <c r="S1855" t="str">
        <f t="shared" si="44"/>
        <v/>
      </c>
    </row>
    <row r="1856" spans="1:19" x14ac:dyDescent="0.15">
      <c r="A1856">
        <v>1855</v>
      </c>
      <c r="B1856">
        <v>2016</v>
      </c>
      <c r="C1856" t="s">
        <v>871</v>
      </c>
      <c r="D1856" t="s">
        <v>875</v>
      </c>
      <c r="F1856" t="s">
        <v>74</v>
      </c>
      <c r="G1856" t="s">
        <v>35</v>
      </c>
      <c r="H1856" s="6" t="s">
        <v>71</v>
      </c>
      <c r="I1856" t="s">
        <v>354</v>
      </c>
      <c r="J1856">
        <v>550</v>
      </c>
      <c r="K1856"/>
      <c r="N1856" t="s">
        <v>36</v>
      </c>
      <c r="P1856" t="s">
        <v>1073</v>
      </c>
      <c r="Q1856" t="s">
        <v>1073</v>
      </c>
      <c r="R1856" t="s">
        <v>1073</v>
      </c>
      <c r="S1856" t="str">
        <f t="shared" si="44"/>
        <v/>
      </c>
    </row>
    <row r="1857" spans="1:19" x14ac:dyDescent="0.15">
      <c r="A1857">
        <v>1856</v>
      </c>
      <c r="B1857">
        <v>2016</v>
      </c>
      <c r="C1857" t="s">
        <v>860</v>
      </c>
      <c r="D1857" t="s">
        <v>876</v>
      </c>
      <c r="F1857" t="s">
        <v>23</v>
      </c>
      <c r="G1857" t="s">
        <v>23</v>
      </c>
      <c r="H1857" t="s">
        <v>16</v>
      </c>
      <c r="I1857" t="s">
        <v>546</v>
      </c>
      <c r="J1857">
        <v>685</v>
      </c>
      <c r="K1857"/>
      <c r="N1857" t="s">
        <v>36</v>
      </c>
      <c r="P1857" t="s">
        <v>1081</v>
      </c>
      <c r="Q1857" t="s">
        <v>1073</v>
      </c>
      <c r="R1857" t="s">
        <v>1073</v>
      </c>
      <c r="S1857" t="str">
        <f t="shared" si="44"/>
        <v/>
      </c>
    </row>
    <row r="1858" spans="1:19" x14ac:dyDescent="0.15">
      <c r="A1858">
        <v>1857</v>
      </c>
      <c r="B1858">
        <v>2016</v>
      </c>
      <c r="C1858" t="s">
        <v>812</v>
      </c>
      <c r="D1858" t="s">
        <v>813</v>
      </c>
      <c r="F1858" t="s">
        <v>74</v>
      </c>
      <c r="G1858" t="s">
        <v>35</v>
      </c>
      <c r="H1858" t="s">
        <v>24</v>
      </c>
      <c r="I1858" t="s">
        <v>547</v>
      </c>
      <c r="J1858">
        <v>695</v>
      </c>
      <c r="K1858"/>
      <c r="N1858" t="s">
        <v>50</v>
      </c>
      <c r="P1858" t="s">
        <v>1073</v>
      </c>
      <c r="Q1858" t="s">
        <v>1073</v>
      </c>
      <c r="R1858" t="s">
        <v>1073</v>
      </c>
      <c r="S1858" t="str">
        <f t="shared" ref="S1858:S1921" si="45">IF(ISNUMBER(SEARCH(F1858,$AF$12)),"","NI&gt;10")</f>
        <v/>
      </c>
    </row>
    <row r="1859" spans="1:19" x14ac:dyDescent="0.15">
      <c r="A1859">
        <v>1858</v>
      </c>
      <c r="B1859">
        <v>2016</v>
      </c>
      <c r="D1859" t="s">
        <v>877</v>
      </c>
      <c r="F1859" t="s">
        <v>23</v>
      </c>
      <c r="G1859" t="s">
        <v>23</v>
      </c>
      <c r="H1859" t="s">
        <v>71</v>
      </c>
      <c r="I1859" t="s">
        <v>851</v>
      </c>
      <c r="J1859">
        <v>0</v>
      </c>
      <c r="K1859"/>
      <c r="N1859" t="s">
        <v>36</v>
      </c>
      <c r="P1859" t="s">
        <v>1073</v>
      </c>
      <c r="Q1859" t="s">
        <v>1073</v>
      </c>
      <c r="R1859" t="s">
        <v>1073</v>
      </c>
      <c r="S1859" t="str">
        <f t="shared" si="45"/>
        <v/>
      </c>
    </row>
    <row r="1860" spans="1:19" x14ac:dyDescent="0.15">
      <c r="A1860">
        <v>1859</v>
      </c>
      <c r="B1860">
        <v>2016</v>
      </c>
      <c r="C1860" t="s">
        <v>654</v>
      </c>
      <c r="D1860" t="s">
        <v>293</v>
      </c>
      <c r="F1860" t="s">
        <v>23</v>
      </c>
      <c r="G1860" t="s">
        <v>23</v>
      </c>
      <c r="H1860" t="s">
        <v>71</v>
      </c>
      <c r="I1860" t="s">
        <v>546</v>
      </c>
      <c r="J1860">
        <v>585</v>
      </c>
      <c r="K1860"/>
      <c r="N1860" t="s">
        <v>20</v>
      </c>
      <c r="P1860" t="s">
        <v>1073</v>
      </c>
      <c r="Q1860" t="s">
        <v>1073</v>
      </c>
      <c r="R1860" t="s">
        <v>1073</v>
      </c>
      <c r="S1860" t="str">
        <f t="shared" si="45"/>
        <v/>
      </c>
    </row>
    <row r="1861" spans="1:19" x14ac:dyDescent="0.15">
      <c r="A1861">
        <v>1860</v>
      </c>
      <c r="B1861">
        <v>2016</v>
      </c>
      <c r="C1861" t="s">
        <v>845</v>
      </c>
      <c r="D1861" t="s">
        <v>846</v>
      </c>
      <c r="F1861" t="s">
        <v>23</v>
      </c>
      <c r="G1861" t="s">
        <v>23</v>
      </c>
      <c r="H1861" t="s">
        <v>24</v>
      </c>
      <c r="I1861" t="s">
        <v>547</v>
      </c>
      <c r="J1861">
        <v>295</v>
      </c>
      <c r="K1861"/>
      <c r="N1861" t="s">
        <v>20</v>
      </c>
      <c r="P1861" t="s">
        <v>1085</v>
      </c>
      <c r="Q1861" t="s">
        <v>1082</v>
      </c>
      <c r="R1861" t="s">
        <v>1073</v>
      </c>
      <c r="S1861" t="str">
        <f t="shared" si="45"/>
        <v/>
      </c>
    </row>
    <row r="1862" spans="1:19" x14ac:dyDescent="0.15">
      <c r="A1862">
        <v>1861</v>
      </c>
      <c r="B1862">
        <v>2016</v>
      </c>
      <c r="C1862" t="s">
        <v>180</v>
      </c>
      <c r="D1862" t="s">
        <v>181</v>
      </c>
      <c r="F1862" t="s">
        <v>23</v>
      </c>
      <c r="G1862" t="s">
        <v>23</v>
      </c>
      <c r="H1862" t="s">
        <v>24</v>
      </c>
      <c r="I1862" t="s">
        <v>547</v>
      </c>
      <c r="J1862">
        <v>295</v>
      </c>
      <c r="K1862"/>
      <c r="N1862" t="s">
        <v>36</v>
      </c>
      <c r="P1862" t="s">
        <v>1081</v>
      </c>
      <c r="Q1862" t="s">
        <v>1073</v>
      </c>
      <c r="R1862" t="s">
        <v>1073</v>
      </c>
      <c r="S1862" t="str">
        <f t="shared" si="45"/>
        <v/>
      </c>
    </row>
    <row r="1863" spans="1:19" x14ac:dyDescent="0.15">
      <c r="A1863">
        <v>1862</v>
      </c>
      <c r="B1863">
        <v>2016</v>
      </c>
      <c r="C1863" t="s">
        <v>778</v>
      </c>
      <c r="D1863" t="s">
        <v>779</v>
      </c>
      <c r="F1863" t="s">
        <v>74</v>
      </c>
      <c r="G1863" t="s">
        <v>35</v>
      </c>
      <c r="H1863" t="s">
        <v>71</v>
      </c>
      <c r="I1863" t="s">
        <v>546</v>
      </c>
      <c r="J1863">
        <v>585</v>
      </c>
      <c r="K1863"/>
      <c r="N1863" t="s">
        <v>36</v>
      </c>
      <c r="P1863" t="s">
        <v>1073</v>
      </c>
      <c r="Q1863" t="s">
        <v>1073</v>
      </c>
      <c r="R1863" t="s">
        <v>1073</v>
      </c>
      <c r="S1863" t="str">
        <f t="shared" si="45"/>
        <v/>
      </c>
    </row>
    <row r="1864" spans="1:19" x14ac:dyDescent="0.15">
      <c r="A1864">
        <v>1863</v>
      </c>
      <c r="B1864">
        <v>2016</v>
      </c>
      <c r="C1864" t="s">
        <v>576</v>
      </c>
      <c r="D1864" t="s">
        <v>878</v>
      </c>
      <c r="F1864" t="s">
        <v>23</v>
      </c>
      <c r="G1864" t="s">
        <v>23</v>
      </c>
      <c r="H1864" t="s">
        <v>71</v>
      </c>
      <c r="I1864" t="s">
        <v>546</v>
      </c>
      <c r="J1864">
        <v>585</v>
      </c>
      <c r="K1864"/>
      <c r="N1864" t="s">
        <v>36</v>
      </c>
      <c r="P1864" t="s">
        <v>1073</v>
      </c>
      <c r="Q1864" t="s">
        <v>1073</v>
      </c>
      <c r="R1864" t="s">
        <v>1073</v>
      </c>
      <c r="S1864" t="str">
        <f t="shared" si="45"/>
        <v/>
      </c>
    </row>
    <row r="1865" spans="1:19" x14ac:dyDescent="0.15">
      <c r="A1865">
        <v>1864</v>
      </c>
      <c r="B1865">
        <v>2016</v>
      </c>
      <c r="C1865" t="s">
        <v>142</v>
      </c>
      <c r="D1865" t="s">
        <v>143</v>
      </c>
      <c r="F1865" t="s">
        <v>23</v>
      </c>
      <c r="G1865" t="s">
        <v>23</v>
      </c>
      <c r="H1865" s="6" t="s">
        <v>24</v>
      </c>
      <c r="I1865" t="s">
        <v>275</v>
      </c>
      <c r="J1865">
        <v>250</v>
      </c>
      <c r="K1865"/>
      <c r="N1865" t="s">
        <v>36</v>
      </c>
      <c r="P1865" t="s">
        <v>1081</v>
      </c>
      <c r="Q1865" t="s">
        <v>1073</v>
      </c>
      <c r="R1865" t="s">
        <v>1073</v>
      </c>
      <c r="S1865" t="str">
        <f t="shared" si="45"/>
        <v/>
      </c>
    </row>
    <row r="1866" spans="1:19" x14ac:dyDescent="0.15">
      <c r="A1866">
        <v>1865</v>
      </c>
      <c r="B1866">
        <v>2016</v>
      </c>
      <c r="C1866" t="s">
        <v>879</v>
      </c>
      <c r="D1866" t="s">
        <v>632</v>
      </c>
      <c r="F1866" t="s">
        <v>403</v>
      </c>
      <c r="G1866" t="s">
        <v>35</v>
      </c>
      <c r="H1866" t="s">
        <v>71</v>
      </c>
      <c r="I1866" t="s">
        <v>546</v>
      </c>
      <c r="J1866">
        <v>585</v>
      </c>
      <c r="K1866"/>
      <c r="N1866" t="s">
        <v>36</v>
      </c>
      <c r="P1866" t="s">
        <v>1073</v>
      </c>
      <c r="Q1866" t="s">
        <v>1073</v>
      </c>
      <c r="R1866" t="s">
        <v>1073</v>
      </c>
      <c r="S1866" t="str">
        <f t="shared" si="45"/>
        <v/>
      </c>
    </row>
    <row r="1867" spans="1:19" x14ac:dyDescent="0.15">
      <c r="A1867">
        <v>1866</v>
      </c>
      <c r="B1867">
        <v>2016</v>
      </c>
      <c r="C1867" t="s">
        <v>214</v>
      </c>
      <c r="D1867" t="s">
        <v>215</v>
      </c>
      <c r="F1867" t="s">
        <v>23</v>
      </c>
      <c r="G1867" t="s">
        <v>23</v>
      </c>
      <c r="H1867" t="s">
        <v>16</v>
      </c>
      <c r="I1867" t="s">
        <v>546</v>
      </c>
      <c r="J1867">
        <v>585</v>
      </c>
      <c r="K1867"/>
      <c r="N1867" t="s">
        <v>36</v>
      </c>
      <c r="P1867" t="s">
        <v>1081</v>
      </c>
      <c r="Q1867" t="s">
        <v>1073</v>
      </c>
      <c r="R1867" t="s">
        <v>1073</v>
      </c>
      <c r="S1867" t="str">
        <f t="shared" si="45"/>
        <v/>
      </c>
    </row>
    <row r="1868" spans="1:19" x14ac:dyDescent="0.15">
      <c r="A1868">
        <v>1867</v>
      </c>
      <c r="B1868">
        <v>2016</v>
      </c>
      <c r="C1868" t="s">
        <v>58</v>
      </c>
      <c r="D1868" t="s">
        <v>484</v>
      </c>
      <c r="F1868" t="s">
        <v>23</v>
      </c>
      <c r="G1868" t="s">
        <v>23</v>
      </c>
      <c r="H1868" t="s">
        <v>24</v>
      </c>
      <c r="I1868" t="s">
        <v>547</v>
      </c>
      <c r="J1868">
        <v>295</v>
      </c>
      <c r="K1868"/>
      <c r="N1868" t="s">
        <v>36</v>
      </c>
      <c r="P1868" t="s">
        <v>1081</v>
      </c>
      <c r="Q1868" t="s">
        <v>1073</v>
      </c>
      <c r="R1868" t="s">
        <v>1073</v>
      </c>
      <c r="S1868" t="str">
        <f t="shared" si="45"/>
        <v/>
      </c>
    </row>
    <row r="1869" spans="1:19" x14ac:dyDescent="0.15">
      <c r="A1869">
        <v>1868</v>
      </c>
      <c r="B1869">
        <v>2016</v>
      </c>
      <c r="C1869" t="s">
        <v>880</v>
      </c>
      <c r="D1869" t="s">
        <v>881</v>
      </c>
      <c r="F1869" t="s">
        <v>23</v>
      </c>
      <c r="G1869" t="s">
        <v>23</v>
      </c>
      <c r="H1869" t="s">
        <v>71</v>
      </c>
      <c r="I1869" t="s">
        <v>546</v>
      </c>
      <c r="J1869">
        <v>1785</v>
      </c>
      <c r="K1869"/>
      <c r="N1869" t="s">
        <v>36</v>
      </c>
      <c r="P1869" t="s">
        <v>1073</v>
      </c>
      <c r="Q1869" t="s">
        <v>1073</v>
      </c>
      <c r="R1869" t="s">
        <v>1073</v>
      </c>
      <c r="S1869" t="str">
        <f t="shared" si="45"/>
        <v/>
      </c>
    </row>
    <row r="1870" spans="1:19" x14ac:dyDescent="0.15">
      <c r="A1870">
        <v>1869</v>
      </c>
      <c r="B1870">
        <v>2016</v>
      </c>
      <c r="C1870" t="s">
        <v>126</v>
      </c>
      <c r="D1870" t="s">
        <v>257</v>
      </c>
      <c r="F1870" t="s">
        <v>96</v>
      </c>
      <c r="G1870" t="s">
        <v>48</v>
      </c>
      <c r="H1870" t="s">
        <v>16</v>
      </c>
      <c r="I1870" t="s">
        <v>546</v>
      </c>
      <c r="J1870">
        <v>685</v>
      </c>
      <c r="K1870"/>
      <c r="N1870" t="s">
        <v>36</v>
      </c>
      <c r="P1870">
        <v>0</v>
      </c>
      <c r="Q1870" t="s">
        <v>1073</v>
      </c>
      <c r="R1870" t="s">
        <v>1073</v>
      </c>
      <c r="S1870" t="str">
        <f t="shared" si="45"/>
        <v>NI&gt;10</v>
      </c>
    </row>
    <row r="1871" spans="1:19" x14ac:dyDescent="0.15">
      <c r="A1871">
        <v>1870</v>
      </c>
      <c r="B1871">
        <v>2016</v>
      </c>
      <c r="C1871" t="s">
        <v>113</v>
      </c>
      <c r="D1871" t="s">
        <v>741</v>
      </c>
      <c r="F1871" t="s">
        <v>23</v>
      </c>
      <c r="G1871" t="s">
        <v>23</v>
      </c>
      <c r="H1871" t="s">
        <v>24</v>
      </c>
      <c r="I1871" t="s">
        <v>547</v>
      </c>
      <c r="J1871">
        <v>275</v>
      </c>
      <c r="K1871"/>
      <c r="N1871" t="s">
        <v>20</v>
      </c>
      <c r="P1871" t="s">
        <v>1081</v>
      </c>
      <c r="Q1871" t="s">
        <v>1073</v>
      </c>
      <c r="R1871" t="s">
        <v>1073</v>
      </c>
      <c r="S1871" t="str">
        <f t="shared" si="45"/>
        <v/>
      </c>
    </row>
    <row r="1872" spans="1:19" x14ac:dyDescent="0.15">
      <c r="A1872">
        <v>1871</v>
      </c>
      <c r="B1872">
        <v>2016</v>
      </c>
      <c r="C1872" t="s">
        <v>167</v>
      </c>
      <c r="D1872" t="s">
        <v>168</v>
      </c>
      <c r="F1872" t="s">
        <v>23</v>
      </c>
      <c r="G1872" t="s">
        <v>23</v>
      </c>
      <c r="H1872" t="s">
        <v>16</v>
      </c>
      <c r="I1872" t="s">
        <v>548</v>
      </c>
      <c r="J1872">
        <v>525</v>
      </c>
      <c r="K1872"/>
      <c r="N1872" t="s">
        <v>36</v>
      </c>
      <c r="P1872" t="s">
        <v>1081</v>
      </c>
      <c r="Q1872" t="s">
        <v>1073</v>
      </c>
      <c r="R1872" t="s">
        <v>1073</v>
      </c>
      <c r="S1872" t="str">
        <f t="shared" si="45"/>
        <v/>
      </c>
    </row>
    <row r="1873" spans="1:19" x14ac:dyDescent="0.15">
      <c r="A1873">
        <v>1872</v>
      </c>
      <c r="B1873">
        <v>2016</v>
      </c>
      <c r="C1873" t="s">
        <v>882</v>
      </c>
      <c r="D1873" t="s">
        <v>242</v>
      </c>
      <c r="F1873" t="s">
        <v>74</v>
      </c>
      <c r="G1873" t="s">
        <v>35</v>
      </c>
      <c r="H1873" t="s">
        <v>24</v>
      </c>
      <c r="I1873" t="s">
        <v>547</v>
      </c>
      <c r="J1873">
        <v>295</v>
      </c>
      <c r="K1873"/>
      <c r="N1873" t="s">
        <v>36</v>
      </c>
      <c r="P1873" t="s">
        <v>1073</v>
      </c>
      <c r="Q1873" t="s">
        <v>1073</v>
      </c>
      <c r="R1873" t="s">
        <v>1073</v>
      </c>
      <c r="S1873" t="str">
        <f t="shared" si="45"/>
        <v/>
      </c>
    </row>
    <row r="1874" spans="1:19" x14ac:dyDescent="0.15">
      <c r="A1874">
        <v>1873</v>
      </c>
      <c r="B1874">
        <v>2016</v>
      </c>
      <c r="C1874" t="s">
        <v>812</v>
      </c>
      <c r="D1874" t="s">
        <v>883</v>
      </c>
      <c r="F1874" t="s">
        <v>74</v>
      </c>
      <c r="G1874" t="s">
        <v>35</v>
      </c>
      <c r="H1874" s="7" t="s">
        <v>54</v>
      </c>
      <c r="I1874" t="s">
        <v>546</v>
      </c>
      <c r="J1874">
        <v>585</v>
      </c>
      <c r="K1874"/>
      <c r="N1874" t="s">
        <v>50</v>
      </c>
      <c r="P1874" t="s">
        <v>1073</v>
      </c>
      <c r="Q1874" t="s">
        <v>1073</v>
      </c>
      <c r="R1874" t="s">
        <v>1073</v>
      </c>
      <c r="S1874" t="str">
        <f t="shared" si="45"/>
        <v/>
      </c>
    </row>
    <row r="1875" spans="1:19" x14ac:dyDescent="0.15">
      <c r="A1875">
        <v>1874</v>
      </c>
      <c r="B1875">
        <v>2016</v>
      </c>
      <c r="C1875" t="s">
        <v>90</v>
      </c>
      <c r="D1875" t="s">
        <v>91</v>
      </c>
      <c r="F1875" t="s">
        <v>23</v>
      </c>
      <c r="G1875" t="s">
        <v>23</v>
      </c>
      <c r="H1875" t="s">
        <v>16</v>
      </c>
      <c r="I1875" t="s">
        <v>546</v>
      </c>
      <c r="J1875">
        <v>585</v>
      </c>
      <c r="K1875"/>
      <c r="N1875" t="s">
        <v>36</v>
      </c>
      <c r="P1875" t="s">
        <v>1081</v>
      </c>
      <c r="Q1875" t="s">
        <v>1073</v>
      </c>
      <c r="R1875" t="s">
        <v>1073</v>
      </c>
      <c r="S1875" t="str">
        <f t="shared" si="45"/>
        <v/>
      </c>
    </row>
    <row r="1876" spans="1:19" x14ac:dyDescent="0.15">
      <c r="A1876">
        <v>1875</v>
      </c>
      <c r="B1876">
        <v>2016</v>
      </c>
      <c r="C1876" t="s">
        <v>145</v>
      </c>
      <c r="D1876" t="s">
        <v>146</v>
      </c>
      <c r="F1876" t="s">
        <v>23</v>
      </c>
      <c r="G1876" t="s">
        <v>23</v>
      </c>
      <c r="H1876" t="s">
        <v>24</v>
      </c>
      <c r="I1876" t="s">
        <v>547</v>
      </c>
      <c r="J1876">
        <v>295</v>
      </c>
      <c r="K1876"/>
      <c r="N1876" t="s">
        <v>20</v>
      </c>
      <c r="P1876" t="s">
        <v>1081</v>
      </c>
      <c r="Q1876" t="s">
        <v>1073</v>
      </c>
      <c r="R1876" t="s">
        <v>1073</v>
      </c>
      <c r="S1876" t="str">
        <f t="shared" si="45"/>
        <v/>
      </c>
    </row>
    <row r="1877" spans="1:19" x14ac:dyDescent="0.15">
      <c r="A1877">
        <v>1876</v>
      </c>
      <c r="B1877">
        <v>2016</v>
      </c>
      <c r="C1877" t="s">
        <v>472</v>
      </c>
      <c r="D1877" t="s">
        <v>439</v>
      </c>
      <c r="F1877" t="s">
        <v>23</v>
      </c>
      <c r="G1877" t="s">
        <v>23</v>
      </c>
      <c r="H1877" t="s">
        <v>71</v>
      </c>
      <c r="I1877" t="s">
        <v>546</v>
      </c>
      <c r="J1877">
        <v>585</v>
      </c>
      <c r="K1877"/>
      <c r="N1877" t="s">
        <v>20</v>
      </c>
      <c r="P1877" t="s">
        <v>1073</v>
      </c>
      <c r="Q1877" t="s">
        <v>1073</v>
      </c>
      <c r="R1877" t="s">
        <v>1073</v>
      </c>
      <c r="S1877" t="str">
        <f t="shared" si="45"/>
        <v/>
      </c>
    </row>
    <row r="1878" spans="1:19" x14ac:dyDescent="0.15">
      <c r="A1878">
        <v>1877</v>
      </c>
      <c r="B1878">
        <v>2016</v>
      </c>
      <c r="C1878" t="s">
        <v>363</v>
      </c>
      <c r="D1878" t="s">
        <v>168</v>
      </c>
      <c r="F1878" t="s">
        <v>23</v>
      </c>
      <c r="G1878" t="s">
        <v>23</v>
      </c>
      <c r="H1878" s="6" t="s">
        <v>71</v>
      </c>
      <c r="I1878" t="s">
        <v>546</v>
      </c>
      <c r="J1878">
        <v>585</v>
      </c>
      <c r="K1878"/>
      <c r="N1878" t="s">
        <v>36</v>
      </c>
      <c r="P1878" t="s">
        <v>1073</v>
      </c>
      <c r="Q1878" t="s">
        <v>1073</v>
      </c>
      <c r="R1878" t="s">
        <v>1073</v>
      </c>
      <c r="S1878" t="str">
        <f t="shared" si="45"/>
        <v/>
      </c>
    </row>
    <row r="1879" spans="1:19" x14ac:dyDescent="0.15">
      <c r="A1879">
        <v>1878</v>
      </c>
      <c r="B1879">
        <v>2016</v>
      </c>
      <c r="C1879" t="s">
        <v>142</v>
      </c>
      <c r="D1879" t="s">
        <v>143</v>
      </c>
      <c r="F1879" t="s">
        <v>23</v>
      </c>
      <c r="G1879" t="s">
        <v>23</v>
      </c>
      <c r="H1879" s="6" t="s">
        <v>54</v>
      </c>
      <c r="I1879" t="s">
        <v>546</v>
      </c>
      <c r="J1879">
        <v>1485</v>
      </c>
      <c r="K1879"/>
      <c r="N1879" t="s">
        <v>36</v>
      </c>
      <c r="P1879" t="s">
        <v>1081</v>
      </c>
      <c r="Q1879" t="s">
        <v>1073</v>
      </c>
      <c r="R1879" t="s">
        <v>1073</v>
      </c>
      <c r="S1879" t="str">
        <f t="shared" si="45"/>
        <v/>
      </c>
    </row>
    <row r="1880" spans="1:19" x14ac:dyDescent="0.15">
      <c r="A1880">
        <v>1879</v>
      </c>
      <c r="B1880">
        <v>2016</v>
      </c>
      <c r="D1880" t="s">
        <v>250</v>
      </c>
      <c r="F1880" t="s">
        <v>70</v>
      </c>
      <c r="G1880" t="s">
        <v>43</v>
      </c>
      <c r="H1880" s="6" t="s">
        <v>49</v>
      </c>
      <c r="I1880" t="s">
        <v>547</v>
      </c>
      <c r="J1880">
        <v>545</v>
      </c>
      <c r="K1880"/>
      <c r="N1880" t="s">
        <v>36</v>
      </c>
      <c r="P1880" t="s">
        <v>1073</v>
      </c>
      <c r="Q1880" t="s">
        <v>1073</v>
      </c>
      <c r="R1880" t="s">
        <v>1073</v>
      </c>
      <c r="S1880" t="str">
        <f t="shared" si="45"/>
        <v/>
      </c>
    </row>
    <row r="1881" spans="1:19" x14ac:dyDescent="0.15">
      <c r="A1881">
        <v>1880</v>
      </c>
      <c r="B1881">
        <v>2016</v>
      </c>
      <c r="C1881" t="s">
        <v>21</v>
      </c>
      <c r="D1881" t="s">
        <v>22</v>
      </c>
      <c r="F1881" t="s">
        <v>23</v>
      </c>
      <c r="G1881" t="s">
        <v>23</v>
      </c>
      <c r="H1881" t="s">
        <v>67</v>
      </c>
      <c r="I1881" t="s">
        <v>546</v>
      </c>
      <c r="J1881">
        <v>685</v>
      </c>
      <c r="K1881"/>
      <c r="N1881" t="s">
        <v>36</v>
      </c>
      <c r="P1881" t="s">
        <v>1081</v>
      </c>
      <c r="Q1881" t="s">
        <v>1073</v>
      </c>
      <c r="R1881" t="s">
        <v>1073</v>
      </c>
      <c r="S1881" t="str">
        <f t="shared" si="45"/>
        <v/>
      </c>
    </row>
    <row r="1882" spans="1:19" x14ac:dyDescent="0.15">
      <c r="A1882">
        <v>1881</v>
      </c>
      <c r="B1882">
        <v>2016</v>
      </c>
      <c r="C1882" t="s">
        <v>629</v>
      </c>
      <c r="F1882" t="s">
        <v>74</v>
      </c>
      <c r="G1882" t="s">
        <v>35</v>
      </c>
      <c r="H1882" t="s">
        <v>71</v>
      </c>
      <c r="I1882" t="s">
        <v>546</v>
      </c>
      <c r="J1882">
        <v>685</v>
      </c>
      <c r="K1882"/>
      <c r="N1882" t="s">
        <v>36</v>
      </c>
      <c r="P1882" t="s">
        <v>1073</v>
      </c>
      <c r="Q1882" t="s">
        <v>1073</v>
      </c>
      <c r="R1882" t="s">
        <v>1073</v>
      </c>
      <c r="S1882" t="str">
        <f t="shared" si="45"/>
        <v/>
      </c>
    </row>
    <row r="1883" spans="1:19" x14ac:dyDescent="0.15">
      <c r="A1883">
        <v>1882</v>
      </c>
      <c r="B1883">
        <v>2016</v>
      </c>
      <c r="C1883" t="s">
        <v>412</v>
      </c>
      <c r="D1883" t="s">
        <v>413</v>
      </c>
      <c r="F1883" t="s">
        <v>23</v>
      </c>
      <c r="G1883" t="s">
        <v>23</v>
      </c>
      <c r="H1883" t="s">
        <v>71</v>
      </c>
      <c r="I1883" t="s">
        <v>548</v>
      </c>
      <c r="J1883">
        <v>525</v>
      </c>
      <c r="K1883"/>
      <c r="N1883" t="s">
        <v>50</v>
      </c>
      <c r="P1883" t="s">
        <v>1073</v>
      </c>
      <c r="Q1883" t="s">
        <v>1073</v>
      </c>
      <c r="R1883" t="s">
        <v>1073</v>
      </c>
      <c r="S1883" t="str">
        <f t="shared" si="45"/>
        <v/>
      </c>
    </row>
    <row r="1884" spans="1:19" x14ac:dyDescent="0.15">
      <c r="A1884">
        <v>1883</v>
      </c>
      <c r="B1884">
        <v>2016</v>
      </c>
      <c r="C1884" t="s">
        <v>21</v>
      </c>
      <c r="D1884" t="s">
        <v>22</v>
      </c>
      <c r="F1884" t="s">
        <v>23</v>
      </c>
      <c r="G1884" t="s">
        <v>23</v>
      </c>
      <c r="H1884" t="s">
        <v>16</v>
      </c>
      <c r="I1884" t="s">
        <v>664</v>
      </c>
      <c r="J1884">
        <v>0</v>
      </c>
      <c r="K1884"/>
      <c r="N1884" t="s">
        <v>36</v>
      </c>
      <c r="P1884" t="s">
        <v>1081</v>
      </c>
      <c r="Q1884" t="s">
        <v>1073</v>
      </c>
      <c r="R1884" t="s">
        <v>1073</v>
      </c>
      <c r="S1884" t="str">
        <f t="shared" si="45"/>
        <v/>
      </c>
    </row>
    <row r="1885" spans="1:19" x14ac:dyDescent="0.15">
      <c r="A1885">
        <v>1884</v>
      </c>
      <c r="B1885">
        <v>2016</v>
      </c>
      <c r="C1885" t="s">
        <v>272</v>
      </c>
      <c r="D1885" t="s">
        <v>273</v>
      </c>
      <c r="F1885" t="s">
        <v>23</v>
      </c>
      <c r="G1885" t="s">
        <v>23</v>
      </c>
      <c r="H1885" t="s">
        <v>16</v>
      </c>
      <c r="I1885" t="s">
        <v>548</v>
      </c>
      <c r="J1885">
        <v>525</v>
      </c>
      <c r="K1885"/>
      <c r="N1885" t="s">
        <v>36</v>
      </c>
      <c r="P1885" t="s">
        <v>1081</v>
      </c>
      <c r="Q1885" t="s">
        <v>1073</v>
      </c>
      <c r="R1885" t="s">
        <v>1073</v>
      </c>
      <c r="S1885" t="str">
        <f t="shared" si="45"/>
        <v/>
      </c>
    </row>
    <row r="1886" spans="1:19" x14ac:dyDescent="0.15">
      <c r="A1886">
        <v>1885</v>
      </c>
      <c r="B1886">
        <v>2016</v>
      </c>
      <c r="C1886" t="s">
        <v>788</v>
      </c>
      <c r="D1886" t="s">
        <v>789</v>
      </c>
      <c r="F1886" t="s">
        <v>403</v>
      </c>
      <c r="G1886" t="s">
        <v>35</v>
      </c>
      <c r="H1886" s="6" t="s">
        <v>71</v>
      </c>
      <c r="I1886" t="s">
        <v>546</v>
      </c>
      <c r="J1886">
        <v>1135</v>
      </c>
      <c r="K1886"/>
      <c r="N1886" t="s">
        <v>36</v>
      </c>
      <c r="P1886" t="s">
        <v>1073</v>
      </c>
      <c r="Q1886" t="s">
        <v>1073</v>
      </c>
      <c r="R1886" t="s">
        <v>1073</v>
      </c>
      <c r="S1886" t="str">
        <f t="shared" si="45"/>
        <v/>
      </c>
    </row>
    <row r="1887" spans="1:19" x14ac:dyDescent="0.15">
      <c r="A1887">
        <v>1886</v>
      </c>
      <c r="B1887">
        <v>2016</v>
      </c>
      <c r="C1887" t="s">
        <v>245</v>
      </c>
      <c r="D1887" t="s">
        <v>246</v>
      </c>
      <c r="F1887" t="s">
        <v>23</v>
      </c>
      <c r="G1887" t="s">
        <v>23</v>
      </c>
      <c r="H1887" s="6" t="s">
        <v>67</v>
      </c>
      <c r="I1887" t="s">
        <v>546</v>
      </c>
      <c r="J1887">
        <v>585</v>
      </c>
      <c r="K1887"/>
      <c r="N1887" t="s">
        <v>36</v>
      </c>
      <c r="P1887">
        <v>0</v>
      </c>
      <c r="Q1887" t="s">
        <v>1073</v>
      </c>
      <c r="R1887" t="s">
        <v>1073</v>
      </c>
      <c r="S1887" t="str">
        <f t="shared" si="45"/>
        <v/>
      </c>
    </row>
    <row r="1888" spans="1:19" x14ac:dyDescent="0.15">
      <c r="A1888">
        <v>1887</v>
      </c>
      <c r="B1888">
        <v>2016</v>
      </c>
      <c r="C1888" t="s">
        <v>214</v>
      </c>
      <c r="D1888" t="s">
        <v>215</v>
      </c>
      <c r="F1888" t="s">
        <v>23</v>
      </c>
      <c r="G1888" t="s">
        <v>23</v>
      </c>
      <c r="H1888" t="s">
        <v>24</v>
      </c>
      <c r="I1888" t="s">
        <v>547</v>
      </c>
      <c r="J1888">
        <v>695</v>
      </c>
      <c r="K1888"/>
      <c r="N1888" t="s">
        <v>36</v>
      </c>
      <c r="P1888" t="s">
        <v>1081</v>
      </c>
      <c r="Q1888" t="s">
        <v>1073</v>
      </c>
      <c r="R1888" t="s">
        <v>1073</v>
      </c>
      <c r="S1888" t="str">
        <f t="shared" si="45"/>
        <v/>
      </c>
    </row>
    <row r="1889" spans="1:19" x14ac:dyDescent="0.15">
      <c r="A1889">
        <v>1888</v>
      </c>
      <c r="B1889">
        <v>2016</v>
      </c>
      <c r="C1889" t="s">
        <v>481</v>
      </c>
      <c r="D1889" t="s">
        <v>798</v>
      </c>
      <c r="F1889" t="s">
        <v>23</v>
      </c>
      <c r="G1889" t="s">
        <v>23</v>
      </c>
      <c r="H1889" t="s">
        <v>71</v>
      </c>
      <c r="I1889" t="s">
        <v>546</v>
      </c>
      <c r="J1889">
        <v>585</v>
      </c>
      <c r="K1889"/>
      <c r="N1889" t="s">
        <v>20</v>
      </c>
      <c r="P1889" t="s">
        <v>1073</v>
      </c>
      <c r="Q1889" t="s">
        <v>1073</v>
      </c>
      <c r="R1889" t="s">
        <v>1073</v>
      </c>
      <c r="S1889" t="str">
        <f t="shared" si="45"/>
        <v/>
      </c>
    </row>
    <row r="1890" spans="1:19" x14ac:dyDescent="0.15">
      <c r="A1890">
        <v>1889</v>
      </c>
      <c r="B1890">
        <v>2016</v>
      </c>
      <c r="C1890" t="s">
        <v>196</v>
      </c>
      <c r="D1890" t="s">
        <v>197</v>
      </c>
      <c r="F1890" t="s">
        <v>301</v>
      </c>
      <c r="G1890" t="s">
        <v>43</v>
      </c>
      <c r="H1890" s="6" t="s">
        <v>16</v>
      </c>
      <c r="I1890" t="s">
        <v>546</v>
      </c>
      <c r="J1890">
        <v>685</v>
      </c>
      <c r="K1890"/>
      <c r="N1890" t="s">
        <v>36</v>
      </c>
      <c r="P1890" t="s">
        <v>1073</v>
      </c>
      <c r="Q1890" t="s">
        <v>1073</v>
      </c>
      <c r="R1890" t="s">
        <v>1073</v>
      </c>
      <c r="S1890" t="str">
        <f t="shared" si="45"/>
        <v/>
      </c>
    </row>
    <row r="1891" spans="1:19" x14ac:dyDescent="0.15">
      <c r="A1891">
        <v>1890</v>
      </c>
      <c r="B1891">
        <v>2016</v>
      </c>
      <c r="C1891" t="s">
        <v>884</v>
      </c>
      <c r="D1891" t="s">
        <v>885</v>
      </c>
      <c r="F1891" t="s">
        <v>23</v>
      </c>
      <c r="G1891" t="s">
        <v>23</v>
      </c>
      <c r="H1891" t="s">
        <v>71</v>
      </c>
      <c r="I1891" t="s">
        <v>546</v>
      </c>
      <c r="J1891">
        <v>685</v>
      </c>
      <c r="K1891"/>
      <c r="N1891" t="s">
        <v>36</v>
      </c>
      <c r="P1891" t="s">
        <v>1073</v>
      </c>
      <c r="Q1891" t="s">
        <v>1073</v>
      </c>
      <c r="R1891" t="s">
        <v>1073</v>
      </c>
      <c r="S1891" t="str">
        <f t="shared" si="45"/>
        <v/>
      </c>
    </row>
    <row r="1892" spans="1:19" x14ac:dyDescent="0.15">
      <c r="A1892">
        <v>1891</v>
      </c>
      <c r="B1892">
        <v>2016</v>
      </c>
      <c r="C1892" t="s">
        <v>481</v>
      </c>
      <c r="D1892" t="s">
        <v>561</v>
      </c>
      <c r="F1892" t="s">
        <v>23</v>
      </c>
      <c r="G1892" t="s">
        <v>23</v>
      </c>
      <c r="H1892" t="s">
        <v>71</v>
      </c>
      <c r="I1892" t="s">
        <v>546</v>
      </c>
      <c r="J1892">
        <v>685</v>
      </c>
      <c r="K1892"/>
      <c r="N1892" t="s">
        <v>20</v>
      </c>
      <c r="P1892" t="s">
        <v>1073</v>
      </c>
      <c r="Q1892" t="s">
        <v>1073</v>
      </c>
      <c r="R1892" t="s">
        <v>1073</v>
      </c>
      <c r="S1892" t="str">
        <f t="shared" si="45"/>
        <v/>
      </c>
    </row>
    <row r="1893" spans="1:19" x14ac:dyDescent="0.15">
      <c r="A1893">
        <v>1892</v>
      </c>
      <c r="B1893">
        <v>2016</v>
      </c>
      <c r="C1893" t="s">
        <v>97</v>
      </c>
      <c r="D1893" t="s">
        <v>98</v>
      </c>
      <c r="F1893" t="s">
        <v>14</v>
      </c>
      <c r="G1893" t="s">
        <v>15</v>
      </c>
      <c r="H1893" t="s">
        <v>16</v>
      </c>
      <c r="I1893" t="s">
        <v>546</v>
      </c>
      <c r="J1893">
        <v>585</v>
      </c>
      <c r="K1893"/>
      <c r="N1893" t="s">
        <v>36</v>
      </c>
      <c r="P1893" t="s">
        <v>1073</v>
      </c>
      <c r="Q1893" t="s">
        <v>1073</v>
      </c>
      <c r="R1893" t="s">
        <v>1073</v>
      </c>
      <c r="S1893" t="str">
        <f t="shared" si="45"/>
        <v/>
      </c>
    </row>
    <row r="1894" spans="1:19" x14ac:dyDescent="0.15">
      <c r="A1894">
        <v>1893</v>
      </c>
      <c r="B1894">
        <v>2016</v>
      </c>
      <c r="C1894" t="s">
        <v>130</v>
      </c>
      <c r="D1894" t="s">
        <v>215</v>
      </c>
      <c r="F1894" t="s">
        <v>23</v>
      </c>
      <c r="G1894" t="s">
        <v>23</v>
      </c>
      <c r="H1894" t="s">
        <v>71</v>
      </c>
      <c r="I1894" t="s">
        <v>546</v>
      </c>
      <c r="J1894">
        <v>685</v>
      </c>
      <c r="K1894"/>
      <c r="N1894" t="s">
        <v>36</v>
      </c>
      <c r="P1894" t="s">
        <v>1073</v>
      </c>
      <c r="Q1894" t="s">
        <v>1073</v>
      </c>
      <c r="R1894" t="s">
        <v>1073</v>
      </c>
      <c r="S1894" t="str">
        <f t="shared" si="45"/>
        <v/>
      </c>
    </row>
    <row r="1895" spans="1:19" x14ac:dyDescent="0.15">
      <c r="A1895">
        <v>1894</v>
      </c>
      <c r="B1895">
        <v>2016</v>
      </c>
      <c r="C1895" t="s">
        <v>850</v>
      </c>
      <c r="D1895" t="s">
        <v>242</v>
      </c>
      <c r="F1895" t="s">
        <v>74</v>
      </c>
      <c r="G1895" t="s">
        <v>35</v>
      </c>
      <c r="H1895" s="6" t="s">
        <v>49</v>
      </c>
      <c r="I1895" t="s">
        <v>546</v>
      </c>
      <c r="J1895">
        <v>685</v>
      </c>
      <c r="K1895"/>
      <c r="N1895" t="s">
        <v>36</v>
      </c>
      <c r="P1895" t="s">
        <v>1073</v>
      </c>
      <c r="Q1895" t="s">
        <v>1073</v>
      </c>
      <c r="R1895" t="s">
        <v>1073</v>
      </c>
      <c r="S1895" t="str">
        <f t="shared" si="45"/>
        <v/>
      </c>
    </row>
    <row r="1896" spans="1:19" x14ac:dyDescent="0.15">
      <c r="A1896">
        <v>1895</v>
      </c>
      <c r="B1896">
        <v>2016</v>
      </c>
      <c r="C1896" t="s">
        <v>204</v>
      </c>
      <c r="D1896" t="s">
        <v>297</v>
      </c>
      <c r="F1896" t="s">
        <v>23</v>
      </c>
      <c r="G1896" t="s">
        <v>23</v>
      </c>
      <c r="H1896" t="s">
        <v>24</v>
      </c>
      <c r="I1896" t="s">
        <v>25</v>
      </c>
      <c r="J1896">
        <v>375</v>
      </c>
      <c r="K1896"/>
      <c r="N1896" t="s">
        <v>20</v>
      </c>
      <c r="P1896" t="s">
        <v>1081</v>
      </c>
      <c r="Q1896" t="s">
        <v>1073</v>
      </c>
      <c r="R1896" t="s">
        <v>1073</v>
      </c>
      <c r="S1896" t="str">
        <f t="shared" si="45"/>
        <v/>
      </c>
    </row>
    <row r="1897" spans="1:19" x14ac:dyDescent="0.15">
      <c r="A1897">
        <v>1896</v>
      </c>
      <c r="B1897">
        <v>2016</v>
      </c>
      <c r="C1897" t="s">
        <v>850</v>
      </c>
      <c r="D1897" t="s">
        <v>242</v>
      </c>
      <c r="F1897" t="s">
        <v>74</v>
      </c>
      <c r="G1897" t="s">
        <v>35</v>
      </c>
      <c r="H1897" t="s">
        <v>49</v>
      </c>
      <c r="I1897" t="s">
        <v>546</v>
      </c>
      <c r="J1897">
        <v>585</v>
      </c>
      <c r="K1897"/>
      <c r="N1897" t="s">
        <v>36</v>
      </c>
      <c r="P1897" t="s">
        <v>1073</v>
      </c>
      <c r="Q1897" t="s">
        <v>1073</v>
      </c>
      <c r="R1897" t="s">
        <v>1073</v>
      </c>
      <c r="S1897" t="str">
        <f t="shared" si="45"/>
        <v/>
      </c>
    </row>
    <row r="1898" spans="1:19" x14ac:dyDescent="0.15">
      <c r="A1898">
        <v>1897</v>
      </c>
      <c r="B1898">
        <v>2016</v>
      </c>
      <c r="C1898" t="s">
        <v>145</v>
      </c>
      <c r="D1898" t="s">
        <v>886</v>
      </c>
      <c r="F1898" t="s">
        <v>23</v>
      </c>
      <c r="G1898" t="s">
        <v>23</v>
      </c>
      <c r="H1898" t="s">
        <v>24</v>
      </c>
      <c r="I1898" t="s">
        <v>547</v>
      </c>
      <c r="J1898">
        <v>295</v>
      </c>
      <c r="K1898"/>
      <c r="N1898" t="s">
        <v>20</v>
      </c>
      <c r="P1898" t="s">
        <v>1081</v>
      </c>
      <c r="Q1898" t="s">
        <v>1073</v>
      </c>
      <c r="R1898" t="s">
        <v>1073</v>
      </c>
      <c r="S1898" t="str">
        <f t="shared" si="45"/>
        <v/>
      </c>
    </row>
    <row r="1899" spans="1:19" x14ac:dyDescent="0.15">
      <c r="A1899">
        <v>1898</v>
      </c>
      <c r="B1899">
        <v>2016</v>
      </c>
      <c r="C1899" t="s">
        <v>621</v>
      </c>
      <c r="D1899" t="s">
        <v>622</v>
      </c>
      <c r="F1899" t="s">
        <v>83</v>
      </c>
      <c r="G1899" t="s">
        <v>35</v>
      </c>
      <c r="H1899" t="s">
        <v>16</v>
      </c>
      <c r="I1899" t="s">
        <v>548</v>
      </c>
      <c r="J1899">
        <v>525</v>
      </c>
      <c r="K1899"/>
      <c r="N1899" t="s">
        <v>36</v>
      </c>
      <c r="P1899" t="s">
        <v>1073</v>
      </c>
      <c r="Q1899" t="s">
        <v>1073</v>
      </c>
      <c r="R1899" t="s">
        <v>1073</v>
      </c>
      <c r="S1899" t="str">
        <f t="shared" si="45"/>
        <v/>
      </c>
    </row>
    <row r="1900" spans="1:19" x14ac:dyDescent="0.15">
      <c r="A1900">
        <v>1899</v>
      </c>
      <c r="B1900">
        <v>2016</v>
      </c>
      <c r="C1900" t="s">
        <v>167</v>
      </c>
      <c r="D1900" t="s">
        <v>168</v>
      </c>
      <c r="F1900" t="s">
        <v>23</v>
      </c>
      <c r="G1900" t="s">
        <v>23</v>
      </c>
      <c r="H1900" s="6" t="s">
        <v>24</v>
      </c>
      <c r="I1900" t="s">
        <v>547</v>
      </c>
      <c r="J1900">
        <v>295</v>
      </c>
      <c r="K1900"/>
      <c r="N1900" t="s">
        <v>50</v>
      </c>
      <c r="P1900" t="s">
        <v>1081</v>
      </c>
      <c r="Q1900" t="s">
        <v>1073</v>
      </c>
      <c r="R1900" t="s">
        <v>1073</v>
      </c>
      <c r="S1900" t="str">
        <f t="shared" si="45"/>
        <v/>
      </c>
    </row>
    <row r="1901" spans="1:19" x14ac:dyDescent="0.15">
      <c r="A1901">
        <v>1900</v>
      </c>
      <c r="B1901">
        <v>2016</v>
      </c>
      <c r="C1901" t="s">
        <v>106</v>
      </c>
      <c r="D1901" t="s">
        <v>887</v>
      </c>
      <c r="F1901" t="s">
        <v>23</v>
      </c>
      <c r="G1901" t="s">
        <v>23</v>
      </c>
      <c r="H1901" t="s">
        <v>24</v>
      </c>
      <c r="I1901" t="s">
        <v>547</v>
      </c>
      <c r="J1901">
        <v>400</v>
      </c>
      <c r="K1901"/>
      <c r="N1901" t="s">
        <v>36</v>
      </c>
      <c r="P1901" t="s">
        <v>1084</v>
      </c>
      <c r="Q1901" t="s">
        <v>1073</v>
      </c>
      <c r="R1901" t="s">
        <v>1073</v>
      </c>
      <c r="S1901" t="str">
        <f t="shared" si="45"/>
        <v/>
      </c>
    </row>
    <row r="1902" spans="1:19" x14ac:dyDescent="0.15">
      <c r="A1902">
        <v>1901</v>
      </c>
      <c r="B1902">
        <v>2016</v>
      </c>
      <c r="C1902" t="s">
        <v>472</v>
      </c>
      <c r="D1902" t="s">
        <v>439</v>
      </c>
      <c r="F1902" t="s">
        <v>23</v>
      </c>
      <c r="G1902" t="s">
        <v>23</v>
      </c>
      <c r="H1902" t="s">
        <v>63</v>
      </c>
      <c r="I1902" t="s">
        <v>546</v>
      </c>
      <c r="J1902">
        <v>585</v>
      </c>
      <c r="K1902"/>
      <c r="N1902" t="s">
        <v>50</v>
      </c>
      <c r="P1902" t="s">
        <v>1073</v>
      </c>
      <c r="Q1902" t="s">
        <v>1073</v>
      </c>
      <c r="R1902" t="s">
        <v>1073</v>
      </c>
      <c r="S1902" t="str">
        <f t="shared" si="45"/>
        <v/>
      </c>
    </row>
    <row r="1903" spans="1:19" x14ac:dyDescent="0.15">
      <c r="A1903">
        <v>1902</v>
      </c>
      <c r="B1903">
        <v>2016</v>
      </c>
      <c r="C1903" t="s">
        <v>81</v>
      </c>
      <c r="D1903" t="s">
        <v>82</v>
      </c>
      <c r="F1903" t="s">
        <v>83</v>
      </c>
      <c r="G1903" t="s">
        <v>35</v>
      </c>
      <c r="H1903" t="s">
        <v>71</v>
      </c>
      <c r="I1903" t="s">
        <v>548</v>
      </c>
      <c r="J1903">
        <v>1025</v>
      </c>
      <c r="K1903"/>
      <c r="N1903" t="s">
        <v>50</v>
      </c>
      <c r="P1903" t="s">
        <v>1073</v>
      </c>
      <c r="Q1903" t="s">
        <v>1073</v>
      </c>
      <c r="R1903" t="s">
        <v>1073</v>
      </c>
      <c r="S1903" t="str">
        <f t="shared" si="45"/>
        <v/>
      </c>
    </row>
    <row r="1904" spans="1:19" x14ac:dyDescent="0.15">
      <c r="A1904">
        <v>1903</v>
      </c>
      <c r="B1904">
        <v>2016</v>
      </c>
      <c r="C1904" t="s">
        <v>106</v>
      </c>
      <c r="D1904" t="s">
        <v>107</v>
      </c>
      <c r="F1904" t="s">
        <v>23</v>
      </c>
      <c r="G1904" t="s">
        <v>23</v>
      </c>
      <c r="H1904" t="s">
        <v>16</v>
      </c>
      <c r="I1904" t="s">
        <v>548</v>
      </c>
      <c r="J1904">
        <v>525</v>
      </c>
      <c r="K1904"/>
      <c r="N1904" t="s">
        <v>20</v>
      </c>
      <c r="P1904" t="s">
        <v>1084</v>
      </c>
      <c r="Q1904" t="s">
        <v>1073</v>
      </c>
      <c r="R1904" t="s">
        <v>1073</v>
      </c>
      <c r="S1904" t="str">
        <f t="shared" si="45"/>
        <v/>
      </c>
    </row>
    <row r="1905" spans="1:19" x14ac:dyDescent="0.15">
      <c r="A1905">
        <v>1904</v>
      </c>
      <c r="B1905">
        <v>2016</v>
      </c>
      <c r="C1905" t="s">
        <v>481</v>
      </c>
      <c r="D1905" t="s">
        <v>888</v>
      </c>
      <c r="F1905" t="s">
        <v>23</v>
      </c>
      <c r="G1905" t="s">
        <v>23</v>
      </c>
      <c r="H1905" t="s">
        <v>71</v>
      </c>
      <c r="I1905" t="s">
        <v>546</v>
      </c>
      <c r="J1905">
        <v>685</v>
      </c>
      <c r="K1905"/>
      <c r="N1905" t="s">
        <v>36</v>
      </c>
      <c r="P1905" t="s">
        <v>1073</v>
      </c>
      <c r="Q1905" t="s">
        <v>1073</v>
      </c>
      <c r="R1905" t="s">
        <v>1073</v>
      </c>
      <c r="S1905" t="str">
        <f t="shared" si="45"/>
        <v/>
      </c>
    </row>
    <row r="1906" spans="1:19" x14ac:dyDescent="0.15">
      <c r="A1906">
        <v>1905</v>
      </c>
      <c r="B1906">
        <v>2016</v>
      </c>
      <c r="C1906" t="s">
        <v>206</v>
      </c>
      <c r="D1906" t="s">
        <v>223</v>
      </c>
      <c r="F1906" t="s">
        <v>23</v>
      </c>
      <c r="G1906" t="s">
        <v>23</v>
      </c>
      <c r="H1906" t="s">
        <v>16</v>
      </c>
      <c r="I1906" t="s">
        <v>548</v>
      </c>
      <c r="J1906">
        <v>525</v>
      </c>
      <c r="K1906"/>
      <c r="N1906" t="s">
        <v>36</v>
      </c>
      <c r="P1906" t="s">
        <v>1081</v>
      </c>
      <c r="Q1906" t="s">
        <v>1073</v>
      </c>
      <c r="R1906" t="s">
        <v>1073</v>
      </c>
      <c r="S1906" t="str">
        <f t="shared" si="45"/>
        <v/>
      </c>
    </row>
    <row r="1907" spans="1:19" x14ac:dyDescent="0.15">
      <c r="A1907">
        <v>1906</v>
      </c>
      <c r="B1907">
        <v>2016</v>
      </c>
      <c r="C1907" t="s">
        <v>113</v>
      </c>
      <c r="D1907" t="s">
        <v>434</v>
      </c>
      <c r="F1907" t="s">
        <v>23</v>
      </c>
      <c r="G1907" t="s">
        <v>23</v>
      </c>
      <c r="H1907" t="s">
        <v>16</v>
      </c>
      <c r="I1907" t="s">
        <v>851</v>
      </c>
      <c r="J1907">
        <v>0</v>
      </c>
      <c r="K1907"/>
      <c r="N1907" t="s">
        <v>20</v>
      </c>
      <c r="P1907" t="s">
        <v>1081</v>
      </c>
      <c r="Q1907" t="s">
        <v>1073</v>
      </c>
      <c r="R1907" t="s">
        <v>1073</v>
      </c>
      <c r="S1907" t="str">
        <f t="shared" si="45"/>
        <v/>
      </c>
    </row>
    <row r="1908" spans="1:19" x14ac:dyDescent="0.15">
      <c r="A1908">
        <v>1907</v>
      </c>
      <c r="B1908">
        <v>2016</v>
      </c>
      <c r="C1908" t="s">
        <v>304</v>
      </c>
      <c r="D1908" t="s">
        <v>305</v>
      </c>
      <c r="F1908" t="s">
        <v>23</v>
      </c>
      <c r="G1908" t="s">
        <v>23</v>
      </c>
      <c r="H1908" t="s">
        <v>16</v>
      </c>
      <c r="I1908" t="s">
        <v>548</v>
      </c>
      <c r="J1908">
        <v>525</v>
      </c>
      <c r="K1908"/>
      <c r="N1908" t="s">
        <v>36</v>
      </c>
      <c r="P1908" t="s">
        <v>1084</v>
      </c>
      <c r="Q1908" t="s">
        <v>1073</v>
      </c>
      <c r="R1908" t="s">
        <v>1073</v>
      </c>
      <c r="S1908" t="str">
        <f t="shared" si="45"/>
        <v/>
      </c>
    </row>
    <row r="1909" spans="1:19" x14ac:dyDescent="0.15">
      <c r="A1909">
        <v>1908</v>
      </c>
      <c r="B1909">
        <v>2016</v>
      </c>
      <c r="C1909" t="s">
        <v>45</v>
      </c>
      <c r="D1909" t="s">
        <v>46</v>
      </c>
      <c r="F1909" t="s">
        <v>47</v>
      </c>
      <c r="G1909" t="s">
        <v>48</v>
      </c>
      <c r="H1909" s="6" t="s">
        <v>49</v>
      </c>
      <c r="I1909" t="s">
        <v>546</v>
      </c>
      <c r="J1909">
        <v>585</v>
      </c>
      <c r="K1909"/>
      <c r="N1909" t="s">
        <v>36</v>
      </c>
      <c r="P1909">
        <v>0</v>
      </c>
      <c r="Q1909" t="s">
        <v>1073</v>
      </c>
      <c r="R1909" t="s">
        <v>1073</v>
      </c>
      <c r="S1909" t="str">
        <f t="shared" si="45"/>
        <v>NI&gt;10</v>
      </c>
    </row>
    <row r="1910" spans="1:19" x14ac:dyDescent="0.15">
      <c r="A1910">
        <v>1909</v>
      </c>
      <c r="B1910">
        <v>2016</v>
      </c>
      <c r="C1910" t="s">
        <v>889</v>
      </c>
      <c r="D1910" t="s">
        <v>82</v>
      </c>
      <c r="F1910" t="s">
        <v>83</v>
      </c>
      <c r="G1910" t="s">
        <v>35</v>
      </c>
      <c r="H1910" s="6" t="s">
        <v>49</v>
      </c>
      <c r="I1910" t="s">
        <v>546</v>
      </c>
      <c r="J1910">
        <v>1335</v>
      </c>
      <c r="K1910"/>
      <c r="N1910" t="s">
        <v>36</v>
      </c>
      <c r="P1910" t="s">
        <v>1073</v>
      </c>
      <c r="Q1910" t="s">
        <v>1073</v>
      </c>
      <c r="R1910" t="s">
        <v>1073</v>
      </c>
      <c r="S1910" t="str">
        <f t="shared" si="45"/>
        <v/>
      </c>
    </row>
    <row r="1911" spans="1:19" x14ac:dyDescent="0.15">
      <c r="A1911">
        <v>1910</v>
      </c>
      <c r="B1911">
        <v>2016</v>
      </c>
      <c r="C1911" t="s">
        <v>588</v>
      </c>
      <c r="D1911" t="s">
        <v>589</v>
      </c>
      <c r="F1911" t="s">
        <v>23</v>
      </c>
      <c r="G1911" t="s">
        <v>23</v>
      </c>
      <c r="H1911" t="s">
        <v>63</v>
      </c>
      <c r="I1911" t="s">
        <v>546</v>
      </c>
      <c r="J1911">
        <v>735</v>
      </c>
      <c r="K1911"/>
      <c r="N1911" t="s">
        <v>36</v>
      </c>
      <c r="P1911" t="s">
        <v>1073</v>
      </c>
      <c r="Q1911" t="s">
        <v>1073</v>
      </c>
      <c r="R1911" t="s">
        <v>1073</v>
      </c>
      <c r="S1911" t="str">
        <f t="shared" si="45"/>
        <v/>
      </c>
    </row>
    <row r="1912" spans="1:19" x14ac:dyDescent="0.15">
      <c r="A1912">
        <v>1911</v>
      </c>
      <c r="B1912">
        <v>2016</v>
      </c>
      <c r="C1912" t="s">
        <v>77</v>
      </c>
      <c r="D1912" t="s">
        <v>78</v>
      </c>
      <c r="F1912" t="s">
        <v>78</v>
      </c>
      <c r="G1912" t="s">
        <v>35</v>
      </c>
      <c r="H1912" t="s">
        <v>24</v>
      </c>
      <c r="I1912" t="s">
        <v>547</v>
      </c>
      <c r="J1912">
        <v>295</v>
      </c>
      <c r="K1912"/>
      <c r="N1912" t="s">
        <v>50</v>
      </c>
      <c r="P1912" t="s">
        <v>1073</v>
      </c>
      <c r="Q1912" t="s">
        <v>1073</v>
      </c>
      <c r="R1912" t="s">
        <v>1073</v>
      </c>
      <c r="S1912" t="str">
        <f t="shared" si="45"/>
        <v>NI&gt;10</v>
      </c>
    </row>
    <row r="1913" spans="1:19" x14ac:dyDescent="0.15">
      <c r="A1913">
        <v>1912</v>
      </c>
      <c r="B1913">
        <v>2016</v>
      </c>
      <c r="C1913" t="s">
        <v>890</v>
      </c>
      <c r="D1913" t="s">
        <v>891</v>
      </c>
      <c r="F1913" t="s">
        <v>23</v>
      </c>
      <c r="G1913" t="s">
        <v>23</v>
      </c>
      <c r="H1913" t="s">
        <v>71</v>
      </c>
      <c r="I1913" t="s">
        <v>548</v>
      </c>
      <c r="J1913">
        <v>1025</v>
      </c>
      <c r="K1913"/>
      <c r="N1913" t="s">
        <v>36</v>
      </c>
      <c r="P1913" t="s">
        <v>1073</v>
      </c>
      <c r="Q1913" t="s">
        <v>1073</v>
      </c>
      <c r="R1913" t="s">
        <v>1073</v>
      </c>
      <c r="S1913" t="str">
        <f t="shared" si="45"/>
        <v/>
      </c>
    </row>
    <row r="1914" spans="1:19" x14ac:dyDescent="0.15">
      <c r="A1914">
        <v>1913</v>
      </c>
      <c r="B1914">
        <v>2016</v>
      </c>
      <c r="C1914" t="s">
        <v>180</v>
      </c>
      <c r="D1914" t="s">
        <v>181</v>
      </c>
      <c r="F1914" t="s">
        <v>23</v>
      </c>
      <c r="G1914" t="s">
        <v>23</v>
      </c>
      <c r="H1914" t="s">
        <v>24</v>
      </c>
      <c r="I1914" t="s">
        <v>547</v>
      </c>
      <c r="J1914">
        <v>295</v>
      </c>
      <c r="K1914"/>
      <c r="N1914" t="s">
        <v>20</v>
      </c>
      <c r="P1914" t="s">
        <v>1081</v>
      </c>
      <c r="Q1914" t="s">
        <v>1073</v>
      </c>
      <c r="R1914" t="s">
        <v>1073</v>
      </c>
      <c r="S1914" t="str">
        <f t="shared" si="45"/>
        <v/>
      </c>
    </row>
    <row r="1915" spans="1:19" x14ac:dyDescent="0.15">
      <c r="A1915">
        <v>1914</v>
      </c>
      <c r="B1915">
        <v>2016</v>
      </c>
      <c r="C1915" t="s">
        <v>588</v>
      </c>
      <c r="D1915" t="s">
        <v>589</v>
      </c>
      <c r="F1915" t="s">
        <v>23</v>
      </c>
      <c r="G1915" t="s">
        <v>23</v>
      </c>
      <c r="H1915" s="6" t="s">
        <v>63</v>
      </c>
      <c r="I1915" t="s">
        <v>851</v>
      </c>
      <c r="J1915">
        <v>150</v>
      </c>
      <c r="K1915"/>
      <c r="N1915" t="s">
        <v>36</v>
      </c>
      <c r="P1915" t="s">
        <v>1073</v>
      </c>
      <c r="Q1915" t="s">
        <v>1073</v>
      </c>
      <c r="R1915" t="s">
        <v>1073</v>
      </c>
      <c r="S1915" t="str">
        <f t="shared" si="45"/>
        <v/>
      </c>
    </row>
    <row r="1916" spans="1:19" x14ac:dyDescent="0.15">
      <c r="A1916">
        <v>1915</v>
      </c>
      <c r="B1916">
        <v>2016</v>
      </c>
      <c r="C1916" t="s">
        <v>889</v>
      </c>
      <c r="D1916" t="s">
        <v>82</v>
      </c>
      <c r="F1916" t="s">
        <v>83</v>
      </c>
      <c r="G1916" t="s">
        <v>35</v>
      </c>
      <c r="H1916" t="s">
        <v>16</v>
      </c>
      <c r="I1916" t="s">
        <v>546</v>
      </c>
      <c r="J1916">
        <v>585</v>
      </c>
      <c r="K1916"/>
      <c r="N1916" t="s">
        <v>36</v>
      </c>
      <c r="P1916" t="s">
        <v>1073</v>
      </c>
      <c r="Q1916" t="s">
        <v>1073</v>
      </c>
      <c r="R1916" t="s">
        <v>1073</v>
      </c>
      <c r="S1916" t="str">
        <f t="shared" si="45"/>
        <v/>
      </c>
    </row>
    <row r="1917" spans="1:19" x14ac:dyDescent="0.15">
      <c r="A1917">
        <v>1916</v>
      </c>
      <c r="B1917">
        <v>2016</v>
      </c>
      <c r="C1917" t="s">
        <v>804</v>
      </c>
      <c r="D1917" t="s">
        <v>82</v>
      </c>
      <c r="F1917" t="s">
        <v>83</v>
      </c>
      <c r="G1917" t="s">
        <v>35</v>
      </c>
      <c r="H1917" t="s">
        <v>16</v>
      </c>
      <c r="I1917" t="s">
        <v>546</v>
      </c>
      <c r="J1917">
        <v>685</v>
      </c>
      <c r="K1917"/>
      <c r="N1917" t="s">
        <v>50</v>
      </c>
      <c r="P1917" t="s">
        <v>1073</v>
      </c>
      <c r="Q1917" t="s">
        <v>1073</v>
      </c>
      <c r="R1917" t="s">
        <v>1073</v>
      </c>
      <c r="S1917" t="str">
        <f t="shared" si="45"/>
        <v/>
      </c>
    </row>
    <row r="1918" spans="1:19" x14ac:dyDescent="0.15">
      <c r="A1918">
        <v>1917</v>
      </c>
      <c r="B1918">
        <v>2016</v>
      </c>
      <c r="C1918" t="s">
        <v>21</v>
      </c>
      <c r="D1918" t="s">
        <v>22</v>
      </c>
      <c r="F1918" t="s">
        <v>23</v>
      </c>
      <c r="G1918" t="s">
        <v>23</v>
      </c>
      <c r="H1918" t="s">
        <v>16</v>
      </c>
      <c r="I1918" t="s">
        <v>546</v>
      </c>
      <c r="J1918">
        <v>685</v>
      </c>
      <c r="K1918"/>
      <c r="N1918" t="s">
        <v>36</v>
      </c>
      <c r="P1918" t="s">
        <v>1081</v>
      </c>
      <c r="Q1918" t="s">
        <v>1073</v>
      </c>
      <c r="R1918" t="s">
        <v>1073</v>
      </c>
      <c r="S1918" t="str">
        <f t="shared" si="45"/>
        <v/>
      </c>
    </row>
    <row r="1919" spans="1:19" x14ac:dyDescent="0.15">
      <c r="A1919">
        <v>1918</v>
      </c>
      <c r="B1919">
        <v>2016</v>
      </c>
      <c r="C1919" t="s">
        <v>196</v>
      </c>
      <c r="D1919" t="s">
        <v>197</v>
      </c>
      <c r="F1919" t="s">
        <v>301</v>
      </c>
      <c r="G1919" t="s">
        <v>43</v>
      </c>
      <c r="H1919" t="s">
        <v>16</v>
      </c>
      <c r="I1919" t="s">
        <v>546</v>
      </c>
      <c r="J1919">
        <v>685</v>
      </c>
      <c r="K1919"/>
      <c r="N1919" t="s">
        <v>36</v>
      </c>
      <c r="P1919" t="s">
        <v>1073</v>
      </c>
      <c r="Q1919" t="s">
        <v>1073</v>
      </c>
      <c r="R1919" t="s">
        <v>1073</v>
      </c>
      <c r="S1919" t="str">
        <f t="shared" si="45"/>
        <v/>
      </c>
    </row>
    <row r="1920" spans="1:19" x14ac:dyDescent="0.15">
      <c r="A1920">
        <v>1919</v>
      </c>
      <c r="B1920">
        <v>2016</v>
      </c>
      <c r="C1920" t="s">
        <v>321</v>
      </c>
      <c r="D1920" t="s">
        <v>277</v>
      </c>
      <c r="F1920" t="s">
        <v>23</v>
      </c>
      <c r="G1920" t="s">
        <v>23</v>
      </c>
      <c r="H1920" t="s">
        <v>24</v>
      </c>
      <c r="I1920" t="s">
        <v>547</v>
      </c>
      <c r="J1920">
        <v>295</v>
      </c>
      <c r="K1920"/>
      <c r="N1920" t="s">
        <v>36</v>
      </c>
      <c r="P1920" t="s">
        <v>1084</v>
      </c>
      <c r="Q1920" t="s">
        <v>1073</v>
      </c>
      <c r="R1920" t="s">
        <v>1073</v>
      </c>
      <c r="S1920" t="str">
        <f t="shared" si="45"/>
        <v/>
      </c>
    </row>
    <row r="1921" spans="1:19" x14ac:dyDescent="0.15">
      <c r="A1921">
        <v>1920</v>
      </c>
      <c r="B1921">
        <v>2016</v>
      </c>
      <c r="C1921" t="s">
        <v>679</v>
      </c>
      <c r="D1921" t="s">
        <v>680</v>
      </c>
      <c r="F1921" t="s">
        <v>801</v>
      </c>
      <c r="G1921" t="s">
        <v>43</v>
      </c>
      <c r="H1921" t="s">
        <v>71</v>
      </c>
      <c r="I1921" t="s">
        <v>546</v>
      </c>
      <c r="J1921">
        <v>685</v>
      </c>
      <c r="K1921"/>
      <c r="N1921" t="s">
        <v>36</v>
      </c>
      <c r="P1921" t="s">
        <v>1073</v>
      </c>
      <c r="Q1921" t="s">
        <v>1073</v>
      </c>
      <c r="R1921" t="s">
        <v>1073</v>
      </c>
      <c r="S1921" t="str">
        <f t="shared" si="45"/>
        <v>NI&gt;10</v>
      </c>
    </row>
    <row r="1922" spans="1:19" x14ac:dyDescent="0.15">
      <c r="A1922">
        <v>1921</v>
      </c>
      <c r="B1922">
        <v>2016</v>
      </c>
      <c r="C1922" t="s">
        <v>264</v>
      </c>
      <c r="D1922" t="s">
        <v>168</v>
      </c>
      <c r="F1922" t="s">
        <v>23</v>
      </c>
      <c r="G1922" t="s">
        <v>23</v>
      </c>
      <c r="H1922" t="s">
        <v>71</v>
      </c>
      <c r="I1922" t="s">
        <v>546</v>
      </c>
      <c r="J1922">
        <v>585</v>
      </c>
      <c r="K1922"/>
      <c r="N1922" t="s">
        <v>50</v>
      </c>
      <c r="P1922" t="s">
        <v>1073</v>
      </c>
      <c r="Q1922" t="s">
        <v>1073</v>
      </c>
      <c r="R1922" t="s">
        <v>1073</v>
      </c>
      <c r="S1922" t="str">
        <f t="shared" ref="S1922:S1985" si="46">IF(ISNUMBER(SEARCH(F1922,$AF$12)),"","NI&gt;10")</f>
        <v/>
      </c>
    </row>
    <row r="1923" spans="1:19" x14ac:dyDescent="0.15">
      <c r="A1923">
        <v>1922</v>
      </c>
      <c r="B1923">
        <v>2016</v>
      </c>
      <c r="C1923" t="s">
        <v>175</v>
      </c>
      <c r="D1923" t="s">
        <v>176</v>
      </c>
      <c r="F1923" t="s">
        <v>23</v>
      </c>
      <c r="G1923" t="s">
        <v>23</v>
      </c>
      <c r="H1923" t="s">
        <v>71</v>
      </c>
      <c r="I1923" t="s">
        <v>546</v>
      </c>
      <c r="J1923">
        <v>685</v>
      </c>
      <c r="K1923"/>
      <c r="N1923" t="s">
        <v>36</v>
      </c>
      <c r="P1923" t="s">
        <v>1073</v>
      </c>
      <c r="Q1923" t="s">
        <v>1073</v>
      </c>
      <c r="R1923" t="s">
        <v>1073</v>
      </c>
      <c r="S1923" t="str">
        <f t="shared" si="46"/>
        <v/>
      </c>
    </row>
    <row r="1924" spans="1:19" x14ac:dyDescent="0.15">
      <c r="A1924">
        <v>1923</v>
      </c>
      <c r="B1924">
        <v>2016</v>
      </c>
      <c r="C1924" t="s">
        <v>266</v>
      </c>
      <c r="D1924" t="s">
        <v>308</v>
      </c>
      <c r="F1924" t="s">
        <v>23</v>
      </c>
      <c r="G1924" t="s">
        <v>23</v>
      </c>
      <c r="H1924" t="s">
        <v>24</v>
      </c>
      <c r="I1924" t="s">
        <v>547</v>
      </c>
      <c r="J1924">
        <v>295</v>
      </c>
      <c r="K1924"/>
      <c r="N1924" t="s">
        <v>20</v>
      </c>
      <c r="P1924" t="s">
        <v>1081</v>
      </c>
      <c r="Q1924" t="s">
        <v>1073</v>
      </c>
      <c r="R1924" t="s">
        <v>1073</v>
      </c>
      <c r="S1924" t="str">
        <f t="shared" si="46"/>
        <v/>
      </c>
    </row>
    <row r="1925" spans="1:19" x14ac:dyDescent="0.15">
      <c r="A1925">
        <v>1924</v>
      </c>
      <c r="B1925">
        <v>2016</v>
      </c>
      <c r="C1925" t="s">
        <v>56</v>
      </c>
      <c r="D1925" t="s">
        <v>57</v>
      </c>
      <c r="F1925" t="s">
        <v>23</v>
      </c>
      <c r="G1925" t="s">
        <v>23</v>
      </c>
      <c r="H1925" t="s">
        <v>24</v>
      </c>
      <c r="I1925" t="s">
        <v>547</v>
      </c>
      <c r="J1925">
        <v>395</v>
      </c>
      <c r="K1925"/>
      <c r="N1925" t="s">
        <v>36</v>
      </c>
      <c r="P1925" t="s">
        <v>1081</v>
      </c>
      <c r="Q1925" t="s">
        <v>1073</v>
      </c>
      <c r="R1925" t="s">
        <v>1073</v>
      </c>
      <c r="S1925" t="str">
        <f t="shared" si="46"/>
        <v/>
      </c>
    </row>
    <row r="1926" spans="1:19" x14ac:dyDescent="0.15">
      <c r="A1926">
        <v>1925</v>
      </c>
      <c r="B1926">
        <v>2016</v>
      </c>
      <c r="C1926" t="s">
        <v>321</v>
      </c>
      <c r="D1926" t="s">
        <v>277</v>
      </c>
      <c r="F1926" t="s">
        <v>23</v>
      </c>
      <c r="G1926" t="s">
        <v>23</v>
      </c>
      <c r="H1926" s="6" t="s">
        <v>24</v>
      </c>
      <c r="I1926" t="s">
        <v>25</v>
      </c>
      <c r="J1926">
        <v>275</v>
      </c>
      <c r="K1926"/>
      <c r="N1926" t="s">
        <v>36</v>
      </c>
      <c r="P1926" t="s">
        <v>1084</v>
      </c>
      <c r="Q1926" t="s">
        <v>1073</v>
      </c>
      <c r="R1926" t="s">
        <v>1073</v>
      </c>
      <c r="S1926" t="str">
        <f t="shared" si="46"/>
        <v/>
      </c>
    </row>
    <row r="1927" spans="1:19" x14ac:dyDescent="0.15">
      <c r="A1927">
        <v>1926</v>
      </c>
      <c r="B1927">
        <v>2016</v>
      </c>
      <c r="C1927" t="s">
        <v>196</v>
      </c>
      <c r="D1927" t="s">
        <v>197</v>
      </c>
      <c r="F1927" t="s">
        <v>301</v>
      </c>
      <c r="G1927" t="s">
        <v>43</v>
      </c>
      <c r="H1927" s="6" t="s">
        <v>49</v>
      </c>
      <c r="I1927" t="s">
        <v>354</v>
      </c>
      <c r="J1927">
        <v>0</v>
      </c>
      <c r="K1927"/>
      <c r="N1927" t="s">
        <v>20</v>
      </c>
      <c r="P1927" t="s">
        <v>1073</v>
      </c>
      <c r="Q1927" t="s">
        <v>1073</v>
      </c>
      <c r="R1927" t="s">
        <v>1073</v>
      </c>
      <c r="S1927" t="str">
        <f t="shared" si="46"/>
        <v/>
      </c>
    </row>
    <row r="1928" spans="1:19" x14ac:dyDescent="0.15">
      <c r="A1928">
        <v>1927</v>
      </c>
      <c r="B1928">
        <v>2016</v>
      </c>
      <c r="C1928" t="s">
        <v>56</v>
      </c>
      <c r="D1928" t="s">
        <v>57</v>
      </c>
      <c r="F1928" t="s">
        <v>23</v>
      </c>
      <c r="G1928" t="s">
        <v>23</v>
      </c>
      <c r="H1928" s="6" t="s">
        <v>24</v>
      </c>
      <c r="I1928" t="s">
        <v>547</v>
      </c>
      <c r="J1928">
        <v>370</v>
      </c>
      <c r="K1928"/>
      <c r="N1928" t="s">
        <v>36</v>
      </c>
      <c r="P1928" t="s">
        <v>1081</v>
      </c>
      <c r="Q1928" t="s">
        <v>1073</v>
      </c>
      <c r="R1928" t="s">
        <v>1073</v>
      </c>
      <c r="S1928" t="str">
        <f t="shared" si="46"/>
        <v/>
      </c>
    </row>
    <row r="1929" spans="1:19" x14ac:dyDescent="0.15">
      <c r="A1929">
        <v>1928</v>
      </c>
      <c r="B1929">
        <v>2016</v>
      </c>
      <c r="C1929" t="s">
        <v>440</v>
      </c>
      <c r="D1929" t="s">
        <v>684</v>
      </c>
      <c r="F1929" t="s">
        <v>23</v>
      </c>
      <c r="G1929" t="s">
        <v>23</v>
      </c>
      <c r="H1929" t="s">
        <v>71</v>
      </c>
      <c r="I1929" t="s">
        <v>546</v>
      </c>
      <c r="J1929">
        <v>585</v>
      </c>
      <c r="K1929"/>
      <c r="N1929" t="s">
        <v>36</v>
      </c>
      <c r="P1929" t="s">
        <v>1073</v>
      </c>
      <c r="Q1929" t="s">
        <v>1073</v>
      </c>
      <c r="R1929" t="s">
        <v>1073</v>
      </c>
      <c r="S1929" t="str">
        <f t="shared" si="46"/>
        <v/>
      </c>
    </row>
    <row r="1930" spans="1:19" x14ac:dyDescent="0.15">
      <c r="A1930">
        <v>1929</v>
      </c>
      <c r="B1930">
        <v>2016</v>
      </c>
      <c r="C1930" t="s">
        <v>433</v>
      </c>
      <c r="D1930" t="s">
        <v>246</v>
      </c>
      <c r="F1930" t="s">
        <v>23</v>
      </c>
      <c r="G1930" t="s">
        <v>23</v>
      </c>
      <c r="H1930" s="6" t="s">
        <v>16</v>
      </c>
      <c r="I1930" t="s">
        <v>548</v>
      </c>
      <c r="J1930">
        <v>625</v>
      </c>
      <c r="K1930"/>
      <c r="N1930" t="s">
        <v>20</v>
      </c>
      <c r="P1930" t="s">
        <v>1081</v>
      </c>
      <c r="Q1930" t="s">
        <v>1073</v>
      </c>
      <c r="R1930" t="s">
        <v>1073</v>
      </c>
      <c r="S1930" t="str">
        <f t="shared" si="46"/>
        <v/>
      </c>
    </row>
    <row r="1931" spans="1:19" x14ac:dyDescent="0.15">
      <c r="A1931">
        <v>1930</v>
      </c>
      <c r="B1931">
        <v>2016</v>
      </c>
      <c r="C1931" t="s">
        <v>529</v>
      </c>
      <c r="D1931" t="s">
        <v>185</v>
      </c>
      <c r="F1931" t="s">
        <v>23</v>
      </c>
      <c r="G1931" t="s">
        <v>23</v>
      </c>
      <c r="H1931" t="s">
        <v>71</v>
      </c>
      <c r="I1931" t="s">
        <v>548</v>
      </c>
      <c r="J1931">
        <v>625</v>
      </c>
      <c r="K1931"/>
      <c r="N1931" t="s">
        <v>36</v>
      </c>
      <c r="P1931" t="s">
        <v>1073</v>
      </c>
      <c r="Q1931" t="s">
        <v>1073</v>
      </c>
      <c r="R1931" t="s">
        <v>1073</v>
      </c>
      <c r="S1931" t="str">
        <f t="shared" si="46"/>
        <v/>
      </c>
    </row>
    <row r="1932" spans="1:19" x14ac:dyDescent="0.15">
      <c r="A1932">
        <v>1931</v>
      </c>
      <c r="B1932">
        <v>2016</v>
      </c>
      <c r="C1932" t="s">
        <v>116</v>
      </c>
      <c r="D1932" t="s">
        <v>468</v>
      </c>
      <c r="F1932" t="s">
        <v>23</v>
      </c>
      <c r="G1932" t="s">
        <v>23</v>
      </c>
      <c r="H1932" t="s">
        <v>16</v>
      </c>
      <c r="I1932" t="s">
        <v>851</v>
      </c>
      <c r="J1932">
        <v>0</v>
      </c>
      <c r="K1932"/>
      <c r="N1932" t="s">
        <v>36</v>
      </c>
      <c r="P1932" t="s">
        <v>1081</v>
      </c>
      <c r="Q1932" t="s">
        <v>1073</v>
      </c>
      <c r="R1932" t="s">
        <v>1073</v>
      </c>
      <c r="S1932" t="str">
        <f t="shared" si="46"/>
        <v/>
      </c>
    </row>
    <row r="1933" spans="1:19" x14ac:dyDescent="0.15">
      <c r="A1933">
        <v>1932</v>
      </c>
      <c r="B1933">
        <v>2016</v>
      </c>
      <c r="C1933" t="s">
        <v>892</v>
      </c>
      <c r="D1933" t="s">
        <v>237</v>
      </c>
      <c r="F1933" t="s">
        <v>23</v>
      </c>
      <c r="G1933" t="s">
        <v>23</v>
      </c>
      <c r="H1933" t="s">
        <v>71</v>
      </c>
      <c r="I1933" t="s">
        <v>546</v>
      </c>
      <c r="J1933">
        <v>585</v>
      </c>
      <c r="K1933"/>
      <c r="N1933" t="s">
        <v>36</v>
      </c>
      <c r="P1933" t="s">
        <v>1073</v>
      </c>
      <c r="Q1933" t="s">
        <v>1073</v>
      </c>
      <c r="R1933" t="s">
        <v>1073</v>
      </c>
      <c r="S1933" t="str">
        <f t="shared" si="46"/>
        <v/>
      </c>
    </row>
    <row r="1934" spans="1:19" x14ac:dyDescent="0.15">
      <c r="A1934">
        <v>1933</v>
      </c>
      <c r="B1934">
        <v>2016</v>
      </c>
      <c r="C1934" t="s">
        <v>541</v>
      </c>
      <c r="D1934" t="s">
        <v>542</v>
      </c>
      <c r="F1934" t="s">
        <v>23</v>
      </c>
      <c r="G1934" t="s">
        <v>23</v>
      </c>
      <c r="H1934" t="s">
        <v>71</v>
      </c>
      <c r="I1934" t="s">
        <v>546</v>
      </c>
      <c r="J1934">
        <v>585</v>
      </c>
      <c r="K1934"/>
      <c r="N1934" t="s">
        <v>36</v>
      </c>
      <c r="P1934" t="s">
        <v>1073</v>
      </c>
      <c r="Q1934" t="s">
        <v>1073</v>
      </c>
      <c r="R1934" t="s">
        <v>1073</v>
      </c>
      <c r="S1934" t="str">
        <f t="shared" si="46"/>
        <v/>
      </c>
    </row>
    <row r="1935" spans="1:19" x14ac:dyDescent="0.15">
      <c r="A1935">
        <v>1934</v>
      </c>
      <c r="B1935">
        <v>2016</v>
      </c>
      <c r="C1935" t="s">
        <v>363</v>
      </c>
      <c r="D1935" t="s">
        <v>168</v>
      </c>
      <c r="F1935" t="s">
        <v>23</v>
      </c>
      <c r="G1935" t="s">
        <v>23</v>
      </c>
      <c r="H1935" t="s">
        <v>71</v>
      </c>
      <c r="I1935" t="s">
        <v>851</v>
      </c>
      <c r="J1935">
        <v>0</v>
      </c>
      <c r="K1935"/>
      <c r="N1935" t="s">
        <v>36</v>
      </c>
      <c r="P1935" t="s">
        <v>1073</v>
      </c>
      <c r="Q1935" t="s">
        <v>1073</v>
      </c>
      <c r="R1935" t="s">
        <v>1073</v>
      </c>
      <c r="S1935" t="str">
        <f t="shared" si="46"/>
        <v/>
      </c>
    </row>
    <row r="1936" spans="1:19" x14ac:dyDescent="0.15">
      <c r="A1936">
        <v>1935</v>
      </c>
      <c r="B1936">
        <v>2016</v>
      </c>
      <c r="C1936" t="s">
        <v>893</v>
      </c>
      <c r="D1936" t="s">
        <v>265</v>
      </c>
      <c r="F1936" t="s">
        <v>23</v>
      </c>
      <c r="G1936" t="s">
        <v>23</v>
      </c>
      <c r="H1936" t="s">
        <v>71</v>
      </c>
      <c r="I1936" t="s">
        <v>546</v>
      </c>
      <c r="J1936">
        <v>685</v>
      </c>
      <c r="K1936"/>
      <c r="N1936" t="s">
        <v>36</v>
      </c>
      <c r="P1936" t="s">
        <v>1073</v>
      </c>
      <c r="Q1936" t="s">
        <v>1073</v>
      </c>
      <c r="R1936" t="s">
        <v>1073</v>
      </c>
      <c r="S1936" t="str">
        <f t="shared" si="46"/>
        <v/>
      </c>
    </row>
    <row r="1937" spans="1:19" x14ac:dyDescent="0.15">
      <c r="A1937">
        <v>1936</v>
      </c>
      <c r="B1937">
        <v>2016</v>
      </c>
      <c r="C1937" t="s">
        <v>142</v>
      </c>
      <c r="D1937" t="s">
        <v>143</v>
      </c>
      <c r="F1937" t="s">
        <v>23</v>
      </c>
      <c r="G1937" t="s">
        <v>23</v>
      </c>
      <c r="H1937" s="6" t="s">
        <v>24</v>
      </c>
      <c r="I1937" t="s">
        <v>25</v>
      </c>
      <c r="J1937">
        <v>525</v>
      </c>
      <c r="K1937"/>
      <c r="N1937" t="s">
        <v>36</v>
      </c>
      <c r="P1937" t="s">
        <v>1081</v>
      </c>
      <c r="Q1937" t="s">
        <v>1073</v>
      </c>
      <c r="R1937" t="s">
        <v>1073</v>
      </c>
      <c r="S1937" t="str">
        <f t="shared" si="46"/>
        <v/>
      </c>
    </row>
    <row r="1938" spans="1:19" x14ac:dyDescent="0.15">
      <c r="A1938">
        <v>1937</v>
      </c>
      <c r="B1938">
        <v>2016</v>
      </c>
      <c r="C1938" t="s">
        <v>56</v>
      </c>
      <c r="D1938" t="s">
        <v>57</v>
      </c>
      <c r="F1938" t="s">
        <v>23</v>
      </c>
      <c r="G1938" t="s">
        <v>23</v>
      </c>
      <c r="H1938" t="s">
        <v>24</v>
      </c>
      <c r="I1938" t="s">
        <v>547</v>
      </c>
      <c r="J1938">
        <v>295</v>
      </c>
      <c r="K1938"/>
      <c r="N1938" t="s">
        <v>36</v>
      </c>
      <c r="P1938" t="s">
        <v>1081</v>
      </c>
      <c r="Q1938" t="s">
        <v>1073</v>
      </c>
      <c r="R1938" t="s">
        <v>1073</v>
      </c>
      <c r="S1938" t="str">
        <f t="shared" si="46"/>
        <v/>
      </c>
    </row>
    <row r="1939" spans="1:19" x14ac:dyDescent="0.15">
      <c r="A1939">
        <v>1938</v>
      </c>
      <c r="B1939">
        <v>2016</v>
      </c>
      <c r="C1939" t="s">
        <v>894</v>
      </c>
      <c r="D1939" t="s">
        <v>895</v>
      </c>
      <c r="F1939" t="s">
        <v>403</v>
      </c>
      <c r="G1939" t="s">
        <v>35</v>
      </c>
      <c r="H1939" s="6" t="s">
        <v>71</v>
      </c>
      <c r="I1939" t="s">
        <v>546</v>
      </c>
      <c r="J1939">
        <v>1785</v>
      </c>
      <c r="K1939"/>
      <c r="N1939" t="s">
        <v>36</v>
      </c>
      <c r="P1939" t="s">
        <v>1073</v>
      </c>
      <c r="Q1939" t="s">
        <v>1073</v>
      </c>
      <c r="R1939" t="s">
        <v>1073</v>
      </c>
      <c r="S1939" t="str">
        <f t="shared" si="46"/>
        <v/>
      </c>
    </row>
    <row r="1940" spans="1:19" x14ac:dyDescent="0.15">
      <c r="A1940">
        <v>1939</v>
      </c>
      <c r="B1940">
        <v>2016</v>
      </c>
      <c r="C1940" t="s">
        <v>56</v>
      </c>
      <c r="D1940" t="s">
        <v>57</v>
      </c>
      <c r="F1940" t="s">
        <v>23</v>
      </c>
      <c r="G1940" t="s">
        <v>23</v>
      </c>
      <c r="H1940" s="6" t="s">
        <v>24</v>
      </c>
      <c r="I1940" t="s">
        <v>547</v>
      </c>
      <c r="J1940">
        <v>295</v>
      </c>
      <c r="K1940"/>
      <c r="N1940" t="s">
        <v>20</v>
      </c>
      <c r="P1940" t="s">
        <v>1081</v>
      </c>
      <c r="Q1940" t="s">
        <v>1073</v>
      </c>
      <c r="R1940" t="s">
        <v>1073</v>
      </c>
      <c r="S1940" t="str">
        <f t="shared" si="46"/>
        <v/>
      </c>
    </row>
    <row r="1941" spans="1:19" x14ac:dyDescent="0.15">
      <c r="A1941">
        <v>1940</v>
      </c>
      <c r="B1941">
        <v>2016</v>
      </c>
      <c r="C1941" t="s">
        <v>61</v>
      </c>
      <c r="D1941" t="s">
        <v>62</v>
      </c>
      <c r="F1941" t="s">
        <v>14</v>
      </c>
      <c r="G1941" t="s">
        <v>15</v>
      </c>
      <c r="H1941" s="6" t="s">
        <v>71</v>
      </c>
      <c r="I1941" t="s">
        <v>546</v>
      </c>
      <c r="J1941">
        <v>585</v>
      </c>
      <c r="K1941"/>
      <c r="N1941" t="s">
        <v>36</v>
      </c>
      <c r="P1941" t="s">
        <v>1073</v>
      </c>
      <c r="Q1941" t="s">
        <v>1073</v>
      </c>
      <c r="R1941" t="s">
        <v>1073</v>
      </c>
      <c r="S1941" t="str">
        <f t="shared" si="46"/>
        <v/>
      </c>
    </row>
    <row r="1942" spans="1:19" x14ac:dyDescent="0.15">
      <c r="A1942">
        <v>1941</v>
      </c>
      <c r="B1942">
        <v>2016</v>
      </c>
      <c r="C1942" t="s">
        <v>272</v>
      </c>
      <c r="D1942" t="s">
        <v>273</v>
      </c>
      <c r="F1942" t="s">
        <v>23</v>
      </c>
      <c r="G1942" t="s">
        <v>23</v>
      </c>
      <c r="H1942" t="s">
        <v>24</v>
      </c>
      <c r="I1942" t="s">
        <v>547</v>
      </c>
      <c r="J1942">
        <v>295</v>
      </c>
      <c r="K1942"/>
      <c r="N1942" t="s">
        <v>36</v>
      </c>
      <c r="P1942" t="s">
        <v>1081</v>
      </c>
      <c r="Q1942" t="s">
        <v>1073</v>
      </c>
      <c r="R1942" t="s">
        <v>1073</v>
      </c>
      <c r="S1942" t="str">
        <f t="shared" si="46"/>
        <v/>
      </c>
    </row>
    <row r="1943" spans="1:19" x14ac:dyDescent="0.15">
      <c r="A1943">
        <v>1942</v>
      </c>
      <c r="B1943">
        <v>2016</v>
      </c>
      <c r="C1943" t="s">
        <v>845</v>
      </c>
      <c r="D1943" t="s">
        <v>846</v>
      </c>
      <c r="E1943" t="s">
        <v>147</v>
      </c>
      <c r="F1943" t="s">
        <v>23</v>
      </c>
      <c r="G1943" t="s">
        <v>23</v>
      </c>
      <c r="H1943" s="6" t="s">
        <v>60</v>
      </c>
      <c r="I1943" t="s">
        <v>547</v>
      </c>
      <c r="J1943">
        <v>295</v>
      </c>
      <c r="K1943"/>
      <c r="N1943" t="s">
        <v>20</v>
      </c>
      <c r="P1943" t="s">
        <v>1085</v>
      </c>
      <c r="Q1943" t="s">
        <v>1082</v>
      </c>
      <c r="R1943" t="s">
        <v>1073</v>
      </c>
      <c r="S1943" t="str">
        <f t="shared" si="46"/>
        <v/>
      </c>
    </row>
    <row r="1944" spans="1:19" x14ac:dyDescent="0.15">
      <c r="A1944">
        <v>1943</v>
      </c>
      <c r="B1944">
        <v>2016</v>
      </c>
      <c r="C1944" t="s">
        <v>58</v>
      </c>
      <c r="D1944" t="s">
        <v>484</v>
      </c>
      <c r="F1944" t="s">
        <v>23</v>
      </c>
      <c r="G1944" t="s">
        <v>23</v>
      </c>
      <c r="H1944" t="s">
        <v>16</v>
      </c>
      <c r="I1944" t="s">
        <v>548</v>
      </c>
      <c r="J1944">
        <v>625</v>
      </c>
      <c r="K1944"/>
      <c r="N1944" t="s">
        <v>36</v>
      </c>
      <c r="P1944" t="s">
        <v>1081</v>
      </c>
      <c r="Q1944" t="s">
        <v>1073</v>
      </c>
      <c r="R1944" t="s">
        <v>1073</v>
      </c>
      <c r="S1944" t="str">
        <f t="shared" si="46"/>
        <v/>
      </c>
    </row>
    <row r="1945" spans="1:19" x14ac:dyDescent="0.15">
      <c r="A1945">
        <v>1944</v>
      </c>
      <c r="B1945">
        <v>2016</v>
      </c>
      <c r="C1945" t="s">
        <v>812</v>
      </c>
      <c r="D1945" t="s">
        <v>813</v>
      </c>
      <c r="F1945" t="s">
        <v>74</v>
      </c>
      <c r="G1945" t="s">
        <v>35</v>
      </c>
      <c r="H1945" t="s">
        <v>16</v>
      </c>
      <c r="I1945" t="s">
        <v>546</v>
      </c>
      <c r="J1945">
        <v>585</v>
      </c>
      <c r="K1945"/>
      <c r="N1945" t="s">
        <v>36</v>
      </c>
      <c r="P1945" t="s">
        <v>1073</v>
      </c>
      <c r="Q1945" t="s">
        <v>1073</v>
      </c>
      <c r="R1945" t="s">
        <v>1073</v>
      </c>
      <c r="S1945" t="str">
        <f t="shared" si="46"/>
        <v/>
      </c>
    </row>
    <row r="1946" spans="1:19" x14ac:dyDescent="0.15">
      <c r="A1946">
        <v>1945</v>
      </c>
      <c r="B1946">
        <v>2016</v>
      </c>
      <c r="C1946" t="s">
        <v>518</v>
      </c>
      <c r="D1946" t="s">
        <v>286</v>
      </c>
      <c r="F1946" t="s">
        <v>23</v>
      </c>
      <c r="G1946" t="s">
        <v>23</v>
      </c>
      <c r="H1946" s="6" t="s">
        <v>63</v>
      </c>
      <c r="I1946" t="s">
        <v>548</v>
      </c>
      <c r="J1946">
        <v>625</v>
      </c>
      <c r="K1946"/>
      <c r="N1946" t="s">
        <v>36</v>
      </c>
      <c r="P1946" t="s">
        <v>1073</v>
      </c>
      <c r="Q1946" t="s">
        <v>1073</v>
      </c>
      <c r="R1946" t="s">
        <v>1073</v>
      </c>
      <c r="S1946" t="str">
        <f t="shared" si="46"/>
        <v/>
      </c>
    </row>
    <row r="1947" spans="1:19" x14ac:dyDescent="0.15">
      <c r="A1947">
        <v>1946</v>
      </c>
      <c r="B1947">
        <v>2016</v>
      </c>
      <c r="C1947" t="s">
        <v>896</v>
      </c>
      <c r="D1947" t="s">
        <v>187</v>
      </c>
      <c r="F1947" t="s">
        <v>188</v>
      </c>
      <c r="G1947" t="s">
        <v>109</v>
      </c>
      <c r="H1947" t="s">
        <v>71</v>
      </c>
      <c r="I1947" t="s">
        <v>546</v>
      </c>
      <c r="J1947">
        <v>1335</v>
      </c>
      <c r="K1947"/>
      <c r="N1947" t="s">
        <v>20</v>
      </c>
      <c r="P1947" t="s">
        <v>1073</v>
      </c>
      <c r="Q1947" t="s">
        <v>1073</v>
      </c>
      <c r="R1947" t="s">
        <v>1073</v>
      </c>
      <c r="S1947" t="str">
        <f t="shared" si="46"/>
        <v>NI&gt;10</v>
      </c>
    </row>
    <row r="1948" spans="1:19" x14ac:dyDescent="0.15">
      <c r="A1948">
        <v>1947</v>
      </c>
      <c r="B1948">
        <v>2016</v>
      </c>
      <c r="F1948" t="s">
        <v>50</v>
      </c>
      <c r="G1948" t="s">
        <v>50</v>
      </c>
      <c r="H1948" s="6" t="s">
        <v>54</v>
      </c>
      <c r="I1948" t="s">
        <v>550</v>
      </c>
      <c r="J1948">
        <v>0</v>
      </c>
      <c r="K1948"/>
      <c r="N1948" t="s">
        <v>36</v>
      </c>
      <c r="P1948" t="s">
        <v>1073</v>
      </c>
      <c r="Q1948" t="s">
        <v>1073</v>
      </c>
      <c r="R1948" t="s">
        <v>1073</v>
      </c>
      <c r="S1948" t="str">
        <f t="shared" si="46"/>
        <v/>
      </c>
    </row>
    <row r="1949" spans="1:19" x14ac:dyDescent="0.15">
      <c r="A1949">
        <v>1948</v>
      </c>
      <c r="B1949">
        <v>2016</v>
      </c>
      <c r="C1949" t="s">
        <v>897</v>
      </c>
      <c r="D1949" t="s">
        <v>898</v>
      </c>
      <c r="F1949" t="s">
        <v>23</v>
      </c>
      <c r="G1949" t="s">
        <v>23</v>
      </c>
      <c r="H1949" t="s">
        <v>71</v>
      </c>
      <c r="I1949" t="s">
        <v>546</v>
      </c>
      <c r="J1949">
        <v>550</v>
      </c>
      <c r="K1949"/>
      <c r="N1949" t="s">
        <v>36</v>
      </c>
      <c r="P1949" t="s">
        <v>1073</v>
      </c>
      <c r="Q1949" t="s">
        <v>1073</v>
      </c>
      <c r="R1949" t="s">
        <v>1073</v>
      </c>
      <c r="S1949" t="str">
        <f t="shared" si="46"/>
        <v/>
      </c>
    </row>
    <row r="1950" spans="1:19" x14ac:dyDescent="0.15">
      <c r="A1950">
        <v>1949</v>
      </c>
      <c r="B1950">
        <v>2016</v>
      </c>
      <c r="C1950" t="s">
        <v>615</v>
      </c>
      <c r="D1950" t="s">
        <v>286</v>
      </c>
      <c r="F1950" t="s">
        <v>23</v>
      </c>
      <c r="G1950" t="s">
        <v>23</v>
      </c>
      <c r="H1950" t="s">
        <v>71</v>
      </c>
      <c r="I1950" t="s">
        <v>546</v>
      </c>
      <c r="J1950">
        <v>685</v>
      </c>
      <c r="K1950"/>
      <c r="N1950" t="s">
        <v>36</v>
      </c>
      <c r="P1950" t="s">
        <v>1073</v>
      </c>
      <c r="Q1950" t="s">
        <v>1073</v>
      </c>
      <c r="R1950" t="s">
        <v>1073</v>
      </c>
      <c r="S1950" t="str">
        <f t="shared" si="46"/>
        <v/>
      </c>
    </row>
    <row r="1951" spans="1:19" x14ac:dyDescent="0.15">
      <c r="A1951">
        <v>1950</v>
      </c>
      <c r="B1951">
        <v>2016</v>
      </c>
      <c r="C1951" t="s">
        <v>864</v>
      </c>
      <c r="D1951" t="s">
        <v>865</v>
      </c>
      <c r="F1951" t="s">
        <v>14</v>
      </c>
      <c r="G1951" t="s">
        <v>15</v>
      </c>
      <c r="H1951" t="s">
        <v>24</v>
      </c>
      <c r="I1951" t="s">
        <v>547</v>
      </c>
      <c r="J1951">
        <v>295</v>
      </c>
      <c r="K1951"/>
      <c r="N1951" t="s">
        <v>20</v>
      </c>
      <c r="P1951" t="s">
        <v>1073</v>
      </c>
      <c r="Q1951" t="s">
        <v>1073</v>
      </c>
      <c r="R1951" t="s">
        <v>1073</v>
      </c>
      <c r="S1951" t="str">
        <f t="shared" si="46"/>
        <v/>
      </c>
    </row>
    <row r="1952" spans="1:19" x14ac:dyDescent="0.15">
      <c r="A1952">
        <v>1951</v>
      </c>
      <c r="B1952">
        <v>2016</v>
      </c>
      <c r="C1952" t="s">
        <v>218</v>
      </c>
      <c r="D1952" t="s">
        <v>219</v>
      </c>
      <c r="F1952" t="s">
        <v>23</v>
      </c>
      <c r="G1952" t="s">
        <v>23</v>
      </c>
      <c r="H1952" t="s">
        <v>16</v>
      </c>
      <c r="I1952" t="s">
        <v>664</v>
      </c>
      <c r="J1952">
        <v>0</v>
      </c>
      <c r="K1952"/>
      <c r="N1952" t="s">
        <v>36</v>
      </c>
      <c r="P1952" t="s">
        <v>1081</v>
      </c>
      <c r="Q1952" t="s">
        <v>1073</v>
      </c>
      <c r="R1952" t="s">
        <v>1073</v>
      </c>
      <c r="S1952" t="str">
        <f t="shared" si="46"/>
        <v/>
      </c>
    </row>
    <row r="1953" spans="1:19" x14ac:dyDescent="0.15">
      <c r="A1953">
        <v>1952</v>
      </c>
      <c r="B1953">
        <v>2016</v>
      </c>
      <c r="C1953" t="s">
        <v>45</v>
      </c>
      <c r="D1953" t="s">
        <v>46</v>
      </c>
      <c r="F1953" t="s">
        <v>47</v>
      </c>
      <c r="G1953" t="s">
        <v>48</v>
      </c>
      <c r="H1953" t="s">
        <v>16</v>
      </c>
      <c r="I1953" t="s">
        <v>548</v>
      </c>
      <c r="J1953">
        <v>625</v>
      </c>
      <c r="K1953"/>
      <c r="N1953" t="s">
        <v>20</v>
      </c>
      <c r="P1953">
        <v>0</v>
      </c>
      <c r="Q1953" t="s">
        <v>1073</v>
      </c>
      <c r="R1953" t="s">
        <v>1073</v>
      </c>
      <c r="S1953" t="str">
        <f t="shared" si="46"/>
        <v>NI&gt;10</v>
      </c>
    </row>
    <row r="1954" spans="1:19" x14ac:dyDescent="0.15">
      <c r="A1954">
        <v>1953</v>
      </c>
      <c r="B1954">
        <v>2016</v>
      </c>
      <c r="C1954" t="s">
        <v>899</v>
      </c>
      <c r="D1954" t="s">
        <v>502</v>
      </c>
      <c r="F1954" t="s">
        <v>403</v>
      </c>
      <c r="G1954" t="s">
        <v>35</v>
      </c>
      <c r="H1954" t="s">
        <v>71</v>
      </c>
      <c r="I1954" t="s">
        <v>546</v>
      </c>
      <c r="J1954">
        <v>585</v>
      </c>
      <c r="K1954"/>
      <c r="N1954" t="s">
        <v>36</v>
      </c>
      <c r="P1954" t="s">
        <v>1073</v>
      </c>
      <c r="Q1954" t="s">
        <v>1073</v>
      </c>
      <c r="R1954" t="s">
        <v>1073</v>
      </c>
      <c r="S1954" t="str">
        <f t="shared" si="46"/>
        <v/>
      </c>
    </row>
    <row r="1955" spans="1:19" x14ac:dyDescent="0.15">
      <c r="A1955">
        <v>1954</v>
      </c>
      <c r="B1955">
        <v>2016</v>
      </c>
      <c r="C1955" t="s">
        <v>45</v>
      </c>
      <c r="D1955" t="s">
        <v>46</v>
      </c>
      <c r="F1955" t="s">
        <v>47</v>
      </c>
      <c r="G1955" t="s">
        <v>48</v>
      </c>
      <c r="H1955" s="6" t="s">
        <v>49</v>
      </c>
      <c r="I1955" t="s">
        <v>546</v>
      </c>
      <c r="J1955">
        <v>585</v>
      </c>
      <c r="K1955"/>
      <c r="N1955" t="s">
        <v>36</v>
      </c>
      <c r="P1955">
        <v>0</v>
      </c>
      <c r="Q1955" t="s">
        <v>1073</v>
      </c>
      <c r="R1955" t="s">
        <v>1073</v>
      </c>
      <c r="S1955" t="str">
        <f t="shared" si="46"/>
        <v>NI&gt;10</v>
      </c>
    </row>
    <row r="1956" spans="1:19" x14ac:dyDescent="0.15">
      <c r="A1956">
        <v>1955</v>
      </c>
      <c r="B1956">
        <v>2016</v>
      </c>
      <c r="C1956" t="s">
        <v>253</v>
      </c>
      <c r="D1956" t="s">
        <v>398</v>
      </c>
      <c r="F1956" t="s">
        <v>23</v>
      </c>
      <c r="G1956" t="s">
        <v>23</v>
      </c>
      <c r="H1956" t="s">
        <v>71</v>
      </c>
      <c r="I1956" t="s">
        <v>354</v>
      </c>
      <c r="J1956">
        <v>0</v>
      </c>
      <c r="K1956"/>
      <c r="N1956" t="s">
        <v>36</v>
      </c>
      <c r="P1956" t="s">
        <v>1073</v>
      </c>
      <c r="Q1956" t="s">
        <v>1073</v>
      </c>
      <c r="R1956" t="s">
        <v>1073</v>
      </c>
      <c r="S1956" t="str">
        <f t="shared" si="46"/>
        <v/>
      </c>
    </row>
    <row r="1957" spans="1:19" x14ac:dyDescent="0.15">
      <c r="A1957">
        <v>1956</v>
      </c>
      <c r="B1957">
        <v>2016</v>
      </c>
      <c r="C1957" t="s">
        <v>56</v>
      </c>
      <c r="D1957" t="s">
        <v>57</v>
      </c>
      <c r="F1957" t="s">
        <v>23</v>
      </c>
      <c r="G1957" t="s">
        <v>23</v>
      </c>
      <c r="H1957" s="6" t="s">
        <v>49</v>
      </c>
      <c r="I1957" t="s">
        <v>546</v>
      </c>
      <c r="J1957">
        <v>585</v>
      </c>
      <c r="K1957"/>
      <c r="N1957" t="s">
        <v>20</v>
      </c>
      <c r="P1957" t="s">
        <v>1081</v>
      </c>
      <c r="Q1957" t="s">
        <v>1073</v>
      </c>
      <c r="R1957" t="s">
        <v>1073</v>
      </c>
      <c r="S1957" t="str">
        <f t="shared" si="46"/>
        <v/>
      </c>
    </row>
    <row r="1958" spans="1:19" x14ac:dyDescent="0.15">
      <c r="A1958">
        <v>1957</v>
      </c>
      <c r="B1958">
        <v>2016</v>
      </c>
      <c r="C1958" t="s">
        <v>805</v>
      </c>
      <c r="D1958" t="s">
        <v>806</v>
      </c>
      <c r="F1958" t="s">
        <v>89</v>
      </c>
      <c r="G1958" t="s">
        <v>43</v>
      </c>
      <c r="H1958" t="s">
        <v>16</v>
      </c>
      <c r="I1958" t="s">
        <v>546</v>
      </c>
      <c r="J1958">
        <v>1485</v>
      </c>
      <c r="K1958"/>
      <c r="N1958" t="s">
        <v>36</v>
      </c>
      <c r="P1958" t="s">
        <v>1073</v>
      </c>
      <c r="Q1958" t="s">
        <v>1073</v>
      </c>
      <c r="R1958" t="s">
        <v>1073</v>
      </c>
      <c r="S1958" t="str">
        <f t="shared" si="46"/>
        <v/>
      </c>
    </row>
    <row r="1959" spans="1:19" x14ac:dyDescent="0.15">
      <c r="A1959">
        <v>1958</v>
      </c>
      <c r="B1959">
        <v>2016</v>
      </c>
      <c r="C1959" t="s">
        <v>596</v>
      </c>
      <c r="D1959" t="s">
        <v>393</v>
      </c>
      <c r="F1959" t="s">
        <v>23</v>
      </c>
      <c r="G1959" t="s">
        <v>23</v>
      </c>
      <c r="H1959" t="s">
        <v>71</v>
      </c>
      <c r="I1959" t="s">
        <v>546</v>
      </c>
      <c r="J1959">
        <v>685</v>
      </c>
      <c r="K1959"/>
      <c r="N1959" t="s">
        <v>36</v>
      </c>
      <c r="P1959" t="s">
        <v>1073</v>
      </c>
      <c r="Q1959" t="s">
        <v>1073</v>
      </c>
      <c r="R1959" t="s">
        <v>1073</v>
      </c>
      <c r="S1959" t="str">
        <f t="shared" si="46"/>
        <v/>
      </c>
    </row>
    <row r="1960" spans="1:19" x14ac:dyDescent="0.15">
      <c r="A1960">
        <v>1959</v>
      </c>
      <c r="B1960">
        <v>2016</v>
      </c>
      <c r="C1960" t="s">
        <v>900</v>
      </c>
      <c r="D1960" t="s">
        <v>143</v>
      </c>
      <c r="E1960" t="s">
        <v>144</v>
      </c>
      <c r="F1960" t="s">
        <v>23</v>
      </c>
      <c r="G1960" t="s">
        <v>23</v>
      </c>
      <c r="H1960" s="6" t="s">
        <v>54</v>
      </c>
      <c r="I1960" t="s">
        <v>550</v>
      </c>
      <c r="J1960">
        <v>0</v>
      </c>
      <c r="K1960"/>
      <c r="N1960" t="s">
        <v>20</v>
      </c>
      <c r="P1960">
        <v>0</v>
      </c>
      <c r="Q1960" t="s">
        <v>1073</v>
      </c>
      <c r="R1960" t="s">
        <v>1073</v>
      </c>
      <c r="S1960" t="str">
        <f t="shared" si="46"/>
        <v/>
      </c>
    </row>
    <row r="1961" spans="1:19" x14ac:dyDescent="0.15">
      <c r="A1961">
        <v>1960</v>
      </c>
      <c r="B1961">
        <v>2016</v>
      </c>
      <c r="C1961" t="s">
        <v>212</v>
      </c>
      <c r="F1961" t="s">
        <v>50</v>
      </c>
      <c r="G1961" t="s">
        <v>50</v>
      </c>
      <c r="H1961" s="6" t="s">
        <v>54</v>
      </c>
      <c r="I1961" t="s">
        <v>546</v>
      </c>
      <c r="J1961">
        <v>150</v>
      </c>
      <c r="K1961"/>
      <c r="N1961" t="s">
        <v>20</v>
      </c>
      <c r="P1961" t="s">
        <v>1073</v>
      </c>
      <c r="Q1961" t="s">
        <v>1073</v>
      </c>
      <c r="R1961" t="s">
        <v>1073</v>
      </c>
      <c r="S1961" t="str">
        <f t="shared" si="46"/>
        <v/>
      </c>
    </row>
    <row r="1962" spans="1:19" x14ac:dyDescent="0.15">
      <c r="A1962">
        <v>1961</v>
      </c>
      <c r="B1962">
        <v>2016</v>
      </c>
      <c r="C1962" t="s">
        <v>142</v>
      </c>
      <c r="D1962" t="s">
        <v>143</v>
      </c>
      <c r="F1962" t="s">
        <v>23</v>
      </c>
      <c r="G1962" t="s">
        <v>23</v>
      </c>
      <c r="H1962" t="s">
        <v>16</v>
      </c>
      <c r="I1962" t="s">
        <v>664</v>
      </c>
      <c r="J1962">
        <v>0</v>
      </c>
      <c r="K1962"/>
      <c r="N1962" t="s">
        <v>36</v>
      </c>
      <c r="P1962" t="s">
        <v>1081</v>
      </c>
      <c r="Q1962" t="s">
        <v>1073</v>
      </c>
      <c r="R1962" t="s">
        <v>1073</v>
      </c>
      <c r="S1962" t="str">
        <f t="shared" si="46"/>
        <v/>
      </c>
    </row>
    <row r="1963" spans="1:19" x14ac:dyDescent="0.15">
      <c r="A1963">
        <v>1962</v>
      </c>
      <c r="B1963">
        <v>2016</v>
      </c>
      <c r="C1963" t="s">
        <v>787</v>
      </c>
      <c r="D1963" t="s">
        <v>814</v>
      </c>
      <c r="F1963" t="s">
        <v>23</v>
      </c>
      <c r="G1963" t="s">
        <v>23</v>
      </c>
      <c r="H1963" t="s">
        <v>24</v>
      </c>
      <c r="I1963" t="s">
        <v>547</v>
      </c>
      <c r="J1963">
        <v>545</v>
      </c>
      <c r="K1963"/>
      <c r="N1963" t="s">
        <v>36</v>
      </c>
      <c r="P1963" t="s">
        <v>1081</v>
      </c>
      <c r="Q1963" t="s">
        <v>1073</v>
      </c>
      <c r="R1963" t="s">
        <v>1073</v>
      </c>
      <c r="S1963" t="str">
        <f t="shared" si="46"/>
        <v/>
      </c>
    </row>
    <row r="1964" spans="1:19" x14ac:dyDescent="0.15">
      <c r="A1964">
        <v>1963</v>
      </c>
      <c r="B1964">
        <v>2016</v>
      </c>
      <c r="C1964" t="s">
        <v>255</v>
      </c>
      <c r="D1964" t="s">
        <v>293</v>
      </c>
      <c r="E1964" t="s">
        <v>372</v>
      </c>
      <c r="F1964" t="s">
        <v>23</v>
      </c>
      <c r="G1964" t="s">
        <v>23</v>
      </c>
      <c r="H1964" s="6" t="s">
        <v>24</v>
      </c>
      <c r="I1964" t="s">
        <v>275</v>
      </c>
      <c r="J1964">
        <v>0</v>
      </c>
      <c r="K1964"/>
      <c r="N1964" t="s">
        <v>36</v>
      </c>
      <c r="P1964" t="s">
        <v>1081</v>
      </c>
      <c r="Q1964" t="s">
        <v>1073</v>
      </c>
      <c r="R1964" t="s">
        <v>1073</v>
      </c>
      <c r="S1964" t="str">
        <f t="shared" si="46"/>
        <v/>
      </c>
    </row>
    <row r="1965" spans="1:19" x14ac:dyDescent="0.15">
      <c r="A1965">
        <v>1964</v>
      </c>
      <c r="B1965">
        <v>2016</v>
      </c>
      <c r="C1965" t="s">
        <v>45</v>
      </c>
      <c r="D1965" t="s">
        <v>46</v>
      </c>
      <c r="F1965" t="s">
        <v>47</v>
      </c>
      <c r="G1965" t="s">
        <v>48</v>
      </c>
      <c r="H1965" t="s">
        <v>16</v>
      </c>
      <c r="I1965" t="s">
        <v>546</v>
      </c>
      <c r="J1965">
        <v>685</v>
      </c>
      <c r="K1965"/>
      <c r="N1965" t="s">
        <v>36</v>
      </c>
      <c r="P1965">
        <v>0</v>
      </c>
      <c r="Q1965" t="s">
        <v>1073</v>
      </c>
      <c r="R1965" t="s">
        <v>1073</v>
      </c>
      <c r="S1965" t="str">
        <f t="shared" si="46"/>
        <v>NI&gt;10</v>
      </c>
    </row>
    <row r="1966" spans="1:19" x14ac:dyDescent="0.15">
      <c r="A1966">
        <v>1965</v>
      </c>
      <c r="B1966">
        <v>2016</v>
      </c>
      <c r="C1966" t="s">
        <v>218</v>
      </c>
      <c r="D1966" t="s">
        <v>219</v>
      </c>
      <c r="F1966" t="s">
        <v>23</v>
      </c>
      <c r="G1966" t="s">
        <v>23</v>
      </c>
      <c r="H1966" t="s">
        <v>16</v>
      </c>
      <c r="I1966" t="s">
        <v>548</v>
      </c>
      <c r="J1966">
        <v>525</v>
      </c>
      <c r="K1966"/>
      <c r="N1966" t="s">
        <v>36</v>
      </c>
      <c r="P1966" t="s">
        <v>1081</v>
      </c>
      <c r="Q1966" t="s">
        <v>1073</v>
      </c>
      <c r="R1966" t="s">
        <v>1073</v>
      </c>
      <c r="S1966" t="str">
        <f t="shared" si="46"/>
        <v/>
      </c>
    </row>
    <row r="1967" spans="1:19" x14ac:dyDescent="0.15">
      <c r="A1967">
        <v>1966</v>
      </c>
      <c r="B1967">
        <v>2016</v>
      </c>
      <c r="C1967" t="s">
        <v>58</v>
      </c>
      <c r="D1967" t="s">
        <v>484</v>
      </c>
      <c r="F1967" t="s">
        <v>23</v>
      </c>
      <c r="G1967" t="s">
        <v>23</v>
      </c>
      <c r="H1967" s="6" t="s">
        <v>49</v>
      </c>
      <c r="I1967" t="s">
        <v>546</v>
      </c>
      <c r="J1967">
        <v>585</v>
      </c>
      <c r="K1967"/>
      <c r="N1967" t="s">
        <v>36</v>
      </c>
      <c r="P1967" t="s">
        <v>1081</v>
      </c>
      <c r="Q1967" t="s">
        <v>1073</v>
      </c>
      <c r="R1967" t="s">
        <v>1073</v>
      </c>
      <c r="S1967" t="str">
        <f t="shared" si="46"/>
        <v/>
      </c>
    </row>
    <row r="1968" spans="1:19" x14ac:dyDescent="0.15">
      <c r="A1968">
        <v>1967</v>
      </c>
      <c r="B1968">
        <v>2016</v>
      </c>
      <c r="C1968" t="s">
        <v>460</v>
      </c>
      <c r="D1968" t="s">
        <v>901</v>
      </c>
      <c r="F1968" t="s">
        <v>23</v>
      </c>
      <c r="G1968" t="s">
        <v>23</v>
      </c>
      <c r="H1968" t="s">
        <v>71</v>
      </c>
      <c r="I1968" t="s">
        <v>548</v>
      </c>
      <c r="J1968">
        <v>1325</v>
      </c>
      <c r="K1968"/>
      <c r="N1968" t="s">
        <v>20</v>
      </c>
      <c r="P1968" t="s">
        <v>1073</v>
      </c>
      <c r="Q1968" t="s">
        <v>1073</v>
      </c>
      <c r="R1968" t="s">
        <v>1073</v>
      </c>
      <c r="S1968" t="str">
        <f t="shared" si="46"/>
        <v/>
      </c>
    </row>
    <row r="1969" spans="1:19" x14ac:dyDescent="0.15">
      <c r="A1969">
        <v>1968</v>
      </c>
      <c r="B1969">
        <v>2016</v>
      </c>
      <c r="C1969" t="s">
        <v>39</v>
      </c>
      <c r="D1969" t="s">
        <v>40</v>
      </c>
      <c r="F1969" t="s">
        <v>23</v>
      </c>
      <c r="G1969" t="s">
        <v>23</v>
      </c>
      <c r="H1969" t="s">
        <v>16</v>
      </c>
      <c r="I1969" t="s">
        <v>548</v>
      </c>
      <c r="J1969">
        <v>625</v>
      </c>
      <c r="K1969"/>
      <c r="N1969" t="s">
        <v>36</v>
      </c>
      <c r="P1969" t="s">
        <v>1081</v>
      </c>
      <c r="Q1969" t="s">
        <v>1073</v>
      </c>
      <c r="R1969" t="s">
        <v>1073</v>
      </c>
      <c r="S1969" t="str">
        <f t="shared" si="46"/>
        <v/>
      </c>
    </row>
    <row r="1970" spans="1:19" x14ac:dyDescent="0.15">
      <c r="A1970">
        <v>1969</v>
      </c>
      <c r="B1970">
        <v>2016</v>
      </c>
      <c r="C1970" t="s">
        <v>521</v>
      </c>
      <c r="D1970" t="s">
        <v>902</v>
      </c>
      <c r="F1970" t="s">
        <v>112</v>
      </c>
      <c r="G1970" t="s">
        <v>1093</v>
      </c>
      <c r="H1970" t="s">
        <v>49</v>
      </c>
      <c r="I1970" t="s">
        <v>548</v>
      </c>
      <c r="J1970">
        <v>1025</v>
      </c>
      <c r="K1970"/>
      <c r="N1970" t="s">
        <v>36</v>
      </c>
      <c r="P1970" t="s">
        <v>1073</v>
      </c>
      <c r="Q1970" t="s">
        <v>1073</v>
      </c>
      <c r="R1970" t="s">
        <v>1073</v>
      </c>
      <c r="S1970" t="str">
        <f t="shared" si="46"/>
        <v/>
      </c>
    </row>
    <row r="1971" spans="1:19" x14ac:dyDescent="0.15">
      <c r="A1971">
        <v>1970</v>
      </c>
      <c r="B1971">
        <v>2016</v>
      </c>
      <c r="C1971" t="s">
        <v>45</v>
      </c>
      <c r="D1971" t="s">
        <v>46</v>
      </c>
      <c r="F1971" t="s">
        <v>47</v>
      </c>
      <c r="G1971" t="s">
        <v>48</v>
      </c>
      <c r="H1971" t="s">
        <v>67</v>
      </c>
      <c r="I1971" t="s">
        <v>546</v>
      </c>
      <c r="J1971">
        <v>585</v>
      </c>
      <c r="K1971"/>
      <c r="N1971" t="s">
        <v>20</v>
      </c>
      <c r="P1971">
        <v>0</v>
      </c>
      <c r="Q1971" t="s">
        <v>1073</v>
      </c>
      <c r="R1971" t="s">
        <v>1073</v>
      </c>
      <c r="S1971" t="str">
        <f t="shared" si="46"/>
        <v>NI&gt;10</v>
      </c>
    </row>
    <row r="1972" spans="1:19" x14ac:dyDescent="0.15">
      <c r="A1972">
        <v>1971</v>
      </c>
      <c r="B1972">
        <v>2016</v>
      </c>
      <c r="C1972" t="s">
        <v>45</v>
      </c>
      <c r="D1972" t="s">
        <v>46</v>
      </c>
      <c r="F1972" t="s">
        <v>47</v>
      </c>
      <c r="G1972" t="s">
        <v>48</v>
      </c>
      <c r="H1972" t="s">
        <v>16</v>
      </c>
      <c r="I1972" t="s">
        <v>851</v>
      </c>
      <c r="J1972">
        <v>0</v>
      </c>
      <c r="K1972"/>
      <c r="N1972" t="s">
        <v>36</v>
      </c>
      <c r="P1972">
        <v>0</v>
      </c>
      <c r="Q1972" t="s">
        <v>1073</v>
      </c>
      <c r="R1972" t="s">
        <v>1073</v>
      </c>
      <c r="S1972" t="str">
        <f t="shared" si="46"/>
        <v>NI&gt;10</v>
      </c>
    </row>
    <row r="1973" spans="1:19" x14ac:dyDescent="0.15">
      <c r="A1973">
        <v>1972</v>
      </c>
      <c r="B1973">
        <v>2016</v>
      </c>
      <c r="C1973" t="s">
        <v>132</v>
      </c>
      <c r="D1973" t="s">
        <v>133</v>
      </c>
      <c r="F1973" t="s">
        <v>23</v>
      </c>
      <c r="G1973" t="s">
        <v>23</v>
      </c>
      <c r="H1973" t="s">
        <v>16</v>
      </c>
      <c r="I1973" t="s">
        <v>546</v>
      </c>
      <c r="J1973">
        <v>585</v>
      </c>
      <c r="K1973"/>
      <c r="N1973" t="s">
        <v>36</v>
      </c>
      <c r="P1973" t="s">
        <v>1081</v>
      </c>
      <c r="Q1973" t="s">
        <v>1073</v>
      </c>
      <c r="R1973" t="s">
        <v>1073</v>
      </c>
      <c r="S1973" t="str">
        <f t="shared" si="46"/>
        <v/>
      </c>
    </row>
    <row r="1974" spans="1:19" x14ac:dyDescent="0.15">
      <c r="A1974">
        <v>1973</v>
      </c>
      <c r="B1974">
        <v>2016</v>
      </c>
      <c r="C1974" t="s">
        <v>258</v>
      </c>
      <c r="D1974" t="s">
        <v>101</v>
      </c>
      <c r="F1974" t="s">
        <v>23</v>
      </c>
      <c r="G1974" t="s">
        <v>23</v>
      </c>
      <c r="H1974" s="6" t="s">
        <v>60</v>
      </c>
      <c r="I1974" t="s">
        <v>25</v>
      </c>
      <c r="J1974">
        <v>275</v>
      </c>
      <c r="K1974"/>
      <c r="N1974" t="s">
        <v>20</v>
      </c>
      <c r="P1974" t="s">
        <v>1081</v>
      </c>
      <c r="Q1974" t="s">
        <v>1073</v>
      </c>
      <c r="R1974" t="s">
        <v>1073</v>
      </c>
      <c r="S1974" t="str">
        <f t="shared" si="46"/>
        <v/>
      </c>
    </row>
    <row r="1975" spans="1:19" x14ac:dyDescent="0.15">
      <c r="A1975">
        <v>1974</v>
      </c>
      <c r="B1975">
        <v>2016</v>
      </c>
      <c r="C1975" t="s">
        <v>376</v>
      </c>
      <c r="D1975" t="s">
        <v>551</v>
      </c>
      <c r="E1975" t="s">
        <v>105</v>
      </c>
      <c r="F1975" t="s">
        <v>23</v>
      </c>
      <c r="G1975" t="s">
        <v>23</v>
      </c>
      <c r="H1975" s="6" t="s">
        <v>71</v>
      </c>
      <c r="I1975" t="s">
        <v>354</v>
      </c>
      <c r="J1975">
        <v>0</v>
      </c>
      <c r="K1975"/>
      <c r="N1975" t="s">
        <v>36</v>
      </c>
      <c r="P1975" t="s">
        <v>1073</v>
      </c>
      <c r="Q1975" t="s">
        <v>1073</v>
      </c>
      <c r="R1975" t="s">
        <v>1073</v>
      </c>
      <c r="S1975" t="str">
        <f t="shared" si="46"/>
        <v/>
      </c>
    </row>
    <row r="1976" spans="1:19" x14ac:dyDescent="0.15">
      <c r="A1976">
        <v>1975</v>
      </c>
      <c r="B1976">
        <v>2016</v>
      </c>
      <c r="C1976" t="s">
        <v>472</v>
      </c>
      <c r="D1976" t="s">
        <v>439</v>
      </c>
      <c r="F1976" t="s">
        <v>23</v>
      </c>
      <c r="G1976" t="s">
        <v>23</v>
      </c>
      <c r="H1976" t="s">
        <v>71</v>
      </c>
      <c r="I1976" t="s">
        <v>546</v>
      </c>
      <c r="J1976">
        <v>585</v>
      </c>
      <c r="K1976"/>
      <c r="N1976" t="s">
        <v>36</v>
      </c>
      <c r="P1976" t="s">
        <v>1073</v>
      </c>
      <c r="Q1976" t="s">
        <v>1073</v>
      </c>
      <c r="R1976" t="s">
        <v>1073</v>
      </c>
      <c r="S1976" t="str">
        <f t="shared" si="46"/>
        <v/>
      </c>
    </row>
    <row r="1977" spans="1:19" x14ac:dyDescent="0.15">
      <c r="A1977">
        <v>1976</v>
      </c>
      <c r="B1977">
        <v>2016</v>
      </c>
      <c r="C1977" t="s">
        <v>673</v>
      </c>
      <c r="D1977" t="s">
        <v>65</v>
      </c>
      <c r="F1977" t="s">
        <v>23</v>
      </c>
      <c r="G1977" t="s">
        <v>23</v>
      </c>
      <c r="H1977" s="6" t="s">
        <v>24</v>
      </c>
      <c r="I1977" t="s">
        <v>547</v>
      </c>
      <c r="J1977">
        <v>295</v>
      </c>
      <c r="K1977"/>
      <c r="N1977" t="s">
        <v>20</v>
      </c>
      <c r="P1977" t="s">
        <v>1084</v>
      </c>
      <c r="Q1977" t="s">
        <v>1073</v>
      </c>
      <c r="R1977" t="s">
        <v>1073</v>
      </c>
      <c r="S1977" t="str">
        <f t="shared" si="46"/>
        <v/>
      </c>
    </row>
    <row r="1978" spans="1:19" x14ac:dyDescent="0.15">
      <c r="A1978">
        <v>1977</v>
      </c>
      <c r="B1978">
        <v>2016</v>
      </c>
      <c r="C1978" t="s">
        <v>679</v>
      </c>
      <c r="D1978" t="s">
        <v>903</v>
      </c>
      <c r="E1978" t="s">
        <v>182</v>
      </c>
      <c r="F1978" t="s">
        <v>23</v>
      </c>
      <c r="G1978" t="s">
        <v>23</v>
      </c>
      <c r="H1978" s="6" t="s">
        <v>71</v>
      </c>
      <c r="I1978" t="s">
        <v>354</v>
      </c>
      <c r="J1978">
        <v>0</v>
      </c>
      <c r="K1978"/>
      <c r="N1978" t="s">
        <v>36</v>
      </c>
      <c r="P1978" t="s">
        <v>1073</v>
      </c>
      <c r="Q1978" t="s">
        <v>1073</v>
      </c>
      <c r="R1978" t="s">
        <v>1073</v>
      </c>
      <c r="S1978" t="str">
        <f t="shared" si="46"/>
        <v/>
      </c>
    </row>
    <row r="1979" spans="1:19" x14ac:dyDescent="0.15">
      <c r="A1979">
        <v>1978</v>
      </c>
      <c r="B1979">
        <v>2016</v>
      </c>
      <c r="C1979" t="s">
        <v>145</v>
      </c>
      <c r="D1979" t="s">
        <v>146</v>
      </c>
      <c r="F1979" t="s">
        <v>23</v>
      </c>
      <c r="G1979" t="s">
        <v>23</v>
      </c>
      <c r="H1979" t="s">
        <v>16</v>
      </c>
      <c r="I1979" t="s">
        <v>546</v>
      </c>
      <c r="J1979">
        <v>585</v>
      </c>
      <c r="K1979"/>
      <c r="N1979" t="s">
        <v>36</v>
      </c>
      <c r="P1979" t="s">
        <v>1081</v>
      </c>
      <c r="Q1979" t="s">
        <v>1073</v>
      </c>
      <c r="R1979" t="s">
        <v>1073</v>
      </c>
      <c r="S1979" t="str">
        <f t="shared" si="46"/>
        <v/>
      </c>
    </row>
    <row r="1980" spans="1:19" x14ac:dyDescent="0.15">
      <c r="A1980">
        <v>1979</v>
      </c>
      <c r="B1980">
        <v>2016</v>
      </c>
      <c r="C1980" t="s">
        <v>94</v>
      </c>
      <c r="D1980" t="s">
        <v>95</v>
      </c>
      <c r="F1980" t="s">
        <v>96</v>
      </c>
      <c r="G1980" t="s">
        <v>48</v>
      </c>
      <c r="H1980" t="s">
        <v>16</v>
      </c>
      <c r="I1980" t="s">
        <v>546</v>
      </c>
      <c r="J1980">
        <v>585</v>
      </c>
      <c r="K1980"/>
      <c r="N1980" t="s">
        <v>36</v>
      </c>
      <c r="P1980" t="s">
        <v>1073</v>
      </c>
      <c r="Q1980" t="s">
        <v>1073</v>
      </c>
      <c r="R1980" t="s">
        <v>1073</v>
      </c>
      <c r="S1980" t="str">
        <f t="shared" si="46"/>
        <v>NI&gt;10</v>
      </c>
    </row>
    <row r="1981" spans="1:19" x14ac:dyDescent="0.15">
      <c r="A1981">
        <v>1980</v>
      </c>
      <c r="B1981">
        <v>2016</v>
      </c>
      <c r="C1981" t="s">
        <v>867</v>
      </c>
      <c r="D1981" t="s">
        <v>645</v>
      </c>
      <c r="F1981" t="s">
        <v>23</v>
      </c>
      <c r="G1981" t="s">
        <v>23</v>
      </c>
      <c r="H1981" t="s">
        <v>24</v>
      </c>
      <c r="I1981" t="s">
        <v>547</v>
      </c>
      <c r="J1981">
        <v>295</v>
      </c>
      <c r="K1981"/>
      <c r="N1981" t="s">
        <v>36</v>
      </c>
      <c r="P1981" t="s">
        <v>1081</v>
      </c>
      <c r="Q1981" t="s">
        <v>1073</v>
      </c>
      <c r="R1981" t="s">
        <v>1073</v>
      </c>
      <c r="S1981" t="str">
        <f t="shared" si="46"/>
        <v/>
      </c>
    </row>
    <row r="1982" spans="1:19" x14ac:dyDescent="0.15">
      <c r="A1982">
        <v>1981</v>
      </c>
      <c r="B1982">
        <v>2016</v>
      </c>
      <c r="C1982" t="s">
        <v>116</v>
      </c>
      <c r="D1982" t="s">
        <v>468</v>
      </c>
      <c r="F1982" t="s">
        <v>23</v>
      </c>
      <c r="G1982" t="s">
        <v>23</v>
      </c>
      <c r="H1982" t="s">
        <v>24</v>
      </c>
      <c r="I1982" t="s">
        <v>275</v>
      </c>
      <c r="J1982">
        <v>0</v>
      </c>
      <c r="K1982"/>
      <c r="N1982" t="s">
        <v>20</v>
      </c>
      <c r="P1982" t="s">
        <v>1081</v>
      </c>
      <c r="Q1982" t="s">
        <v>1073</v>
      </c>
      <c r="R1982" t="s">
        <v>1073</v>
      </c>
      <c r="S1982" t="str">
        <f t="shared" si="46"/>
        <v/>
      </c>
    </row>
    <row r="1983" spans="1:19" x14ac:dyDescent="0.15">
      <c r="A1983">
        <v>1982</v>
      </c>
      <c r="B1983">
        <v>2016</v>
      </c>
      <c r="C1983" t="s">
        <v>272</v>
      </c>
      <c r="D1983" t="s">
        <v>296</v>
      </c>
      <c r="F1983" t="s">
        <v>23</v>
      </c>
      <c r="G1983" t="s">
        <v>23</v>
      </c>
      <c r="H1983" s="6" t="s">
        <v>24</v>
      </c>
      <c r="I1983" t="s">
        <v>547</v>
      </c>
      <c r="J1983">
        <v>295</v>
      </c>
      <c r="K1983"/>
      <c r="N1983" t="s">
        <v>20</v>
      </c>
      <c r="P1983" t="s">
        <v>1081</v>
      </c>
      <c r="Q1983" t="s">
        <v>1073</v>
      </c>
      <c r="R1983" t="s">
        <v>1073</v>
      </c>
      <c r="S1983" t="str">
        <f t="shared" si="46"/>
        <v/>
      </c>
    </row>
    <row r="1984" spans="1:19" x14ac:dyDescent="0.15">
      <c r="A1984">
        <v>1983</v>
      </c>
      <c r="B1984">
        <v>2016</v>
      </c>
      <c r="C1984" t="s">
        <v>321</v>
      </c>
      <c r="D1984" t="s">
        <v>277</v>
      </c>
      <c r="F1984" t="s">
        <v>23</v>
      </c>
      <c r="G1984" t="s">
        <v>23</v>
      </c>
      <c r="H1984" s="6" t="s">
        <v>24</v>
      </c>
      <c r="I1984" t="s">
        <v>547</v>
      </c>
      <c r="J1984">
        <v>295</v>
      </c>
      <c r="K1984"/>
      <c r="N1984" t="s">
        <v>20</v>
      </c>
      <c r="P1984" t="s">
        <v>1084</v>
      </c>
      <c r="Q1984" t="s">
        <v>1073</v>
      </c>
      <c r="R1984" t="s">
        <v>1073</v>
      </c>
      <c r="S1984" t="str">
        <f t="shared" si="46"/>
        <v/>
      </c>
    </row>
    <row r="1985" spans="1:19" x14ac:dyDescent="0.15">
      <c r="A1985">
        <v>1984</v>
      </c>
      <c r="B1985">
        <v>2016</v>
      </c>
      <c r="C1985" t="s">
        <v>531</v>
      </c>
      <c r="D1985" t="s">
        <v>62</v>
      </c>
      <c r="F1985" t="s">
        <v>14</v>
      </c>
      <c r="G1985" t="s">
        <v>15</v>
      </c>
      <c r="H1985" t="s">
        <v>24</v>
      </c>
      <c r="I1985" t="s">
        <v>547</v>
      </c>
      <c r="J1985">
        <v>445</v>
      </c>
      <c r="K1985"/>
      <c r="N1985" t="s">
        <v>20</v>
      </c>
      <c r="P1985" t="s">
        <v>1073</v>
      </c>
      <c r="Q1985" t="s">
        <v>1073</v>
      </c>
      <c r="R1985" t="s">
        <v>1073</v>
      </c>
      <c r="S1985" t="str">
        <f t="shared" si="46"/>
        <v/>
      </c>
    </row>
    <row r="1986" spans="1:19" x14ac:dyDescent="0.15">
      <c r="A1986">
        <v>1985</v>
      </c>
      <c r="B1986">
        <v>2016</v>
      </c>
      <c r="C1986" t="s">
        <v>845</v>
      </c>
      <c r="D1986" t="s">
        <v>846</v>
      </c>
      <c r="E1986" t="s">
        <v>147</v>
      </c>
      <c r="F1986" t="s">
        <v>23</v>
      </c>
      <c r="G1986" t="s">
        <v>23</v>
      </c>
      <c r="H1986" s="6" t="s">
        <v>49</v>
      </c>
      <c r="I1986" t="s">
        <v>547</v>
      </c>
      <c r="J1986">
        <v>295</v>
      </c>
      <c r="K1986"/>
      <c r="N1986" t="s">
        <v>36</v>
      </c>
      <c r="P1986" t="s">
        <v>1085</v>
      </c>
      <c r="Q1986" t="s">
        <v>1082</v>
      </c>
      <c r="R1986" t="s">
        <v>1073</v>
      </c>
      <c r="S1986" t="str">
        <f t="shared" ref="S1986:S2049" si="47">IF(ISNUMBER(SEARCH(F1986,$AF$12)),"","NI&gt;10")</f>
        <v/>
      </c>
    </row>
    <row r="1987" spans="1:19" x14ac:dyDescent="0.15">
      <c r="A1987">
        <v>1986</v>
      </c>
      <c r="B1987">
        <v>2016</v>
      </c>
      <c r="C1987" t="s">
        <v>904</v>
      </c>
      <c r="D1987" t="s">
        <v>905</v>
      </c>
      <c r="F1987" t="s">
        <v>23</v>
      </c>
      <c r="G1987" t="s">
        <v>23</v>
      </c>
      <c r="H1987" t="s">
        <v>16</v>
      </c>
      <c r="I1987" t="s">
        <v>546</v>
      </c>
      <c r="J1987">
        <v>685</v>
      </c>
      <c r="K1987"/>
      <c r="N1987" t="s">
        <v>36</v>
      </c>
      <c r="P1987" t="s">
        <v>1084</v>
      </c>
      <c r="Q1987" t="s">
        <v>1073</v>
      </c>
      <c r="R1987" t="s">
        <v>1073</v>
      </c>
      <c r="S1987" t="str">
        <f t="shared" si="47"/>
        <v/>
      </c>
    </row>
    <row r="1988" spans="1:19" x14ac:dyDescent="0.15">
      <c r="A1988">
        <v>1987</v>
      </c>
      <c r="B1988">
        <v>2016</v>
      </c>
      <c r="C1988" t="s">
        <v>258</v>
      </c>
      <c r="D1988" t="s">
        <v>101</v>
      </c>
      <c r="F1988" t="s">
        <v>23</v>
      </c>
      <c r="G1988" t="s">
        <v>23</v>
      </c>
      <c r="H1988" t="s">
        <v>24</v>
      </c>
      <c r="I1988" t="s">
        <v>547</v>
      </c>
      <c r="J1988">
        <v>395</v>
      </c>
      <c r="K1988"/>
      <c r="N1988" t="s">
        <v>36</v>
      </c>
      <c r="P1988" t="s">
        <v>1081</v>
      </c>
      <c r="Q1988" t="s">
        <v>1073</v>
      </c>
      <c r="R1988" t="s">
        <v>1073</v>
      </c>
      <c r="S1988" t="str">
        <f t="shared" si="47"/>
        <v/>
      </c>
    </row>
    <row r="1989" spans="1:19" x14ac:dyDescent="0.15">
      <c r="A1989">
        <v>1988</v>
      </c>
      <c r="B1989">
        <v>2016</v>
      </c>
      <c r="C1989" t="s">
        <v>272</v>
      </c>
      <c r="D1989" t="s">
        <v>296</v>
      </c>
      <c r="F1989" t="s">
        <v>23</v>
      </c>
      <c r="G1989" t="s">
        <v>23</v>
      </c>
      <c r="H1989" t="s">
        <v>24</v>
      </c>
      <c r="I1989" t="s">
        <v>25</v>
      </c>
      <c r="J1989">
        <v>275</v>
      </c>
      <c r="K1989"/>
      <c r="N1989" t="s">
        <v>36</v>
      </c>
      <c r="P1989" t="s">
        <v>1081</v>
      </c>
      <c r="Q1989" t="s">
        <v>1073</v>
      </c>
      <c r="R1989" t="s">
        <v>1073</v>
      </c>
      <c r="S1989" t="str">
        <f t="shared" si="47"/>
        <v/>
      </c>
    </row>
    <row r="1990" spans="1:19" x14ac:dyDescent="0.15">
      <c r="A1990">
        <v>1989</v>
      </c>
      <c r="B1990">
        <v>2016</v>
      </c>
      <c r="C1990" t="s">
        <v>234</v>
      </c>
      <c r="D1990" t="s">
        <v>235</v>
      </c>
      <c r="F1990" t="s">
        <v>23</v>
      </c>
      <c r="G1990" t="s">
        <v>23</v>
      </c>
      <c r="H1990" t="s">
        <v>24</v>
      </c>
      <c r="I1990" t="s">
        <v>547</v>
      </c>
      <c r="J1990">
        <v>295</v>
      </c>
      <c r="K1990"/>
      <c r="N1990" t="s">
        <v>20</v>
      </c>
      <c r="P1990" t="s">
        <v>1081</v>
      </c>
      <c r="Q1990" t="s">
        <v>1073</v>
      </c>
      <c r="R1990" t="s">
        <v>1073</v>
      </c>
      <c r="S1990" t="str">
        <f t="shared" si="47"/>
        <v/>
      </c>
    </row>
    <row r="1991" spans="1:19" x14ac:dyDescent="0.15">
      <c r="A1991">
        <v>1990</v>
      </c>
      <c r="B1991">
        <v>2016</v>
      </c>
      <c r="C1991" t="s">
        <v>247</v>
      </c>
      <c r="D1991" t="s">
        <v>248</v>
      </c>
      <c r="F1991" t="s">
        <v>23</v>
      </c>
      <c r="G1991" t="s">
        <v>23</v>
      </c>
      <c r="H1991" s="6" t="s">
        <v>24</v>
      </c>
      <c r="I1991" t="s">
        <v>25</v>
      </c>
      <c r="J1991">
        <v>275</v>
      </c>
      <c r="K1991"/>
      <c r="N1991" t="s">
        <v>36</v>
      </c>
      <c r="P1991" t="s">
        <v>1081</v>
      </c>
      <c r="Q1991" t="s">
        <v>1073</v>
      </c>
      <c r="R1991" t="s">
        <v>1073</v>
      </c>
      <c r="S1991" t="str">
        <f t="shared" si="47"/>
        <v/>
      </c>
    </row>
    <row r="1992" spans="1:19" x14ac:dyDescent="0.15">
      <c r="A1992">
        <v>1991</v>
      </c>
      <c r="B1992">
        <v>2016</v>
      </c>
      <c r="C1992" t="s">
        <v>56</v>
      </c>
      <c r="D1992" t="s">
        <v>57</v>
      </c>
      <c r="F1992" t="s">
        <v>23</v>
      </c>
      <c r="G1992" t="s">
        <v>23</v>
      </c>
      <c r="H1992" t="s">
        <v>24</v>
      </c>
      <c r="I1992" t="s">
        <v>547</v>
      </c>
      <c r="J1992">
        <v>395</v>
      </c>
      <c r="K1992"/>
      <c r="N1992" t="s">
        <v>36</v>
      </c>
      <c r="P1992" t="s">
        <v>1081</v>
      </c>
      <c r="Q1992" t="s">
        <v>1073</v>
      </c>
      <c r="R1992" t="s">
        <v>1073</v>
      </c>
      <c r="S1992" t="str">
        <f t="shared" si="47"/>
        <v/>
      </c>
    </row>
    <row r="1993" spans="1:19" x14ac:dyDescent="0.15">
      <c r="A1993">
        <v>1992</v>
      </c>
      <c r="B1993">
        <v>2016</v>
      </c>
      <c r="C1993" t="s">
        <v>817</v>
      </c>
      <c r="D1993" t="s">
        <v>750</v>
      </c>
      <c r="F1993" t="s">
        <v>360</v>
      </c>
      <c r="G1993" t="s">
        <v>43</v>
      </c>
      <c r="H1993" t="s">
        <v>16</v>
      </c>
      <c r="I1993" t="s">
        <v>546</v>
      </c>
      <c r="J1993">
        <v>585</v>
      </c>
      <c r="K1993"/>
      <c r="N1993" t="s">
        <v>36</v>
      </c>
      <c r="P1993" t="s">
        <v>1073</v>
      </c>
      <c r="Q1993" t="s">
        <v>1073</v>
      </c>
      <c r="R1993" t="s">
        <v>1073</v>
      </c>
      <c r="S1993" t="str">
        <f t="shared" si="47"/>
        <v>NI&gt;10</v>
      </c>
    </row>
    <row r="1994" spans="1:19" x14ac:dyDescent="0.15">
      <c r="A1994">
        <v>1993</v>
      </c>
      <c r="B1994">
        <v>2016</v>
      </c>
      <c r="C1994" t="s">
        <v>492</v>
      </c>
      <c r="F1994" t="s">
        <v>493</v>
      </c>
      <c r="G1994" t="s">
        <v>43</v>
      </c>
      <c r="H1994" t="s">
        <v>16</v>
      </c>
      <c r="I1994" t="s">
        <v>546</v>
      </c>
      <c r="J1994">
        <v>685</v>
      </c>
      <c r="K1994"/>
      <c r="N1994" t="s">
        <v>36</v>
      </c>
      <c r="P1994" t="s">
        <v>1073</v>
      </c>
      <c r="Q1994" t="s">
        <v>1073</v>
      </c>
      <c r="R1994" t="s">
        <v>1073</v>
      </c>
      <c r="S1994" t="str">
        <f t="shared" si="47"/>
        <v>NI&gt;10</v>
      </c>
    </row>
    <row r="1995" spans="1:19" x14ac:dyDescent="0.15">
      <c r="A1995">
        <v>1994</v>
      </c>
      <c r="B1995">
        <v>2016</v>
      </c>
      <c r="C1995" t="s">
        <v>206</v>
      </c>
      <c r="D1995" t="s">
        <v>223</v>
      </c>
      <c r="F1995" t="s">
        <v>23</v>
      </c>
      <c r="G1995" t="s">
        <v>23</v>
      </c>
      <c r="H1995" s="6" t="s">
        <v>24</v>
      </c>
      <c r="I1995" t="s">
        <v>547</v>
      </c>
      <c r="J1995">
        <v>295</v>
      </c>
      <c r="K1995"/>
      <c r="N1995" t="s">
        <v>20</v>
      </c>
      <c r="P1995" t="s">
        <v>1081</v>
      </c>
      <c r="Q1995" t="s">
        <v>1073</v>
      </c>
      <c r="R1995" t="s">
        <v>1073</v>
      </c>
      <c r="S1995" t="str">
        <f t="shared" si="47"/>
        <v/>
      </c>
    </row>
    <row r="1996" spans="1:19" x14ac:dyDescent="0.15">
      <c r="A1996">
        <v>1995</v>
      </c>
      <c r="B1996">
        <v>2016</v>
      </c>
      <c r="C1996" t="s">
        <v>906</v>
      </c>
      <c r="D1996" t="s">
        <v>907</v>
      </c>
      <c r="F1996" t="s">
        <v>23</v>
      </c>
      <c r="G1996" t="s">
        <v>23</v>
      </c>
      <c r="H1996" s="6" t="s">
        <v>63</v>
      </c>
      <c r="I1996" t="s">
        <v>546</v>
      </c>
      <c r="J1996">
        <v>685</v>
      </c>
      <c r="K1996"/>
      <c r="N1996" t="s">
        <v>36</v>
      </c>
      <c r="P1996" t="s">
        <v>1073</v>
      </c>
      <c r="Q1996" t="s">
        <v>1073</v>
      </c>
      <c r="R1996" t="s">
        <v>1073</v>
      </c>
      <c r="S1996" t="str">
        <f t="shared" si="47"/>
        <v/>
      </c>
    </row>
    <row r="1997" spans="1:19" x14ac:dyDescent="0.15">
      <c r="A1997">
        <v>1996</v>
      </c>
      <c r="B1997">
        <v>2016</v>
      </c>
      <c r="C1997" t="s">
        <v>264</v>
      </c>
      <c r="D1997" t="s">
        <v>176</v>
      </c>
      <c r="E1997" t="s">
        <v>177</v>
      </c>
      <c r="F1997" t="s">
        <v>23</v>
      </c>
      <c r="G1997" t="s">
        <v>23</v>
      </c>
      <c r="H1997" t="s">
        <v>71</v>
      </c>
      <c r="I1997" t="s">
        <v>354</v>
      </c>
      <c r="J1997">
        <v>0</v>
      </c>
      <c r="K1997"/>
      <c r="N1997" t="s">
        <v>36</v>
      </c>
      <c r="P1997" t="s">
        <v>1073</v>
      </c>
      <c r="Q1997" t="s">
        <v>1073</v>
      </c>
      <c r="R1997" t="s">
        <v>1073</v>
      </c>
      <c r="S1997" t="str">
        <f t="shared" si="47"/>
        <v/>
      </c>
    </row>
    <row r="1998" spans="1:19" x14ac:dyDescent="0.15">
      <c r="A1998">
        <v>1997</v>
      </c>
      <c r="B1998">
        <v>2016</v>
      </c>
      <c r="C1998" t="s">
        <v>255</v>
      </c>
      <c r="D1998" t="s">
        <v>293</v>
      </c>
      <c r="F1998" t="s">
        <v>23</v>
      </c>
      <c r="G1998" t="s">
        <v>23</v>
      </c>
      <c r="H1998" t="s">
        <v>49</v>
      </c>
      <c r="I1998" t="s">
        <v>547</v>
      </c>
      <c r="J1998">
        <v>545</v>
      </c>
      <c r="K1998"/>
      <c r="N1998" t="s">
        <v>36</v>
      </c>
      <c r="P1998" t="s">
        <v>1081</v>
      </c>
      <c r="Q1998" t="s">
        <v>1073</v>
      </c>
      <c r="R1998" t="s">
        <v>1073</v>
      </c>
      <c r="S1998" t="str">
        <f t="shared" si="47"/>
        <v/>
      </c>
    </row>
    <row r="1999" spans="1:19" x14ac:dyDescent="0.15">
      <c r="A1999">
        <v>1998</v>
      </c>
      <c r="B1999">
        <v>2016</v>
      </c>
      <c r="C1999" t="s">
        <v>255</v>
      </c>
      <c r="D1999" t="s">
        <v>293</v>
      </c>
      <c r="E1999" t="s">
        <v>372</v>
      </c>
      <c r="F1999" t="s">
        <v>23</v>
      </c>
      <c r="G1999" t="s">
        <v>23</v>
      </c>
      <c r="H1999" s="6" t="s">
        <v>24</v>
      </c>
      <c r="I1999" t="s">
        <v>275</v>
      </c>
      <c r="J1999">
        <v>0</v>
      </c>
      <c r="K1999"/>
      <c r="N1999" t="s">
        <v>36</v>
      </c>
      <c r="P1999" t="s">
        <v>1081</v>
      </c>
      <c r="Q1999" t="s">
        <v>1073</v>
      </c>
      <c r="R1999" t="s">
        <v>1073</v>
      </c>
      <c r="S1999" t="str">
        <f t="shared" si="47"/>
        <v/>
      </c>
    </row>
    <row r="2000" spans="1:19" x14ac:dyDescent="0.15">
      <c r="A2000">
        <v>1999</v>
      </c>
      <c r="B2000">
        <v>2016</v>
      </c>
      <c r="C2000" t="s">
        <v>272</v>
      </c>
      <c r="D2000" t="s">
        <v>273</v>
      </c>
      <c r="F2000" t="s">
        <v>23</v>
      </c>
      <c r="G2000" t="s">
        <v>23</v>
      </c>
      <c r="H2000" t="s">
        <v>24</v>
      </c>
      <c r="I2000" t="s">
        <v>25</v>
      </c>
      <c r="J2000">
        <v>275</v>
      </c>
      <c r="K2000"/>
      <c r="N2000" t="s">
        <v>36</v>
      </c>
      <c r="P2000" t="s">
        <v>1081</v>
      </c>
      <c r="Q2000" t="s">
        <v>1073</v>
      </c>
      <c r="R2000" t="s">
        <v>1073</v>
      </c>
      <c r="S2000" t="str">
        <f t="shared" si="47"/>
        <v/>
      </c>
    </row>
    <row r="2001" spans="1:19" x14ac:dyDescent="0.15">
      <c r="A2001">
        <v>2000</v>
      </c>
      <c r="B2001">
        <v>2016</v>
      </c>
      <c r="C2001" t="s">
        <v>384</v>
      </c>
      <c r="D2001" t="s">
        <v>528</v>
      </c>
      <c r="F2001" t="s">
        <v>23</v>
      </c>
      <c r="G2001" t="s">
        <v>23</v>
      </c>
      <c r="H2001" t="s">
        <v>71</v>
      </c>
      <c r="I2001" t="s">
        <v>548</v>
      </c>
      <c r="J2001">
        <v>1000</v>
      </c>
      <c r="K2001"/>
      <c r="N2001" t="s">
        <v>36</v>
      </c>
      <c r="P2001" t="s">
        <v>1073</v>
      </c>
      <c r="Q2001" t="s">
        <v>1073</v>
      </c>
      <c r="R2001" t="s">
        <v>1073</v>
      </c>
      <c r="S2001" t="str">
        <f t="shared" si="47"/>
        <v/>
      </c>
    </row>
    <row r="2002" spans="1:19" x14ac:dyDescent="0.15">
      <c r="A2002">
        <v>2001</v>
      </c>
      <c r="B2002">
        <v>2016</v>
      </c>
      <c r="C2002" t="s">
        <v>908</v>
      </c>
      <c r="D2002" t="s">
        <v>909</v>
      </c>
      <c r="F2002" t="s">
        <v>23</v>
      </c>
      <c r="G2002" t="s">
        <v>23</v>
      </c>
      <c r="H2002" s="6" t="s">
        <v>71</v>
      </c>
      <c r="I2002" t="s">
        <v>546</v>
      </c>
      <c r="J2002">
        <v>1485</v>
      </c>
      <c r="K2002"/>
      <c r="N2002" t="s">
        <v>36</v>
      </c>
      <c r="P2002" t="s">
        <v>1073</v>
      </c>
      <c r="Q2002" t="s">
        <v>1073</v>
      </c>
      <c r="R2002" t="s">
        <v>1073</v>
      </c>
      <c r="S2002" t="str">
        <f t="shared" si="47"/>
        <v/>
      </c>
    </row>
    <row r="2003" spans="1:19" x14ac:dyDescent="0.15">
      <c r="A2003">
        <v>2002</v>
      </c>
      <c r="B2003">
        <v>2016</v>
      </c>
      <c r="C2003" t="s">
        <v>429</v>
      </c>
      <c r="D2003" t="s">
        <v>430</v>
      </c>
      <c r="F2003" t="s">
        <v>23</v>
      </c>
      <c r="G2003" t="s">
        <v>23</v>
      </c>
      <c r="H2003" t="s">
        <v>63</v>
      </c>
      <c r="I2003" t="s">
        <v>546</v>
      </c>
      <c r="J2003">
        <v>585</v>
      </c>
      <c r="K2003"/>
      <c r="N2003" t="s">
        <v>36</v>
      </c>
      <c r="P2003" t="s">
        <v>1073</v>
      </c>
      <c r="Q2003" t="s">
        <v>1073</v>
      </c>
      <c r="R2003" t="s">
        <v>1073</v>
      </c>
      <c r="S2003" t="str">
        <f t="shared" si="47"/>
        <v/>
      </c>
    </row>
    <row r="2004" spans="1:19" x14ac:dyDescent="0.15">
      <c r="A2004">
        <v>2003</v>
      </c>
      <c r="B2004">
        <v>2016</v>
      </c>
      <c r="C2004" t="s">
        <v>167</v>
      </c>
      <c r="D2004" t="s">
        <v>168</v>
      </c>
      <c r="F2004" t="s">
        <v>23</v>
      </c>
      <c r="G2004" t="s">
        <v>23</v>
      </c>
      <c r="H2004" t="s">
        <v>16</v>
      </c>
      <c r="I2004" t="s">
        <v>548</v>
      </c>
      <c r="J2004">
        <v>525</v>
      </c>
      <c r="K2004"/>
      <c r="N2004" t="s">
        <v>36</v>
      </c>
      <c r="P2004" t="s">
        <v>1081</v>
      </c>
      <c r="Q2004" t="s">
        <v>1073</v>
      </c>
      <c r="R2004" t="s">
        <v>1073</v>
      </c>
      <c r="S2004" t="str">
        <f t="shared" si="47"/>
        <v/>
      </c>
    </row>
    <row r="2005" spans="1:19" x14ac:dyDescent="0.15">
      <c r="A2005">
        <v>2004</v>
      </c>
      <c r="B2005">
        <v>2016</v>
      </c>
      <c r="C2005" t="s">
        <v>258</v>
      </c>
      <c r="D2005" t="s">
        <v>101</v>
      </c>
      <c r="F2005" t="s">
        <v>23</v>
      </c>
      <c r="G2005" t="s">
        <v>23</v>
      </c>
      <c r="H2005" s="6" t="s">
        <v>24</v>
      </c>
      <c r="I2005" t="s">
        <v>547</v>
      </c>
      <c r="J2005">
        <v>995</v>
      </c>
      <c r="K2005"/>
      <c r="N2005" t="s">
        <v>20</v>
      </c>
      <c r="P2005" t="s">
        <v>1081</v>
      </c>
      <c r="Q2005" t="s">
        <v>1073</v>
      </c>
      <c r="R2005" t="s">
        <v>1073</v>
      </c>
      <c r="S2005" t="str">
        <f t="shared" si="47"/>
        <v/>
      </c>
    </row>
    <row r="2006" spans="1:19" x14ac:dyDescent="0.15">
      <c r="A2006">
        <v>2005</v>
      </c>
      <c r="B2006">
        <v>2016</v>
      </c>
      <c r="C2006" t="s">
        <v>812</v>
      </c>
      <c r="D2006" t="s">
        <v>813</v>
      </c>
      <c r="F2006" t="s">
        <v>74</v>
      </c>
      <c r="G2006" t="s">
        <v>35</v>
      </c>
      <c r="H2006" s="6" t="s">
        <v>54</v>
      </c>
      <c r="I2006" t="s">
        <v>547</v>
      </c>
      <c r="J2006">
        <v>695</v>
      </c>
      <c r="K2006"/>
      <c r="N2006" t="s">
        <v>50</v>
      </c>
      <c r="P2006" t="s">
        <v>1073</v>
      </c>
      <c r="Q2006" t="s">
        <v>1073</v>
      </c>
      <c r="R2006" t="s">
        <v>1073</v>
      </c>
      <c r="S2006" t="str">
        <f t="shared" si="47"/>
        <v/>
      </c>
    </row>
    <row r="2007" spans="1:19" x14ac:dyDescent="0.15">
      <c r="A2007">
        <v>2006</v>
      </c>
      <c r="B2007">
        <v>2016</v>
      </c>
      <c r="C2007" t="s">
        <v>258</v>
      </c>
      <c r="D2007" t="s">
        <v>101</v>
      </c>
      <c r="F2007" t="s">
        <v>23</v>
      </c>
      <c r="G2007" t="s">
        <v>23</v>
      </c>
      <c r="H2007" t="s">
        <v>24</v>
      </c>
      <c r="I2007" t="s">
        <v>25</v>
      </c>
      <c r="J2007">
        <v>275</v>
      </c>
      <c r="K2007"/>
      <c r="N2007" t="s">
        <v>36</v>
      </c>
      <c r="P2007" t="s">
        <v>1081</v>
      </c>
      <c r="Q2007" t="s">
        <v>1073</v>
      </c>
      <c r="R2007" t="s">
        <v>1073</v>
      </c>
      <c r="S2007" t="str">
        <f t="shared" si="47"/>
        <v/>
      </c>
    </row>
    <row r="2008" spans="1:19" x14ac:dyDescent="0.15">
      <c r="A2008">
        <v>2007</v>
      </c>
      <c r="B2008">
        <v>2016</v>
      </c>
      <c r="C2008" t="s">
        <v>822</v>
      </c>
      <c r="D2008" t="s">
        <v>823</v>
      </c>
      <c r="F2008" t="s">
        <v>23</v>
      </c>
      <c r="G2008" t="s">
        <v>23</v>
      </c>
      <c r="H2008" t="s">
        <v>71</v>
      </c>
      <c r="I2008" t="s">
        <v>354</v>
      </c>
      <c r="J2008">
        <v>0</v>
      </c>
      <c r="K2008"/>
      <c r="N2008" t="s">
        <v>36</v>
      </c>
      <c r="P2008" t="s">
        <v>1073</v>
      </c>
      <c r="Q2008" t="s">
        <v>1073</v>
      </c>
      <c r="R2008" t="s">
        <v>1073</v>
      </c>
      <c r="S2008" t="str">
        <f t="shared" si="47"/>
        <v/>
      </c>
    </row>
    <row r="2009" spans="1:19" x14ac:dyDescent="0.15">
      <c r="A2009">
        <v>2008</v>
      </c>
      <c r="B2009">
        <v>2016</v>
      </c>
      <c r="C2009" t="s">
        <v>910</v>
      </c>
      <c r="D2009" t="s">
        <v>78</v>
      </c>
      <c r="F2009" t="s">
        <v>78</v>
      </c>
      <c r="G2009" t="s">
        <v>35</v>
      </c>
      <c r="H2009" t="s">
        <v>49</v>
      </c>
      <c r="I2009" t="s">
        <v>548</v>
      </c>
      <c r="J2009">
        <v>625</v>
      </c>
      <c r="K2009"/>
      <c r="N2009" t="s">
        <v>36</v>
      </c>
      <c r="P2009" t="s">
        <v>1073</v>
      </c>
      <c r="Q2009" t="s">
        <v>1073</v>
      </c>
      <c r="R2009" t="s">
        <v>1073</v>
      </c>
      <c r="S2009" t="str">
        <f t="shared" si="47"/>
        <v>NI&gt;10</v>
      </c>
    </row>
    <row r="2010" spans="1:19" x14ac:dyDescent="0.15">
      <c r="A2010">
        <v>2009</v>
      </c>
      <c r="B2010">
        <v>2016</v>
      </c>
      <c r="C2010" t="s">
        <v>911</v>
      </c>
      <c r="D2010" t="s">
        <v>912</v>
      </c>
      <c r="F2010" t="s">
        <v>83</v>
      </c>
      <c r="G2010" t="s">
        <v>35</v>
      </c>
      <c r="H2010" t="s">
        <v>16</v>
      </c>
      <c r="I2010" t="s">
        <v>546</v>
      </c>
      <c r="J2010">
        <v>585</v>
      </c>
      <c r="K2010"/>
      <c r="N2010" t="s">
        <v>36</v>
      </c>
      <c r="P2010" t="s">
        <v>1073</v>
      </c>
      <c r="Q2010" t="s">
        <v>1073</v>
      </c>
      <c r="R2010" t="s">
        <v>1073</v>
      </c>
      <c r="S2010" t="str">
        <f t="shared" si="47"/>
        <v/>
      </c>
    </row>
    <row r="2011" spans="1:19" x14ac:dyDescent="0.15">
      <c r="A2011">
        <v>2010</v>
      </c>
      <c r="B2011">
        <v>2016</v>
      </c>
      <c r="C2011" t="s">
        <v>45</v>
      </c>
      <c r="D2011" t="s">
        <v>46</v>
      </c>
      <c r="F2011" t="s">
        <v>47</v>
      </c>
      <c r="G2011" t="s">
        <v>48</v>
      </c>
      <c r="H2011" t="s">
        <v>24</v>
      </c>
      <c r="I2011" t="s">
        <v>547</v>
      </c>
      <c r="J2011">
        <v>395</v>
      </c>
      <c r="K2011"/>
      <c r="N2011" t="s">
        <v>36</v>
      </c>
      <c r="P2011">
        <v>0</v>
      </c>
      <c r="Q2011" t="s">
        <v>1073</v>
      </c>
      <c r="R2011" t="s">
        <v>1073</v>
      </c>
      <c r="S2011" t="str">
        <f t="shared" si="47"/>
        <v>NI&gt;10</v>
      </c>
    </row>
    <row r="2012" spans="1:19" x14ac:dyDescent="0.15">
      <c r="A2012">
        <v>2011</v>
      </c>
      <c r="B2012">
        <v>2016</v>
      </c>
      <c r="C2012" t="s">
        <v>908</v>
      </c>
      <c r="D2012" t="s">
        <v>909</v>
      </c>
      <c r="F2012" t="s">
        <v>23</v>
      </c>
      <c r="G2012" t="s">
        <v>23</v>
      </c>
      <c r="H2012" t="s">
        <v>71</v>
      </c>
      <c r="I2012" t="s">
        <v>546</v>
      </c>
      <c r="J2012">
        <v>585</v>
      </c>
      <c r="K2012"/>
      <c r="N2012" t="s">
        <v>36</v>
      </c>
      <c r="P2012" t="s">
        <v>1073</v>
      </c>
      <c r="Q2012" t="s">
        <v>1073</v>
      </c>
      <c r="R2012" t="s">
        <v>1073</v>
      </c>
      <c r="S2012" t="str">
        <f t="shared" si="47"/>
        <v/>
      </c>
    </row>
    <row r="2013" spans="1:19" x14ac:dyDescent="0.15">
      <c r="A2013">
        <v>2012</v>
      </c>
      <c r="B2013">
        <v>2016</v>
      </c>
      <c r="C2013" t="s">
        <v>507</v>
      </c>
      <c r="D2013" t="s">
        <v>508</v>
      </c>
      <c r="F2013" t="s">
        <v>23</v>
      </c>
      <c r="G2013" t="s">
        <v>23</v>
      </c>
      <c r="H2013" t="s">
        <v>16</v>
      </c>
      <c r="I2013" t="s">
        <v>548</v>
      </c>
      <c r="J2013">
        <v>525</v>
      </c>
      <c r="K2013"/>
      <c r="N2013" t="s">
        <v>36</v>
      </c>
      <c r="P2013" t="s">
        <v>1081</v>
      </c>
      <c r="Q2013" t="s">
        <v>1073</v>
      </c>
      <c r="R2013" t="s">
        <v>1073</v>
      </c>
      <c r="S2013" t="str">
        <f t="shared" si="47"/>
        <v/>
      </c>
    </row>
    <row r="2014" spans="1:19" x14ac:dyDescent="0.15">
      <c r="A2014">
        <v>2013</v>
      </c>
      <c r="B2014">
        <v>2016</v>
      </c>
      <c r="C2014" t="s">
        <v>77</v>
      </c>
      <c r="D2014" t="s">
        <v>78</v>
      </c>
      <c r="F2014" t="s">
        <v>78</v>
      </c>
      <c r="G2014" t="s">
        <v>35</v>
      </c>
      <c r="H2014" s="6" t="s">
        <v>54</v>
      </c>
      <c r="I2014" t="s">
        <v>547</v>
      </c>
      <c r="J2014">
        <v>295</v>
      </c>
      <c r="K2014"/>
      <c r="N2014" t="s">
        <v>36</v>
      </c>
      <c r="P2014" t="s">
        <v>1073</v>
      </c>
      <c r="Q2014" t="s">
        <v>1073</v>
      </c>
      <c r="R2014" t="s">
        <v>1073</v>
      </c>
      <c r="S2014" t="str">
        <f t="shared" si="47"/>
        <v>NI&gt;10</v>
      </c>
    </row>
    <row r="2015" spans="1:19" x14ac:dyDescent="0.15">
      <c r="A2015">
        <v>2014</v>
      </c>
      <c r="B2015">
        <v>2016</v>
      </c>
      <c r="C2015" t="s">
        <v>321</v>
      </c>
      <c r="D2015" t="s">
        <v>432</v>
      </c>
      <c r="F2015" t="s">
        <v>23</v>
      </c>
      <c r="G2015" t="s">
        <v>23</v>
      </c>
      <c r="H2015" t="s">
        <v>16</v>
      </c>
      <c r="I2015" t="s">
        <v>546</v>
      </c>
      <c r="J2015">
        <v>585</v>
      </c>
      <c r="K2015"/>
      <c r="N2015" t="s">
        <v>36</v>
      </c>
      <c r="P2015" t="s">
        <v>1084</v>
      </c>
      <c r="Q2015" t="s">
        <v>1073</v>
      </c>
      <c r="R2015" t="s">
        <v>1073</v>
      </c>
      <c r="S2015" t="str">
        <f t="shared" si="47"/>
        <v/>
      </c>
    </row>
    <row r="2016" spans="1:19" x14ac:dyDescent="0.15">
      <c r="A2016">
        <v>2015</v>
      </c>
      <c r="B2016">
        <v>2016</v>
      </c>
      <c r="C2016" t="s">
        <v>75</v>
      </c>
      <c r="D2016" t="s">
        <v>76</v>
      </c>
      <c r="F2016" t="s">
        <v>23</v>
      </c>
      <c r="G2016" t="s">
        <v>23</v>
      </c>
      <c r="H2016" t="s">
        <v>24</v>
      </c>
      <c r="I2016" t="s">
        <v>25</v>
      </c>
      <c r="J2016">
        <v>275</v>
      </c>
      <c r="K2016"/>
      <c r="N2016" t="s">
        <v>20</v>
      </c>
      <c r="P2016" t="s">
        <v>1081</v>
      </c>
      <c r="Q2016" t="s">
        <v>1073</v>
      </c>
      <c r="R2016" t="s">
        <v>1073</v>
      </c>
      <c r="S2016" t="str">
        <f t="shared" si="47"/>
        <v/>
      </c>
    </row>
    <row r="2017" spans="1:19" x14ac:dyDescent="0.15">
      <c r="A2017">
        <v>2016</v>
      </c>
      <c r="B2017">
        <v>2016</v>
      </c>
      <c r="C2017" t="s">
        <v>456</v>
      </c>
      <c r="D2017" t="s">
        <v>146</v>
      </c>
      <c r="F2017" t="s">
        <v>23</v>
      </c>
      <c r="G2017" t="s">
        <v>23</v>
      </c>
      <c r="H2017" t="s">
        <v>16</v>
      </c>
      <c r="I2017" t="s">
        <v>546</v>
      </c>
      <c r="J2017">
        <v>585</v>
      </c>
      <c r="K2017"/>
      <c r="N2017" t="s">
        <v>36</v>
      </c>
      <c r="P2017" t="s">
        <v>1081</v>
      </c>
      <c r="Q2017" t="s">
        <v>1073</v>
      </c>
      <c r="R2017" t="s">
        <v>1073</v>
      </c>
      <c r="S2017" t="str">
        <f t="shared" si="47"/>
        <v/>
      </c>
    </row>
    <row r="2018" spans="1:19" x14ac:dyDescent="0.15">
      <c r="A2018">
        <v>2017</v>
      </c>
      <c r="B2018">
        <v>2016</v>
      </c>
      <c r="C2018" t="s">
        <v>507</v>
      </c>
      <c r="D2018" t="s">
        <v>508</v>
      </c>
      <c r="F2018" t="s">
        <v>23</v>
      </c>
      <c r="G2018" t="s">
        <v>23</v>
      </c>
      <c r="H2018" t="s">
        <v>24</v>
      </c>
      <c r="I2018" t="s">
        <v>547</v>
      </c>
      <c r="J2018">
        <v>295</v>
      </c>
      <c r="K2018"/>
      <c r="N2018" t="s">
        <v>20</v>
      </c>
      <c r="P2018" t="s">
        <v>1081</v>
      </c>
      <c r="Q2018" t="s">
        <v>1073</v>
      </c>
      <c r="R2018" t="s">
        <v>1073</v>
      </c>
      <c r="S2018" t="str">
        <f t="shared" si="47"/>
        <v/>
      </c>
    </row>
    <row r="2019" spans="1:19" x14ac:dyDescent="0.15">
      <c r="A2019">
        <v>2018</v>
      </c>
      <c r="B2019">
        <v>2016</v>
      </c>
      <c r="C2019" t="s">
        <v>913</v>
      </c>
      <c r="D2019" t="s">
        <v>327</v>
      </c>
      <c r="F2019" t="s">
        <v>14</v>
      </c>
      <c r="G2019" t="s">
        <v>15</v>
      </c>
      <c r="H2019" t="s">
        <v>71</v>
      </c>
      <c r="I2019" t="s">
        <v>546</v>
      </c>
      <c r="J2019">
        <v>585</v>
      </c>
      <c r="K2019"/>
      <c r="N2019" t="s">
        <v>36</v>
      </c>
      <c r="P2019" t="s">
        <v>1073</v>
      </c>
      <c r="Q2019" t="s">
        <v>1073</v>
      </c>
      <c r="R2019" t="s">
        <v>1073</v>
      </c>
      <c r="S2019" t="str">
        <f t="shared" si="47"/>
        <v/>
      </c>
    </row>
    <row r="2020" spans="1:19" x14ac:dyDescent="0.15">
      <c r="A2020">
        <v>2019</v>
      </c>
      <c r="B2020">
        <v>2016</v>
      </c>
      <c r="C2020" t="s">
        <v>679</v>
      </c>
      <c r="F2020" t="s">
        <v>23</v>
      </c>
      <c r="G2020" t="s">
        <v>23</v>
      </c>
      <c r="H2020" s="6" t="s">
        <v>71</v>
      </c>
      <c r="I2020" t="s">
        <v>354</v>
      </c>
      <c r="J2020">
        <v>0</v>
      </c>
      <c r="K2020"/>
      <c r="N2020" t="s">
        <v>36</v>
      </c>
      <c r="P2020" t="s">
        <v>1073</v>
      </c>
      <c r="Q2020" t="s">
        <v>1073</v>
      </c>
      <c r="R2020" t="s">
        <v>1073</v>
      </c>
      <c r="S2020" t="str">
        <f t="shared" si="47"/>
        <v/>
      </c>
    </row>
    <row r="2021" spans="1:19" x14ac:dyDescent="0.15">
      <c r="A2021">
        <v>2020</v>
      </c>
      <c r="B2021">
        <v>2016</v>
      </c>
      <c r="C2021" t="s">
        <v>518</v>
      </c>
      <c r="D2021" t="s">
        <v>286</v>
      </c>
      <c r="F2021" t="s">
        <v>23</v>
      </c>
      <c r="G2021" t="s">
        <v>23</v>
      </c>
      <c r="H2021" t="s">
        <v>63</v>
      </c>
      <c r="I2021" t="s">
        <v>548</v>
      </c>
      <c r="J2021">
        <v>525</v>
      </c>
      <c r="K2021"/>
      <c r="N2021" t="s">
        <v>36</v>
      </c>
      <c r="P2021" t="s">
        <v>1073</v>
      </c>
      <c r="Q2021" t="s">
        <v>1073</v>
      </c>
      <c r="R2021" t="s">
        <v>1073</v>
      </c>
      <c r="S2021" t="str">
        <f t="shared" si="47"/>
        <v/>
      </c>
    </row>
    <row r="2022" spans="1:19" x14ac:dyDescent="0.15">
      <c r="A2022">
        <v>2021</v>
      </c>
      <c r="B2022">
        <v>2016</v>
      </c>
      <c r="C2022" t="s">
        <v>321</v>
      </c>
      <c r="D2022" t="s">
        <v>277</v>
      </c>
      <c r="F2022" t="s">
        <v>23</v>
      </c>
      <c r="G2022" t="s">
        <v>23</v>
      </c>
      <c r="H2022" t="s">
        <v>16</v>
      </c>
      <c r="I2022" t="s">
        <v>546</v>
      </c>
      <c r="J2022">
        <v>585</v>
      </c>
      <c r="K2022"/>
      <c r="N2022" t="s">
        <v>36</v>
      </c>
      <c r="P2022" t="s">
        <v>1084</v>
      </c>
      <c r="Q2022" t="s">
        <v>1073</v>
      </c>
      <c r="R2022" t="s">
        <v>1073</v>
      </c>
      <c r="S2022" t="str">
        <f t="shared" si="47"/>
        <v/>
      </c>
    </row>
    <row r="2023" spans="1:19" x14ac:dyDescent="0.15">
      <c r="A2023">
        <v>2022</v>
      </c>
      <c r="B2023">
        <v>2016</v>
      </c>
      <c r="C2023" t="s">
        <v>304</v>
      </c>
      <c r="D2023" t="s">
        <v>305</v>
      </c>
      <c r="F2023" t="s">
        <v>23</v>
      </c>
      <c r="G2023" t="s">
        <v>23</v>
      </c>
      <c r="H2023" s="6" t="s">
        <v>24</v>
      </c>
      <c r="I2023" t="s">
        <v>547</v>
      </c>
      <c r="J2023">
        <v>295</v>
      </c>
      <c r="K2023"/>
      <c r="N2023" t="s">
        <v>20</v>
      </c>
      <c r="P2023" t="s">
        <v>1084</v>
      </c>
      <c r="Q2023" t="s">
        <v>1073</v>
      </c>
      <c r="R2023" t="s">
        <v>1073</v>
      </c>
      <c r="S2023" t="str">
        <f t="shared" si="47"/>
        <v/>
      </c>
    </row>
    <row r="2024" spans="1:19" x14ac:dyDescent="0.15">
      <c r="A2024">
        <v>2023</v>
      </c>
      <c r="B2024">
        <v>2016</v>
      </c>
      <c r="C2024" t="s">
        <v>321</v>
      </c>
      <c r="D2024" t="s">
        <v>277</v>
      </c>
      <c r="F2024" t="s">
        <v>23</v>
      </c>
      <c r="G2024" t="s">
        <v>23</v>
      </c>
      <c r="H2024" s="6" t="s">
        <v>24</v>
      </c>
      <c r="I2024" t="s">
        <v>547</v>
      </c>
      <c r="J2024">
        <v>295</v>
      </c>
      <c r="K2024"/>
      <c r="N2024" t="s">
        <v>36</v>
      </c>
      <c r="P2024" t="s">
        <v>1084</v>
      </c>
      <c r="Q2024" t="s">
        <v>1073</v>
      </c>
      <c r="R2024" t="s">
        <v>1073</v>
      </c>
      <c r="S2024" t="str">
        <f t="shared" si="47"/>
        <v/>
      </c>
    </row>
    <row r="2025" spans="1:19" x14ac:dyDescent="0.15">
      <c r="A2025">
        <v>2024</v>
      </c>
      <c r="B2025">
        <v>2016</v>
      </c>
      <c r="C2025" t="s">
        <v>130</v>
      </c>
      <c r="F2025" t="s">
        <v>23</v>
      </c>
      <c r="G2025" t="s">
        <v>23</v>
      </c>
      <c r="H2025" t="s">
        <v>71</v>
      </c>
      <c r="I2025" t="s">
        <v>548</v>
      </c>
      <c r="J2025">
        <v>525</v>
      </c>
      <c r="K2025"/>
      <c r="N2025" t="s">
        <v>36</v>
      </c>
      <c r="P2025" t="s">
        <v>1073</v>
      </c>
      <c r="Q2025" t="s">
        <v>1073</v>
      </c>
      <c r="R2025" t="s">
        <v>1073</v>
      </c>
      <c r="S2025" t="str">
        <f t="shared" si="47"/>
        <v/>
      </c>
    </row>
    <row r="2026" spans="1:19" x14ac:dyDescent="0.15">
      <c r="A2026">
        <v>2025</v>
      </c>
      <c r="B2026">
        <v>2016</v>
      </c>
      <c r="C2026" t="s">
        <v>245</v>
      </c>
      <c r="D2026" t="s">
        <v>246</v>
      </c>
      <c r="F2026" t="s">
        <v>23</v>
      </c>
      <c r="G2026" t="s">
        <v>23</v>
      </c>
      <c r="H2026" t="s">
        <v>63</v>
      </c>
      <c r="I2026" t="s">
        <v>546</v>
      </c>
      <c r="J2026">
        <v>585</v>
      </c>
      <c r="K2026"/>
      <c r="N2026" t="s">
        <v>36</v>
      </c>
      <c r="P2026">
        <v>0</v>
      </c>
      <c r="Q2026" t="s">
        <v>1073</v>
      </c>
      <c r="R2026" t="s">
        <v>1073</v>
      </c>
      <c r="S2026" t="str">
        <f t="shared" si="47"/>
        <v/>
      </c>
    </row>
    <row r="2027" spans="1:19" x14ac:dyDescent="0.15">
      <c r="A2027">
        <v>2026</v>
      </c>
      <c r="B2027">
        <v>2016</v>
      </c>
      <c r="C2027" t="s">
        <v>75</v>
      </c>
      <c r="D2027" t="s">
        <v>76</v>
      </c>
      <c r="F2027" t="s">
        <v>23</v>
      </c>
      <c r="G2027" t="s">
        <v>23</v>
      </c>
      <c r="H2027" t="s">
        <v>16</v>
      </c>
      <c r="I2027" t="s">
        <v>546</v>
      </c>
      <c r="J2027">
        <v>585</v>
      </c>
      <c r="K2027"/>
      <c r="N2027" t="s">
        <v>36</v>
      </c>
      <c r="P2027" t="s">
        <v>1081</v>
      </c>
      <c r="Q2027" t="s">
        <v>1073</v>
      </c>
      <c r="R2027" t="s">
        <v>1073</v>
      </c>
      <c r="S2027" t="str">
        <f t="shared" si="47"/>
        <v/>
      </c>
    </row>
    <row r="2028" spans="1:19" x14ac:dyDescent="0.15">
      <c r="A2028">
        <v>2027</v>
      </c>
      <c r="B2028">
        <v>2016</v>
      </c>
      <c r="C2028" t="s">
        <v>45</v>
      </c>
      <c r="D2028" t="s">
        <v>46</v>
      </c>
      <c r="F2028" t="s">
        <v>47</v>
      </c>
      <c r="G2028" t="s">
        <v>48</v>
      </c>
      <c r="H2028" s="6" t="s">
        <v>24</v>
      </c>
      <c r="I2028" t="s">
        <v>547</v>
      </c>
      <c r="J2028">
        <v>545</v>
      </c>
      <c r="K2028"/>
      <c r="N2028" t="s">
        <v>36</v>
      </c>
      <c r="P2028">
        <v>0</v>
      </c>
      <c r="Q2028" t="s">
        <v>1073</v>
      </c>
      <c r="R2028" t="s">
        <v>1073</v>
      </c>
      <c r="S2028" t="str">
        <f t="shared" si="47"/>
        <v>NI&gt;10</v>
      </c>
    </row>
    <row r="2029" spans="1:19" x14ac:dyDescent="0.15">
      <c r="A2029">
        <v>2028</v>
      </c>
      <c r="B2029">
        <v>2016</v>
      </c>
      <c r="C2029" t="s">
        <v>258</v>
      </c>
      <c r="D2029" t="s">
        <v>101</v>
      </c>
      <c r="F2029" t="s">
        <v>23</v>
      </c>
      <c r="G2029" t="s">
        <v>23</v>
      </c>
      <c r="H2029" t="s">
        <v>24</v>
      </c>
      <c r="I2029" t="s">
        <v>25</v>
      </c>
      <c r="J2029">
        <v>275</v>
      </c>
      <c r="K2029"/>
      <c r="N2029" t="s">
        <v>36</v>
      </c>
      <c r="P2029" t="s">
        <v>1081</v>
      </c>
      <c r="Q2029" t="s">
        <v>1073</v>
      </c>
      <c r="R2029" t="s">
        <v>1073</v>
      </c>
      <c r="S2029" t="str">
        <f t="shared" si="47"/>
        <v/>
      </c>
    </row>
    <row r="2030" spans="1:19" x14ac:dyDescent="0.15">
      <c r="A2030">
        <v>2029</v>
      </c>
      <c r="B2030">
        <v>2016</v>
      </c>
      <c r="C2030" t="s">
        <v>258</v>
      </c>
      <c r="D2030" t="s">
        <v>101</v>
      </c>
      <c r="F2030" t="s">
        <v>23</v>
      </c>
      <c r="G2030" t="s">
        <v>23</v>
      </c>
      <c r="H2030" s="6" t="s">
        <v>24</v>
      </c>
      <c r="I2030" t="s">
        <v>25</v>
      </c>
      <c r="J2030">
        <v>375</v>
      </c>
      <c r="K2030"/>
      <c r="N2030" t="s">
        <v>36</v>
      </c>
      <c r="P2030" t="s">
        <v>1081</v>
      </c>
      <c r="Q2030" t="s">
        <v>1073</v>
      </c>
      <c r="R2030" t="s">
        <v>1073</v>
      </c>
      <c r="S2030" t="str">
        <f t="shared" si="47"/>
        <v/>
      </c>
    </row>
    <row r="2031" spans="1:19" x14ac:dyDescent="0.15">
      <c r="A2031">
        <v>2030</v>
      </c>
      <c r="B2031">
        <v>2016</v>
      </c>
      <c r="C2031" t="s">
        <v>889</v>
      </c>
      <c r="D2031" t="s">
        <v>82</v>
      </c>
      <c r="F2031" t="s">
        <v>83</v>
      </c>
      <c r="G2031" t="s">
        <v>35</v>
      </c>
      <c r="H2031" t="s">
        <v>16</v>
      </c>
      <c r="I2031" t="s">
        <v>546</v>
      </c>
      <c r="J2031">
        <v>685</v>
      </c>
      <c r="K2031"/>
      <c r="N2031" t="s">
        <v>36</v>
      </c>
      <c r="P2031" t="s">
        <v>1073</v>
      </c>
      <c r="Q2031" t="s">
        <v>1073</v>
      </c>
      <c r="R2031" t="s">
        <v>1073</v>
      </c>
      <c r="S2031" t="str">
        <f t="shared" si="47"/>
        <v/>
      </c>
    </row>
    <row r="2032" spans="1:19" x14ac:dyDescent="0.15">
      <c r="A2032">
        <v>2031</v>
      </c>
      <c r="B2032">
        <v>2016</v>
      </c>
      <c r="C2032" t="s">
        <v>914</v>
      </c>
      <c r="D2032" t="s">
        <v>915</v>
      </c>
      <c r="F2032" t="s">
        <v>112</v>
      </c>
      <c r="G2032" t="s">
        <v>1093</v>
      </c>
      <c r="H2032" t="s">
        <v>49</v>
      </c>
      <c r="I2032" t="s">
        <v>546</v>
      </c>
      <c r="J2032">
        <v>685</v>
      </c>
      <c r="K2032"/>
      <c r="N2032" t="s">
        <v>36</v>
      </c>
      <c r="P2032" t="s">
        <v>1073</v>
      </c>
      <c r="Q2032" t="s">
        <v>1073</v>
      </c>
      <c r="R2032" t="s">
        <v>1073</v>
      </c>
      <c r="S2032" t="str">
        <f t="shared" si="47"/>
        <v/>
      </c>
    </row>
    <row r="2033" spans="1:19" x14ac:dyDescent="0.15">
      <c r="A2033">
        <v>2032</v>
      </c>
      <c r="B2033">
        <v>2016</v>
      </c>
      <c r="C2033" t="s">
        <v>916</v>
      </c>
      <c r="D2033" t="s">
        <v>917</v>
      </c>
      <c r="F2033" t="s">
        <v>23</v>
      </c>
      <c r="G2033" t="s">
        <v>23</v>
      </c>
      <c r="H2033" s="6" t="s">
        <v>71</v>
      </c>
      <c r="I2033" t="s">
        <v>354</v>
      </c>
      <c r="J2033">
        <v>0</v>
      </c>
      <c r="K2033"/>
      <c r="N2033" t="s">
        <v>36</v>
      </c>
      <c r="P2033" t="s">
        <v>1073</v>
      </c>
      <c r="Q2033" t="s">
        <v>1073</v>
      </c>
      <c r="R2033" t="s">
        <v>1073</v>
      </c>
      <c r="S2033" t="str">
        <f t="shared" si="47"/>
        <v/>
      </c>
    </row>
    <row r="2034" spans="1:19" x14ac:dyDescent="0.15">
      <c r="A2034">
        <v>2033</v>
      </c>
      <c r="B2034">
        <v>2016</v>
      </c>
      <c r="C2034" t="s">
        <v>889</v>
      </c>
      <c r="D2034" t="s">
        <v>82</v>
      </c>
      <c r="F2034" t="s">
        <v>83</v>
      </c>
      <c r="G2034" t="s">
        <v>35</v>
      </c>
      <c r="H2034" t="s">
        <v>16</v>
      </c>
      <c r="I2034" t="s">
        <v>547</v>
      </c>
      <c r="J2034">
        <v>395</v>
      </c>
      <c r="K2034"/>
      <c r="N2034" t="s">
        <v>20</v>
      </c>
      <c r="P2034" t="s">
        <v>1073</v>
      </c>
      <c r="Q2034" t="s">
        <v>1073</v>
      </c>
      <c r="R2034" t="s">
        <v>1073</v>
      </c>
      <c r="S2034" t="str">
        <f t="shared" si="47"/>
        <v/>
      </c>
    </row>
    <row r="2035" spans="1:19" x14ac:dyDescent="0.15">
      <c r="A2035">
        <v>2034</v>
      </c>
      <c r="B2035">
        <v>2016</v>
      </c>
      <c r="C2035" t="s">
        <v>266</v>
      </c>
      <c r="D2035" t="s">
        <v>308</v>
      </c>
      <c r="F2035" t="s">
        <v>23</v>
      </c>
      <c r="G2035" t="s">
        <v>23</v>
      </c>
      <c r="H2035" t="s">
        <v>24</v>
      </c>
      <c r="I2035" t="s">
        <v>275</v>
      </c>
      <c r="J2035">
        <v>0</v>
      </c>
      <c r="K2035"/>
      <c r="N2035" t="s">
        <v>20</v>
      </c>
      <c r="P2035" t="s">
        <v>1081</v>
      </c>
      <c r="Q2035" t="s">
        <v>1073</v>
      </c>
      <c r="R2035" t="s">
        <v>1073</v>
      </c>
      <c r="S2035" t="str">
        <f t="shared" si="47"/>
        <v/>
      </c>
    </row>
    <row r="2036" spans="1:19" x14ac:dyDescent="0.15">
      <c r="A2036">
        <v>2035</v>
      </c>
      <c r="B2036">
        <v>2016</v>
      </c>
      <c r="C2036" t="s">
        <v>79</v>
      </c>
      <c r="D2036" t="s">
        <v>78</v>
      </c>
      <c r="F2036" t="s">
        <v>78</v>
      </c>
      <c r="G2036" t="s">
        <v>35</v>
      </c>
      <c r="H2036" t="s">
        <v>16</v>
      </c>
      <c r="I2036" t="s">
        <v>546</v>
      </c>
      <c r="J2036">
        <v>685</v>
      </c>
      <c r="K2036"/>
      <c r="N2036" t="s">
        <v>20</v>
      </c>
      <c r="P2036" t="s">
        <v>1073</v>
      </c>
      <c r="Q2036" t="s">
        <v>1073</v>
      </c>
      <c r="R2036" t="s">
        <v>1073</v>
      </c>
      <c r="S2036" t="str">
        <f t="shared" si="47"/>
        <v>NI&gt;10</v>
      </c>
    </row>
    <row r="2037" spans="1:19" x14ac:dyDescent="0.15">
      <c r="A2037">
        <v>2036</v>
      </c>
      <c r="B2037">
        <v>2016</v>
      </c>
      <c r="C2037" t="s">
        <v>588</v>
      </c>
      <c r="D2037" t="s">
        <v>589</v>
      </c>
      <c r="F2037" t="s">
        <v>23</v>
      </c>
      <c r="G2037" t="s">
        <v>23</v>
      </c>
      <c r="H2037" t="s">
        <v>63</v>
      </c>
      <c r="I2037" t="s">
        <v>546</v>
      </c>
      <c r="J2037">
        <v>650</v>
      </c>
      <c r="K2037"/>
      <c r="N2037" t="s">
        <v>20</v>
      </c>
      <c r="P2037" t="s">
        <v>1073</v>
      </c>
      <c r="Q2037" t="s">
        <v>1073</v>
      </c>
      <c r="R2037" t="s">
        <v>1073</v>
      </c>
      <c r="S2037" t="str">
        <f t="shared" si="47"/>
        <v/>
      </c>
    </row>
    <row r="2038" spans="1:19" x14ac:dyDescent="0.15">
      <c r="A2038">
        <v>2037</v>
      </c>
      <c r="B2038">
        <v>2016</v>
      </c>
      <c r="C2038" t="s">
        <v>45</v>
      </c>
      <c r="D2038" t="s">
        <v>46</v>
      </c>
      <c r="F2038" t="s">
        <v>47</v>
      </c>
      <c r="G2038" t="s">
        <v>48</v>
      </c>
      <c r="H2038" s="6" t="s">
        <v>49</v>
      </c>
      <c r="I2038" t="s">
        <v>354</v>
      </c>
      <c r="J2038">
        <v>0</v>
      </c>
      <c r="K2038"/>
      <c r="N2038" t="s">
        <v>20</v>
      </c>
      <c r="P2038">
        <v>0</v>
      </c>
      <c r="Q2038" t="s">
        <v>1073</v>
      </c>
      <c r="R2038" t="s">
        <v>1073</v>
      </c>
      <c r="S2038" t="str">
        <f t="shared" si="47"/>
        <v>NI&gt;10</v>
      </c>
    </row>
    <row r="2039" spans="1:19" x14ac:dyDescent="0.15">
      <c r="A2039">
        <v>2038</v>
      </c>
      <c r="B2039">
        <v>2016</v>
      </c>
      <c r="C2039" t="s">
        <v>804</v>
      </c>
      <c r="D2039" t="s">
        <v>918</v>
      </c>
      <c r="F2039" t="s">
        <v>83</v>
      </c>
      <c r="G2039" t="s">
        <v>35</v>
      </c>
      <c r="H2039" t="s">
        <v>71</v>
      </c>
      <c r="I2039" t="s">
        <v>546</v>
      </c>
      <c r="J2039">
        <v>685</v>
      </c>
      <c r="K2039"/>
      <c r="N2039" t="s">
        <v>50</v>
      </c>
      <c r="P2039" t="s">
        <v>1073</v>
      </c>
      <c r="Q2039" t="s">
        <v>1073</v>
      </c>
      <c r="R2039" t="s">
        <v>1073</v>
      </c>
      <c r="S2039" t="str">
        <f t="shared" si="47"/>
        <v/>
      </c>
    </row>
    <row r="2040" spans="1:19" x14ac:dyDescent="0.15">
      <c r="A2040">
        <v>2039</v>
      </c>
      <c r="B2040">
        <v>2016</v>
      </c>
      <c r="C2040" t="s">
        <v>797</v>
      </c>
      <c r="D2040" t="s">
        <v>919</v>
      </c>
      <c r="F2040" t="s">
        <v>23</v>
      </c>
      <c r="G2040" t="s">
        <v>23</v>
      </c>
      <c r="H2040" s="6" t="s">
        <v>71</v>
      </c>
      <c r="I2040" t="s">
        <v>546</v>
      </c>
      <c r="J2040">
        <v>685</v>
      </c>
      <c r="K2040"/>
      <c r="N2040" t="s">
        <v>36</v>
      </c>
      <c r="P2040" t="s">
        <v>1073</v>
      </c>
      <c r="Q2040" t="s">
        <v>1073</v>
      </c>
      <c r="R2040" t="s">
        <v>1073</v>
      </c>
      <c r="S2040" t="str">
        <f t="shared" si="47"/>
        <v/>
      </c>
    </row>
    <row r="2041" spans="1:19" x14ac:dyDescent="0.15">
      <c r="A2041">
        <v>2040</v>
      </c>
      <c r="B2041">
        <v>2016</v>
      </c>
      <c r="C2041" t="s">
        <v>820</v>
      </c>
      <c r="D2041" t="s">
        <v>821</v>
      </c>
      <c r="F2041" t="s">
        <v>23</v>
      </c>
      <c r="G2041" t="s">
        <v>23</v>
      </c>
      <c r="H2041" t="s">
        <v>71</v>
      </c>
      <c r="I2041" t="s">
        <v>546</v>
      </c>
      <c r="J2041">
        <v>585</v>
      </c>
      <c r="K2041"/>
      <c r="N2041" t="s">
        <v>36</v>
      </c>
      <c r="P2041" t="s">
        <v>1073</v>
      </c>
      <c r="Q2041" t="s">
        <v>1073</v>
      </c>
      <c r="R2041" t="s">
        <v>1073</v>
      </c>
      <c r="S2041" t="str">
        <f t="shared" si="47"/>
        <v/>
      </c>
    </row>
    <row r="2042" spans="1:19" x14ac:dyDescent="0.15">
      <c r="A2042">
        <v>2041</v>
      </c>
      <c r="B2042">
        <v>2016</v>
      </c>
      <c r="C2042" t="s">
        <v>110</v>
      </c>
      <c r="D2042" t="s">
        <v>735</v>
      </c>
      <c r="F2042" t="s">
        <v>23</v>
      </c>
      <c r="G2042" t="s">
        <v>23</v>
      </c>
      <c r="H2042" t="s">
        <v>16</v>
      </c>
      <c r="I2042" t="s">
        <v>25</v>
      </c>
      <c r="J2042">
        <v>275</v>
      </c>
      <c r="K2042"/>
      <c r="N2042" t="s">
        <v>36</v>
      </c>
      <c r="P2042" t="s">
        <v>1081</v>
      </c>
      <c r="Q2042" t="s">
        <v>1073</v>
      </c>
      <c r="R2042" t="s">
        <v>1073</v>
      </c>
      <c r="S2042" t="str">
        <f t="shared" si="47"/>
        <v/>
      </c>
    </row>
    <row r="2043" spans="1:19" x14ac:dyDescent="0.15">
      <c r="A2043">
        <v>2042</v>
      </c>
      <c r="B2043">
        <v>2016</v>
      </c>
      <c r="C2043" t="s">
        <v>21</v>
      </c>
      <c r="D2043" t="s">
        <v>22</v>
      </c>
      <c r="F2043" t="s">
        <v>23</v>
      </c>
      <c r="G2043" t="s">
        <v>23</v>
      </c>
      <c r="H2043" s="6" t="s">
        <v>24</v>
      </c>
      <c r="I2043" t="s">
        <v>547</v>
      </c>
      <c r="J2043">
        <v>295</v>
      </c>
      <c r="K2043"/>
      <c r="N2043" t="s">
        <v>36</v>
      </c>
      <c r="P2043" t="s">
        <v>1081</v>
      </c>
      <c r="Q2043" t="s">
        <v>1073</v>
      </c>
      <c r="R2043" t="s">
        <v>1073</v>
      </c>
      <c r="S2043" t="str">
        <f t="shared" si="47"/>
        <v/>
      </c>
    </row>
    <row r="2044" spans="1:19" x14ac:dyDescent="0.15">
      <c r="A2044">
        <v>2043</v>
      </c>
      <c r="B2044">
        <v>2016</v>
      </c>
      <c r="C2044" t="s">
        <v>363</v>
      </c>
      <c r="D2044" t="s">
        <v>168</v>
      </c>
      <c r="F2044" t="s">
        <v>23</v>
      </c>
      <c r="G2044" t="s">
        <v>23</v>
      </c>
      <c r="H2044" t="s">
        <v>71</v>
      </c>
      <c r="I2044" t="s">
        <v>548</v>
      </c>
      <c r="J2044">
        <v>625</v>
      </c>
      <c r="K2044"/>
      <c r="N2044" t="s">
        <v>36</v>
      </c>
      <c r="P2044" t="s">
        <v>1073</v>
      </c>
      <c r="Q2044" t="s">
        <v>1073</v>
      </c>
      <c r="R2044" t="s">
        <v>1073</v>
      </c>
      <c r="S2044" t="str">
        <f t="shared" si="47"/>
        <v/>
      </c>
    </row>
    <row r="2045" spans="1:19" x14ac:dyDescent="0.15">
      <c r="A2045">
        <v>2044</v>
      </c>
      <c r="B2045">
        <v>2016</v>
      </c>
      <c r="C2045" t="s">
        <v>56</v>
      </c>
      <c r="D2045" t="s">
        <v>57</v>
      </c>
      <c r="F2045" t="s">
        <v>23</v>
      </c>
      <c r="G2045" t="s">
        <v>23</v>
      </c>
      <c r="H2045" t="s">
        <v>16</v>
      </c>
      <c r="I2045" t="s">
        <v>546</v>
      </c>
      <c r="J2045">
        <v>585</v>
      </c>
      <c r="K2045"/>
      <c r="N2045" t="s">
        <v>36</v>
      </c>
      <c r="P2045" t="s">
        <v>1081</v>
      </c>
      <c r="Q2045" t="s">
        <v>1073</v>
      </c>
      <c r="R2045" t="s">
        <v>1073</v>
      </c>
      <c r="S2045" t="str">
        <f t="shared" si="47"/>
        <v/>
      </c>
    </row>
    <row r="2046" spans="1:19" x14ac:dyDescent="0.15">
      <c r="A2046">
        <v>2045</v>
      </c>
      <c r="B2046">
        <v>2016</v>
      </c>
      <c r="C2046" t="s">
        <v>920</v>
      </c>
      <c r="D2046" t="s">
        <v>921</v>
      </c>
      <c r="F2046" t="s">
        <v>23</v>
      </c>
      <c r="G2046" t="s">
        <v>23</v>
      </c>
      <c r="H2046" t="s">
        <v>24</v>
      </c>
      <c r="I2046" t="s">
        <v>547</v>
      </c>
      <c r="J2046">
        <v>395</v>
      </c>
      <c r="K2046"/>
      <c r="N2046" t="s">
        <v>20</v>
      </c>
      <c r="P2046" t="s">
        <v>1081</v>
      </c>
      <c r="Q2046" t="s">
        <v>1073</v>
      </c>
      <c r="R2046" t="s">
        <v>1073</v>
      </c>
      <c r="S2046" t="str">
        <f t="shared" si="47"/>
        <v/>
      </c>
    </row>
    <row r="2047" spans="1:19" x14ac:dyDescent="0.15">
      <c r="A2047">
        <v>2046</v>
      </c>
      <c r="B2047">
        <v>2016</v>
      </c>
      <c r="C2047" t="s">
        <v>255</v>
      </c>
      <c r="D2047" t="s">
        <v>922</v>
      </c>
      <c r="F2047" t="s">
        <v>23</v>
      </c>
      <c r="G2047" t="s">
        <v>23</v>
      </c>
      <c r="H2047" t="s">
        <v>24</v>
      </c>
      <c r="I2047" t="s">
        <v>547</v>
      </c>
      <c r="J2047">
        <v>395</v>
      </c>
      <c r="K2047"/>
      <c r="N2047" t="s">
        <v>20</v>
      </c>
      <c r="P2047" t="s">
        <v>1081</v>
      </c>
      <c r="Q2047" t="s">
        <v>1073</v>
      </c>
      <c r="R2047" t="s">
        <v>1073</v>
      </c>
      <c r="S2047" t="str">
        <f t="shared" si="47"/>
        <v/>
      </c>
    </row>
    <row r="2048" spans="1:19" x14ac:dyDescent="0.15">
      <c r="A2048">
        <v>2047</v>
      </c>
      <c r="B2048">
        <v>2016</v>
      </c>
      <c r="C2048" t="s">
        <v>873</v>
      </c>
      <c r="D2048" t="s">
        <v>327</v>
      </c>
      <c r="F2048" t="s">
        <v>14</v>
      </c>
      <c r="G2048" t="s">
        <v>15</v>
      </c>
      <c r="H2048" t="s">
        <v>71</v>
      </c>
      <c r="I2048" t="s">
        <v>546</v>
      </c>
      <c r="J2048">
        <v>685</v>
      </c>
      <c r="K2048"/>
      <c r="N2048" t="s">
        <v>50</v>
      </c>
      <c r="P2048" t="s">
        <v>1073</v>
      </c>
      <c r="Q2048" t="s">
        <v>1073</v>
      </c>
      <c r="R2048" t="s">
        <v>1073</v>
      </c>
      <c r="S2048" t="str">
        <f t="shared" si="47"/>
        <v/>
      </c>
    </row>
    <row r="2049" spans="1:19" x14ac:dyDescent="0.15">
      <c r="A2049">
        <v>2048</v>
      </c>
      <c r="B2049">
        <v>2016</v>
      </c>
      <c r="C2049" t="s">
        <v>812</v>
      </c>
      <c r="F2049" t="s">
        <v>74</v>
      </c>
      <c r="G2049" t="s">
        <v>35</v>
      </c>
      <c r="H2049" t="s">
        <v>24</v>
      </c>
      <c r="I2049" t="s">
        <v>547</v>
      </c>
      <c r="J2049">
        <v>695</v>
      </c>
      <c r="K2049"/>
      <c r="N2049" t="s">
        <v>50</v>
      </c>
      <c r="P2049" t="s">
        <v>1073</v>
      </c>
      <c r="Q2049" t="s">
        <v>1073</v>
      </c>
      <c r="R2049" t="s">
        <v>1073</v>
      </c>
      <c r="S2049" t="str">
        <f t="shared" si="47"/>
        <v/>
      </c>
    </row>
    <row r="2050" spans="1:19" x14ac:dyDescent="0.15">
      <c r="A2050">
        <v>2049</v>
      </c>
      <c r="B2050">
        <v>2016</v>
      </c>
      <c r="C2050" t="s">
        <v>255</v>
      </c>
      <c r="D2050" t="s">
        <v>293</v>
      </c>
      <c r="F2050" t="s">
        <v>23</v>
      </c>
      <c r="G2050" t="s">
        <v>23</v>
      </c>
      <c r="H2050" s="6" t="s">
        <v>24</v>
      </c>
      <c r="I2050" t="s">
        <v>547</v>
      </c>
      <c r="J2050">
        <v>295</v>
      </c>
      <c r="K2050"/>
      <c r="N2050" t="s">
        <v>36</v>
      </c>
      <c r="P2050" t="s">
        <v>1081</v>
      </c>
      <c r="Q2050" t="s">
        <v>1073</v>
      </c>
      <c r="R2050" t="s">
        <v>1073</v>
      </c>
      <c r="S2050" t="str">
        <f t="shared" ref="S2050:S2113" si="48">IF(ISNUMBER(SEARCH(F2050,$AF$12)),"","NI&gt;10")</f>
        <v/>
      </c>
    </row>
    <row r="2051" spans="1:19" x14ac:dyDescent="0.15">
      <c r="A2051">
        <v>2050</v>
      </c>
      <c r="B2051">
        <v>2016</v>
      </c>
      <c r="C2051" t="s">
        <v>81</v>
      </c>
      <c r="D2051" t="s">
        <v>82</v>
      </c>
      <c r="F2051" t="s">
        <v>83</v>
      </c>
      <c r="G2051" t="s">
        <v>35</v>
      </c>
      <c r="H2051" t="s">
        <v>71</v>
      </c>
      <c r="I2051" t="s">
        <v>546</v>
      </c>
      <c r="J2051">
        <v>1135</v>
      </c>
      <c r="K2051"/>
      <c r="N2051" t="s">
        <v>36</v>
      </c>
      <c r="P2051" t="s">
        <v>1073</v>
      </c>
      <c r="Q2051" t="s">
        <v>1073</v>
      </c>
      <c r="R2051" t="s">
        <v>1073</v>
      </c>
      <c r="S2051" t="str">
        <f t="shared" si="48"/>
        <v/>
      </c>
    </row>
    <row r="2052" spans="1:19" x14ac:dyDescent="0.15">
      <c r="A2052">
        <v>2051</v>
      </c>
      <c r="B2052">
        <v>2016</v>
      </c>
      <c r="C2052" t="s">
        <v>116</v>
      </c>
      <c r="D2052" t="s">
        <v>468</v>
      </c>
      <c r="F2052" t="s">
        <v>23</v>
      </c>
      <c r="G2052" t="s">
        <v>23</v>
      </c>
      <c r="H2052" t="s">
        <v>24</v>
      </c>
      <c r="I2052" t="s">
        <v>547</v>
      </c>
      <c r="J2052">
        <v>295</v>
      </c>
      <c r="K2052"/>
      <c r="N2052" t="s">
        <v>20</v>
      </c>
      <c r="P2052" t="s">
        <v>1081</v>
      </c>
      <c r="Q2052" t="s">
        <v>1073</v>
      </c>
      <c r="R2052" t="s">
        <v>1073</v>
      </c>
      <c r="S2052" t="str">
        <f t="shared" si="48"/>
        <v/>
      </c>
    </row>
    <row r="2053" spans="1:19" x14ac:dyDescent="0.15">
      <c r="A2053">
        <v>2052</v>
      </c>
      <c r="B2053">
        <v>2016</v>
      </c>
      <c r="C2053" t="s">
        <v>214</v>
      </c>
      <c r="D2053" t="s">
        <v>715</v>
      </c>
      <c r="F2053" t="s">
        <v>23</v>
      </c>
      <c r="G2053" t="s">
        <v>23</v>
      </c>
      <c r="H2053" t="s">
        <v>67</v>
      </c>
      <c r="I2053" t="s">
        <v>547</v>
      </c>
      <c r="J2053">
        <v>295</v>
      </c>
      <c r="K2053"/>
      <c r="N2053" t="s">
        <v>20</v>
      </c>
      <c r="P2053" t="s">
        <v>1081</v>
      </c>
      <c r="Q2053" t="s">
        <v>1073</v>
      </c>
      <c r="R2053" t="s">
        <v>1073</v>
      </c>
      <c r="S2053" t="str">
        <f t="shared" si="48"/>
        <v/>
      </c>
    </row>
    <row r="2054" spans="1:19" x14ac:dyDescent="0.15">
      <c r="A2054">
        <v>2053</v>
      </c>
      <c r="B2054">
        <v>2016</v>
      </c>
      <c r="C2054" t="s">
        <v>77</v>
      </c>
      <c r="D2054" t="s">
        <v>78</v>
      </c>
      <c r="F2054" t="s">
        <v>78</v>
      </c>
      <c r="G2054" t="s">
        <v>35</v>
      </c>
      <c r="H2054" s="7" t="s">
        <v>54</v>
      </c>
      <c r="I2054" t="s">
        <v>546</v>
      </c>
      <c r="J2054">
        <v>685</v>
      </c>
      <c r="K2054"/>
      <c r="N2054" t="s">
        <v>50</v>
      </c>
      <c r="P2054" t="s">
        <v>1073</v>
      </c>
      <c r="Q2054" t="s">
        <v>1073</v>
      </c>
      <c r="R2054" t="s">
        <v>1073</v>
      </c>
      <c r="S2054" t="str">
        <f t="shared" si="48"/>
        <v>NI&gt;10</v>
      </c>
    </row>
    <row r="2055" spans="1:19" x14ac:dyDescent="0.15">
      <c r="A2055">
        <v>2054</v>
      </c>
      <c r="B2055">
        <v>2016</v>
      </c>
      <c r="C2055" t="s">
        <v>440</v>
      </c>
      <c r="D2055" t="s">
        <v>441</v>
      </c>
      <c r="F2055" t="s">
        <v>23</v>
      </c>
      <c r="G2055" t="s">
        <v>23</v>
      </c>
      <c r="H2055" t="s">
        <v>71</v>
      </c>
      <c r="I2055" t="s">
        <v>546</v>
      </c>
      <c r="J2055">
        <v>685</v>
      </c>
      <c r="K2055"/>
      <c r="N2055" t="s">
        <v>36</v>
      </c>
      <c r="P2055" t="s">
        <v>1073</v>
      </c>
      <c r="Q2055" t="s">
        <v>1073</v>
      </c>
      <c r="R2055" t="s">
        <v>1073</v>
      </c>
      <c r="S2055" t="str">
        <f t="shared" si="48"/>
        <v/>
      </c>
    </row>
    <row r="2056" spans="1:19" x14ac:dyDescent="0.15">
      <c r="A2056">
        <v>2055</v>
      </c>
      <c r="B2056">
        <v>2016</v>
      </c>
      <c r="C2056" t="s">
        <v>77</v>
      </c>
      <c r="D2056" t="s">
        <v>78</v>
      </c>
      <c r="F2056" t="s">
        <v>78</v>
      </c>
      <c r="G2056" t="s">
        <v>35</v>
      </c>
      <c r="H2056" s="6" t="s">
        <v>24</v>
      </c>
      <c r="I2056" t="s">
        <v>547</v>
      </c>
      <c r="J2056">
        <v>395</v>
      </c>
      <c r="K2056"/>
      <c r="N2056" t="s">
        <v>20</v>
      </c>
      <c r="P2056" t="s">
        <v>1073</v>
      </c>
      <c r="Q2056" t="s">
        <v>1073</v>
      </c>
      <c r="R2056" t="s">
        <v>1073</v>
      </c>
      <c r="S2056" t="str">
        <f t="shared" si="48"/>
        <v>NI&gt;10</v>
      </c>
    </row>
    <row r="2057" spans="1:19" x14ac:dyDescent="0.15">
      <c r="A2057">
        <v>2056</v>
      </c>
      <c r="B2057">
        <v>2016</v>
      </c>
      <c r="C2057" t="s">
        <v>81</v>
      </c>
      <c r="D2057" t="s">
        <v>82</v>
      </c>
      <c r="F2057" t="s">
        <v>83</v>
      </c>
      <c r="G2057" t="s">
        <v>35</v>
      </c>
      <c r="H2057" t="s">
        <v>71</v>
      </c>
      <c r="I2057" t="s">
        <v>354</v>
      </c>
      <c r="J2057">
        <v>550</v>
      </c>
      <c r="K2057"/>
      <c r="N2057" t="s">
        <v>50</v>
      </c>
      <c r="P2057" t="s">
        <v>1073</v>
      </c>
      <c r="Q2057" t="s">
        <v>1073</v>
      </c>
      <c r="R2057" t="s">
        <v>1073</v>
      </c>
      <c r="S2057" t="str">
        <f t="shared" si="48"/>
        <v/>
      </c>
    </row>
    <row r="2058" spans="1:19" x14ac:dyDescent="0.15">
      <c r="A2058">
        <v>2057</v>
      </c>
      <c r="B2058">
        <v>2016</v>
      </c>
      <c r="C2058" t="s">
        <v>541</v>
      </c>
      <c r="D2058" t="s">
        <v>923</v>
      </c>
      <c r="E2058" t="s">
        <v>349</v>
      </c>
      <c r="F2058" t="s">
        <v>23</v>
      </c>
      <c r="G2058" t="s">
        <v>23</v>
      </c>
      <c r="H2058" s="6" t="s">
        <v>71</v>
      </c>
      <c r="I2058" t="s">
        <v>354</v>
      </c>
      <c r="J2058">
        <v>0</v>
      </c>
      <c r="K2058"/>
      <c r="N2058" t="s">
        <v>36</v>
      </c>
      <c r="P2058" t="s">
        <v>1073</v>
      </c>
      <c r="Q2058" t="s">
        <v>1073</v>
      </c>
      <c r="R2058" t="s">
        <v>1073</v>
      </c>
      <c r="S2058" t="str">
        <f t="shared" si="48"/>
        <v/>
      </c>
    </row>
    <row r="2059" spans="1:19" x14ac:dyDescent="0.15">
      <c r="A2059">
        <v>2058</v>
      </c>
      <c r="B2059">
        <v>2016</v>
      </c>
      <c r="C2059" t="s">
        <v>45</v>
      </c>
      <c r="D2059" t="s">
        <v>473</v>
      </c>
      <c r="F2059" t="s">
        <v>47</v>
      </c>
      <c r="G2059" t="s">
        <v>48</v>
      </c>
      <c r="H2059" s="6" t="s">
        <v>49</v>
      </c>
      <c r="I2059" t="s">
        <v>546</v>
      </c>
      <c r="J2059">
        <v>1335</v>
      </c>
      <c r="K2059"/>
      <c r="N2059" t="s">
        <v>36</v>
      </c>
      <c r="P2059">
        <v>0</v>
      </c>
      <c r="Q2059" t="s">
        <v>1073</v>
      </c>
      <c r="R2059" t="s">
        <v>1073</v>
      </c>
      <c r="S2059" t="str">
        <f t="shared" si="48"/>
        <v>NI&gt;10</v>
      </c>
    </row>
    <row r="2060" spans="1:19" x14ac:dyDescent="0.15">
      <c r="A2060">
        <v>2059</v>
      </c>
      <c r="B2060">
        <v>2016</v>
      </c>
      <c r="C2060" t="s">
        <v>206</v>
      </c>
      <c r="D2060" t="s">
        <v>924</v>
      </c>
      <c r="F2060" t="s">
        <v>23</v>
      </c>
      <c r="G2060" t="s">
        <v>23</v>
      </c>
      <c r="H2060" s="6" t="s">
        <v>24</v>
      </c>
      <c r="I2060" t="s">
        <v>25</v>
      </c>
      <c r="J2060">
        <v>275</v>
      </c>
      <c r="K2060"/>
      <c r="N2060" t="s">
        <v>36</v>
      </c>
      <c r="P2060" t="s">
        <v>1081</v>
      </c>
      <c r="Q2060" t="s">
        <v>1073</v>
      </c>
      <c r="R2060" t="s">
        <v>1073</v>
      </c>
      <c r="S2060" t="str">
        <f t="shared" si="48"/>
        <v/>
      </c>
    </row>
    <row r="2061" spans="1:19" x14ac:dyDescent="0.15">
      <c r="A2061">
        <v>2060</v>
      </c>
      <c r="B2061">
        <v>2016</v>
      </c>
      <c r="C2061" t="s">
        <v>911</v>
      </c>
      <c r="D2061" t="s">
        <v>912</v>
      </c>
      <c r="F2061" t="s">
        <v>83</v>
      </c>
      <c r="G2061" t="s">
        <v>35</v>
      </c>
      <c r="H2061" s="7" t="s">
        <v>54</v>
      </c>
      <c r="I2061" t="s">
        <v>546</v>
      </c>
      <c r="J2061">
        <v>585</v>
      </c>
      <c r="K2061"/>
      <c r="N2061" t="s">
        <v>50</v>
      </c>
      <c r="P2061" t="s">
        <v>1073</v>
      </c>
      <c r="Q2061" t="s">
        <v>1073</v>
      </c>
      <c r="R2061" t="s">
        <v>1073</v>
      </c>
      <c r="S2061" t="str">
        <f t="shared" si="48"/>
        <v/>
      </c>
    </row>
    <row r="2062" spans="1:19" x14ac:dyDescent="0.15">
      <c r="A2062">
        <v>2061</v>
      </c>
      <c r="B2062">
        <v>2016</v>
      </c>
      <c r="C2062" t="s">
        <v>363</v>
      </c>
      <c r="D2062" t="s">
        <v>168</v>
      </c>
      <c r="F2062" t="s">
        <v>23</v>
      </c>
      <c r="G2062" t="s">
        <v>23</v>
      </c>
      <c r="H2062" t="s">
        <v>71</v>
      </c>
      <c r="I2062" t="s">
        <v>546</v>
      </c>
      <c r="J2062">
        <v>685</v>
      </c>
      <c r="K2062"/>
      <c r="N2062" t="s">
        <v>50</v>
      </c>
      <c r="P2062" t="s">
        <v>1073</v>
      </c>
      <c r="Q2062" t="s">
        <v>1073</v>
      </c>
      <c r="R2062" t="s">
        <v>1073</v>
      </c>
      <c r="S2062" t="str">
        <f t="shared" si="48"/>
        <v/>
      </c>
    </row>
    <row r="2063" spans="1:19" x14ac:dyDescent="0.15">
      <c r="A2063">
        <v>2062</v>
      </c>
      <c r="B2063">
        <v>2016</v>
      </c>
      <c r="C2063" t="s">
        <v>130</v>
      </c>
      <c r="D2063" t="s">
        <v>215</v>
      </c>
      <c r="F2063" t="s">
        <v>23</v>
      </c>
      <c r="G2063" t="s">
        <v>23</v>
      </c>
      <c r="H2063" t="s">
        <v>71</v>
      </c>
      <c r="I2063" t="s">
        <v>546</v>
      </c>
      <c r="J2063">
        <v>685</v>
      </c>
      <c r="K2063"/>
      <c r="N2063" t="s">
        <v>36</v>
      </c>
      <c r="P2063" t="s">
        <v>1073</v>
      </c>
      <c r="Q2063" t="s">
        <v>1073</v>
      </c>
      <c r="R2063" t="s">
        <v>1073</v>
      </c>
      <c r="S2063" t="str">
        <f t="shared" si="48"/>
        <v/>
      </c>
    </row>
    <row r="2064" spans="1:19" x14ac:dyDescent="0.15">
      <c r="A2064">
        <v>2063</v>
      </c>
      <c r="B2064">
        <v>2016</v>
      </c>
      <c r="C2064" t="s">
        <v>621</v>
      </c>
      <c r="D2064" t="s">
        <v>622</v>
      </c>
      <c r="F2064" t="s">
        <v>83</v>
      </c>
      <c r="G2064" t="s">
        <v>35</v>
      </c>
      <c r="H2064" s="6" t="s">
        <v>54</v>
      </c>
      <c r="I2064" t="s">
        <v>547</v>
      </c>
      <c r="J2064">
        <v>295</v>
      </c>
      <c r="K2064"/>
      <c r="N2064" t="s">
        <v>36</v>
      </c>
      <c r="P2064" t="s">
        <v>1073</v>
      </c>
      <c r="Q2064" t="s">
        <v>1073</v>
      </c>
      <c r="R2064" t="s">
        <v>1073</v>
      </c>
      <c r="S2064" t="str">
        <f t="shared" si="48"/>
        <v/>
      </c>
    </row>
    <row r="2065" spans="1:19" x14ac:dyDescent="0.15">
      <c r="A2065">
        <v>2064</v>
      </c>
      <c r="B2065">
        <v>2016</v>
      </c>
      <c r="C2065" t="s">
        <v>81</v>
      </c>
      <c r="D2065" t="s">
        <v>82</v>
      </c>
      <c r="F2065" t="s">
        <v>83</v>
      </c>
      <c r="G2065" t="s">
        <v>35</v>
      </c>
      <c r="H2065" t="s">
        <v>71</v>
      </c>
      <c r="I2065" t="s">
        <v>546</v>
      </c>
      <c r="J2065">
        <v>1135</v>
      </c>
      <c r="K2065"/>
      <c r="N2065" t="s">
        <v>50</v>
      </c>
      <c r="P2065" t="s">
        <v>1073</v>
      </c>
      <c r="Q2065" t="s">
        <v>1073</v>
      </c>
      <c r="R2065" t="s">
        <v>1073</v>
      </c>
      <c r="S2065" t="str">
        <f t="shared" si="48"/>
        <v/>
      </c>
    </row>
    <row r="2066" spans="1:19" x14ac:dyDescent="0.15">
      <c r="A2066">
        <v>2065</v>
      </c>
      <c r="B2066">
        <v>2016</v>
      </c>
      <c r="C2066" t="s">
        <v>258</v>
      </c>
      <c r="D2066" t="s">
        <v>101</v>
      </c>
      <c r="F2066" t="s">
        <v>23</v>
      </c>
      <c r="G2066" t="s">
        <v>23</v>
      </c>
      <c r="H2066" s="6" t="s">
        <v>24</v>
      </c>
      <c r="I2066" t="s">
        <v>547</v>
      </c>
      <c r="J2066">
        <v>295</v>
      </c>
      <c r="K2066"/>
      <c r="N2066" t="s">
        <v>20</v>
      </c>
      <c r="P2066" t="s">
        <v>1081</v>
      </c>
      <c r="Q2066" t="s">
        <v>1073</v>
      </c>
      <c r="R2066" t="s">
        <v>1073</v>
      </c>
      <c r="S2066" t="str">
        <f t="shared" si="48"/>
        <v/>
      </c>
    </row>
    <row r="2067" spans="1:19" x14ac:dyDescent="0.15">
      <c r="A2067">
        <v>2066</v>
      </c>
      <c r="B2067">
        <v>2016</v>
      </c>
      <c r="F2067" t="s">
        <v>50</v>
      </c>
      <c r="G2067" t="s">
        <v>50</v>
      </c>
      <c r="H2067" s="6" t="s">
        <v>54</v>
      </c>
      <c r="I2067" t="s">
        <v>550</v>
      </c>
      <c r="J2067">
        <v>0</v>
      </c>
      <c r="K2067"/>
      <c r="N2067" t="s">
        <v>20</v>
      </c>
      <c r="P2067" t="s">
        <v>1073</v>
      </c>
      <c r="Q2067" t="s">
        <v>1073</v>
      </c>
      <c r="R2067" t="s">
        <v>1073</v>
      </c>
      <c r="S2067" t="str">
        <f t="shared" si="48"/>
        <v/>
      </c>
    </row>
    <row r="2068" spans="1:19" x14ac:dyDescent="0.15">
      <c r="A2068">
        <v>2067</v>
      </c>
      <c r="B2068">
        <v>2016</v>
      </c>
      <c r="C2068" t="s">
        <v>39</v>
      </c>
      <c r="D2068" t="s">
        <v>40</v>
      </c>
      <c r="F2068" t="s">
        <v>23</v>
      </c>
      <c r="G2068" t="s">
        <v>23</v>
      </c>
      <c r="H2068" s="6" t="s">
        <v>24</v>
      </c>
      <c r="I2068" t="s">
        <v>547</v>
      </c>
      <c r="J2068">
        <v>295</v>
      </c>
      <c r="K2068"/>
      <c r="N2068" t="s">
        <v>36</v>
      </c>
      <c r="P2068" t="s">
        <v>1081</v>
      </c>
      <c r="Q2068" t="s">
        <v>1073</v>
      </c>
      <c r="R2068" t="s">
        <v>1073</v>
      </c>
      <c r="S2068" t="str">
        <f t="shared" si="48"/>
        <v/>
      </c>
    </row>
    <row r="2069" spans="1:19" x14ac:dyDescent="0.15">
      <c r="A2069">
        <v>2068</v>
      </c>
      <c r="B2069">
        <v>2016</v>
      </c>
      <c r="C2069" t="s">
        <v>621</v>
      </c>
      <c r="D2069" t="s">
        <v>811</v>
      </c>
      <c r="F2069" t="s">
        <v>83</v>
      </c>
      <c r="G2069" t="s">
        <v>35</v>
      </c>
      <c r="H2069" t="s">
        <v>16</v>
      </c>
      <c r="I2069" t="s">
        <v>546</v>
      </c>
      <c r="J2069">
        <v>735</v>
      </c>
      <c r="K2069"/>
      <c r="N2069" t="s">
        <v>36</v>
      </c>
      <c r="P2069" t="s">
        <v>1073</v>
      </c>
      <c r="Q2069" t="s">
        <v>1073</v>
      </c>
      <c r="R2069" t="s">
        <v>1073</v>
      </c>
      <c r="S2069" t="str">
        <f t="shared" si="48"/>
        <v/>
      </c>
    </row>
    <row r="2070" spans="1:19" x14ac:dyDescent="0.15">
      <c r="A2070">
        <v>2069</v>
      </c>
      <c r="B2070">
        <v>2016</v>
      </c>
      <c r="C2070" t="s">
        <v>81</v>
      </c>
      <c r="D2070" t="s">
        <v>82</v>
      </c>
      <c r="F2070" t="s">
        <v>83</v>
      </c>
      <c r="G2070" t="s">
        <v>35</v>
      </c>
      <c r="H2070" s="6" t="s">
        <v>71</v>
      </c>
      <c r="I2070" t="s">
        <v>354</v>
      </c>
      <c r="J2070">
        <v>0</v>
      </c>
      <c r="K2070"/>
      <c r="N2070" t="s">
        <v>20</v>
      </c>
      <c r="P2070" t="s">
        <v>1073</v>
      </c>
      <c r="Q2070" t="s">
        <v>1073</v>
      </c>
      <c r="R2070" t="s">
        <v>1073</v>
      </c>
      <c r="S2070" t="str">
        <f t="shared" si="48"/>
        <v/>
      </c>
    </row>
    <row r="2071" spans="1:19" x14ac:dyDescent="0.15">
      <c r="A2071">
        <v>2070</v>
      </c>
      <c r="B2071">
        <v>2016</v>
      </c>
      <c r="C2071" t="s">
        <v>81</v>
      </c>
      <c r="D2071" t="s">
        <v>82</v>
      </c>
      <c r="F2071" t="s">
        <v>83</v>
      </c>
      <c r="G2071" t="s">
        <v>35</v>
      </c>
      <c r="H2071" t="s">
        <v>71</v>
      </c>
      <c r="I2071" t="s">
        <v>546</v>
      </c>
      <c r="J2071">
        <v>685</v>
      </c>
      <c r="K2071"/>
      <c r="N2071" t="s">
        <v>20</v>
      </c>
      <c r="P2071" t="s">
        <v>1073</v>
      </c>
      <c r="Q2071" t="s">
        <v>1073</v>
      </c>
      <c r="R2071" t="s">
        <v>1073</v>
      </c>
      <c r="S2071" t="str">
        <f t="shared" si="48"/>
        <v/>
      </c>
    </row>
    <row r="2072" spans="1:19" x14ac:dyDescent="0.15">
      <c r="A2072">
        <v>2071</v>
      </c>
      <c r="B2072">
        <v>2016</v>
      </c>
      <c r="C2072" t="s">
        <v>674</v>
      </c>
      <c r="D2072" t="s">
        <v>380</v>
      </c>
      <c r="F2072" t="s">
        <v>23</v>
      </c>
      <c r="G2072" t="s">
        <v>23</v>
      </c>
      <c r="H2072" t="s">
        <v>71</v>
      </c>
      <c r="I2072" t="s">
        <v>546</v>
      </c>
      <c r="J2072">
        <v>1335</v>
      </c>
      <c r="K2072"/>
      <c r="N2072" t="s">
        <v>36</v>
      </c>
      <c r="P2072" t="s">
        <v>1073</v>
      </c>
      <c r="Q2072" t="s">
        <v>1073</v>
      </c>
      <c r="R2072" t="s">
        <v>1073</v>
      </c>
      <c r="S2072" t="str">
        <f t="shared" si="48"/>
        <v/>
      </c>
    </row>
    <row r="2073" spans="1:19" x14ac:dyDescent="0.15">
      <c r="A2073">
        <v>2072</v>
      </c>
      <c r="B2073">
        <v>2016</v>
      </c>
      <c r="C2073" t="s">
        <v>925</v>
      </c>
      <c r="D2073" t="s">
        <v>589</v>
      </c>
      <c r="E2073" t="s">
        <v>372</v>
      </c>
      <c r="F2073" t="s">
        <v>23</v>
      </c>
      <c r="G2073" t="s">
        <v>23</v>
      </c>
      <c r="H2073" t="s">
        <v>71</v>
      </c>
      <c r="I2073" t="s">
        <v>550</v>
      </c>
      <c r="J2073">
        <v>0</v>
      </c>
      <c r="K2073"/>
      <c r="N2073" t="s">
        <v>36</v>
      </c>
      <c r="P2073" t="s">
        <v>1073</v>
      </c>
      <c r="Q2073" t="s">
        <v>1073</v>
      </c>
      <c r="R2073" t="s">
        <v>1073</v>
      </c>
      <c r="S2073" t="str">
        <f t="shared" si="48"/>
        <v/>
      </c>
    </row>
    <row r="2074" spans="1:19" x14ac:dyDescent="0.15">
      <c r="A2074">
        <v>2073</v>
      </c>
      <c r="B2074">
        <v>2016</v>
      </c>
      <c r="C2074" t="s">
        <v>820</v>
      </c>
      <c r="D2074" t="s">
        <v>926</v>
      </c>
      <c r="F2074" t="s">
        <v>23</v>
      </c>
      <c r="G2074" t="s">
        <v>23</v>
      </c>
      <c r="H2074" t="s">
        <v>71</v>
      </c>
      <c r="I2074" t="s">
        <v>546</v>
      </c>
      <c r="J2074">
        <v>585</v>
      </c>
      <c r="K2074"/>
      <c r="N2074" t="s">
        <v>50</v>
      </c>
      <c r="P2074" t="s">
        <v>1073</v>
      </c>
      <c r="Q2074" t="s">
        <v>1073</v>
      </c>
      <c r="R2074" t="s">
        <v>1073</v>
      </c>
      <c r="S2074" t="str">
        <f t="shared" si="48"/>
        <v/>
      </c>
    </row>
    <row r="2075" spans="1:19" x14ac:dyDescent="0.15">
      <c r="A2075">
        <v>2074</v>
      </c>
      <c r="B2075">
        <v>2016</v>
      </c>
      <c r="C2075" t="s">
        <v>100</v>
      </c>
      <c r="D2075" t="s">
        <v>101</v>
      </c>
      <c r="F2075" t="s">
        <v>23</v>
      </c>
      <c r="G2075" t="s">
        <v>23</v>
      </c>
      <c r="H2075" t="s">
        <v>24</v>
      </c>
      <c r="I2075" t="s">
        <v>547</v>
      </c>
      <c r="J2075">
        <v>295</v>
      </c>
      <c r="K2075"/>
      <c r="N2075" t="s">
        <v>20</v>
      </c>
      <c r="P2075" t="s">
        <v>1073</v>
      </c>
      <c r="Q2075" t="s">
        <v>1073</v>
      </c>
      <c r="R2075" t="s">
        <v>1073</v>
      </c>
      <c r="S2075" t="str">
        <f t="shared" si="48"/>
        <v/>
      </c>
    </row>
    <row r="2076" spans="1:19" x14ac:dyDescent="0.15">
      <c r="A2076">
        <v>2075</v>
      </c>
      <c r="B2076">
        <v>2016</v>
      </c>
      <c r="C2076" t="s">
        <v>206</v>
      </c>
      <c r="D2076" t="s">
        <v>223</v>
      </c>
      <c r="F2076" t="s">
        <v>23</v>
      </c>
      <c r="G2076" t="s">
        <v>23</v>
      </c>
      <c r="H2076" t="s">
        <v>24</v>
      </c>
      <c r="I2076" t="s">
        <v>547</v>
      </c>
      <c r="J2076">
        <v>295</v>
      </c>
      <c r="K2076"/>
      <c r="N2076" t="s">
        <v>36</v>
      </c>
      <c r="P2076" t="s">
        <v>1081</v>
      </c>
      <c r="Q2076" t="s">
        <v>1073</v>
      </c>
      <c r="R2076" t="s">
        <v>1073</v>
      </c>
      <c r="S2076" t="str">
        <f t="shared" si="48"/>
        <v/>
      </c>
    </row>
    <row r="2077" spans="1:19" x14ac:dyDescent="0.15">
      <c r="A2077">
        <v>2076</v>
      </c>
      <c r="B2077">
        <v>2016</v>
      </c>
      <c r="C2077" t="s">
        <v>889</v>
      </c>
      <c r="D2077" t="s">
        <v>82</v>
      </c>
      <c r="F2077" t="s">
        <v>83</v>
      </c>
      <c r="G2077" t="s">
        <v>35</v>
      </c>
      <c r="H2077" t="s">
        <v>16</v>
      </c>
      <c r="I2077" t="s">
        <v>546</v>
      </c>
      <c r="J2077">
        <v>585</v>
      </c>
      <c r="K2077"/>
      <c r="N2077" t="s">
        <v>36</v>
      </c>
      <c r="P2077" t="s">
        <v>1073</v>
      </c>
      <c r="Q2077" t="s">
        <v>1073</v>
      </c>
      <c r="R2077" t="s">
        <v>1073</v>
      </c>
      <c r="S2077" t="str">
        <f t="shared" si="48"/>
        <v/>
      </c>
    </row>
    <row r="2078" spans="1:19" x14ac:dyDescent="0.15">
      <c r="A2078">
        <v>2077</v>
      </c>
      <c r="B2078">
        <v>2016</v>
      </c>
      <c r="C2078" t="s">
        <v>507</v>
      </c>
      <c r="D2078" t="s">
        <v>508</v>
      </c>
      <c r="F2078" t="s">
        <v>23</v>
      </c>
      <c r="G2078" t="s">
        <v>23</v>
      </c>
      <c r="H2078" t="s">
        <v>24</v>
      </c>
      <c r="I2078" t="s">
        <v>547</v>
      </c>
      <c r="J2078">
        <v>295</v>
      </c>
      <c r="K2078"/>
      <c r="N2078" t="s">
        <v>20</v>
      </c>
      <c r="P2078" t="s">
        <v>1081</v>
      </c>
      <c r="Q2078" t="s">
        <v>1073</v>
      </c>
      <c r="R2078" t="s">
        <v>1073</v>
      </c>
      <c r="S2078" t="str">
        <f t="shared" si="48"/>
        <v/>
      </c>
    </row>
    <row r="2079" spans="1:19" x14ac:dyDescent="0.15">
      <c r="A2079">
        <v>2078</v>
      </c>
      <c r="B2079">
        <v>2016</v>
      </c>
      <c r="C2079" t="s">
        <v>845</v>
      </c>
      <c r="D2079" t="s">
        <v>846</v>
      </c>
      <c r="F2079" t="s">
        <v>23</v>
      </c>
      <c r="G2079" t="s">
        <v>23</v>
      </c>
      <c r="H2079" t="s">
        <v>24</v>
      </c>
      <c r="I2079" t="s">
        <v>547</v>
      </c>
      <c r="J2079">
        <v>295</v>
      </c>
      <c r="K2079"/>
      <c r="N2079" t="s">
        <v>36</v>
      </c>
      <c r="P2079" t="s">
        <v>1085</v>
      </c>
      <c r="Q2079" t="s">
        <v>1082</v>
      </c>
      <c r="R2079" t="s">
        <v>1073</v>
      </c>
      <c r="S2079" t="str">
        <f t="shared" si="48"/>
        <v/>
      </c>
    </row>
    <row r="2080" spans="1:19" x14ac:dyDescent="0.15">
      <c r="A2080">
        <v>2079</v>
      </c>
      <c r="B2080">
        <v>2016</v>
      </c>
      <c r="C2080" t="s">
        <v>321</v>
      </c>
      <c r="D2080" t="s">
        <v>277</v>
      </c>
      <c r="F2080" t="s">
        <v>23</v>
      </c>
      <c r="G2080" t="s">
        <v>23</v>
      </c>
      <c r="H2080" t="s">
        <v>24</v>
      </c>
      <c r="I2080" t="s">
        <v>547</v>
      </c>
      <c r="J2080">
        <v>295</v>
      </c>
      <c r="K2080"/>
      <c r="N2080" t="s">
        <v>36</v>
      </c>
      <c r="P2080" t="s">
        <v>1084</v>
      </c>
      <c r="Q2080" t="s">
        <v>1073</v>
      </c>
      <c r="R2080" t="s">
        <v>1073</v>
      </c>
      <c r="S2080" t="str">
        <f t="shared" si="48"/>
        <v/>
      </c>
    </row>
    <row r="2081" spans="1:19" x14ac:dyDescent="0.15">
      <c r="A2081">
        <v>2080</v>
      </c>
      <c r="B2081">
        <v>2016</v>
      </c>
      <c r="C2081" t="s">
        <v>270</v>
      </c>
      <c r="D2081" t="s">
        <v>284</v>
      </c>
      <c r="F2081" t="s">
        <v>23</v>
      </c>
      <c r="G2081" t="s">
        <v>23</v>
      </c>
      <c r="H2081" s="6" t="s">
        <v>71</v>
      </c>
      <c r="I2081" t="s">
        <v>546</v>
      </c>
      <c r="J2081">
        <v>585</v>
      </c>
      <c r="K2081"/>
      <c r="N2081" t="s">
        <v>20</v>
      </c>
      <c r="P2081" t="s">
        <v>1073</v>
      </c>
      <c r="Q2081" t="s">
        <v>1073</v>
      </c>
      <c r="R2081" t="s">
        <v>1073</v>
      </c>
      <c r="S2081" t="str">
        <f t="shared" si="48"/>
        <v/>
      </c>
    </row>
    <row r="2082" spans="1:19" x14ac:dyDescent="0.15">
      <c r="A2082">
        <v>2081</v>
      </c>
      <c r="B2082">
        <v>2016</v>
      </c>
      <c r="C2082" t="s">
        <v>272</v>
      </c>
      <c r="D2082" t="s">
        <v>273</v>
      </c>
      <c r="F2082" t="s">
        <v>23</v>
      </c>
      <c r="G2082" t="s">
        <v>23</v>
      </c>
      <c r="H2082" t="s">
        <v>16</v>
      </c>
      <c r="I2082" t="s">
        <v>548</v>
      </c>
      <c r="J2082">
        <v>525</v>
      </c>
      <c r="K2082"/>
      <c r="N2082" t="s">
        <v>36</v>
      </c>
      <c r="P2082" t="s">
        <v>1081</v>
      </c>
      <c r="Q2082" t="s">
        <v>1073</v>
      </c>
      <c r="R2082" t="s">
        <v>1073</v>
      </c>
      <c r="S2082" t="str">
        <f t="shared" si="48"/>
        <v/>
      </c>
    </row>
    <row r="2083" spans="1:19" x14ac:dyDescent="0.15">
      <c r="A2083">
        <v>2082</v>
      </c>
      <c r="B2083">
        <v>2015</v>
      </c>
      <c r="C2083" t="s">
        <v>927</v>
      </c>
      <c r="D2083" t="s">
        <v>316</v>
      </c>
      <c r="F2083" t="s">
        <v>14</v>
      </c>
      <c r="G2083" t="s">
        <v>15</v>
      </c>
      <c r="H2083" t="s">
        <v>24</v>
      </c>
      <c r="I2083" t="s">
        <v>25</v>
      </c>
      <c r="J2083">
        <v>350</v>
      </c>
      <c r="K2083"/>
      <c r="N2083" t="s">
        <v>20</v>
      </c>
      <c r="P2083" t="s">
        <v>1073</v>
      </c>
      <c r="Q2083" t="s">
        <v>1073</v>
      </c>
      <c r="R2083" t="s">
        <v>1073</v>
      </c>
      <c r="S2083" t="str">
        <f t="shared" si="48"/>
        <v/>
      </c>
    </row>
    <row r="2084" spans="1:19" x14ac:dyDescent="0.15">
      <c r="A2084">
        <v>2083</v>
      </c>
      <c r="B2084">
        <v>2015</v>
      </c>
      <c r="C2084" t="s">
        <v>45</v>
      </c>
      <c r="D2084" t="s">
        <v>731</v>
      </c>
      <c r="F2084" t="s">
        <v>47</v>
      </c>
      <c r="G2084" t="s">
        <v>48</v>
      </c>
      <c r="H2084" t="s">
        <v>24</v>
      </c>
      <c r="I2084" t="s">
        <v>547</v>
      </c>
      <c r="J2084">
        <v>970</v>
      </c>
      <c r="K2084"/>
      <c r="N2084" t="s">
        <v>20</v>
      </c>
      <c r="P2084">
        <v>0</v>
      </c>
      <c r="Q2084" t="s">
        <v>1073</v>
      </c>
      <c r="R2084" t="s">
        <v>1073</v>
      </c>
      <c r="S2084" t="str">
        <f t="shared" si="48"/>
        <v>NI&gt;10</v>
      </c>
    </row>
    <row r="2085" spans="1:19" x14ac:dyDescent="0.15">
      <c r="A2085">
        <v>2084</v>
      </c>
      <c r="B2085">
        <v>2015</v>
      </c>
      <c r="C2085" t="s">
        <v>928</v>
      </c>
      <c r="D2085" t="s">
        <v>929</v>
      </c>
      <c r="F2085" t="s">
        <v>23</v>
      </c>
      <c r="G2085" t="s">
        <v>23</v>
      </c>
      <c r="H2085" t="s">
        <v>71</v>
      </c>
      <c r="I2085"/>
      <c r="J2085">
        <v>535</v>
      </c>
      <c r="K2085"/>
      <c r="N2085" t="s">
        <v>36</v>
      </c>
      <c r="P2085" t="s">
        <v>1073</v>
      </c>
      <c r="Q2085" t="s">
        <v>1073</v>
      </c>
      <c r="R2085" t="s">
        <v>1073</v>
      </c>
      <c r="S2085" t="str">
        <f t="shared" si="48"/>
        <v/>
      </c>
    </row>
    <row r="2086" spans="1:19" x14ac:dyDescent="0.15">
      <c r="A2086">
        <v>2085</v>
      </c>
      <c r="B2086">
        <v>2015</v>
      </c>
      <c r="C2086" t="s">
        <v>847</v>
      </c>
      <c r="D2086" t="s">
        <v>591</v>
      </c>
      <c r="F2086" t="s">
        <v>23</v>
      </c>
      <c r="G2086" t="s">
        <v>23</v>
      </c>
      <c r="H2086" t="s">
        <v>71</v>
      </c>
      <c r="I2086" t="s">
        <v>548</v>
      </c>
      <c r="J2086">
        <v>475</v>
      </c>
      <c r="K2086"/>
      <c r="N2086" t="s">
        <v>50</v>
      </c>
      <c r="P2086" t="s">
        <v>1073</v>
      </c>
      <c r="Q2086" t="s">
        <v>1073</v>
      </c>
      <c r="R2086" t="s">
        <v>1073</v>
      </c>
      <c r="S2086" t="str">
        <f t="shared" si="48"/>
        <v/>
      </c>
    </row>
    <row r="2087" spans="1:19" x14ac:dyDescent="0.15">
      <c r="A2087">
        <v>2086</v>
      </c>
      <c r="B2087">
        <v>2015</v>
      </c>
      <c r="C2087" t="s">
        <v>481</v>
      </c>
      <c r="D2087" t="s">
        <v>561</v>
      </c>
      <c r="F2087" t="s">
        <v>23</v>
      </c>
      <c r="G2087" t="s">
        <v>23</v>
      </c>
      <c r="H2087" t="s">
        <v>71</v>
      </c>
      <c r="I2087" t="s">
        <v>546</v>
      </c>
      <c r="J2087">
        <v>535</v>
      </c>
      <c r="K2087"/>
      <c r="N2087" t="s">
        <v>36</v>
      </c>
      <c r="P2087" t="s">
        <v>1073</v>
      </c>
      <c r="Q2087" t="s">
        <v>1073</v>
      </c>
      <c r="R2087" t="s">
        <v>1073</v>
      </c>
      <c r="S2087" t="str">
        <f t="shared" si="48"/>
        <v/>
      </c>
    </row>
    <row r="2088" spans="1:19" x14ac:dyDescent="0.15">
      <c r="A2088">
        <v>2087</v>
      </c>
      <c r="B2088">
        <v>2015</v>
      </c>
      <c r="C2088" t="s">
        <v>930</v>
      </c>
      <c r="D2088" t="s">
        <v>931</v>
      </c>
      <c r="F2088" t="s">
        <v>403</v>
      </c>
      <c r="G2088" t="s">
        <v>35</v>
      </c>
      <c r="H2088" t="s">
        <v>16</v>
      </c>
      <c r="I2088" t="s">
        <v>546</v>
      </c>
      <c r="J2088">
        <v>535</v>
      </c>
      <c r="K2088"/>
      <c r="N2088" t="s">
        <v>36</v>
      </c>
      <c r="P2088" t="s">
        <v>1073</v>
      </c>
      <c r="Q2088" t="s">
        <v>1073</v>
      </c>
      <c r="R2088" t="s">
        <v>1073</v>
      </c>
      <c r="S2088" t="str">
        <f t="shared" si="48"/>
        <v/>
      </c>
    </row>
    <row r="2089" spans="1:19" x14ac:dyDescent="0.15">
      <c r="A2089">
        <v>2088</v>
      </c>
      <c r="B2089">
        <v>2015</v>
      </c>
      <c r="C2089" t="s">
        <v>243</v>
      </c>
      <c r="D2089" t="s">
        <v>468</v>
      </c>
      <c r="F2089" t="s">
        <v>23</v>
      </c>
      <c r="G2089" t="s">
        <v>23</v>
      </c>
      <c r="H2089" t="s">
        <v>24</v>
      </c>
      <c r="I2089" t="s">
        <v>547</v>
      </c>
      <c r="J2089">
        <v>270</v>
      </c>
      <c r="K2089"/>
      <c r="N2089" t="s">
        <v>36</v>
      </c>
      <c r="P2089">
        <v>0</v>
      </c>
      <c r="Q2089" t="s">
        <v>1073</v>
      </c>
      <c r="R2089" t="s">
        <v>1073</v>
      </c>
      <c r="S2089" t="str">
        <f t="shared" si="48"/>
        <v/>
      </c>
    </row>
    <row r="2090" spans="1:19" x14ac:dyDescent="0.15">
      <c r="A2090">
        <v>2089</v>
      </c>
      <c r="B2090">
        <v>2015</v>
      </c>
      <c r="C2090" t="s">
        <v>311</v>
      </c>
      <c r="D2090" t="s">
        <v>309</v>
      </c>
      <c r="F2090" t="s">
        <v>23</v>
      </c>
      <c r="G2090" t="s">
        <v>23</v>
      </c>
      <c r="H2090" s="6" t="s">
        <v>71</v>
      </c>
      <c r="I2090" t="s">
        <v>546</v>
      </c>
      <c r="J2090">
        <v>1635</v>
      </c>
      <c r="K2090"/>
      <c r="N2090" t="s">
        <v>36</v>
      </c>
      <c r="P2090" t="s">
        <v>1073</v>
      </c>
      <c r="Q2090" t="s">
        <v>1073</v>
      </c>
      <c r="R2090" t="s">
        <v>1073</v>
      </c>
      <c r="S2090" t="str">
        <f t="shared" si="48"/>
        <v/>
      </c>
    </row>
    <row r="2091" spans="1:19" x14ac:dyDescent="0.15">
      <c r="A2091">
        <v>2090</v>
      </c>
      <c r="B2091">
        <v>2015</v>
      </c>
      <c r="C2091" t="s">
        <v>932</v>
      </c>
      <c r="D2091" t="s">
        <v>933</v>
      </c>
      <c r="F2091" t="s">
        <v>121</v>
      </c>
      <c r="G2091" t="s">
        <v>43</v>
      </c>
      <c r="H2091" s="6" t="s">
        <v>49</v>
      </c>
      <c r="I2091" t="s">
        <v>547</v>
      </c>
      <c r="J2091">
        <v>520</v>
      </c>
      <c r="K2091"/>
      <c r="N2091" t="s">
        <v>36</v>
      </c>
      <c r="P2091" t="s">
        <v>1073</v>
      </c>
      <c r="Q2091" t="s">
        <v>1073</v>
      </c>
      <c r="R2091" t="s">
        <v>1073</v>
      </c>
      <c r="S2091" t="str">
        <f t="shared" si="48"/>
        <v/>
      </c>
    </row>
    <row r="2092" spans="1:19" x14ac:dyDescent="0.15">
      <c r="A2092">
        <v>2091</v>
      </c>
      <c r="B2092">
        <v>2015</v>
      </c>
      <c r="C2092" t="s">
        <v>744</v>
      </c>
      <c r="D2092" t="s">
        <v>745</v>
      </c>
      <c r="F2092" t="s">
        <v>47</v>
      </c>
      <c r="G2092" t="s">
        <v>48</v>
      </c>
      <c r="H2092" t="s">
        <v>71</v>
      </c>
      <c r="I2092" t="s">
        <v>25</v>
      </c>
      <c r="J2092">
        <v>250</v>
      </c>
      <c r="K2092"/>
      <c r="N2092" t="s">
        <v>36</v>
      </c>
      <c r="P2092" t="s">
        <v>1073</v>
      </c>
      <c r="Q2092" t="s">
        <v>1073</v>
      </c>
      <c r="R2092" t="s">
        <v>1073</v>
      </c>
      <c r="S2092" t="str">
        <f t="shared" si="48"/>
        <v>NI&gt;10</v>
      </c>
    </row>
    <row r="2093" spans="1:19" x14ac:dyDescent="0.15">
      <c r="A2093">
        <v>2092</v>
      </c>
      <c r="B2093">
        <v>2015</v>
      </c>
      <c r="C2093" t="s">
        <v>848</v>
      </c>
      <c r="D2093" t="s">
        <v>849</v>
      </c>
      <c r="F2093" t="s">
        <v>23</v>
      </c>
      <c r="G2093" t="s">
        <v>23</v>
      </c>
      <c r="H2093" t="s">
        <v>71</v>
      </c>
      <c r="I2093" t="s">
        <v>546</v>
      </c>
      <c r="J2093">
        <v>635</v>
      </c>
      <c r="K2093"/>
      <c r="N2093" t="s">
        <v>36</v>
      </c>
      <c r="P2093" t="s">
        <v>1073</v>
      </c>
      <c r="Q2093" t="s">
        <v>1073</v>
      </c>
      <c r="R2093" t="s">
        <v>1073</v>
      </c>
      <c r="S2093" t="str">
        <f t="shared" si="48"/>
        <v/>
      </c>
    </row>
    <row r="2094" spans="1:19" x14ac:dyDescent="0.15">
      <c r="A2094">
        <v>2093</v>
      </c>
      <c r="B2094">
        <v>2015</v>
      </c>
      <c r="C2094" t="s">
        <v>934</v>
      </c>
      <c r="D2094" t="s">
        <v>935</v>
      </c>
      <c r="F2094" t="s">
        <v>579</v>
      </c>
      <c r="G2094" t="s">
        <v>15</v>
      </c>
      <c r="H2094" t="s">
        <v>24</v>
      </c>
      <c r="I2094" t="s">
        <v>547</v>
      </c>
      <c r="J2094">
        <v>520</v>
      </c>
      <c r="K2094"/>
      <c r="N2094" t="s">
        <v>36</v>
      </c>
      <c r="P2094" t="s">
        <v>1073</v>
      </c>
      <c r="Q2094" t="s">
        <v>1073</v>
      </c>
      <c r="R2094" t="s">
        <v>1073</v>
      </c>
      <c r="S2094" t="str">
        <f t="shared" si="48"/>
        <v>NI&gt;10</v>
      </c>
    </row>
    <row r="2095" spans="1:19" x14ac:dyDescent="0.15">
      <c r="A2095">
        <v>2094</v>
      </c>
      <c r="B2095">
        <v>2015</v>
      </c>
      <c r="C2095" t="s">
        <v>204</v>
      </c>
      <c r="D2095" t="s">
        <v>297</v>
      </c>
      <c r="F2095" t="s">
        <v>23</v>
      </c>
      <c r="G2095" t="s">
        <v>23</v>
      </c>
      <c r="H2095" t="s">
        <v>24</v>
      </c>
      <c r="I2095" t="s">
        <v>547</v>
      </c>
      <c r="J2095">
        <v>166</v>
      </c>
      <c r="K2095"/>
      <c r="N2095" t="s">
        <v>36</v>
      </c>
      <c r="P2095" t="s">
        <v>1081</v>
      </c>
      <c r="Q2095" t="s">
        <v>1073</v>
      </c>
      <c r="R2095" t="s">
        <v>1073</v>
      </c>
      <c r="S2095" t="str">
        <f t="shared" si="48"/>
        <v/>
      </c>
    </row>
    <row r="2096" spans="1:19" x14ac:dyDescent="0.15">
      <c r="A2096">
        <v>2095</v>
      </c>
      <c r="B2096">
        <v>2015</v>
      </c>
      <c r="C2096" t="s">
        <v>936</v>
      </c>
      <c r="D2096" t="s">
        <v>52</v>
      </c>
      <c r="F2096" t="s">
        <v>53</v>
      </c>
      <c r="G2096" t="s">
        <v>48</v>
      </c>
      <c r="H2096" t="s">
        <v>16</v>
      </c>
      <c r="I2096" t="s">
        <v>548</v>
      </c>
      <c r="J2096">
        <v>475</v>
      </c>
      <c r="K2096"/>
      <c r="N2096" t="s">
        <v>36</v>
      </c>
      <c r="P2096" t="s">
        <v>1073</v>
      </c>
      <c r="Q2096" t="s">
        <v>1073</v>
      </c>
      <c r="R2096" t="s">
        <v>1073</v>
      </c>
      <c r="S2096" t="str">
        <f t="shared" si="48"/>
        <v>NI&gt;10</v>
      </c>
    </row>
    <row r="2097" spans="1:19" x14ac:dyDescent="0.15">
      <c r="A2097">
        <v>2096</v>
      </c>
      <c r="B2097">
        <v>2015</v>
      </c>
      <c r="C2097" t="s">
        <v>555</v>
      </c>
      <c r="D2097" t="s">
        <v>556</v>
      </c>
      <c r="F2097" t="s">
        <v>23</v>
      </c>
      <c r="G2097" t="s">
        <v>23</v>
      </c>
      <c r="H2097" t="s">
        <v>67</v>
      </c>
      <c r="I2097" t="s">
        <v>547</v>
      </c>
      <c r="J2097">
        <v>166</v>
      </c>
      <c r="K2097"/>
      <c r="N2097" t="s">
        <v>36</v>
      </c>
      <c r="P2097">
        <v>0</v>
      </c>
      <c r="Q2097" t="s">
        <v>1073</v>
      </c>
      <c r="R2097" t="s">
        <v>1073</v>
      </c>
      <c r="S2097" t="str">
        <f t="shared" si="48"/>
        <v/>
      </c>
    </row>
    <row r="2098" spans="1:19" x14ac:dyDescent="0.15">
      <c r="A2098">
        <v>2097</v>
      </c>
      <c r="B2098">
        <v>2015</v>
      </c>
      <c r="C2098" t="s">
        <v>126</v>
      </c>
      <c r="D2098" t="s">
        <v>233</v>
      </c>
      <c r="F2098" t="s">
        <v>96</v>
      </c>
      <c r="G2098" t="s">
        <v>48</v>
      </c>
      <c r="H2098" t="s">
        <v>16</v>
      </c>
      <c r="I2098" t="s">
        <v>548</v>
      </c>
      <c r="J2098">
        <v>475</v>
      </c>
      <c r="K2098"/>
      <c r="N2098" t="s">
        <v>36</v>
      </c>
      <c r="P2098">
        <v>0</v>
      </c>
      <c r="Q2098" t="s">
        <v>1073</v>
      </c>
      <c r="R2098" t="s">
        <v>1073</v>
      </c>
      <c r="S2098" t="str">
        <f t="shared" si="48"/>
        <v>NI&gt;10</v>
      </c>
    </row>
    <row r="2099" spans="1:19" x14ac:dyDescent="0.15">
      <c r="A2099">
        <v>2098</v>
      </c>
      <c r="B2099">
        <v>2015</v>
      </c>
      <c r="C2099" t="s">
        <v>937</v>
      </c>
      <c r="D2099" t="s">
        <v>938</v>
      </c>
      <c r="F2099" t="s">
        <v>493</v>
      </c>
      <c r="G2099" t="s">
        <v>43</v>
      </c>
      <c r="H2099" t="s">
        <v>24</v>
      </c>
      <c r="I2099" t="s">
        <v>25</v>
      </c>
      <c r="J2099">
        <v>500</v>
      </c>
      <c r="K2099"/>
      <c r="N2099" t="s">
        <v>20</v>
      </c>
      <c r="P2099" t="s">
        <v>1073</v>
      </c>
      <c r="Q2099" t="s">
        <v>1073</v>
      </c>
      <c r="R2099" t="s">
        <v>1073</v>
      </c>
      <c r="S2099" t="str">
        <f t="shared" si="48"/>
        <v>NI&gt;10</v>
      </c>
    </row>
    <row r="2100" spans="1:19" x14ac:dyDescent="0.15">
      <c r="A2100">
        <v>2099</v>
      </c>
      <c r="B2100">
        <v>2015</v>
      </c>
      <c r="C2100" t="s">
        <v>234</v>
      </c>
      <c r="D2100" t="s">
        <v>235</v>
      </c>
      <c r="F2100" t="s">
        <v>23</v>
      </c>
      <c r="G2100" t="s">
        <v>23</v>
      </c>
      <c r="H2100" t="s">
        <v>16</v>
      </c>
      <c r="I2100" t="s">
        <v>546</v>
      </c>
      <c r="J2100">
        <v>535</v>
      </c>
      <c r="K2100"/>
      <c r="N2100" t="s">
        <v>20</v>
      </c>
      <c r="P2100" t="s">
        <v>1081</v>
      </c>
      <c r="Q2100" t="s">
        <v>1073</v>
      </c>
      <c r="R2100" t="s">
        <v>1073</v>
      </c>
      <c r="S2100" t="str">
        <f t="shared" si="48"/>
        <v/>
      </c>
    </row>
    <row r="2101" spans="1:19" x14ac:dyDescent="0.15">
      <c r="A2101">
        <v>2100</v>
      </c>
      <c r="B2101">
        <v>2015</v>
      </c>
      <c r="C2101" t="s">
        <v>56</v>
      </c>
      <c r="D2101" t="s">
        <v>474</v>
      </c>
      <c r="F2101" t="s">
        <v>23</v>
      </c>
      <c r="G2101" t="s">
        <v>23</v>
      </c>
      <c r="H2101" t="s">
        <v>24</v>
      </c>
      <c r="I2101" t="s">
        <v>547</v>
      </c>
      <c r="J2101">
        <v>166</v>
      </c>
      <c r="K2101"/>
      <c r="N2101" t="s">
        <v>20</v>
      </c>
      <c r="P2101" t="s">
        <v>1081</v>
      </c>
      <c r="Q2101" t="s">
        <v>1073</v>
      </c>
      <c r="R2101" t="s">
        <v>1073</v>
      </c>
      <c r="S2101" t="str">
        <f t="shared" si="48"/>
        <v/>
      </c>
    </row>
    <row r="2102" spans="1:19" x14ac:dyDescent="0.15">
      <c r="A2102">
        <v>2101</v>
      </c>
      <c r="B2102">
        <v>2015</v>
      </c>
      <c r="C2102" t="s">
        <v>239</v>
      </c>
      <c r="D2102" t="s">
        <v>240</v>
      </c>
      <c r="F2102" t="s">
        <v>23</v>
      </c>
      <c r="G2102" t="s">
        <v>23</v>
      </c>
      <c r="H2102" t="s">
        <v>16</v>
      </c>
      <c r="I2102" t="s">
        <v>548</v>
      </c>
      <c r="J2102">
        <v>1275</v>
      </c>
      <c r="K2102"/>
      <c r="N2102" t="s">
        <v>36</v>
      </c>
      <c r="P2102" t="s">
        <v>1081</v>
      </c>
      <c r="Q2102" t="s">
        <v>1073</v>
      </c>
      <c r="R2102" t="s">
        <v>1073</v>
      </c>
      <c r="S2102" t="str">
        <f t="shared" si="48"/>
        <v/>
      </c>
    </row>
    <row r="2103" spans="1:19" x14ac:dyDescent="0.15">
      <c r="A2103">
        <v>2102</v>
      </c>
      <c r="B2103">
        <v>2015</v>
      </c>
      <c r="C2103" t="s">
        <v>363</v>
      </c>
      <c r="F2103" t="s">
        <v>50</v>
      </c>
      <c r="G2103" t="s">
        <v>50</v>
      </c>
      <c r="H2103" s="6" t="s">
        <v>71</v>
      </c>
      <c r="I2103" t="s">
        <v>354</v>
      </c>
      <c r="J2103">
        <v>0</v>
      </c>
      <c r="K2103"/>
      <c r="N2103" t="s">
        <v>36</v>
      </c>
      <c r="P2103" t="s">
        <v>1073</v>
      </c>
      <c r="Q2103" t="s">
        <v>1073</v>
      </c>
      <c r="R2103" t="s">
        <v>1073</v>
      </c>
      <c r="S2103" t="str">
        <f t="shared" si="48"/>
        <v/>
      </c>
    </row>
    <row r="2104" spans="1:19" x14ac:dyDescent="0.15">
      <c r="A2104">
        <v>2103</v>
      </c>
      <c r="B2104">
        <v>2015</v>
      </c>
      <c r="C2104" t="s">
        <v>939</v>
      </c>
      <c r="D2104" t="s">
        <v>940</v>
      </c>
      <c r="F2104" t="s">
        <v>360</v>
      </c>
      <c r="G2104" t="s">
        <v>43</v>
      </c>
      <c r="H2104" s="6" t="s">
        <v>49</v>
      </c>
      <c r="I2104" t="s">
        <v>546</v>
      </c>
      <c r="J2104">
        <v>635</v>
      </c>
      <c r="K2104"/>
      <c r="N2104" t="s">
        <v>20</v>
      </c>
      <c r="P2104" t="s">
        <v>1073</v>
      </c>
      <c r="Q2104" t="s">
        <v>1073</v>
      </c>
      <c r="R2104" t="s">
        <v>1073</v>
      </c>
      <c r="S2104" t="str">
        <f t="shared" si="48"/>
        <v>NI&gt;10</v>
      </c>
    </row>
    <row r="2105" spans="1:19" x14ac:dyDescent="0.15">
      <c r="A2105">
        <v>2104</v>
      </c>
      <c r="B2105">
        <v>2015</v>
      </c>
      <c r="C2105" t="s">
        <v>58</v>
      </c>
      <c r="D2105" t="s">
        <v>484</v>
      </c>
      <c r="F2105" t="s">
        <v>23</v>
      </c>
      <c r="G2105" t="s">
        <v>23</v>
      </c>
      <c r="H2105" t="s">
        <v>16</v>
      </c>
      <c r="I2105" t="s">
        <v>546</v>
      </c>
      <c r="J2105">
        <v>535</v>
      </c>
      <c r="K2105"/>
      <c r="N2105" t="s">
        <v>36</v>
      </c>
      <c r="P2105" t="s">
        <v>1081</v>
      </c>
      <c r="Q2105" t="s">
        <v>1073</v>
      </c>
      <c r="R2105" t="s">
        <v>1073</v>
      </c>
      <c r="S2105" t="str">
        <f t="shared" si="48"/>
        <v/>
      </c>
    </row>
    <row r="2106" spans="1:19" x14ac:dyDescent="0.15">
      <c r="A2106">
        <v>2105</v>
      </c>
      <c r="B2106">
        <v>2015</v>
      </c>
      <c r="C2106" t="s">
        <v>465</v>
      </c>
      <c r="D2106" t="s">
        <v>466</v>
      </c>
      <c r="F2106" t="s">
        <v>23</v>
      </c>
      <c r="G2106" t="s">
        <v>23</v>
      </c>
      <c r="H2106" t="s">
        <v>16</v>
      </c>
      <c r="I2106" t="s">
        <v>851</v>
      </c>
      <c r="J2106">
        <v>174</v>
      </c>
      <c r="K2106"/>
      <c r="N2106" t="s">
        <v>20</v>
      </c>
      <c r="P2106" t="s">
        <v>1084</v>
      </c>
      <c r="Q2106" t="s">
        <v>1073</v>
      </c>
      <c r="R2106" t="s">
        <v>1073</v>
      </c>
      <c r="S2106" t="str">
        <f t="shared" si="48"/>
        <v/>
      </c>
    </row>
    <row r="2107" spans="1:19" x14ac:dyDescent="0.15">
      <c r="A2107">
        <v>2106</v>
      </c>
      <c r="B2107">
        <v>2015</v>
      </c>
      <c r="C2107" t="s">
        <v>249</v>
      </c>
      <c r="D2107" t="s">
        <v>250</v>
      </c>
      <c r="F2107" t="s">
        <v>70</v>
      </c>
      <c r="G2107" t="s">
        <v>43</v>
      </c>
      <c r="H2107" t="s">
        <v>16</v>
      </c>
      <c r="I2107" t="s">
        <v>546</v>
      </c>
      <c r="J2107">
        <v>635</v>
      </c>
      <c r="K2107"/>
      <c r="N2107" t="s">
        <v>36</v>
      </c>
      <c r="P2107" t="s">
        <v>1073</v>
      </c>
      <c r="Q2107" t="s">
        <v>1073</v>
      </c>
      <c r="R2107" t="s">
        <v>1073</v>
      </c>
      <c r="S2107" t="str">
        <f t="shared" si="48"/>
        <v/>
      </c>
    </row>
    <row r="2108" spans="1:19" x14ac:dyDescent="0.15">
      <c r="A2108">
        <v>2107</v>
      </c>
      <c r="B2108">
        <v>2015</v>
      </c>
      <c r="C2108" t="s">
        <v>941</v>
      </c>
      <c r="D2108" t="s">
        <v>942</v>
      </c>
      <c r="F2108" t="s">
        <v>23</v>
      </c>
      <c r="G2108" t="s">
        <v>23</v>
      </c>
      <c r="H2108" t="s">
        <v>71</v>
      </c>
      <c r="I2108" t="s">
        <v>546</v>
      </c>
      <c r="J2108">
        <v>1335</v>
      </c>
      <c r="K2108"/>
      <c r="N2108" t="s">
        <v>20</v>
      </c>
      <c r="P2108" t="s">
        <v>1073</v>
      </c>
      <c r="Q2108" t="s">
        <v>1073</v>
      </c>
      <c r="R2108" t="s">
        <v>1073</v>
      </c>
      <c r="S2108" t="str">
        <f t="shared" si="48"/>
        <v/>
      </c>
    </row>
    <row r="2109" spans="1:19" x14ac:dyDescent="0.15">
      <c r="A2109">
        <v>2108</v>
      </c>
      <c r="B2109">
        <v>2015</v>
      </c>
      <c r="C2109" t="s">
        <v>45</v>
      </c>
      <c r="D2109" t="s">
        <v>943</v>
      </c>
      <c r="F2109" t="s">
        <v>23</v>
      </c>
      <c r="G2109" t="s">
        <v>23</v>
      </c>
      <c r="H2109" s="6" t="s">
        <v>60</v>
      </c>
      <c r="I2109" t="s">
        <v>547</v>
      </c>
      <c r="J2109">
        <v>370</v>
      </c>
      <c r="K2109"/>
      <c r="N2109" t="s">
        <v>20</v>
      </c>
      <c r="P2109">
        <v>0</v>
      </c>
      <c r="Q2109" t="s">
        <v>1073</v>
      </c>
      <c r="R2109" t="s">
        <v>1073</v>
      </c>
      <c r="S2109" t="str">
        <f t="shared" si="48"/>
        <v/>
      </c>
    </row>
    <row r="2110" spans="1:19" x14ac:dyDescent="0.15">
      <c r="A2110">
        <v>2109</v>
      </c>
      <c r="B2110">
        <v>2015</v>
      </c>
      <c r="C2110" t="s">
        <v>239</v>
      </c>
      <c r="D2110" t="s">
        <v>240</v>
      </c>
      <c r="F2110" t="s">
        <v>23</v>
      </c>
      <c r="G2110" t="s">
        <v>23</v>
      </c>
      <c r="H2110" t="s">
        <v>16</v>
      </c>
      <c r="I2110" t="s">
        <v>548</v>
      </c>
      <c r="J2110">
        <v>575</v>
      </c>
      <c r="K2110"/>
      <c r="N2110" t="s">
        <v>36</v>
      </c>
      <c r="P2110" t="s">
        <v>1081</v>
      </c>
      <c r="Q2110" t="s">
        <v>1073</v>
      </c>
      <c r="R2110" t="s">
        <v>1073</v>
      </c>
      <c r="S2110" t="str">
        <f t="shared" si="48"/>
        <v/>
      </c>
    </row>
    <row r="2111" spans="1:19" x14ac:dyDescent="0.15">
      <c r="A2111">
        <v>2110</v>
      </c>
      <c r="B2111">
        <v>2015</v>
      </c>
      <c r="C2111" t="s">
        <v>45</v>
      </c>
      <c r="D2111" t="s">
        <v>46</v>
      </c>
      <c r="F2111" t="s">
        <v>47</v>
      </c>
      <c r="G2111" t="s">
        <v>48</v>
      </c>
      <c r="H2111" s="6" t="s">
        <v>49</v>
      </c>
      <c r="I2111" t="s">
        <v>546</v>
      </c>
      <c r="J2111">
        <v>1235</v>
      </c>
      <c r="K2111"/>
      <c r="N2111" t="s">
        <v>36</v>
      </c>
      <c r="P2111">
        <v>0</v>
      </c>
      <c r="Q2111" t="s">
        <v>1073</v>
      </c>
      <c r="R2111" t="s">
        <v>1073</v>
      </c>
      <c r="S2111" t="str">
        <f t="shared" si="48"/>
        <v>NI&gt;10</v>
      </c>
    </row>
    <row r="2112" spans="1:19" x14ac:dyDescent="0.15">
      <c r="A2112">
        <v>2111</v>
      </c>
      <c r="B2112">
        <v>2015</v>
      </c>
      <c r="C2112" t="s">
        <v>944</v>
      </c>
      <c r="D2112" t="s">
        <v>945</v>
      </c>
      <c r="F2112" t="s">
        <v>946</v>
      </c>
      <c r="G2112" t="s">
        <v>109</v>
      </c>
      <c r="H2112" t="s">
        <v>71</v>
      </c>
      <c r="I2112" t="s">
        <v>547</v>
      </c>
      <c r="J2112">
        <v>370</v>
      </c>
      <c r="K2112"/>
      <c r="N2112" t="s">
        <v>36</v>
      </c>
      <c r="P2112" t="s">
        <v>1073</v>
      </c>
      <c r="Q2112" t="s">
        <v>1073</v>
      </c>
      <c r="R2112" t="s">
        <v>1073</v>
      </c>
      <c r="S2112" t="str">
        <f t="shared" si="48"/>
        <v>NI&gt;10</v>
      </c>
    </row>
    <row r="2113" spans="1:19" x14ac:dyDescent="0.15">
      <c r="A2113">
        <v>2112</v>
      </c>
      <c r="B2113">
        <v>2015</v>
      </c>
      <c r="C2113" t="s">
        <v>39</v>
      </c>
      <c r="D2113" t="s">
        <v>40</v>
      </c>
      <c r="F2113" t="s">
        <v>23</v>
      </c>
      <c r="G2113" t="s">
        <v>23</v>
      </c>
      <c r="H2113" t="s">
        <v>24</v>
      </c>
      <c r="I2113" t="s">
        <v>25</v>
      </c>
      <c r="J2113">
        <v>146</v>
      </c>
      <c r="K2113"/>
      <c r="N2113" t="s">
        <v>36</v>
      </c>
      <c r="P2113" t="s">
        <v>1081</v>
      </c>
      <c r="Q2113" t="s">
        <v>1073</v>
      </c>
      <c r="R2113" t="s">
        <v>1073</v>
      </c>
      <c r="S2113" t="str">
        <f t="shared" si="48"/>
        <v/>
      </c>
    </row>
    <row r="2114" spans="1:19" x14ac:dyDescent="0.15">
      <c r="A2114">
        <v>2113</v>
      </c>
      <c r="B2114">
        <v>2015</v>
      </c>
      <c r="C2114" t="s">
        <v>234</v>
      </c>
      <c r="D2114" t="s">
        <v>235</v>
      </c>
      <c r="F2114" t="s">
        <v>23</v>
      </c>
      <c r="G2114" t="s">
        <v>23</v>
      </c>
      <c r="H2114" t="s">
        <v>24</v>
      </c>
      <c r="I2114" t="s">
        <v>547</v>
      </c>
      <c r="J2114">
        <v>166</v>
      </c>
      <c r="K2114"/>
      <c r="N2114" t="s">
        <v>20</v>
      </c>
      <c r="P2114" t="s">
        <v>1081</v>
      </c>
      <c r="Q2114" t="s">
        <v>1073</v>
      </c>
      <c r="R2114" t="s">
        <v>1073</v>
      </c>
      <c r="S2114" t="str">
        <f t="shared" ref="S2114:S2177" si="49">IF(ISNUMBER(SEARCH(F2114,$AF$12)),"","NI&gt;10")</f>
        <v/>
      </c>
    </row>
    <row r="2115" spans="1:19" x14ac:dyDescent="0.15">
      <c r="A2115">
        <v>2114</v>
      </c>
      <c r="B2115">
        <v>2015</v>
      </c>
      <c r="C2115" t="s">
        <v>820</v>
      </c>
      <c r="D2115" t="s">
        <v>926</v>
      </c>
      <c r="F2115" t="s">
        <v>23</v>
      </c>
      <c r="G2115" t="s">
        <v>23</v>
      </c>
      <c r="H2115" s="6" t="s">
        <v>71</v>
      </c>
      <c r="I2115" t="s">
        <v>546</v>
      </c>
      <c r="J2115">
        <v>535</v>
      </c>
      <c r="K2115"/>
      <c r="N2115" t="s">
        <v>36</v>
      </c>
      <c r="P2115" t="s">
        <v>1073</v>
      </c>
      <c r="Q2115" t="s">
        <v>1073</v>
      </c>
      <c r="R2115" t="s">
        <v>1073</v>
      </c>
      <c r="S2115" t="str">
        <f t="shared" si="49"/>
        <v/>
      </c>
    </row>
    <row r="2116" spans="1:19" x14ac:dyDescent="0.15">
      <c r="A2116">
        <v>2115</v>
      </c>
      <c r="B2116">
        <v>2015</v>
      </c>
      <c r="C2116" t="s">
        <v>45</v>
      </c>
      <c r="D2116" t="s">
        <v>46</v>
      </c>
      <c r="F2116" t="s">
        <v>47</v>
      </c>
      <c r="G2116" t="s">
        <v>48</v>
      </c>
      <c r="H2116" t="s">
        <v>71</v>
      </c>
      <c r="I2116" t="s">
        <v>546</v>
      </c>
      <c r="J2116">
        <v>1064</v>
      </c>
      <c r="K2116"/>
      <c r="N2116" t="s">
        <v>36</v>
      </c>
      <c r="P2116">
        <v>0</v>
      </c>
      <c r="Q2116" t="s">
        <v>1073</v>
      </c>
      <c r="R2116" t="s">
        <v>1073</v>
      </c>
      <c r="S2116" t="str">
        <f t="shared" si="49"/>
        <v>NI&gt;10</v>
      </c>
    </row>
    <row r="2117" spans="1:19" x14ac:dyDescent="0.15">
      <c r="A2117">
        <v>2116</v>
      </c>
      <c r="B2117">
        <v>2015</v>
      </c>
      <c r="C2117" t="s">
        <v>216</v>
      </c>
      <c r="D2117" t="s">
        <v>217</v>
      </c>
      <c r="F2117" t="s">
        <v>23</v>
      </c>
      <c r="G2117" t="s">
        <v>23</v>
      </c>
      <c r="H2117" t="s">
        <v>71</v>
      </c>
      <c r="I2117" t="s">
        <v>947</v>
      </c>
      <c r="J2117">
        <v>2529</v>
      </c>
      <c r="K2117"/>
      <c r="N2117" t="s">
        <v>36</v>
      </c>
      <c r="P2117" t="s">
        <v>1073</v>
      </c>
      <c r="Q2117" t="s">
        <v>1073</v>
      </c>
      <c r="R2117" t="s">
        <v>1073</v>
      </c>
      <c r="S2117" t="str">
        <f t="shared" si="49"/>
        <v/>
      </c>
    </row>
    <row r="2118" spans="1:19" x14ac:dyDescent="0.15">
      <c r="A2118">
        <v>2117</v>
      </c>
      <c r="B2118">
        <v>2015</v>
      </c>
      <c r="C2118" t="s">
        <v>216</v>
      </c>
      <c r="D2118" t="s">
        <v>217</v>
      </c>
      <c r="F2118" t="s">
        <v>23</v>
      </c>
      <c r="G2118" t="s">
        <v>23</v>
      </c>
      <c r="H2118" s="6" t="s">
        <v>71</v>
      </c>
      <c r="I2118" t="s">
        <v>851</v>
      </c>
      <c r="J2118">
        <v>0</v>
      </c>
      <c r="K2118"/>
      <c r="N2118" t="s">
        <v>36</v>
      </c>
      <c r="P2118" t="s">
        <v>1073</v>
      </c>
      <c r="Q2118" t="s">
        <v>1073</v>
      </c>
      <c r="R2118" t="s">
        <v>1073</v>
      </c>
      <c r="S2118" t="str">
        <f t="shared" si="49"/>
        <v/>
      </c>
    </row>
    <row r="2119" spans="1:19" x14ac:dyDescent="0.15">
      <c r="A2119">
        <v>2118</v>
      </c>
      <c r="B2119">
        <v>2015</v>
      </c>
      <c r="C2119" t="s">
        <v>596</v>
      </c>
      <c r="D2119" t="s">
        <v>393</v>
      </c>
      <c r="F2119" t="s">
        <v>23</v>
      </c>
      <c r="G2119" t="s">
        <v>23</v>
      </c>
      <c r="H2119" t="s">
        <v>71</v>
      </c>
      <c r="I2119" t="s">
        <v>546</v>
      </c>
      <c r="J2119">
        <v>535</v>
      </c>
      <c r="K2119"/>
      <c r="N2119" t="s">
        <v>36</v>
      </c>
      <c r="P2119" t="s">
        <v>1073</v>
      </c>
      <c r="Q2119" t="s">
        <v>1073</v>
      </c>
      <c r="R2119" t="s">
        <v>1073</v>
      </c>
      <c r="S2119" t="str">
        <f t="shared" si="49"/>
        <v/>
      </c>
    </row>
    <row r="2120" spans="1:19" x14ac:dyDescent="0.15">
      <c r="A2120">
        <v>2119</v>
      </c>
      <c r="B2120">
        <v>2015</v>
      </c>
      <c r="C2120" t="s">
        <v>258</v>
      </c>
      <c r="D2120" t="s">
        <v>101</v>
      </c>
      <c r="F2120" t="s">
        <v>23</v>
      </c>
      <c r="G2120" t="s">
        <v>23</v>
      </c>
      <c r="H2120" t="s">
        <v>16</v>
      </c>
      <c r="I2120" t="s">
        <v>851</v>
      </c>
      <c r="J2120">
        <v>150</v>
      </c>
      <c r="K2120"/>
      <c r="N2120" t="s">
        <v>36</v>
      </c>
      <c r="P2120" t="s">
        <v>1081</v>
      </c>
      <c r="Q2120" t="s">
        <v>1073</v>
      </c>
      <c r="R2120" t="s">
        <v>1073</v>
      </c>
      <c r="S2120" t="str">
        <f t="shared" si="49"/>
        <v/>
      </c>
    </row>
    <row r="2121" spans="1:19" x14ac:dyDescent="0.15">
      <c r="A2121">
        <v>2120</v>
      </c>
      <c r="B2121">
        <v>2015</v>
      </c>
      <c r="F2121" t="s">
        <v>50</v>
      </c>
      <c r="G2121" t="s">
        <v>50</v>
      </c>
      <c r="H2121" s="6" t="s">
        <v>54</v>
      </c>
      <c r="I2121" t="s">
        <v>550</v>
      </c>
      <c r="J2121">
        <v>0</v>
      </c>
      <c r="K2121"/>
      <c r="N2121" t="s">
        <v>20</v>
      </c>
      <c r="P2121" t="s">
        <v>1073</v>
      </c>
      <c r="Q2121" t="s">
        <v>1073</v>
      </c>
      <c r="R2121" t="s">
        <v>1073</v>
      </c>
      <c r="S2121" t="str">
        <f t="shared" si="49"/>
        <v/>
      </c>
    </row>
    <row r="2122" spans="1:19" x14ac:dyDescent="0.15">
      <c r="A2122">
        <v>2121</v>
      </c>
      <c r="B2122">
        <v>2015</v>
      </c>
      <c r="C2122" t="s">
        <v>382</v>
      </c>
      <c r="D2122" t="s">
        <v>383</v>
      </c>
      <c r="F2122" t="s">
        <v>23</v>
      </c>
      <c r="G2122" t="s">
        <v>23</v>
      </c>
      <c r="H2122" t="s">
        <v>63</v>
      </c>
      <c r="I2122" t="s">
        <v>546</v>
      </c>
      <c r="J2122">
        <v>535</v>
      </c>
      <c r="K2122"/>
      <c r="N2122" t="s">
        <v>36</v>
      </c>
      <c r="P2122">
        <v>0</v>
      </c>
      <c r="Q2122" t="s">
        <v>1073</v>
      </c>
      <c r="R2122" t="s">
        <v>1073</v>
      </c>
      <c r="S2122" t="str">
        <f t="shared" si="49"/>
        <v/>
      </c>
    </row>
    <row r="2123" spans="1:19" x14ac:dyDescent="0.15">
      <c r="A2123">
        <v>2122</v>
      </c>
      <c r="B2123">
        <v>2015</v>
      </c>
      <c r="C2123" t="s">
        <v>262</v>
      </c>
      <c r="D2123" t="s">
        <v>263</v>
      </c>
      <c r="F2123" t="s">
        <v>23</v>
      </c>
      <c r="G2123" t="s">
        <v>23</v>
      </c>
      <c r="H2123" t="s">
        <v>71</v>
      </c>
      <c r="I2123" t="s">
        <v>275</v>
      </c>
      <c r="J2123">
        <v>250</v>
      </c>
      <c r="K2123"/>
      <c r="N2123" t="s">
        <v>36</v>
      </c>
      <c r="P2123" t="s">
        <v>1073</v>
      </c>
      <c r="Q2123" t="s">
        <v>1073</v>
      </c>
      <c r="R2123" t="s">
        <v>1073</v>
      </c>
      <c r="S2123" t="str">
        <f t="shared" si="49"/>
        <v/>
      </c>
    </row>
    <row r="2124" spans="1:19" x14ac:dyDescent="0.15">
      <c r="A2124">
        <v>2123</v>
      </c>
      <c r="B2124">
        <v>2015</v>
      </c>
      <c r="C2124" t="s">
        <v>856</v>
      </c>
      <c r="D2124" t="s">
        <v>413</v>
      </c>
      <c r="F2124" t="s">
        <v>23</v>
      </c>
      <c r="G2124" t="s">
        <v>23</v>
      </c>
      <c r="H2124" t="s">
        <v>71</v>
      </c>
      <c r="I2124" t="s">
        <v>546</v>
      </c>
      <c r="J2124">
        <v>535</v>
      </c>
      <c r="K2124"/>
      <c r="N2124" t="s">
        <v>36</v>
      </c>
      <c r="P2124" t="s">
        <v>1073</v>
      </c>
      <c r="Q2124" t="s">
        <v>1073</v>
      </c>
      <c r="R2124" t="s">
        <v>1073</v>
      </c>
      <c r="S2124" t="str">
        <f t="shared" si="49"/>
        <v/>
      </c>
    </row>
    <row r="2125" spans="1:19" x14ac:dyDescent="0.15">
      <c r="A2125">
        <v>2124</v>
      </c>
      <c r="B2125">
        <v>2015</v>
      </c>
      <c r="C2125" t="s">
        <v>948</v>
      </c>
      <c r="D2125" t="s">
        <v>949</v>
      </c>
      <c r="F2125" t="s">
        <v>23</v>
      </c>
      <c r="G2125" t="s">
        <v>23</v>
      </c>
      <c r="H2125" t="s">
        <v>16</v>
      </c>
      <c r="I2125" t="s">
        <v>546</v>
      </c>
      <c r="J2125">
        <v>685</v>
      </c>
      <c r="K2125"/>
      <c r="N2125" t="s">
        <v>36</v>
      </c>
      <c r="P2125" t="s">
        <v>1084</v>
      </c>
      <c r="Q2125" t="s">
        <v>1073</v>
      </c>
      <c r="R2125" t="s">
        <v>1073</v>
      </c>
      <c r="S2125" t="str">
        <f t="shared" si="49"/>
        <v/>
      </c>
    </row>
    <row r="2126" spans="1:19" x14ac:dyDescent="0.15">
      <c r="A2126">
        <v>2125</v>
      </c>
      <c r="B2126">
        <v>2015</v>
      </c>
      <c r="F2126" t="s">
        <v>50</v>
      </c>
      <c r="G2126" t="s">
        <v>50</v>
      </c>
      <c r="H2126" t="s">
        <v>71</v>
      </c>
      <c r="I2126" t="s">
        <v>550</v>
      </c>
      <c r="J2126">
        <v>0</v>
      </c>
      <c r="K2126"/>
      <c r="N2126" t="s">
        <v>20</v>
      </c>
      <c r="P2126" t="s">
        <v>1073</v>
      </c>
      <c r="Q2126" t="s">
        <v>1073</v>
      </c>
      <c r="R2126" t="s">
        <v>1073</v>
      </c>
      <c r="S2126" t="str">
        <f t="shared" si="49"/>
        <v/>
      </c>
    </row>
    <row r="2127" spans="1:19" x14ac:dyDescent="0.15">
      <c r="A2127">
        <v>2126</v>
      </c>
      <c r="B2127">
        <v>2015</v>
      </c>
      <c r="C2127" t="s">
        <v>950</v>
      </c>
      <c r="D2127" t="s">
        <v>283</v>
      </c>
      <c r="F2127" t="s">
        <v>23</v>
      </c>
      <c r="G2127" t="s">
        <v>23</v>
      </c>
      <c r="H2127" t="s">
        <v>24</v>
      </c>
      <c r="I2127" t="s">
        <v>547</v>
      </c>
      <c r="J2127">
        <v>166</v>
      </c>
      <c r="K2127"/>
      <c r="N2127" t="s">
        <v>36</v>
      </c>
      <c r="P2127" t="s">
        <v>1081</v>
      </c>
      <c r="Q2127" t="s">
        <v>1073</v>
      </c>
      <c r="R2127" t="s">
        <v>1073</v>
      </c>
      <c r="S2127" t="str">
        <f t="shared" si="49"/>
        <v/>
      </c>
    </row>
    <row r="2128" spans="1:19" x14ac:dyDescent="0.15">
      <c r="A2128">
        <v>2127</v>
      </c>
      <c r="B2128">
        <v>2015</v>
      </c>
      <c r="C2128" t="s">
        <v>951</v>
      </c>
      <c r="D2128" t="s">
        <v>952</v>
      </c>
      <c r="F2128" t="s">
        <v>23</v>
      </c>
      <c r="G2128" t="s">
        <v>23</v>
      </c>
      <c r="H2128" t="s">
        <v>16</v>
      </c>
      <c r="I2128" t="s">
        <v>546</v>
      </c>
      <c r="J2128">
        <v>535</v>
      </c>
      <c r="K2128"/>
      <c r="N2128" t="s">
        <v>36</v>
      </c>
      <c r="P2128" t="s">
        <v>1084</v>
      </c>
      <c r="Q2128" t="s">
        <v>1073</v>
      </c>
      <c r="R2128" t="s">
        <v>1073</v>
      </c>
      <c r="S2128" t="str">
        <f t="shared" si="49"/>
        <v/>
      </c>
    </row>
    <row r="2129" spans="1:19" x14ac:dyDescent="0.15">
      <c r="A2129">
        <v>2128</v>
      </c>
      <c r="B2129">
        <v>2015</v>
      </c>
      <c r="C2129" t="s">
        <v>214</v>
      </c>
      <c r="D2129" t="s">
        <v>215</v>
      </c>
      <c r="F2129" t="s">
        <v>23</v>
      </c>
      <c r="G2129" t="s">
        <v>23</v>
      </c>
      <c r="H2129" t="s">
        <v>24</v>
      </c>
      <c r="I2129" t="s">
        <v>547</v>
      </c>
      <c r="J2129">
        <v>166</v>
      </c>
      <c r="K2129"/>
      <c r="N2129" t="s">
        <v>36</v>
      </c>
      <c r="P2129" t="s">
        <v>1081</v>
      </c>
      <c r="Q2129" t="s">
        <v>1073</v>
      </c>
      <c r="R2129" t="s">
        <v>1073</v>
      </c>
      <c r="S2129" t="str">
        <f t="shared" si="49"/>
        <v/>
      </c>
    </row>
    <row r="2130" spans="1:19" x14ac:dyDescent="0.15">
      <c r="A2130">
        <v>2129</v>
      </c>
      <c r="B2130">
        <v>2015</v>
      </c>
      <c r="C2130" t="s">
        <v>856</v>
      </c>
      <c r="D2130" t="s">
        <v>953</v>
      </c>
      <c r="F2130" t="s">
        <v>23</v>
      </c>
      <c r="G2130" t="s">
        <v>23</v>
      </c>
      <c r="H2130" t="s">
        <v>71</v>
      </c>
      <c r="I2130" t="s">
        <v>546</v>
      </c>
      <c r="J2130">
        <v>535</v>
      </c>
      <c r="K2130"/>
      <c r="N2130" t="s">
        <v>36</v>
      </c>
      <c r="P2130" t="s">
        <v>1073</v>
      </c>
      <c r="Q2130" t="s">
        <v>1073</v>
      </c>
      <c r="R2130" t="s">
        <v>1073</v>
      </c>
      <c r="S2130" t="str">
        <f t="shared" si="49"/>
        <v/>
      </c>
    </row>
    <row r="2131" spans="1:19" x14ac:dyDescent="0.15">
      <c r="A2131">
        <v>2130</v>
      </c>
      <c r="B2131">
        <v>2015</v>
      </c>
      <c r="C2131" t="s">
        <v>805</v>
      </c>
      <c r="D2131" t="s">
        <v>806</v>
      </c>
      <c r="F2131" t="s">
        <v>89</v>
      </c>
      <c r="G2131" t="s">
        <v>43</v>
      </c>
      <c r="H2131" s="6" t="s">
        <v>24</v>
      </c>
      <c r="I2131" t="s">
        <v>25</v>
      </c>
      <c r="J2131">
        <v>250</v>
      </c>
      <c r="K2131"/>
      <c r="N2131" t="s">
        <v>36</v>
      </c>
      <c r="P2131" t="s">
        <v>1073</v>
      </c>
      <c r="Q2131" t="s">
        <v>1073</v>
      </c>
      <c r="R2131" t="s">
        <v>1073</v>
      </c>
      <c r="S2131" t="str">
        <f t="shared" si="49"/>
        <v/>
      </c>
    </row>
    <row r="2132" spans="1:19" x14ac:dyDescent="0.15">
      <c r="A2132">
        <v>2131</v>
      </c>
      <c r="B2132">
        <v>2015</v>
      </c>
      <c r="C2132" t="s">
        <v>954</v>
      </c>
      <c r="D2132" t="s">
        <v>225</v>
      </c>
      <c r="F2132" t="s">
        <v>23</v>
      </c>
      <c r="G2132" t="s">
        <v>23</v>
      </c>
      <c r="H2132" s="6" t="s">
        <v>71</v>
      </c>
      <c r="I2132" t="s">
        <v>546</v>
      </c>
      <c r="J2132">
        <v>1035</v>
      </c>
      <c r="K2132"/>
      <c r="N2132" t="s">
        <v>36</v>
      </c>
      <c r="P2132" t="s">
        <v>1073</v>
      </c>
      <c r="Q2132" t="s">
        <v>1073</v>
      </c>
      <c r="R2132" t="s">
        <v>1073</v>
      </c>
      <c r="S2132" t="str">
        <f t="shared" si="49"/>
        <v/>
      </c>
    </row>
    <row r="2133" spans="1:19" x14ac:dyDescent="0.15">
      <c r="A2133">
        <v>2132</v>
      </c>
      <c r="B2133">
        <v>2015</v>
      </c>
      <c r="C2133" t="s">
        <v>955</v>
      </c>
      <c r="D2133" t="s">
        <v>956</v>
      </c>
      <c r="F2133" t="s">
        <v>23</v>
      </c>
      <c r="G2133" t="s">
        <v>23</v>
      </c>
      <c r="H2133" t="s">
        <v>71</v>
      </c>
      <c r="I2133" t="s">
        <v>546</v>
      </c>
      <c r="J2133">
        <v>635</v>
      </c>
      <c r="K2133"/>
      <c r="N2133" t="s">
        <v>36</v>
      </c>
      <c r="P2133" t="s">
        <v>1073</v>
      </c>
      <c r="Q2133" t="s">
        <v>1073</v>
      </c>
      <c r="R2133" t="s">
        <v>1073</v>
      </c>
      <c r="S2133" t="str">
        <f t="shared" si="49"/>
        <v/>
      </c>
    </row>
    <row r="2134" spans="1:19" x14ac:dyDescent="0.15">
      <c r="A2134">
        <v>2133</v>
      </c>
      <c r="B2134">
        <v>2015</v>
      </c>
      <c r="C2134" t="s">
        <v>321</v>
      </c>
      <c r="D2134" t="s">
        <v>277</v>
      </c>
      <c r="F2134" t="s">
        <v>23</v>
      </c>
      <c r="G2134" t="s">
        <v>23</v>
      </c>
      <c r="H2134" t="s">
        <v>16</v>
      </c>
      <c r="I2134" t="s">
        <v>546</v>
      </c>
      <c r="J2134">
        <v>535</v>
      </c>
      <c r="K2134"/>
      <c r="N2134" t="s">
        <v>36</v>
      </c>
      <c r="P2134" t="s">
        <v>1084</v>
      </c>
      <c r="Q2134" t="s">
        <v>1073</v>
      </c>
      <c r="R2134" t="s">
        <v>1073</v>
      </c>
      <c r="S2134" t="str">
        <f t="shared" si="49"/>
        <v/>
      </c>
    </row>
    <row r="2135" spans="1:19" x14ac:dyDescent="0.15">
      <c r="A2135">
        <v>2134</v>
      </c>
      <c r="B2135">
        <v>2015</v>
      </c>
      <c r="C2135" t="s">
        <v>160</v>
      </c>
      <c r="D2135" t="s">
        <v>161</v>
      </c>
      <c r="F2135" t="s">
        <v>23</v>
      </c>
      <c r="G2135" t="s">
        <v>23</v>
      </c>
      <c r="H2135" t="s">
        <v>16</v>
      </c>
      <c r="I2135" t="s">
        <v>546</v>
      </c>
      <c r="J2135">
        <v>535</v>
      </c>
      <c r="K2135"/>
      <c r="N2135" t="s">
        <v>36</v>
      </c>
      <c r="P2135" t="s">
        <v>1084</v>
      </c>
      <c r="Q2135" t="s">
        <v>1073</v>
      </c>
      <c r="R2135" t="s">
        <v>1073</v>
      </c>
      <c r="S2135" t="str">
        <f t="shared" si="49"/>
        <v/>
      </c>
    </row>
    <row r="2136" spans="1:19" x14ac:dyDescent="0.15">
      <c r="A2136">
        <v>2135</v>
      </c>
      <c r="B2136">
        <v>2015</v>
      </c>
      <c r="C2136" t="s">
        <v>755</v>
      </c>
      <c r="D2136" t="s">
        <v>277</v>
      </c>
      <c r="F2136" t="s">
        <v>23</v>
      </c>
      <c r="G2136" t="s">
        <v>23</v>
      </c>
      <c r="H2136" t="s">
        <v>16</v>
      </c>
      <c r="I2136" t="s">
        <v>546</v>
      </c>
      <c r="J2136">
        <v>635</v>
      </c>
      <c r="K2136"/>
      <c r="N2136" t="s">
        <v>36</v>
      </c>
      <c r="P2136">
        <v>0</v>
      </c>
      <c r="Q2136" t="s">
        <v>1073</v>
      </c>
      <c r="R2136" t="s">
        <v>1073</v>
      </c>
      <c r="S2136" t="str">
        <f t="shared" si="49"/>
        <v/>
      </c>
    </row>
    <row r="2137" spans="1:19" x14ac:dyDescent="0.15">
      <c r="A2137">
        <v>2136</v>
      </c>
      <c r="B2137">
        <v>2015</v>
      </c>
      <c r="C2137" t="s">
        <v>113</v>
      </c>
      <c r="D2137" t="s">
        <v>114</v>
      </c>
      <c r="F2137" t="s">
        <v>23</v>
      </c>
      <c r="G2137" t="s">
        <v>23</v>
      </c>
      <c r="H2137" t="s">
        <v>67</v>
      </c>
      <c r="I2137" t="s">
        <v>547</v>
      </c>
      <c r="J2137">
        <v>166</v>
      </c>
      <c r="K2137"/>
      <c r="N2137" t="s">
        <v>20</v>
      </c>
      <c r="P2137" t="s">
        <v>1081</v>
      </c>
      <c r="Q2137" t="s">
        <v>1073</v>
      </c>
      <c r="R2137" t="s">
        <v>1073</v>
      </c>
      <c r="S2137" t="str">
        <f t="shared" si="49"/>
        <v/>
      </c>
    </row>
    <row r="2138" spans="1:19" x14ac:dyDescent="0.15">
      <c r="A2138">
        <v>2137</v>
      </c>
      <c r="B2138">
        <v>2015</v>
      </c>
      <c r="C2138" t="s">
        <v>180</v>
      </c>
      <c r="D2138" t="s">
        <v>957</v>
      </c>
      <c r="F2138" t="s">
        <v>23</v>
      </c>
      <c r="G2138" t="s">
        <v>23</v>
      </c>
      <c r="H2138" s="6" t="s">
        <v>24</v>
      </c>
      <c r="I2138" t="s">
        <v>547</v>
      </c>
      <c r="J2138">
        <v>166</v>
      </c>
      <c r="K2138"/>
      <c r="N2138" t="s">
        <v>36</v>
      </c>
      <c r="P2138" t="s">
        <v>1081</v>
      </c>
      <c r="Q2138" t="s">
        <v>1073</v>
      </c>
      <c r="R2138" t="s">
        <v>1073</v>
      </c>
      <c r="S2138" t="str">
        <f t="shared" si="49"/>
        <v/>
      </c>
    </row>
    <row r="2139" spans="1:19" x14ac:dyDescent="0.15">
      <c r="A2139">
        <v>2138</v>
      </c>
      <c r="B2139">
        <v>2015</v>
      </c>
      <c r="C2139" t="s">
        <v>848</v>
      </c>
      <c r="D2139" t="s">
        <v>849</v>
      </c>
      <c r="F2139" t="s">
        <v>23</v>
      </c>
      <c r="G2139" t="s">
        <v>23</v>
      </c>
      <c r="H2139" t="s">
        <v>71</v>
      </c>
      <c r="I2139" t="s">
        <v>546</v>
      </c>
      <c r="J2139">
        <v>635</v>
      </c>
      <c r="K2139"/>
      <c r="N2139" t="s">
        <v>36</v>
      </c>
      <c r="P2139" t="s">
        <v>1073</v>
      </c>
      <c r="Q2139" t="s">
        <v>1073</v>
      </c>
      <c r="R2139" t="s">
        <v>1073</v>
      </c>
      <c r="S2139" t="str">
        <f t="shared" si="49"/>
        <v/>
      </c>
    </row>
    <row r="2140" spans="1:19" x14ac:dyDescent="0.15">
      <c r="A2140">
        <v>2139</v>
      </c>
      <c r="B2140">
        <v>2015</v>
      </c>
      <c r="C2140" t="s">
        <v>758</v>
      </c>
      <c r="D2140" t="s">
        <v>101</v>
      </c>
      <c r="F2140" t="s">
        <v>23</v>
      </c>
      <c r="G2140" t="s">
        <v>23</v>
      </c>
      <c r="H2140" s="6" t="s">
        <v>71</v>
      </c>
      <c r="I2140" t="s">
        <v>25</v>
      </c>
      <c r="J2140">
        <v>146</v>
      </c>
      <c r="K2140"/>
      <c r="N2140" t="s">
        <v>20</v>
      </c>
      <c r="P2140">
        <v>0</v>
      </c>
      <c r="Q2140" t="s">
        <v>1073</v>
      </c>
      <c r="R2140" t="s">
        <v>1073</v>
      </c>
      <c r="S2140" t="str">
        <f t="shared" si="49"/>
        <v/>
      </c>
    </row>
    <row r="2141" spans="1:19" x14ac:dyDescent="0.15">
      <c r="A2141">
        <v>2140</v>
      </c>
      <c r="B2141">
        <v>2015</v>
      </c>
      <c r="C2141" t="s">
        <v>198</v>
      </c>
      <c r="D2141" t="s">
        <v>185</v>
      </c>
      <c r="F2141" t="s">
        <v>23</v>
      </c>
      <c r="G2141" t="s">
        <v>23</v>
      </c>
      <c r="H2141" t="s">
        <v>16</v>
      </c>
      <c r="I2141" t="s">
        <v>548</v>
      </c>
      <c r="J2141">
        <v>475</v>
      </c>
      <c r="K2141"/>
      <c r="N2141" t="s">
        <v>36</v>
      </c>
      <c r="P2141" t="s">
        <v>1081</v>
      </c>
      <c r="Q2141" t="s">
        <v>1073</v>
      </c>
      <c r="R2141" t="s">
        <v>1073</v>
      </c>
      <c r="S2141" t="str">
        <f t="shared" si="49"/>
        <v/>
      </c>
    </row>
    <row r="2142" spans="1:19" x14ac:dyDescent="0.15">
      <c r="A2142">
        <v>2141</v>
      </c>
      <c r="B2142">
        <v>2015</v>
      </c>
      <c r="C2142" t="s">
        <v>304</v>
      </c>
      <c r="D2142" t="s">
        <v>305</v>
      </c>
      <c r="F2142" t="s">
        <v>23</v>
      </c>
      <c r="G2142" t="s">
        <v>23</v>
      </c>
      <c r="H2142" s="6" t="s">
        <v>24</v>
      </c>
      <c r="I2142" t="s">
        <v>547</v>
      </c>
      <c r="J2142">
        <v>166</v>
      </c>
      <c r="K2142"/>
      <c r="N2142" t="s">
        <v>20</v>
      </c>
      <c r="P2142" t="s">
        <v>1084</v>
      </c>
      <c r="Q2142" t="s">
        <v>1073</v>
      </c>
      <c r="R2142" t="s">
        <v>1073</v>
      </c>
      <c r="S2142" t="str">
        <f t="shared" si="49"/>
        <v/>
      </c>
    </row>
    <row r="2143" spans="1:19" x14ac:dyDescent="0.15">
      <c r="A2143">
        <v>2142</v>
      </c>
      <c r="B2143">
        <v>2015</v>
      </c>
      <c r="C2143" t="s">
        <v>958</v>
      </c>
      <c r="D2143" t="s">
        <v>959</v>
      </c>
      <c r="F2143" t="s">
        <v>23</v>
      </c>
      <c r="G2143" t="s">
        <v>23</v>
      </c>
      <c r="H2143" t="s">
        <v>16</v>
      </c>
      <c r="I2143" t="s">
        <v>548</v>
      </c>
      <c r="J2143">
        <v>475</v>
      </c>
      <c r="K2143"/>
      <c r="N2143" t="s">
        <v>36</v>
      </c>
      <c r="P2143" t="s">
        <v>1081</v>
      </c>
      <c r="Q2143" t="s">
        <v>1073</v>
      </c>
      <c r="R2143" t="s">
        <v>1073</v>
      </c>
      <c r="S2143" t="str">
        <f t="shared" si="49"/>
        <v/>
      </c>
    </row>
    <row r="2144" spans="1:19" x14ac:dyDescent="0.15">
      <c r="A2144">
        <v>2143</v>
      </c>
      <c r="B2144">
        <v>2015</v>
      </c>
      <c r="C2144" t="s">
        <v>960</v>
      </c>
      <c r="D2144" t="s">
        <v>961</v>
      </c>
      <c r="F2144" t="s">
        <v>14</v>
      </c>
      <c r="G2144" t="s">
        <v>15</v>
      </c>
      <c r="H2144" t="s">
        <v>67</v>
      </c>
      <c r="I2144" t="s">
        <v>547</v>
      </c>
      <c r="J2144">
        <v>270</v>
      </c>
      <c r="K2144"/>
      <c r="N2144" t="s">
        <v>50</v>
      </c>
      <c r="P2144" t="s">
        <v>1073</v>
      </c>
      <c r="Q2144" t="s">
        <v>1073</v>
      </c>
      <c r="R2144" t="s">
        <v>1073</v>
      </c>
      <c r="S2144" t="str">
        <f t="shared" si="49"/>
        <v/>
      </c>
    </row>
    <row r="2145" spans="1:19" x14ac:dyDescent="0.15">
      <c r="A2145">
        <v>2144</v>
      </c>
      <c r="B2145">
        <v>2015</v>
      </c>
      <c r="C2145" t="s">
        <v>81</v>
      </c>
      <c r="D2145" t="s">
        <v>82</v>
      </c>
      <c r="F2145" t="s">
        <v>83</v>
      </c>
      <c r="G2145" t="s">
        <v>35</v>
      </c>
      <c r="H2145" t="s">
        <v>71</v>
      </c>
      <c r="I2145" t="s">
        <v>546</v>
      </c>
      <c r="J2145">
        <v>1335</v>
      </c>
      <c r="K2145"/>
      <c r="N2145" t="s">
        <v>50</v>
      </c>
      <c r="P2145" t="s">
        <v>1073</v>
      </c>
      <c r="Q2145" t="s">
        <v>1073</v>
      </c>
      <c r="R2145" t="s">
        <v>1073</v>
      </c>
      <c r="S2145" t="str">
        <f t="shared" si="49"/>
        <v/>
      </c>
    </row>
    <row r="2146" spans="1:19" x14ac:dyDescent="0.15">
      <c r="A2146">
        <v>2145</v>
      </c>
      <c r="B2146">
        <v>2015</v>
      </c>
      <c r="C2146" t="s">
        <v>962</v>
      </c>
      <c r="D2146" t="s">
        <v>963</v>
      </c>
      <c r="F2146" t="s">
        <v>23</v>
      </c>
      <c r="G2146" t="s">
        <v>23</v>
      </c>
      <c r="H2146" t="s">
        <v>16</v>
      </c>
      <c r="I2146" t="s">
        <v>548</v>
      </c>
      <c r="J2146">
        <v>475</v>
      </c>
      <c r="K2146"/>
      <c r="N2146" t="s">
        <v>20</v>
      </c>
      <c r="P2146" t="s">
        <v>1085</v>
      </c>
      <c r="Q2146" t="s">
        <v>1082</v>
      </c>
      <c r="R2146" t="s">
        <v>1073</v>
      </c>
      <c r="S2146" t="str">
        <f t="shared" si="49"/>
        <v/>
      </c>
    </row>
    <row r="2147" spans="1:19" x14ac:dyDescent="0.15">
      <c r="A2147">
        <v>2146</v>
      </c>
      <c r="B2147">
        <v>2015</v>
      </c>
      <c r="C2147" t="s">
        <v>79</v>
      </c>
      <c r="D2147" t="s">
        <v>78</v>
      </c>
      <c r="F2147" t="s">
        <v>78</v>
      </c>
      <c r="G2147" t="s">
        <v>35</v>
      </c>
      <c r="H2147" t="s">
        <v>16</v>
      </c>
      <c r="I2147" t="s">
        <v>546</v>
      </c>
      <c r="J2147">
        <v>535</v>
      </c>
      <c r="K2147"/>
      <c r="N2147" t="s">
        <v>20</v>
      </c>
      <c r="P2147" t="s">
        <v>1073</v>
      </c>
      <c r="Q2147" t="s">
        <v>1073</v>
      </c>
      <c r="R2147" t="s">
        <v>1073</v>
      </c>
      <c r="S2147" t="str">
        <f t="shared" si="49"/>
        <v>NI&gt;10</v>
      </c>
    </row>
    <row r="2148" spans="1:19" x14ac:dyDescent="0.15">
      <c r="A2148">
        <v>2147</v>
      </c>
      <c r="B2148">
        <v>2015</v>
      </c>
      <c r="C2148" t="s">
        <v>262</v>
      </c>
      <c r="D2148" t="s">
        <v>263</v>
      </c>
      <c r="F2148" t="s">
        <v>23</v>
      </c>
      <c r="G2148" t="s">
        <v>23</v>
      </c>
      <c r="H2148" s="6" t="s">
        <v>71</v>
      </c>
      <c r="I2148" t="s">
        <v>546</v>
      </c>
      <c r="J2148">
        <v>1035</v>
      </c>
      <c r="K2148"/>
      <c r="N2148" t="s">
        <v>36</v>
      </c>
      <c r="P2148" t="s">
        <v>1073</v>
      </c>
      <c r="Q2148" t="s">
        <v>1073</v>
      </c>
      <c r="R2148" t="s">
        <v>1073</v>
      </c>
      <c r="S2148" t="str">
        <f t="shared" si="49"/>
        <v/>
      </c>
    </row>
    <row r="2149" spans="1:19" x14ac:dyDescent="0.15">
      <c r="A2149">
        <v>2148</v>
      </c>
      <c r="B2149">
        <v>2015</v>
      </c>
      <c r="C2149" t="s">
        <v>45</v>
      </c>
      <c r="D2149" t="s">
        <v>46</v>
      </c>
      <c r="F2149" t="s">
        <v>47</v>
      </c>
      <c r="G2149" t="s">
        <v>48</v>
      </c>
      <c r="H2149" t="s">
        <v>71</v>
      </c>
      <c r="I2149" t="s">
        <v>546</v>
      </c>
      <c r="J2149">
        <v>1035</v>
      </c>
      <c r="K2149"/>
      <c r="N2149" t="s">
        <v>36</v>
      </c>
      <c r="P2149">
        <v>0</v>
      </c>
      <c r="Q2149" t="s">
        <v>1073</v>
      </c>
      <c r="R2149" t="s">
        <v>1073</v>
      </c>
      <c r="S2149" t="str">
        <f t="shared" si="49"/>
        <v>NI&gt;10</v>
      </c>
    </row>
    <row r="2150" spans="1:19" x14ac:dyDescent="0.15">
      <c r="A2150">
        <v>2149</v>
      </c>
      <c r="B2150">
        <v>2015</v>
      </c>
      <c r="C2150" t="s">
        <v>45</v>
      </c>
      <c r="D2150" t="s">
        <v>308</v>
      </c>
      <c r="F2150" t="s">
        <v>23</v>
      </c>
      <c r="G2150" t="s">
        <v>23</v>
      </c>
      <c r="H2150" t="s">
        <v>24</v>
      </c>
      <c r="I2150" t="s">
        <v>547</v>
      </c>
      <c r="J2150">
        <v>166</v>
      </c>
      <c r="K2150"/>
      <c r="N2150" t="s">
        <v>20</v>
      </c>
      <c r="P2150">
        <v>0</v>
      </c>
      <c r="Q2150" t="s">
        <v>1073</v>
      </c>
      <c r="R2150" t="s">
        <v>1073</v>
      </c>
      <c r="S2150" t="str">
        <f t="shared" si="49"/>
        <v/>
      </c>
    </row>
    <row r="2151" spans="1:19" x14ac:dyDescent="0.15">
      <c r="A2151">
        <v>2150</v>
      </c>
      <c r="B2151">
        <v>2015</v>
      </c>
      <c r="C2151" t="s">
        <v>45</v>
      </c>
      <c r="D2151" t="s">
        <v>964</v>
      </c>
      <c r="F2151" t="s">
        <v>23</v>
      </c>
      <c r="G2151" t="s">
        <v>23</v>
      </c>
      <c r="H2151" t="s">
        <v>71</v>
      </c>
      <c r="I2151" t="s">
        <v>546</v>
      </c>
      <c r="J2151">
        <v>635</v>
      </c>
      <c r="K2151"/>
      <c r="N2151" t="s">
        <v>36</v>
      </c>
      <c r="P2151">
        <v>0</v>
      </c>
      <c r="Q2151" t="s">
        <v>1073</v>
      </c>
      <c r="R2151" t="s">
        <v>1073</v>
      </c>
      <c r="S2151" t="str">
        <f t="shared" si="49"/>
        <v/>
      </c>
    </row>
    <row r="2152" spans="1:19" x14ac:dyDescent="0.15">
      <c r="A2152">
        <v>2151</v>
      </c>
      <c r="B2152">
        <v>2015</v>
      </c>
      <c r="C2152" t="s">
        <v>45</v>
      </c>
      <c r="D2152" t="s">
        <v>242</v>
      </c>
      <c r="F2152" t="s">
        <v>74</v>
      </c>
      <c r="G2152" t="s">
        <v>35</v>
      </c>
      <c r="H2152" t="s">
        <v>24</v>
      </c>
      <c r="I2152" t="s">
        <v>547</v>
      </c>
      <c r="J2152">
        <v>270</v>
      </c>
      <c r="K2152"/>
      <c r="N2152" t="s">
        <v>36</v>
      </c>
      <c r="P2152">
        <v>0</v>
      </c>
      <c r="Q2152" t="s">
        <v>1073</v>
      </c>
      <c r="R2152" t="s">
        <v>1073</v>
      </c>
      <c r="S2152" t="str">
        <f t="shared" si="49"/>
        <v/>
      </c>
    </row>
    <row r="2153" spans="1:19" x14ac:dyDescent="0.15">
      <c r="A2153">
        <v>2152</v>
      </c>
      <c r="B2153">
        <v>2015</v>
      </c>
      <c r="C2153" t="s">
        <v>45</v>
      </c>
      <c r="D2153" t="s">
        <v>78</v>
      </c>
      <c r="F2153" t="s">
        <v>78</v>
      </c>
      <c r="G2153" t="s">
        <v>35</v>
      </c>
      <c r="H2153" t="s">
        <v>16</v>
      </c>
      <c r="I2153" t="s">
        <v>546</v>
      </c>
      <c r="J2153">
        <v>535</v>
      </c>
      <c r="K2153"/>
      <c r="N2153" t="s">
        <v>36</v>
      </c>
      <c r="P2153">
        <v>0</v>
      </c>
      <c r="Q2153" t="s">
        <v>1073</v>
      </c>
      <c r="R2153" t="s">
        <v>1073</v>
      </c>
      <c r="S2153" t="str">
        <f t="shared" si="49"/>
        <v>NI&gt;10</v>
      </c>
    </row>
    <row r="2154" spans="1:19" x14ac:dyDescent="0.15">
      <c r="A2154">
        <v>2153</v>
      </c>
      <c r="B2154">
        <v>2015</v>
      </c>
      <c r="C2154" t="s">
        <v>45</v>
      </c>
      <c r="D2154" t="s">
        <v>571</v>
      </c>
      <c r="F2154" t="s">
        <v>23</v>
      </c>
      <c r="G2154" t="s">
        <v>23</v>
      </c>
      <c r="H2154" t="s">
        <v>71</v>
      </c>
      <c r="I2154" t="s">
        <v>546</v>
      </c>
      <c r="J2154">
        <v>535</v>
      </c>
      <c r="K2154"/>
      <c r="N2154" t="s">
        <v>36</v>
      </c>
      <c r="P2154">
        <v>0</v>
      </c>
      <c r="Q2154" t="s">
        <v>1073</v>
      </c>
      <c r="R2154" t="s">
        <v>1073</v>
      </c>
      <c r="S2154" t="str">
        <f t="shared" si="49"/>
        <v/>
      </c>
    </row>
    <row r="2155" spans="1:19" x14ac:dyDescent="0.15">
      <c r="A2155">
        <v>2154</v>
      </c>
      <c r="B2155">
        <v>2015</v>
      </c>
      <c r="C2155" t="s">
        <v>45</v>
      </c>
      <c r="D2155" t="s">
        <v>859</v>
      </c>
      <c r="F2155" t="s">
        <v>23</v>
      </c>
      <c r="G2155" t="s">
        <v>23</v>
      </c>
      <c r="H2155" t="s">
        <v>71</v>
      </c>
      <c r="I2155" t="s">
        <v>25</v>
      </c>
      <c r="J2155">
        <v>146</v>
      </c>
      <c r="K2155"/>
      <c r="N2155" t="s">
        <v>36</v>
      </c>
      <c r="P2155">
        <v>0</v>
      </c>
      <c r="Q2155" t="s">
        <v>1073</v>
      </c>
      <c r="R2155" t="s">
        <v>1073</v>
      </c>
      <c r="S2155" t="str">
        <f t="shared" si="49"/>
        <v/>
      </c>
    </row>
    <row r="2156" spans="1:19" x14ac:dyDescent="0.15">
      <c r="A2156">
        <v>2155</v>
      </c>
      <c r="B2156">
        <v>2015</v>
      </c>
      <c r="C2156" t="s">
        <v>45</v>
      </c>
      <c r="D2156" t="s">
        <v>46</v>
      </c>
      <c r="F2156" t="s">
        <v>47</v>
      </c>
      <c r="G2156" t="s">
        <v>48</v>
      </c>
      <c r="H2156" t="s">
        <v>71</v>
      </c>
      <c r="I2156" t="s">
        <v>550</v>
      </c>
      <c r="J2156">
        <v>0</v>
      </c>
      <c r="K2156"/>
      <c r="N2156" t="s">
        <v>50</v>
      </c>
      <c r="P2156">
        <v>0</v>
      </c>
      <c r="Q2156" t="s">
        <v>1073</v>
      </c>
      <c r="R2156" t="s">
        <v>1073</v>
      </c>
      <c r="S2156" t="str">
        <f t="shared" si="49"/>
        <v>NI&gt;10</v>
      </c>
    </row>
    <row r="2157" spans="1:19" x14ac:dyDescent="0.15">
      <c r="A2157">
        <v>2156</v>
      </c>
      <c r="B2157">
        <v>2015</v>
      </c>
      <c r="C2157" t="s">
        <v>45</v>
      </c>
      <c r="D2157" t="s">
        <v>78</v>
      </c>
      <c r="F2157" t="s">
        <v>78</v>
      </c>
      <c r="G2157" t="s">
        <v>35</v>
      </c>
      <c r="H2157" t="s">
        <v>16</v>
      </c>
      <c r="I2157" t="s">
        <v>548</v>
      </c>
      <c r="J2157">
        <v>625</v>
      </c>
      <c r="K2157"/>
      <c r="N2157" t="s">
        <v>36</v>
      </c>
      <c r="P2157">
        <v>0</v>
      </c>
      <c r="Q2157" t="s">
        <v>1073</v>
      </c>
      <c r="R2157" t="s">
        <v>1073</v>
      </c>
      <c r="S2157" t="str">
        <f t="shared" si="49"/>
        <v>NI&gt;10</v>
      </c>
    </row>
    <row r="2158" spans="1:19" x14ac:dyDescent="0.15">
      <c r="A2158">
        <v>2157</v>
      </c>
      <c r="B2158">
        <v>2015</v>
      </c>
      <c r="C2158" t="s">
        <v>45</v>
      </c>
      <c r="D2158" t="s">
        <v>468</v>
      </c>
      <c r="F2158" t="s">
        <v>23</v>
      </c>
      <c r="G2158" t="s">
        <v>23</v>
      </c>
      <c r="H2158" s="6" t="s">
        <v>24</v>
      </c>
      <c r="I2158" t="s">
        <v>547</v>
      </c>
      <c r="J2158">
        <v>166</v>
      </c>
      <c r="K2158"/>
      <c r="N2158" t="s">
        <v>20</v>
      </c>
      <c r="P2158">
        <v>0</v>
      </c>
      <c r="Q2158" t="s">
        <v>1073</v>
      </c>
      <c r="R2158" t="s">
        <v>1073</v>
      </c>
      <c r="S2158" t="str">
        <f t="shared" si="49"/>
        <v/>
      </c>
    </row>
    <row r="2159" spans="1:19" x14ac:dyDescent="0.15">
      <c r="A2159">
        <v>2158</v>
      </c>
      <c r="B2159">
        <v>2015</v>
      </c>
      <c r="C2159" t="s">
        <v>45</v>
      </c>
      <c r="D2159" t="s">
        <v>101</v>
      </c>
      <c r="F2159" t="s">
        <v>23</v>
      </c>
      <c r="G2159" t="s">
        <v>23</v>
      </c>
      <c r="H2159" t="s">
        <v>71</v>
      </c>
      <c r="I2159" t="s">
        <v>25</v>
      </c>
      <c r="J2159">
        <v>146</v>
      </c>
      <c r="K2159"/>
      <c r="N2159" t="s">
        <v>36</v>
      </c>
      <c r="P2159">
        <v>0</v>
      </c>
      <c r="Q2159" t="s">
        <v>1073</v>
      </c>
      <c r="R2159" t="s">
        <v>1073</v>
      </c>
      <c r="S2159" t="str">
        <f t="shared" si="49"/>
        <v/>
      </c>
    </row>
    <row r="2160" spans="1:19" x14ac:dyDescent="0.15">
      <c r="A2160">
        <v>2159</v>
      </c>
      <c r="B2160">
        <v>2015</v>
      </c>
      <c r="C2160" t="s">
        <v>45</v>
      </c>
      <c r="D2160" t="s">
        <v>176</v>
      </c>
      <c r="F2160" t="s">
        <v>23</v>
      </c>
      <c r="G2160" t="s">
        <v>23</v>
      </c>
      <c r="H2160" t="s">
        <v>71</v>
      </c>
      <c r="I2160" t="s">
        <v>965</v>
      </c>
      <c r="J2160">
        <v>5000</v>
      </c>
      <c r="K2160"/>
      <c r="N2160" t="s">
        <v>36</v>
      </c>
      <c r="P2160">
        <v>0</v>
      </c>
      <c r="Q2160" t="s">
        <v>1073</v>
      </c>
      <c r="R2160" t="s">
        <v>1073</v>
      </c>
      <c r="S2160" t="str">
        <f t="shared" si="49"/>
        <v/>
      </c>
    </row>
    <row r="2161" spans="1:19" x14ac:dyDescent="0.15">
      <c r="A2161">
        <v>2160</v>
      </c>
      <c r="B2161">
        <v>2015</v>
      </c>
      <c r="C2161" t="s">
        <v>45</v>
      </c>
      <c r="D2161" t="s">
        <v>591</v>
      </c>
      <c r="F2161" t="s">
        <v>23</v>
      </c>
      <c r="G2161" t="s">
        <v>23</v>
      </c>
      <c r="H2161" t="s">
        <v>71</v>
      </c>
      <c r="I2161" t="s">
        <v>548</v>
      </c>
      <c r="J2161">
        <v>475</v>
      </c>
      <c r="K2161"/>
      <c r="N2161" t="s">
        <v>36</v>
      </c>
      <c r="P2161">
        <v>0</v>
      </c>
      <c r="Q2161" t="s">
        <v>1073</v>
      </c>
      <c r="R2161" t="s">
        <v>1073</v>
      </c>
      <c r="S2161" t="str">
        <f t="shared" si="49"/>
        <v/>
      </c>
    </row>
    <row r="2162" spans="1:19" x14ac:dyDescent="0.15">
      <c r="A2162">
        <v>2161</v>
      </c>
      <c r="B2162">
        <v>2015</v>
      </c>
      <c r="C2162" t="s">
        <v>45</v>
      </c>
      <c r="D2162" t="s">
        <v>232</v>
      </c>
      <c r="F2162" t="s">
        <v>23</v>
      </c>
      <c r="G2162" t="s">
        <v>23</v>
      </c>
      <c r="H2162" t="s">
        <v>16</v>
      </c>
      <c r="I2162" t="s">
        <v>548</v>
      </c>
      <c r="J2162">
        <v>575</v>
      </c>
      <c r="K2162"/>
      <c r="N2162" t="s">
        <v>36</v>
      </c>
      <c r="P2162">
        <v>0</v>
      </c>
      <c r="Q2162" t="s">
        <v>1073</v>
      </c>
      <c r="R2162" t="s">
        <v>1073</v>
      </c>
      <c r="S2162" t="str">
        <f t="shared" si="49"/>
        <v/>
      </c>
    </row>
    <row r="2163" spans="1:19" x14ac:dyDescent="0.15">
      <c r="A2163">
        <v>2162</v>
      </c>
      <c r="B2163">
        <v>2015</v>
      </c>
      <c r="C2163" t="s">
        <v>45</v>
      </c>
      <c r="D2163" t="s">
        <v>78</v>
      </c>
      <c r="F2163" t="s">
        <v>78</v>
      </c>
      <c r="G2163" t="s">
        <v>35</v>
      </c>
      <c r="H2163" t="s">
        <v>24</v>
      </c>
      <c r="I2163" t="s">
        <v>25</v>
      </c>
      <c r="J2163">
        <v>350</v>
      </c>
      <c r="K2163"/>
      <c r="N2163" t="s">
        <v>50</v>
      </c>
      <c r="P2163">
        <v>0</v>
      </c>
      <c r="Q2163" t="s">
        <v>1073</v>
      </c>
      <c r="R2163" t="s">
        <v>1073</v>
      </c>
      <c r="S2163" t="str">
        <f t="shared" si="49"/>
        <v>NI&gt;10</v>
      </c>
    </row>
    <row r="2164" spans="1:19" x14ac:dyDescent="0.15">
      <c r="A2164">
        <v>2163</v>
      </c>
      <c r="B2164">
        <v>2015</v>
      </c>
      <c r="C2164" t="s">
        <v>45</v>
      </c>
      <c r="D2164" t="s">
        <v>146</v>
      </c>
      <c r="F2164" t="s">
        <v>23</v>
      </c>
      <c r="G2164" t="s">
        <v>23</v>
      </c>
      <c r="H2164" t="s">
        <v>24</v>
      </c>
      <c r="I2164" t="s">
        <v>547</v>
      </c>
      <c r="J2164">
        <v>166</v>
      </c>
      <c r="K2164"/>
      <c r="N2164" t="s">
        <v>36</v>
      </c>
      <c r="P2164">
        <v>0</v>
      </c>
      <c r="Q2164" t="s">
        <v>1073</v>
      </c>
      <c r="R2164" t="s">
        <v>1073</v>
      </c>
      <c r="S2164" t="str">
        <f t="shared" si="49"/>
        <v/>
      </c>
    </row>
    <row r="2165" spans="1:19" x14ac:dyDescent="0.15">
      <c r="A2165">
        <v>2164</v>
      </c>
      <c r="B2165">
        <v>2015</v>
      </c>
      <c r="C2165" t="s">
        <v>45</v>
      </c>
      <c r="D2165" t="s">
        <v>82</v>
      </c>
      <c r="F2165" t="s">
        <v>83</v>
      </c>
      <c r="G2165" t="s">
        <v>35</v>
      </c>
      <c r="H2165" t="s">
        <v>71</v>
      </c>
      <c r="I2165" t="s">
        <v>546</v>
      </c>
      <c r="J2165">
        <v>1335</v>
      </c>
      <c r="K2165"/>
      <c r="N2165" t="s">
        <v>50</v>
      </c>
      <c r="P2165">
        <v>0</v>
      </c>
      <c r="Q2165" t="s">
        <v>1073</v>
      </c>
      <c r="R2165" t="s">
        <v>1073</v>
      </c>
      <c r="S2165" t="str">
        <f t="shared" si="49"/>
        <v/>
      </c>
    </row>
    <row r="2166" spans="1:19" x14ac:dyDescent="0.15">
      <c r="A2166">
        <v>2165</v>
      </c>
      <c r="B2166">
        <v>2015</v>
      </c>
      <c r="C2166" t="s">
        <v>45</v>
      </c>
      <c r="D2166" t="s">
        <v>561</v>
      </c>
      <c r="F2166" t="s">
        <v>23</v>
      </c>
      <c r="G2166" t="s">
        <v>23</v>
      </c>
      <c r="H2166" t="s">
        <v>71</v>
      </c>
      <c r="I2166" t="s">
        <v>546</v>
      </c>
      <c r="J2166">
        <v>635</v>
      </c>
      <c r="K2166"/>
      <c r="N2166" t="s">
        <v>50</v>
      </c>
      <c r="P2166">
        <v>0</v>
      </c>
      <c r="Q2166" t="s">
        <v>1073</v>
      </c>
      <c r="R2166" t="s">
        <v>1073</v>
      </c>
      <c r="S2166" t="str">
        <f t="shared" si="49"/>
        <v/>
      </c>
    </row>
    <row r="2167" spans="1:19" x14ac:dyDescent="0.15">
      <c r="A2167">
        <v>2166</v>
      </c>
      <c r="B2167">
        <v>2015</v>
      </c>
      <c r="C2167" t="s">
        <v>45</v>
      </c>
      <c r="D2167" t="s">
        <v>935</v>
      </c>
      <c r="F2167" t="s">
        <v>579</v>
      </c>
      <c r="G2167" t="s">
        <v>15</v>
      </c>
      <c r="H2167" s="6" t="s">
        <v>54</v>
      </c>
      <c r="I2167" t="s">
        <v>547</v>
      </c>
      <c r="J2167">
        <v>270</v>
      </c>
      <c r="K2167"/>
      <c r="N2167" t="s">
        <v>36</v>
      </c>
      <c r="P2167">
        <v>0</v>
      </c>
      <c r="Q2167" t="s">
        <v>1073</v>
      </c>
      <c r="R2167" t="s">
        <v>1073</v>
      </c>
      <c r="S2167" t="str">
        <f t="shared" si="49"/>
        <v>NI&gt;10</v>
      </c>
    </row>
    <row r="2168" spans="1:19" x14ac:dyDescent="0.15">
      <c r="A2168">
        <v>2167</v>
      </c>
      <c r="B2168">
        <v>2015</v>
      </c>
      <c r="C2168" t="s">
        <v>45</v>
      </c>
      <c r="D2168" t="s">
        <v>297</v>
      </c>
      <c r="F2168" t="s">
        <v>23</v>
      </c>
      <c r="G2168" t="s">
        <v>23</v>
      </c>
      <c r="H2168" t="s">
        <v>67</v>
      </c>
      <c r="I2168" t="s">
        <v>547</v>
      </c>
      <c r="J2168">
        <v>166</v>
      </c>
      <c r="K2168"/>
      <c r="N2168" t="s">
        <v>36</v>
      </c>
      <c r="P2168">
        <v>0</v>
      </c>
      <c r="Q2168" t="s">
        <v>1073</v>
      </c>
      <c r="R2168" t="s">
        <v>1073</v>
      </c>
      <c r="S2168" t="str">
        <f t="shared" si="49"/>
        <v/>
      </c>
    </row>
    <row r="2169" spans="1:19" x14ac:dyDescent="0.15">
      <c r="A2169">
        <v>2168</v>
      </c>
      <c r="B2169">
        <v>2015</v>
      </c>
      <c r="C2169" t="s">
        <v>45</v>
      </c>
      <c r="F2169" t="s">
        <v>23</v>
      </c>
      <c r="G2169" t="s">
        <v>23</v>
      </c>
      <c r="H2169" t="s">
        <v>71</v>
      </c>
      <c r="I2169" t="s">
        <v>547</v>
      </c>
      <c r="J2169">
        <v>720</v>
      </c>
      <c r="K2169"/>
      <c r="N2169" t="s">
        <v>36</v>
      </c>
      <c r="P2169">
        <v>0</v>
      </c>
      <c r="Q2169" t="s">
        <v>1073</v>
      </c>
      <c r="R2169" t="s">
        <v>1073</v>
      </c>
      <c r="S2169" t="str">
        <f t="shared" si="49"/>
        <v/>
      </c>
    </row>
    <row r="2170" spans="1:19" x14ac:dyDescent="0.15">
      <c r="A2170">
        <v>2169</v>
      </c>
      <c r="B2170">
        <v>2015</v>
      </c>
      <c r="C2170" t="s">
        <v>45</v>
      </c>
      <c r="D2170" t="s">
        <v>215</v>
      </c>
      <c r="F2170" t="s">
        <v>23</v>
      </c>
      <c r="G2170" t="s">
        <v>23</v>
      </c>
      <c r="H2170" t="s">
        <v>16</v>
      </c>
      <c r="I2170" t="s">
        <v>546</v>
      </c>
      <c r="J2170">
        <v>535</v>
      </c>
      <c r="K2170"/>
      <c r="N2170" t="s">
        <v>36</v>
      </c>
      <c r="P2170">
        <v>0</v>
      </c>
      <c r="Q2170" t="s">
        <v>1073</v>
      </c>
      <c r="R2170" t="s">
        <v>1073</v>
      </c>
      <c r="S2170" t="str">
        <f t="shared" si="49"/>
        <v/>
      </c>
    </row>
    <row r="2171" spans="1:19" x14ac:dyDescent="0.15">
      <c r="A2171">
        <v>2170</v>
      </c>
      <c r="B2171">
        <v>2015</v>
      </c>
      <c r="C2171" t="s">
        <v>45</v>
      </c>
      <c r="D2171" t="s">
        <v>966</v>
      </c>
      <c r="F2171" t="s">
        <v>23</v>
      </c>
      <c r="G2171" t="s">
        <v>23</v>
      </c>
      <c r="H2171" t="s">
        <v>71</v>
      </c>
      <c r="I2171" t="s">
        <v>546</v>
      </c>
      <c r="J2171">
        <v>800</v>
      </c>
      <c r="K2171"/>
      <c r="N2171" t="s">
        <v>36</v>
      </c>
      <c r="P2171">
        <v>0</v>
      </c>
      <c r="Q2171" t="s">
        <v>1073</v>
      </c>
      <c r="R2171" t="s">
        <v>1073</v>
      </c>
      <c r="S2171" t="str">
        <f t="shared" si="49"/>
        <v/>
      </c>
    </row>
    <row r="2172" spans="1:19" x14ac:dyDescent="0.15">
      <c r="A2172">
        <v>2171</v>
      </c>
      <c r="B2172">
        <v>2015</v>
      </c>
      <c r="C2172" t="s">
        <v>45</v>
      </c>
      <c r="D2172" t="s">
        <v>466</v>
      </c>
      <c r="F2172" t="s">
        <v>23</v>
      </c>
      <c r="G2172" t="s">
        <v>23</v>
      </c>
      <c r="H2172" t="s">
        <v>24</v>
      </c>
      <c r="I2172" t="s">
        <v>547</v>
      </c>
      <c r="J2172">
        <v>166</v>
      </c>
      <c r="K2172"/>
      <c r="N2172" t="s">
        <v>36</v>
      </c>
      <c r="P2172">
        <v>0</v>
      </c>
      <c r="Q2172" t="s">
        <v>1073</v>
      </c>
      <c r="R2172" t="s">
        <v>1073</v>
      </c>
      <c r="S2172" t="str">
        <f t="shared" si="49"/>
        <v/>
      </c>
    </row>
    <row r="2173" spans="1:19" x14ac:dyDescent="0.15">
      <c r="A2173">
        <v>2172</v>
      </c>
      <c r="B2173">
        <v>2015</v>
      </c>
      <c r="C2173" t="s">
        <v>45</v>
      </c>
      <c r="D2173" t="s">
        <v>790</v>
      </c>
      <c r="F2173" t="s">
        <v>23</v>
      </c>
      <c r="G2173" t="s">
        <v>23</v>
      </c>
      <c r="H2173" t="s">
        <v>71</v>
      </c>
      <c r="I2173" t="s">
        <v>548</v>
      </c>
      <c r="J2173">
        <v>475</v>
      </c>
      <c r="K2173"/>
      <c r="N2173" t="s">
        <v>36</v>
      </c>
      <c r="P2173">
        <v>0</v>
      </c>
      <c r="Q2173" t="s">
        <v>1073</v>
      </c>
      <c r="R2173" t="s">
        <v>1073</v>
      </c>
      <c r="S2173" t="str">
        <f t="shared" si="49"/>
        <v/>
      </c>
    </row>
    <row r="2174" spans="1:19" x14ac:dyDescent="0.15">
      <c r="A2174">
        <v>2173</v>
      </c>
      <c r="B2174">
        <v>2015</v>
      </c>
      <c r="C2174" t="s">
        <v>45</v>
      </c>
      <c r="D2174" t="s">
        <v>283</v>
      </c>
      <c r="F2174" t="s">
        <v>23</v>
      </c>
      <c r="G2174" t="s">
        <v>23</v>
      </c>
      <c r="H2174" t="s">
        <v>24</v>
      </c>
      <c r="I2174" t="s">
        <v>547</v>
      </c>
      <c r="J2174">
        <v>166</v>
      </c>
      <c r="K2174"/>
      <c r="N2174" t="s">
        <v>36</v>
      </c>
      <c r="P2174">
        <v>0</v>
      </c>
      <c r="Q2174" t="s">
        <v>1073</v>
      </c>
      <c r="R2174" t="s">
        <v>1073</v>
      </c>
      <c r="S2174" t="str">
        <f t="shared" si="49"/>
        <v/>
      </c>
    </row>
    <row r="2175" spans="1:19" x14ac:dyDescent="0.15">
      <c r="A2175">
        <v>2174</v>
      </c>
      <c r="B2175">
        <v>2015</v>
      </c>
      <c r="C2175" t="s">
        <v>45</v>
      </c>
      <c r="D2175" t="s">
        <v>603</v>
      </c>
      <c r="F2175" t="s">
        <v>23</v>
      </c>
      <c r="G2175" t="s">
        <v>23</v>
      </c>
      <c r="H2175" t="s">
        <v>71</v>
      </c>
      <c r="I2175" t="s">
        <v>546</v>
      </c>
      <c r="J2175">
        <v>635</v>
      </c>
      <c r="K2175"/>
      <c r="N2175" t="s">
        <v>36</v>
      </c>
      <c r="P2175">
        <v>0</v>
      </c>
      <c r="Q2175" t="s">
        <v>1073</v>
      </c>
      <c r="R2175" t="s">
        <v>1073</v>
      </c>
      <c r="S2175" t="str">
        <f t="shared" si="49"/>
        <v/>
      </c>
    </row>
    <row r="2176" spans="1:19" x14ac:dyDescent="0.15">
      <c r="A2176">
        <v>2175</v>
      </c>
      <c r="B2176">
        <v>2015</v>
      </c>
      <c r="C2176" t="s">
        <v>45</v>
      </c>
      <c r="D2176" t="s">
        <v>967</v>
      </c>
      <c r="F2176" t="s">
        <v>23</v>
      </c>
      <c r="G2176" t="s">
        <v>23</v>
      </c>
      <c r="H2176" t="s">
        <v>71</v>
      </c>
      <c r="I2176" t="s">
        <v>548</v>
      </c>
      <c r="J2176">
        <v>575</v>
      </c>
      <c r="K2176"/>
      <c r="N2176" t="s">
        <v>36</v>
      </c>
      <c r="P2176">
        <v>0</v>
      </c>
      <c r="Q2176" t="s">
        <v>1073</v>
      </c>
      <c r="R2176" t="s">
        <v>1073</v>
      </c>
      <c r="S2176" t="str">
        <f t="shared" si="49"/>
        <v/>
      </c>
    </row>
    <row r="2177" spans="1:19" x14ac:dyDescent="0.15">
      <c r="A2177">
        <v>2176</v>
      </c>
      <c r="B2177">
        <v>2015</v>
      </c>
      <c r="C2177" t="s">
        <v>45</v>
      </c>
      <c r="D2177" t="s">
        <v>451</v>
      </c>
      <c r="F2177" t="s">
        <v>23</v>
      </c>
      <c r="G2177" t="s">
        <v>23</v>
      </c>
      <c r="H2177" t="s">
        <v>71</v>
      </c>
      <c r="I2177" t="s">
        <v>548</v>
      </c>
      <c r="J2177">
        <v>475</v>
      </c>
      <c r="K2177"/>
      <c r="N2177" t="s">
        <v>36</v>
      </c>
      <c r="P2177">
        <v>0</v>
      </c>
      <c r="Q2177" t="s">
        <v>1073</v>
      </c>
      <c r="R2177" t="s">
        <v>1073</v>
      </c>
      <c r="S2177" t="str">
        <f t="shared" si="49"/>
        <v/>
      </c>
    </row>
    <row r="2178" spans="1:19" x14ac:dyDescent="0.15">
      <c r="A2178">
        <v>2177</v>
      </c>
      <c r="B2178">
        <v>2015</v>
      </c>
      <c r="C2178" t="s">
        <v>45</v>
      </c>
      <c r="D2178" t="s">
        <v>168</v>
      </c>
      <c r="F2178" t="s">
        <v>23</v>
      </c>
      <c r="G2178" t="s">
        <v>23</v>
      </c>
      <c r="H2178" t="s">
        <v>71</v>
      </c>
      <c r="I2178" t="s">
        <v>546</v>
      </c>
      <c r="J2178">
        <v>1000</v>
      </c>
      <c r="K2178"/>
      <c r="N2178" t="s">
        <v>36</v>
      </c>
      <c r="P2178">
        <v>0</v>
      </c>
      <c r="Q2178" t="s">
        <v>1073</v>
      </c>
      <c r="R2178" t="s">
        <v>1073</v>
      </c>
      <c r="S2178" t="str">
        <f t="shared" ref="S2178:S2241" si="50">IF(ISNUMBER(SEARCH(F2178,$AF$12)),"","NI&gt;10")</f>
        <v/>
      </c>
    </row>
    <row r="2179" spans="1:19" x14ac:dyDescent="0.15">
      <c r="A2179">
        <v>2178</v>
      </c>
      <c r="B2179">
        <v>2015</v>
      </c>
      <c r="C2179" t="s">
        <v>45</v>
      </c>
      <c r="D2179" t="s">
        <v>288</v>
      </c>
      <c r="F2179" t="s">
        <v>23</v>
      </c>
      <c r="G2179" t="s">
        <v>23</v>
      </c>
      <c r="H2179" t="s">
        <v>71</v>
      </c>
      <c r="I2179" t="s">
        <v>546</v>
      </c>
      <c r="J2179">
        <v>1235</v>
      </c>
      <c r="K2179"/>
      <c r="N2179" t="s">
        <v>36</v>
      </c>
      <c r="P2179">
        <v>0</v>
      </c>
      <c r="Q2179" t="s">
        <v>1073</v>
      </c>
      <c r="R2179" t="s">
        <v>1073</v>
      </c>
      <c r="S2179" t="str">
        <f t="shared" si="50"/>
        <v/>
      </c>
    </row>
    <row r="2180" spans="1:19" x14ac:dyDescent="0.15">
      <c r="A2180">
        <v>2179</v>
      </c>
      <c r="B2180">
        <v>2015</v>
      </c>
      <c r="C2180" t="s">
        <v>45</v>
      </c>
      <c r="D2180" t="s">
        <v>101</v>
      </c>
      <c r="F2180" t="s">
        <v>23</v>
      </c>
      <c r="G2180" t="s">
        <v>23</v>
      </c>
      <c r="H2180" t="s">
        <v>71</v>
      </c>
      <c r="I2180" t="s">
        <v>25</v>
      </c>
      <c r="J2180">
        <v>250</v>
      </c>
      <c r="K2180"/>
      <c r="N2180" t="s">
        <v>20</v>
      </c>
      <c r="P2180">
        <v>0</v>
      </c>
      <c r="Q2180" t="s">
        <v>1073</v>
      </c>
      <c r="R2180" t="s">
        <v>1073</v>
      </c>
      <c r="S2180" t="str">
        <f t="shared" si="50"/>
        <v/>
      </c>
    </row>
    <row r="2181" spans="1:19" x14ac:dyDescent="0.15">
      <c r="A2181">
        <v>2180</v>
      </c>
      <c r="B2181">
        <v>2015</v>
      </c>
      <c r="C2181" t="s">
        <v>45</v>
      </c>
      <c r="D2181" t="s">
        <v>875</v>
      </c>
      <c r="F2181" t="s">
        <v>74</v>
      </c>
      <c r="G2181" t="s">
        <v>35</v>
      </c>
      <c r="H2181" t="s">
        <v>71</v>
      </c>
      <c r="I2181" t="s">
        <v>546</v>
      </c>
      <c r="J2181">
        <v>635</v>
      </c>
      <c r="K2181"/>
      <c r="N2181" t="s">
        <v>50</v>
      </c>
      <c r="P2181">
        <v>0</v>
      </c>
      <c r="Q2181" t="s">
        <v>1073</v>
      </c>
      <c r="R2181" t="s">
        <v>1073</v>
      </c>
      <c r="S2181" t="str">
        <f t="shared" si="50"/>
        <v/>
      </c>
    </row>
    <row r="2182" spans="1:19" x14ac:dyDescent="0.15">
      <c r="A2182">
        <v>2181</v>
      </c>
      <c r="B2182">
        <v>2015</v>
      </c>
      <c r="C2182" t="s">
        <v>45</v>
      </c>
      <c r="D2182" t="s">
        <v>305</v>
      </c>
      <c r="F2182" t="s">
        <v>23</v>
      </c>
      <c r="G2182" t="s">
        <v>23</v>
      </c>
      <c r="H2182" t="s">
        <v>16</v>
      </c>
      <c r="I2182" t="s">
        <v>851</v>
      </c>
      <c r="J2182">
        <v>58</v>
      </c>
      <c r="K2182"/>
      <c r="N2182" t="s">
        <v>20</v>
      </c>
      <c r="P2182">
        <v>0</v>
      </c>
      <c r="Q2182" t="s">
        <v>1073</v>
      </c>
      <c r="R2182" t="s">
        <v>1073</v>
      </c>
      <c r="S2182" t="str">
        <f t="shared" si="50"/>
        <v/>
      </c>
    </row>
    <row r="2183" spans="1:19" x14ac:dyDescent="0.15">
      <c r="A2183">
        <v>2182</v>
      </c>
      <c r="B2183">
        <v>2015</v>
      </c>
      <c r="C2183" t="s">
        <v>45</v>
      </c>
      <c r="D2183" t="s">
        <v>968</v>
      </c>
      <c r="F2183" t="s">
        <v>23</v>
      </c>
      <c r="G2183" t="s">
        <v>23</v>
      </c>
      <c r="H2183" s="6" t="s">
        <v>67</v>
      </c>
      <c r="I2183" t="s">
        <v>547</v>
      </c>
      <c r="J2183">
        <v>166</v>
      </c>
      <c r="K2183"/>
      <c r="N2183" t="s">
        <v>36</v>
      </c>
      <c r="P2183">
        <v>0</v>
      </c>
      <c r="Q2183" t="s">
        <v>1073</v>
      </c>
      <c r="R2183" t="s">
        <v>1073</v>
      </c>
      <c r="S2183" t="str">
        <f t="shared" si="50"/>
        <v/>
      </c>
    </row>
    <row r="2184" spans="1:19" x14ac:dyDescent="0.15">
      <c r="A2184">
        <v>2183</v>
      </c>
      <c r="B2184">
        <v>2015</v>
      </c>
      <c r="C2184" t="s">
        <v>45</v>
      </c>
      <c r="D2184" t="s">
        <v>22</v>
      </c>
      <c r="F2184" t="s">
        <v>23</v>
      </c>
      <c r="G2184" t="s">
        <v>23</v>
      </c>
      <c r="H2184" t="s">
        <v>71</v>
      </c>
      <c r="I2184" t="s">
        <v>25</v>
      </c>
      <c r="J2184">
        <v>146</v>
      </c>
      <c r="K2184"/>
      <c r="N2184" t="s">
        <v>36</v>
      </c>
      <c r="P2184">
        <v>0</v>
      </c>
      <c r="Q2184" t="s">
        <v>1073</v>
      </c>
      <c r="R2184" t="s">
        <v>1073</v>
      </c>
      <c r="S2184" t="str">
        <f t="shared" si="50"/>
        <v/>
      </c>
    </row>
    <row r="2185" spans="1:19" x14ac:dyDescent="0.15">
      <c r="A2185">
        <v>2184</v>
      </c>
      <c r="B2185">
        <v>2015</v>
      </c>
      <c r="C2185" t="s">
        <v>45</v>
      </c>
      <c r="D2185" t="s">
        <v>969</v>
      </c>
      <c r="F2185" t="s">
        <v>23</v>
      </c>
      <c r="G2185" t="s">
        <v>23</v>
      </c>
      <c r="H2185" s="6" t="s">
        <v>54</v>
      </c>
      <c r="I2185" t="s">
        <v>548</v>
      </c>
      <c r="J2185">
        <v>475</v>
      </c>
      <c r="K2185"/>
      <c r="N2185" t="s">
        <v>36</v>
      </c>
      <c r="P2185">
        <v>0</v>
      </c>
      <c r="Q2185" t="s">
        <v>1073</v>
      </c>
      <c r="R2185" t="s">
        <v>1073</v>
      </c>
      <c r="S2185" t="str">
        <f t="shared" si="50"/>
        <v/>
      </c>
    </row>
    <row r="2186" spans="1:19" x14ac:dyDescent="0.15">
      <c r="A2186">
        <v>2185</v>
      </c>
      <c r="B2186">
        <v>2015</v>
      </c>
      <c r="C2186" t="s">
        <v>45</v>
      </c>
      <c r="D2186" t="s">
        <v>205</v>
      </c>
      <c r="F2186" t="s">
        <v>23</v>
      </c>
      <c r="G2186" t="s">
        <v>23</v>
      </c>
      <c r="H2186" t="s">
        <v>67</v>
      </c>
      <c r="I2186" t="s">
        <v>25</v>
      </c>
      <c r="J2186">
        <v>146</v>
      </c>
      <c r="K2186"/>
      <c r="N2186" t="s">
        <v>36</v>
      </c>
      <c r="P2186">
        <v>0</v>
      </c>
      <c r="Q2186" t="s">
        <v>1073</v>
      </c>
      <c r="R2186" t="s">
        <v>1073</v>
      </c>
      <c r="S2186" t="str">
        <f t="shared" si="50"/>
        <v/>
      </c>
    </row>
    <row r="2187" spans="1:19" x14ac:dyDescent="0.15">
      <c r="A2187">
        <v>2186</v>
      </c>
      <c r="B2187">
        <v>2015</v>
      </c>
      <c r="C2187" t="s">
        <v>45</v>
      </c>
      <c r="F2187" t="s">
        <v>96</v>
      </c>
      <c r="G2187" t="s">
        <v>48</v>
      </c>
      <c r="H2187" t="s">
        <v>24</v>
      </c>
      <c r="I2187" t="s">
        <v>547</v>
      </c>
      <c r="J2187">
        <v>520</v>
      </c>
      <c r="K2187"/>
      <c r="N2187" t="s">
        <v>20</v>
      </c>
      <c r="P2187">
        <v>0</v>
      </c>
      <c r="Q2187" t="s">
        <v>1073</v>
      </c>
      <c r="R2187" t="s">
        <v>1073</v>
      </c>
      <c r="S2187" t="str">
        <f t="shared" si="50"/>
        <v>NI&gt;10</v>
      </c>
    </row>
    <row r="2188" spans="1:19" x14ac:dyDescent="0.15">
      <c r="A2188">
        <v>2187</v>
      </c>
      <c r="B2188">
        <v>2015</v>
      </c>
      <c r="C2188" t="s">
        <v>45</v>
      </c>
      <c r="D2188" t="s">
        <v>484</v>
      </c>
      <c r="F2188" t="s">
        <v>23</v>
      </c>
      <c r="G2188" t="s">
        <v>23</v>
      </c>
      <c r="H2188" t="s">
        <v>16</v>
      </c>
      <c r="I2188" t="s">
        <v>548</v>
      </c>
      <c r="J2188">
        <v>475</v>
      </c>
      <c r="K2188"/>
      <c r="N2188" t="s">
        <v>36</v>
      </c>
      <c r="P2188">
        <v>0</v>
      </c>
      <c r="Q2188" t="s">
        <v>1073</v>
      </c>
      <c r="R2188" t="s">
        <v>1073</v>
      </c>
      <c r="S2188" t="str">
        <f t="shared" si="50"/>
        <v/>
      </c>
    </row>
    <row r="2189" spans="1:19" x14ac:dyDescent="0.15">
      <c r="A2189">
        <v>2188</v>
      </c>
      <c r="B2189">
        <v>2015</v>
      </c>
      <c r="C2189" t="s">
        <v>45</v>
      </c>
      <c r="D2189" t="s">
        <v>441</v>
      </c>
      <c r="F2189" t="s">
        <v>23</v>
      </c>
      <c r="G2189" t="s">
        <v>23</v>
      </c>
      <c r="H2189" t="s">
        <v>71</v>
      </c>
      <c r="I2189" t="s">
        <v>546</v>
      </c>
      <c r="J2189">
        <v>535</v>
      </c>
      <c r="K2189"/>
      <c r="N2189" t="s">
        <v>20</v>
      </c>
      <c r="P2189">
        <v>0</v>
      </c>
      <c r="Q2189" t="s">
        <v>1073</v>
      </c>
      <c r="R2189" t="s">
        <v>1073</v>
      </c>
      <c r="S2189" t="str">
        <f t="shared" si="50"/>
        <v/>
      </c>
    </row>
    <row r="2190" spans="1:19" x14ac:dyDescent="0.15">
      <c r="A2190">
        <v>2189</v>
      </c>
      <c r="B2190">
        <v>2015</v>
      </c>
      <c r="C2190" t="s">
        <v>45</v>
      </c>
      <c r="D2190" t="s">
        <v>645</v>
      </c>
      <c r="F2190" t="s">
        <v>23</v>
      </c>
      <c r="G2190" t="s">
        <v>23</v>
      </c>
      <c r="H2190" t="s">
        <v>16</v>
      </c>
      <c r="I2190" t="s">
        <v>548</v>
      </c>
      <c r="J2190">
        <v>475</v>
      </c>
      <c r="K2190"/>
      <c r="N2190" t="s">
        <v>36</v>
      </c>
      <c r="P2190">
        <v>0</v>
      </c>
      <c r="Q2190" t="s">
        <v>1073</v>
      </c>
      <c r="R2190" t="s">
        <v>1073</v>
      </c>
      <c r="S2190" t="str">
        <f t="shared" si="50"/>
        <v/>
      </c>
    </row>
    <row r="2191" spans="1:19" x14ac:dyDescent="0.15">
      <c r="A2191">
        <v>2190</v>
      </c>
      <c r="B2191">
        <v>2015</v>
      </c>
      <c r="C2191" t="s">
        <v>45</v>
      </c>
      <c r="D2191" t="s">
        <v>46</v>
      </c>
      <c r="F2191" t="s">
        <v>47</v>
      </c>
      <c r="G2191" t="s">
        <v>48</v>
      </c>
      <c r="H2191" t="s">
        <v>49</v>
      </c>
      <c r="I2191" t="s">
        <v>547</v>
      </c>
      <c r="J2191">
        <v>370</v>
      </c>
      <c r="K2191"/>
      <c r="N2191" t="s">
        <v>36</v>
      </c>
      <c r="P2191">
        <v>0</v>
      </c>
      <c r="Q2191" t="s">
        <v>1073</v>
      </c>
      <c r="R2191" t="s">
        <v>1073</v>
      </c>
      <c r="S2191" t="str">
        <f t="shared" si="50"/>
        <v>NI&gt;10</v>
      </c>
    </row>
    <row r="2192" spans="1:19" x14ac:dyDescent="0.15">
      <c r="A2192">
        <v>2191</v>
      </c>
      <c r="B2192">
        <v>2015</v>
      </c>
      <c r="C2192" t="s">
        <v>142</v>
      </c>
      <c r="D2192" t="s">
        <v>143</v>
      </c>
      <c r="F2192" t="s">
        <v>23</v>
      </c>
      <c r="G2192" t="s">
        <v>23</v>
      </c>
      <c r="H2192" t="s">
        <v>16</v>
      </c>
      <c r="I2192" t="s">
        <v>548</v>
      </c>
      <c r="J2192">
        <v>0</v>
      </c>
      <c r="K2192"/>
      <c r="N2192" t="s">
        <v>36</v>
      </c>
      <c r="P2192" t="s">
        <v>1081</v>
      </c>
      <c r="Q2192" t="s">
        <v>1073</v>
      </c>
      <c r="R2192" t="s">
        <v>1073</v>
      </c>
      <c r="S2192" t="str">
        <f t="shared" si="50"/>
        <v/>
      </c>
    </row>
    <row r="2193" spans="1:19" x14ac:dyDescent="0.15">
      <c r="A2193">
        <v>2192</v>
      </c>
      <c r="B2193">
        <v>2015</v>
      </c>
      <c r="C2193" t="s">
        <v>970</v>
      </c>
      <c r="D2193" t="s">
        <v>971</v>
      </c>
      <c r="F2193" t="s">
        <v>121</v>
      </c>
      <c r="G2193" t="s">
        <v>43</v>
      </c>
      <c r="H2193" t="s">
        <v>71</v>
      </c>
      <c r="I2193" t="s">
        <v>546</v>
      </c>
      <c r="J2193">
        <v>1335</v>
      </c>
      <c r="K2193"/>
      <c r="N2193" t="s">
        <v>36</v>
      </c>
      <c r="P2193" t="s">
        <v>1073</v>
      </c>
      <c r="Q2193" t="s">
        <v>1073</v>
      </c>
      <c r="R2193" t="s">
        <v>1073</v>
      </c>
      <c r="S2193" t="str">
        <f t="shared" si="50"/>
        <v/>
      </c>
    </row>
    <row r="2194" spans="1:19" x14ac:dyDescent="0.15">
      <c r="A2194">
        <v>2193</v>
      </c>
      <c r="B2194">
        <v>2015</v>
      </c>
      <c r="C2194" t="s">
        <v>264</v>
      </c>
      <c r="D2194" t="s">
        <v>168</v>
      </c>
      <c r="F2194" t="s">
        <v>23</v>
      </c>
      <c r="G2194" t="s">
        <v>23</v>
      </c>
      <c r="H2194" s="6" t="s">
        <v>71</v>
      </c>
      <c r="I2194" t="s">
        <v>547</v>
      </c>
      <c r="J2194">
        <v>166</v>
      </c>
      <c r="K2194"/>
      <c r="N2194" t="s">
        <v>20</v>
      </c>
      <c r="P2194" t="s">
        <v>1073</v>
      </c>
      <c r="Q2194" t="s">
        <v>1073</v>
      </c>
      <c r="R2194" t="s">
        <v>1073</v>
      </c>
      <c r="S2194" t="str">
        <f t="shared" si="50"/>
        <v/>
      </c>
    </row>
    <row r="2195" spans="1:19" x14ac:dyDescent="0.15">
      <c r="A2195">
        <v>2194</v>
      </c>
      <c r="B2195">
        <v>2015</v>
      </c>
      <c r="C2195" t="s">
        <v>440</v>
      </c>
      <c r="D2195" t="s">
        <v>348</v>
      </c>
      <c r="F2195" t="s">
        <v>23</v>
      </c>
      <c r="G2195" t="s">
        <v>23</v>
      </c>
      <c r="H2195" t="s">
        <v>71</v>
      </c>
      <c r="I2195" t="s">
        <v>851</v>
      </c>
      <c r="J2195">
        <v>29</v>
      </c>
      <c r="K2195"/>
      <c r="N2195" t="s">
        <v>36</v>
      </c>
      <c r="P2195" t="s">
        <v>1073</v>
      </c>
      <c r="Q2195" t="s">
        <v>1073</v>
      </c>
      <c r="R2195" t="s">
        <v>1073</v>
      </c>
      <c r="S2195" t="str">
        <f t="shared" si="50"/>
        <v/>
      </c>
    </row>
    <row r="2196" spans="1:19" x14ac:dyDescent="0.15">
      <c r="A2196">
        <v>2195</v>
      </c>
      <c r="B2196">
        <v>2015</v>
      </c>
      <c r="C2196" t="s">
        <v>574</v>
      </c>
      <c r="D2196" t="s">
        <v>575</v>
      </c>
      <c r="F2196" t="s">
        <v>360</v>
      </c>
      <c r="G2196" t="s">
        <v>43</v>
      </c>
      <c r="H2196" t="s">
        <v>71</v>
      </c>
      <c r="I2196" t="s">
        <v>546</v>
      </c>
      <c r="J2196">
        <v>535</v>
      </c>
      <c r="K2196"/>
      <c r="N2196" t="s">
        <v>36</v>
      </c>
      <c r="P2196" t="s">
        <v>1073</v>
      </c>
      <c r="Q2196" t="s">
        <v>1073</v>
      </c>
      <c r="R2196" t="s">
        <v>1073</v>
      </c>
      <c r="S2196" t="str">
        <f t="shared" si="50"/>
        <v>NI&gt;10</v>
      </c>
    </row>
    <row r="2197" spans="1:19" x14ac:dyDescent="0.15">
      <c r="A2197">
        <v>2196</v>
      </c>
      <c r="B2197">
        <v>2015</v>
      </c>
      <c r="C2197" t="s">
        <v>77</v>
      </c>
      <c r="D2197" t="s">
        <v>78</v>
      </c>
      <c r="F2197" t="s">
        <v>78</v>
      </c>
      <c r="G2197" t="s">
        <v>35</v>
      </c>
      <c r="H2197" s="6" t="s">
        <v>24</v>
      </c>
      <c r="I2197" t="s">
        <v>25</v>
      </c>
      <c r="J2197">
        <v>350</v>
      </c>
      <c r="K2197"/>
      <c r="N2197" t="s">
        <v>20</v>
      </c>
      <c r="P2197" t="s">
        <v>1073</v>
      </c>
      <c r="Q2197" t="s">
        <v>1073</v>
      </c>
      <c r="R2197" t="s">
        <v>1073</v>
      </c>
      <c r="S2197" t="str">
        <f t="shared" si="50"/>
        <v>NI&gt;10</v>
      </c>
    </row>
    <row r="2198" spans="1:19" x14ac:dyDescent="0.15">
      <c r="A2198">
        <v>2197</v>
      </c>
      <c r="B2198">
        <v>2015</v>
      </c>
      <c r="C2198" t="s">
        <v>145</v>
      </c>
      <c r="D2198" t="s">
        <v>146</v>
      </c>
      <c r="F2198" t="s">
        <v>23</v>
      </c>
      <c r="G2198" t="s">
        <v>23</v>
      </c>
      <c r="H2198" t="s">
        <v>24</v>
      </c>
      <c r="I2198" t="s">
        <v>547</v>
      </c>
      <c r="J2198">
        <v>166</v>
      </c>
      <c r="K2198"/>
      <c r="N2198" t="s">
        <v>36</v>
      </c>
      <c r="P2198" t="s">
        <v>1081</v>
      </c>
      <c r="Q2198" t="s">
        <v>1073</v>
      </c>
      <c r="R2198" t="s">
        <v>1073</v>
      </c>
      <c r="S2198" t="str">
        <f t="shared" si="50"/>
        <v/>
      </c>
    </row>
    <row r="2199" spans="1:19" x14ac:dyDescent="0.15">
      <c r="A2199">
        <v>2198</v>
      </c>
      <c r="B2199">
        <v>2015</v>
      </c>
      <c r="C2199" t="s">
        <v>264</v>
      </c>
      <c r="D2199" t="s">
        <v>176</v>
      </c>
      <c r="F2199" t="s">
        <v>23</v>
      </c>
      <c r="G2199" t="s">
        <v>23</v>
      </c>
      <c r="H2199" t="s">
        <v>71</v>
      </c>
      <c r="I2199" t="s">
        <v>354</v>
      </c>
      <c r="J2199">
        <v>0</v>
      </c>
      <c r="K2199"/>
      <c r="N2199" t="s">
        <v>36</v>
      </c>
      <c r="P2199" t="s">
        <v>1073</v>
      </c>
      <c r="Q2199" t="s">
        <v>1073</v>
      </c>
      <c r="R2199" t="s">
        <v>1073</v>
      </c>
      <c r="S2199" t="str">
        <f t="shared" si="50"/>
        <v/>
      </c>
    </row>
    <row r="2200" spans="1:19" x14ac:dyDescent="0.15">
      <c r="A2200">
        <v>2199</v>
      </c>
      <c r="B2200">
        <v>2015</v>
      </c>
      <c r="C2200" t="s">
        <v>270</v>
      </c>
      <c r="D2200" t="s">
        <v>284</v>
      </c>
      <c r="F2200" t="s">
        <v>23</v>
      </c>
      <c r="G2200" t="s">
        <v>23</v>
      </c>
      <c r="H2200" t="s">
        <v>71</v>
      </c>
      <c r="I2200" t="s">
        <v>546</v>
      </c>
      <c r="J2200">
        <v>535</v>
      </c>
      <c r="K2200"/>
      <c r="N2200" t="s">
        <v>50</v>
      </c>
      <c r="P2200" t="s">
        <v>1073</v>
      </c>
      <c r="Q2200" t="s">
        <v>1073</v>
      </c>
      <c r="R2200" t="s">
        <v>1073</v>
      </c>
      <c r="S2200" t="str">
        <f t="shared" si="50"/>
        <v/>
      </c>
    </row>
    <row r="2201" spans="1:19" x14ac:dyDescent="0.15">
      <c r="A2201">
        <v>2200</v>
      </c>
      <c r="B2201">
        <v>2015</v>
      </c>
      <c r="C2201" t="s">
        <v>352</v>
      </c>
      <c r="D2201" t="s">
        <v>353</v>
      </c>
      <c r="F2201" t="s">
        <v>23</v>
      </c>
      <c r="G2201" t="s">
        <v>23</v>
      </c>
      <c r="H2201" t="s">
        <v>16</v>
      </c>
      <c r="I2201" t="s">
        <v>354</v>
      </c>
      <c r="J2201">
        <v>0</v>
      </c>
      <c r="K2201"/>
      <c r="N2201" t="s">
        <v>36</v>
      </c>
      <c r="P2201" t="s">
        <v>1081</v>
      </c>
      <c r="Q2201" t="s">
        <v>1073</v>
      </c>
      <c r="R2201" t="s">
        <v>1073</v>
      </c>
      <c r="S2201" t="str">
        <f t="shared" si="50"/>
        <v/>
      </c>
    </row>
    <row r="2202" spans="1:19" x14ac:dyDescent="0.15">
      <c r="A2202">
        <v>2201</v>
      </c>
      <c r="B2202">
        <v>2015</v>
      </c>
      <c r="C2202" t="s">
        <v>972</v>
      </c>
      <c r="D2202" t="s">
        <v>973</v>
      </c>
      <c r="F2202" t="s">
        <v>23</v>
      </c>
      <c r="G2202" t="s">
        <v>23</v>
      </c>
      <c r="H2202" t="s">
        <v>71</v>
      </c>
      <c r="I2202" t="s">
        <v>548</v>
      </c>
      <c r="J2202">
        <v>575</v>
      </c>
      <c r="K2202"/>
      <c r="N2202" t="s">
        <v>50</v>
      </c>
      <c r="P2202" t="s">
        <v>1073</v>
      </c>
      <c r="Q2202" t="s">
        <v>1073</v>
      </c>
      <c r="R2202" t="s">
        <v>1073</v>
      </c>
      <c r="S2202" t="str">
        <f t="shared" si="50"/>
        <v/>
      </c>
    </row>
    <row r="2203" spans="1:19" x14ac:dyDescent="0.15">
      <c r="A2203">
        <v>2202</v>
      </c>
      <c r="B2203">
        <v>2015</v>
      </c>
      <c r="C2203" t="s">
        <v>856</v>
      </c>
      <c r="D2203" t="s">
        <v>953</v>
      </c>
      <c r="F2203" t="s">
        <v>23</v>
      </c>
      <c r="G2203" t="s">
        <v>23</v>
      </c>
      <c r="H2203" t="s">
        <v>71</v>
      </c>
      <c r="I2203" t="s">
        <v>546</v>
      </c>
      <c r="J2203">
        <v>535</v>
      </c>
      <c r="K2203"/>
      <c r="N2203" t="s">
        <v>50</v>
      </c>
      <c r="P2203" t="s">
        <v>1073</v>
      </c>
      <c r="Q2203" t="s">
        <v>1073</v>
      </c>
      <c r="R2203" t="s">
        <v>1073</v>
      </c>
      <c r="S2203" t="str">
        <f t="shared" si="50"/>
        <v/>
      </c>
    </row>
    <row r="2204" spans="1:19" x14ac:dyDescent="0.15">
      <c r="A2204">
        <v>2203</v>
      </c>
      <c r="B2204">
        <v>2015</v>
      </c>
      <c r="C2204" t="s">
        <v>97</v>
      </c>
      <c r="D2204" t="s">
        <v>98</v>
      </c>
      <c r="F2204" t="s">
        <v>14</v>
      </c>
      <c r="G2204" t="s">
        <v>15</v>
      </c>
      <c r="H2204" t="s">
        <v>16</v>
      </c>
      <c r="I2204" t="s">
        <v>546</v>
      </c>
      <c r="J2204">
        <v>535</v>
      </c>
      <c r="K2204"/>
      <c r="N2204" t="s">
        <v>36</v>
      </c>
      <c r="P2204" t="s">
        <v>1073</v>
      </c>
      <c r="Q2204" t="s">
        <v>1073</v>
      </c>
      <c r="R2204" t="s">
        <v>1073</v>
      </c>
      <c r="S2204" t="str">
        <f t="shared" si="50"/>
        <v/>
      </c>
    </row>
    <row r="2205" spans="1:19" x14ac:dyDescent="0.15">
      <c r="A2205">
        <v>2204</v>
      </c>
      <c r="B2205">
        <v>2015</v>
      </c>
      <c r="C2205" t="s">
        <v>856</v>
      </c>
      <c r="D2205" t="s">
        <v>284</v>
      </c>
      <c r="F2205" t="s">
        <v>23</v>
      </c>
      <c r="G2205" t="s">
        <v>23</v>
      </c>
      <c r="H2205" t="s">
        <v>71</v>
      </c>
      <c r="I2205" t="s">
        <v>546</v>
      </c>
      <c r="J2205">
        <v>635</v>
      </c>
      <c r="K2205"/>
      <c r="N2205" t="s">
        <v>36</v>
      </c>
      <c r="P2205" t="s">
        <v>1073</v>
      </c>
      <c r="Q2205" t="s">
        <v>1073</v>
      </c>
      <c r="R2205" t="s">
        <v>1073</v>
      </c>
      <c r="S2205" t="str">
        <f t="shared" si="50"/>
        <v/>
      </c>
    </row>
    <row r="2206" spans="1:19" x14ac:dyDescent="0.15">
      <c r="A2206">
        <v>2205</v>
      </c>
      <c r="B2206">
        <v>2015</v>
      </c>
      <c r="C2206" t="s">
        <v>576</v>
      </c>
      <c r="D2206" t="s">
        <v>413</v>
      </c>
      <c r="F2206" t="s">
        <v>23</v>
      </c>
      <c r="G2206" t="s">
        <v>23</v>
      </c>
      <c r="H2206" t="s">
        <v>71</v>
      </c>
      <c r="I2206" t="s">
        <v>548</v>
      </c>
      <c r="J2206">
        <v>475</v>
      </c>
      <c r="K2206"/>
      <c r="N2206" t="s">
        <v>36</v>
      </c>
      <c r="P2206" t="s">
        <v>1073</v>
      </c>
      <c r="Q2206" t="s">
        <v>1073</v>
      </c>
      <c r="R2206" t="s">
        <v>1073</v>
      </c>
      <c r="S2206" t="str">
        <f t="shared" si="50"/>
        <v/>
      </c>
    </row>
    <row r="2207" spans="1:19" x14ac:dyDescent="0.15">
      <c r="A2207">
        <v>2206</v>
      </c>
      <c r="B2207">
        <v>2015</v>
      </c>
      <c r="C2207" t="s">
        <v>113</v>
      </c>
      <c r="D2207" t="s">
        <v>114</v>
      </c>
      <c r="F2207" t="s">
        <v>23</v>
      </c>
      <c r="G2207" t="s">
        <v>23</v>
      </c>
      <c r="H2207" t="s">
        <v>16</v>
      </c>
      <c r="I2207" t="s">
        <v>546</v>
      </c>
      <c r="J2207">
        <v>535</v>
      </c>
      <c r="K2207"/>
      <c r="N2207" t="s">
        <v>36</v>
      </c>
      <c r="P2207" t="s">
        <v>1081</v>
      </c>
      <c r="Q2207" t="s">
        <v>1073</v>
      </c>
      <c r="R2207" t="s">
        <v>1073</v>
      </c>
      <c r="S2207" t="str">
        <f t="shared" si="50"/>
        <v/>
      </c>
    </row>
    <row r="2208" spans="1:19" x14ac:dyDescent="0.15">
      <c r="A2208">
        <v>2207</v>
      </c>
      <c r="B2208">
        <v>2015</v>
      </c>
      <c r="C2208" t="s">
        <v>218</v>
      </c>
      <c r="D2208" t="s">
        <v>219</v>
      </c>
      <c r="F2208" t="s">
        <v>23</v>
      </c>
      <c r="G2208" t="s">
        <v>23</v>
      </c>
      <c r="H2208" s="6" t="s">
        <v>16</v>
      </c>
      <c r="I2208" t="s">
        <v>548</v>
      </c>
      <c r="J2208">
        <v>475</v>
      </c>
      <c r="K2208"/>
      <c r="N2208" t="s">
        <v>36</v>
      </c>
      <c r="P2208" t="s">
        <v>1081</v>
      </c>
      <c r="Q2208" t="s">
        <v>1073</v>
      </c>
      <c r="R2208" t="s">
        <v>1073</v>
      </c>
      <c r="S2208" t="str">
        <f t="shared" si="50"/>
        <v/>
      </c>
    </row>
    <row r="2209" spans="1:19" x14ac:dyDescent="0.15">
      <c r="A2209">
        <v>2208</v>
      </c>
      <c r="B2209">
        <v>2015</v>
      </c>
      <c r="C2209" t="s">
        <v>974</v>
      </c>
      <c r="D2209" t="s">
        <v>975</v>
      </c>
      <c r="F2209" t="s">
        <v>23</v>
      </c>
      <c r="G2209" t="s">
        <v>23</v>
      </c>
      <c r="H2209" t="s">
        <v>71</v>
      </c>
      <c r="I2209" t="s">
        <v>546</v>
      </c>
      <c r="J2209">
        <v>535</v>
      </c>
      <c r="K2209"/>
      <c r="N2209" t="s">
        <v>36</v>
      </c>
      <c r="P2209" t="s">
        <v>1073</v>
      </c>
      <c r="Q2209" t="s">
        <v>1073</v>
      </c>
      <c r="R2209" t="s">
        <v>1073</v>
      </c>
      <c r="S2209" t="str">
        <f t="shared" si="50"/>
        <v/>
      </c>
    </row>
    <row r="2210" spans="1:19" x14ac:dyDescent="0.15">
      <c r="A2210">
        <v>2209</v>
      </c>
      <c r="B2210">
        <v>2015</v>
      </c>
      <c r="C2210" t="s">
        <v>590</v>
      </c>
      <c r="D2210" t="s">
        <v>591</v>
      </c>
      <c r="F2210" t="s">
        <v>23</v>
      </c>
      <c r="G2210" t="s">
        <v>23</v>
      </c>
      <c r="H2210" t="s">
        <v>71</v>
      </c>
      <c r="I2210" t="s">
        <v>546</v>
      </c>
      <c r="J2210">
        <v>535</v>
      </c>
      <c r="K2210"/>
      <c r="N2210" t="s">
        <v>36</v>
      </c>
      <c r="P2210" t="s">
        <v>1073</v>
      </c>
      <c r="Q2210" t="s">
        <v>1073</v>
      </c>
      <c r="R2210" t="s">
        <v>1073</v>
      </c>
      <c r="S2210" t="str">
        <f t="shared" si="50"/>
        <v/>
      </c>
    </row>
    <row r="2211" spans="1:19" x14ac:dyDescent="0.15">
      <c r="A2211">
        <v>2210</v>
      </c>
      <c r="B2211">
        <v>2015</v>
      </c>
      <c r="C2211" t="s">
        <v>481</v>
      </c>
      <c r="D2211" t="s">
        <v>561</v>
      </c>
      <c r="F2211" t="s">
        <v>23</v>
      </c>
      <c r="G2211" t="s">
        <v>23</v>
      </c>
      <c r="H2211" t="s">
        <v>71</v>
      </c>
      <c r="I2211" t="s">
        <v>546</v>
      </c>
      <c r="J2211">
        <v>635</v>
      </c>
      <c r="K2211"/>
      <c r="N2211" t="s">
        <v>36</v>
      </c>
      <c r="P2211" t="s">
        <v>1073</v>
      </c>
      <c r="Q2211" t="s">
        <v>1073</v>
      </c>
      <c r="R2211" t="s">
        <v>1073</v>
      </c>
      <c r="S2211" t="str">
        <f t="shared" si="50"/>
        <v/>
      </c>
    </row>
    <row r="2212" spans="1:19" x14ac:dyDescent="0.15">
      <c r="A2212">
        <v>2211</v>
      </c>
      <c r="B2212">
        <v>2015</v>
      </c>
      <c r="C2212" t="s">
        <v>81</v>
      </c>
      <c r="D2212" t="s">
        <v>82</v>
      </c>
      <c r="F2212" t="s">
        <v>83</v>
      </c>
      <c r="G2212" t="s">
        <v>35</v>
      </c>
      <c r="H2212" t="s">
        <v>71</v>
      </c>
      <c r="I2212" t="s">
        <v>546</v>
      </c>
      <c r="J2212">
        <v>1275</v>
      </c>
      <c r="K2212"/>
      <c r="N2212" t="s">
        <v>20</v>
      </c>
      <c r="P2212" t="s">
        <v>1073</v>
      </c>
      <c r="Q2212" t="s">
        <v>1073</v>
      </c>
      <c r="R2212" t="s">
        <v>1073</v>
      </c>
      <c r="S2212" t="str">
        <f t="shared" si="50"/>
        <v/>
      </c>
    </row>
    <row r="2213" spans="1:19" x14ac:dyDescent="0.15">
      <c r="A2213">
        <v>2212</v>
      </c>
      <c r="B2213">
        <v>2015</v>
      </c>
      <c r="C2213" t="s">
        <v>976</v>
      </c>
      <c r="D2213" t="s">
        <v>432</v>
      </c>
      <c r="F2213" t="s">
        <v>23</v>
      </c>
      <c r="G2213" t="s">
        <v>23</v>
      </c>
      <c r="H2213" t="s">
        <v>63</v>
      </c>
      <c r="I2213" t="s">
        <v>546</v>
      </c>
      <c r="J2213">
        <v>635</v>
      </c>
      <c r="K2213"/>
      <c r="N2213" t="s">
        <v>20</v>
      </c>
      <c r="P2213" t="s">
        <v>1073</v>
      </c>
      <c r="Q2213" t="s">
        <v>1073</v>
      </c>
      <c r="R2213" t="s">
        <v>1073</v>
      </c>
      <c r="S2213" t="str">
        <f t="shared" si="50"/>
        <v/>
      </c>
    </row>
    <row r="2214" spans="1:19" x14ac:dyDescent="0.15">
      <c r="A2214">
        <v>2213</v>
      </c>
      <c r="B2214">
        <v>2015</v>
      </c>
      <c r="C2214" t="s">
        <v>272</v>
      </c>
      <c r="D2214" t="s">
        <v>296</v>
      </c>
      <c r="F2214" t="s">
        <v>23</v>
      </c>
      <c r="G2214" t="s">
        <v>23</v>
      </c>
      <c r="H2214" t="s">
        <v>24</v>
      </c>
      <c r="I2214" t="s">
        <v>547</v>
      </c>
      <c r="J2214">
        <v>370</v>
      </c>
      <c r="K2214"/>
      <c r="N2214" t="s">
        <v>36</v>
      </c>
      <c r="P2214" t="s">
        <v>1081</v>
      </c>
      <c r="Q2214" t="s">
        <v>1073</v>
      </c>
      <c r="R2214" t="s">
        <v>1073</v>
      </c>
      <c r="S2214" t="str">
        <f t="shared" si="50"/>
        <v/>
      </c>
    </row>
    <row r="2215" spans="1:19" x14ac:dyDescent="0.15">
      <c r="A2215">
        <v>2214</v>
      </c>
      <c r="B2215">
        <v>2015</v>
      </c>
      <c r="C2215" t="s">
        <v>621</v>
      </c>
      <c r="D2215" t="s">
        <v>622</v>
      </c>
      <c r="F2215" t="s">
        <v>83</v>
      </c>
      <c r="G2215" t="s">
        <v>35</v>
      </c>
      <c r="H2215" t="s">
        <v>16</v>
      </c>
      <c r="I2215" t="s">
        <v>546</v>
      </c>
      <c r="J2215">
        <v>685</v>
      </c>
      <c r="K2215"/>
      <c r="N2215" t="s">
        <v>36</v>
      </c>
      <c r="P2215" t="s">
        <v>1073</v>
      </c>
      <c r="Q2215" t="s">
        <v>1073</v>
      </c>
      <c r="R2215" t="s">
        <v>1073</v>
      </c>
      <c r="S2215" t="str">
        <f t="shared" si="50"/>
        <v/>
      </c>
    </row>
    <row r="2216" spans="1:19" x14ac:dyDescent="0.15">
      <c r="A2216">
        <v>2215</v>
      </c>
      <c r="B2216">
        <v>2015</v>
      </c>
      <c r="C2216" t="s">
        <v>285</v>
      </c>
      <c r="D2216" t="s">
        <v>286</v>
      </c>
      <c r="F2216" t="s">
        <v>23</v>
      </c>
      <c r="G2216" t="s">
        <v>23</v>
      </c>
      <c r="H2216" t="s">
        <v>16</v>
      </c>
      <c r="I2216" t="s">
        <v>546</v>
      </c>
      <c r="J2216">
        <v>635</v>
      </c>
      <c r="K2216"/>
      <c r="N2216" t="s">
        <v>36</v>
      </c>
      <c r="P2216" t="s">
        <v>1081</v>
      </c>
      <c r="Q2216" t="s">
        <v>1073</v>
      </c>
      <c r="R2216" t="s">
        <v>1073</v>
      </c>
      <c r="S2216" t="str">
        <f t="shared" si="50"/>
        <v/>
      </c>
    </row>
    <row r="2217" spans="1:19" x14ac:dyDescent="0.15">
      <c r="A2217">
        <v>2216</v>
      </c>
      <c r="B2217">
        <v>2015</v>
      </c>
      <c r="C2217" t="s">
        <v>39</v>
      </c>
      <c r="D2217" t="s">
        <v>40</v>
      </c>
      <c r="F2217" t="s">
        <v>23</v>
      </c>
      <c r="G2217" t="s">
        <v>23</v>
      </c>
      <c r="H2217" t="s">
        <v>16</v>
      </c>
      <c r="I2217" t="s">
        <v>546</v>
      </c>
      <c r="J2217">
        <v>535</v>
      </c>
      <c r="K2217"/>
      <c r="N2217" t="s">
        <v>20</v>
      </c>
      <c r="P2217" t="s">
        <v>1081</v>
      </c>
      <c r="Q2217" t="s">
        <v>1073</v>
      </c>
      <c r="R2217" t="s">
        <v>1073</v>
      </c>
      <c r="S2217" t="str">
        <f t="shared" si="50"/>
        <v/>
      </c>
    </row>
    <row r="2218" spans="1:19" x14ac:dyDescent="0.15">
      <c r="A2218">
        <v>2217</v>
      </c>
      <c r="B2218">
        <v>2015</v>
      </c>
      <c r="C2218" t="s">
        <v>369</v>
      </c>
      <c r="D2218" t="s">
        <v>370</v>
      </c>
      <c r="F2218" t="s">
        <v>23</v>
      </c>
      <c r="G2218" t="s">
        <v>23</v>
      </c>
      <c r="H2218" t="s">
        <v>16</v>
      </c>
      <c r="I2218" t="s">
        <v>546</v>
      </c>
      <c r="J2218">
        <v>535</v>
      </c>
      <c r="K2218"/>
      <c r="N2218" t="s">
        <v>20</v>
      </c>
      <c r="P2218" t="s">
        <v>1084</v>
      </c>
      <c r="Q2218" t="s">
        <v>1073</v>
      </c>
      <c r="R2218" t="s">
        <v>1073</v>
      </c>
      <c r="S2218" t="str">
        <f t="shared" si="50"/>
        <v/>
      </c>
    </row>
    <row r="2219" spans="1:19" x14ac:dyDescent="0.15">
      <c r="A2219">
        <v>2218</v>
      </c>
      <c r="B2219">
        <v>2015</v>
      </c>
      <c r="C2219" t="s">
        <v>629</v>
      </c>
      <c r="D2219" t="s">
        <v>977</v>
      </c>
      <c r="F2219" t="s">
        <v>112</v>
      </c>
      <c r="G2219" t="s">
        <v>1093</v>
      </c>
      <c r="H2219" t="s">
        <v>71</v>
      </c>
      <c r="I2219" t="s">
        <v>550</v>
      </c>
      <c r="J2219">
        <v>0</v>
      </c>
      <c r="K2219"/>
      <c r="N2219" t="s">
        <v>36</v>
      </c>
      <c r="P2219" t="s">
        <v>1073</v>
      </c>
      <c r="Q2219" t="s">
        <v>1073</v>
      </c>
      <c r="R2219" t="s">
        <v>1073</v>
      </c>
      <c r="S2219" t="str">
        <f t="shared" si="50"/>
        <v/>
      </c>
    </row>
    <row r="2220" spans="1:19" x14ac:dyDescent="0.15">
      <c r="A2220">
        <v>2219</v>
      </c>
      <c r="B2220">
        <v>2015</v>
      </c>
      <c r="C2220" t="s">
        <v>312</v>
      </c>
      <c r="D2220" t="s">
        <v>313</v>
      </c>
      <c r="F2220" t="s">
        <v>314</v>
      </c>
      <c r="G2220" t="s">
        <v>43</v>
      </c>
      <c r="H2220" t="s">
        <v>16</v>
      </c>
      <c r="I2220" t="s">
        <v>548</v>
      </c>
      <c r="J2220">
        <v>475</v>
      </c>
      <c r="K2220"/>
      <c r="N2220" t="s">
        <v>20</v>
      </c>
      <c r="P2220" t="s">
        <v>1073</v>
      </c>
      <c r="Q2220" t="s">
        <v>1073</v>
      </c>
      <c r="R2220" t="s">
        <v>1073</v>
      </c>
      <c r="S2220" t="str">
        <f t="shared" si="50"/>
        <v>NI&gt;10</v>
      </c>
    </row>
    <row r="2221" spans="1:19" x14ac:dyDescent="0.15">
      <c r="A2221">
        <v>2220</v>
      </c>
      <c r="B2221">
        <v>2015</v>
      </c>
      <c r="C2221" t="s">
        <v>978</v>
      </c>
      <c r="D2221" t="s">
        <v>979</v>
      </c>
      <c r="F2221" t="s">
        <v>23</v>
      </c>
      <c r="G2221" t="s">
        <v>23</v>
      </c>
      <c r="H2221" t="s">
        <v>24</v>
      </c>
      <c r="I2221" t="s">
        <v>547</v>
      </c>
      <c r="J2221">
        <v>270</v>
      </c>
      <c r="K2221"/>
      <c r="N2221" t="s">
        <v>20</v>
      </c>
      <c r="P2221">
        <v>0</v>
      </c>
      <c r="Q2221" t="s">
        <v>1073</v>
      </c>
      <c r="R2221" t="s">
        <v>1073</v>
      </c>
      <c r="S2221" t="str">
        <f t="shared" si="50"/>
        <v/>
      </c>
    </row>
    <row r="2222" spans="1:19" x14ac:dyDescent="0.15">
      <c r="A2222">
        <v>2221</v>
      </c>
      <c r="B2222">
        <v>2015</v>
      </c>
      <c r="C2222" t="s">
        <v>541</v>
      </c>
      <c r="D2222" t="s">
        <v>980</v>
      </c>
      <c r="F2222" t="s">
        <v>23</v>
      </c>
      <c r="G2222" t="s">
        <v>23</v>
      </c>
      <c r="H2222" t="s">
        <v>71</v>
      </c>
      <c r="I2222" t="s">
        <v>947</v>
      </c>
      <c r="J2222">
        <v>2500</v>
      </c>
      <c r="K2222"/>
      <c r="N2222" t="s">
        <v>36</v>
      </c>
      <c r="P2222" t="s">
        <v>1073</v>
      </c>
      <c r="Q2222" t="s">
        <v>1073</v>
      </c>
      <c r="R2222" t="s">
        <v>1073</v>
      </c>
      <c r="S2222" t="str">
        <f t="shared" si="50"/>
        <v/>
      </c>
    </row>
    <row r="2223" spans="1:19" x14ac:dyDescent="0.15">
      <c r="A2223">
        <v>2222</v>
      </c>
      <c r="B2223">
        <v>2015</v>
      </c>
      <c r="C2223" t="s">
        <v>848</v>
      </c>
      <c r="D2223" t="s">
        <v>849</v>
      </c>
      <c r="F2223" t="s">
        <v>23</v>
      </c>
      <c r="G2223" t="s">
        <v>23</v>
      </c>
      <c r="H2223" t="s">
        <v>71</v>
      </c>
      <c r="I2223" t="s">
        <v>546</v>
      </c>
      <c r="J2223">
        <v>635</v>
      </c>
      <c r="K2223"/>
      <c r="N2223" t="s">
        <v>36</v>
      </c>
      <c r="P2223" t="s">
        <v>1073</v>
      </c>
      <c r="Q2223" t="s">
        <v>1073</v>
      </c>
      <c r="R2223" t="s">
        <v>1073</v>
      </c>
      <c r="S2223" t="str">
        <f t="shared" si="50"/>
        <v/>
      </c>
    </row>
    <row r="2224" spans="1:19" x14ac:dyDescent="0.15">
      <c r="A2224">
        <v>2223</v>
      </c>
      <c r="B2224">
        <v>2015</v>
      </c>
      <c r="C2224" t="s">
        <v>363</v>
      </c>
      <c r="D2224" t="s">
        <v>168</v>
      </c>
      <c r="F2224" t="s">
        <v>23</v>
      </c>
      <c r="G2224" t="s">
        <v>23</v>
      </c>
      <c r="H2224" t="s">
        <v>71</v>
      </c>
      <c r="I2224" t="s">
        <v>548</v>
      </c>
      <c r="J2224">
        <v>625</v>
      </c>
      <c r="K2224"/>
      <c r="N2224" t="s">
        <v>20</v>
      </c>
      <c r="P2224" t="s">
        <v>1073</v>
      </c>
      <c r="Q2224" t="s">
        <v>1073</v>
      </c>
      <c r="R2224" t="s">
        <v>1073</v>
      </c>
      <c r="S2224" t="str">
        <f t="shared" si="50"/>
        <v/>
      </c>
    </row>
    <row r="2225" spans="1:19" x14ac:dyDescent="0.15">
      <c r="A2225">
        <v>2224</v>
      </c>
      <c r="B2225">
        <v>2015</v>
      </c>
      <c r="C2225" t="s">
        <v>936</v>
      </c>
      <c r="D2225" t="s">
        <v>52</v>
      </c>
      <c r="F2225" t="s">
        <v>53</v>
      </c>
      <c r="G2225" t="s">
        <v>48</v>
      </c>
      <c r="H2225" t="s">
        <v>16</v>
      </c>
      <c r="I2225" t="s">
        <v>546</v>
      </c>
      <c r="J2225">
        <v>1035</v>
      </c>
      <c r="K2225"/>
      <c r="N2225" t="s">
        <v>36</v>
      </c>
      <c r="P2225" t="s">
        <v>1073</v>
      </c>
      <c r="Q2225" t="s">
        <v>1073</v>
      </c>
      <c r="R2225" t="s">
        <v>1073</v>
      </c>
      <c r="S2225" t="str">
        <f t="shared" si="50"/>
        <v>NI&gt;10</v>
      </c>
    </row>
    <row r="2226" spans="1:19" x14ac:dyDescent="0.15">
      <c r="A2226">
        <v>2225</v>
      </c>
      <c r="B2226">
        <v>2015</v>
      </c>
      <c r="C2226" t="s">
        <v>264</v>
      </c>
      <c r="D2226" t="s">
        <v>168</v>
      </c>
      <c r="F2226" t="s">
        <v>23</v>
      </c>
      <c r="G2226" t="s">
        <v>23</v>
      </c>
      <c r="H2226" t="s">
        <v>71</v>
      </c>
      <c r="I2226" t="s">
        <v>354</v>
      </c>
      <c r="J2226">
        <v>0</v>
      </c>
      <c r="K2226"/>
      <c r="N2226" t="s">
        <v>36</v>
      </c>
      <c r="P2226" t="s">
        <v>1073</v>
      </c>
      <c r="Q2226" t="s">
        <v>1073</v>
      </c>
      <c r="R2226" t="s">
        <v>1073</v>
      </c>
      <c r="S2226" t="str">
        <f t="shared" si="50"/>
        <v/>
      </c>
    </row>
    <row r="2227" spans="1:19" x14ac:dyDescent="0.15">
      <c r="A2227">
        <v>2226</v>
      </c>
      <c r="B2227">
        <v>2015</v>
      </c>
      <c r="C2227" t="s">
        <v>262</v>
      </c>
      <c r="D2227" t="s">
        <v>263</v>
      </c>
      <c r="F2227" t="s">
        <v>23</v>
      </c>
      <c r="G2227" t="s">
        <v>23</v>
      </c>
      <c r="H2227" t="s">
        <v>71</v>
      </c>
      <c r="I2227" t="s">
        <v>354</v>
      </c>
      <c r="J2227">
        <v>0</v>
      </c>
      <c r="K2227"/>
      <c r="N2227" t="s">
        <v>36</v>
      </c>
      <c r="P2227" t="s">
        <v>1073</v>
      </c>
      <c r="Q2227" t="s">
        <v>1073</v>
      </c>
      <c r="R2227" t="s">
        <v>1073</v>
      </c>
      <c r="S2227" t="str">
        <f t="shared" si="50"/>
        <v/>
      </c>
    </row>
    <row r="2228" spans="1:19" x14ac:dyDescent="0.15">
      <c r="A2228">
        <v>2227</v>
      </c>
      <c r="B2228">
        <v>2015</v>
      </c>
      <c r="C2228" t="s">
        <v>981</v>
      </c>
      <c r="D2228" t="s">
        <v>982</v>
      </c>
      <c r="F2228" t="s">
        <v>121</v>
      </c>
      <c r="G2228" t="s">
        <v>43</v>
      </c>
      <c r="H2228" t="s">
        <v>49</v>
      </c>
      <c r="I2228" t="s">
        <v>547</v>
      </c>
      <c r="J2228">
        <v>270</v>
      </c>
      <c r="K2228"/>
      <c r="N2228" t="s">
        <v>36</v>
      </c>
      <c r="P2228" t="s">
        <v>1073</v>
      </c>
      <c r="Q2228" t="s">
        <v>1073</v>
      </c>
      <c r="R2228" t="s">
        <v>1073</v>
      </c>
      <c r="S2228" t="str">
        <f t="shared" si="50"/>
        <v/>
      </c>
    </row>
    <row r="2229" spans="1:19" x14ac:dyDescent="0.15">
      <c r="A2229">
        <v>2228</v>
      </c>
      <c r="B2229">
        <v>2015</v>
      </c>
      <c r="C2229" t="s">
        <v>113</v>
      </c>
      <c r="D2229" t="s">
        <v>114</v>
      </c>
      <c r="F2229" t="s">
        <v>23</v>
      </c>
      <c r="G2229" t="s">
        <v>23</v>
      </c>
      <c r="H2229" t="s">
        <v>24</v>
      </c>
      <c r="I2229" t="s">
        <v>547</v>
      </c>
      <c r="J2229">
        <v>166</v>
      </c>
      <c r="K2229"/>
      <c r="N2229" t="s">
        <v>20</v>
      </c>
      <c r="P2229" t="s">
        <v>1081</v>
      </c>
      <c r="Q2229" t="s">
        <v>1073</v>
      </c>
      <c r="R2229" t="s">
        <v>1073</v>
      </c>
      <c r="S2229" t="str">
        <f t="shared" si="50"/>
        <v/>
      </c>
    </row>
    <row r="2230" spans="1:19" x14ac:dyDescent="0.15">
      <c r="A2230">
        <v>2229</v>
      </c>
      <c r="B2230">
        <v>2015</v>
      </c>
      <c r="C2230" t="s">
        <v>56</v>
      </c>
      <c r="D2230" t="s">
        <v>57</v>
      </c>
      <c r="F2230" t="s">
        <v>23</v>
      </c>
      <c r="G2230" t="s">
        <v>23</v>
      </c>
      <c r="H2230" t="s">
        <v>16</v>
      </c>
      <c r="I2230" t="s">
        <v>851</v>
      </c>
      <c r="J2230">
        <v>116</v>
      </c>
      <c r="K2230"/>
      <c r="N2230" t="s">
        <v>36</v>
      </c>
      <c r="P2230" t="s">
        <v>1081</v>
      </c>
      <c r="Q2230" t="s">
        <v>1073</v>
      </c>
      <c r="R2230" t="s">
        <v>1073</v>
      </c>
      <c r="S2230" t="str">
        <f t="shared" si="50"/>
        <v/>
      </c>
    </row>
    <row r="2231" spans="1:19" x14ac:dyDescent="0.15">
      <c r="A2231">
        <v>2230</v>
      </c>
      <c r="B2231">
        <v>2015</v>
      </c>
      <c r="C2231" t="s">
        <v>255</v>
      </c>
      <c r="D2231" t="s">
        <v>293</v>
      </c>
      <c r="F2231" t="s">
        <v>23</v>
      </c>
      <c r="G2231" t="s">
        <v>23</v>
      </c>
      <c r="H2231" t="s">
        <v>16</v>
      </c>
      <c r="I2231" t="s">
        <v>546</v>
      </c>
      <c r="J2231">
        <v>535</v>
      </c>
      <c r="K2231"/>
      <c r="N2231" t="s">
        <v>36</v>
      </c>
      <c r="P2231" t="s">
        <v>1081</v>
      </c>
      <c r="Q2231" t="s">
        <v>1073</v>
      </c>
      <c r="R2231" t="s">
        <v>1073</v>
      </c>
      <c r="S2231" t="str">
        <f t="shared" si="50"/>
        <v/>
      </c>
    </row>
    <row r="2232" spans="1:19" x14ac:dyDescent="0.15">
      <c r="A2232">
        <v>2231</v>
      </c>
      <c r="B2232">
        <v>2015</v>
      </c>
      <c r="C2232" t="s">
        <v>285</v>
      </c>
      <c r="D2232" t="s">
        <v>286</v>
      </c>
      <c r="F2232" t="s">
        <v>23</v>
      </c>
      <c r="G2232" t="s">
        <v>23</v>
      </c>
      <c r="H2232" t="s">
        <v>16</v>
      </c>
      <c r="I2232" t="s">
        <v>546</v>
      </c>
      <c r="J2232">
        <v>535</v>
      </c>
      <c r="K2232"/>
      <c r="N2232" t="s">
        <v>20</v>
      </c>
      <c r="P2232" t="s">
        <v>1081</v>
      </c>
      <c r="Q2232" t="s">
        <v>1073</v>
      </c>
      <c r="R2232" t="s">
        <v>1073</v>
      </c>
      <c r="S2232" t="str">
        <f t="shared" si="50"/>
        <v/>
      </c>
    </row>
    <row r="2233" spans="1:19" x14ac:dyDescent="0.15">
      <c r="A2233">
        <v>2232</v>
      </c>
      <c r="B2233">
        <v>2015</v>
      </c>
      <c r="C2233" t="s">
        <v>245</v>
      </c>
      <c r="D2233" t="s">
        <v>374</v>
      </c>
      <c r="F2233" t="s">
        <v>23</v>
      </c>
      <c r="G2233" t="s">
        <v>23</v>
      </c>
      <c r="H2233" t="s">
        <v>63</v>
      </c>
      <c r="I2233" t="s">
        <v>546</v>
      </c>
      <c r="J2233">
        <v>535</v>
      </c>
      <c r="K2233"/>
      <c r="N2233" t="s">
        <v>36</v>
      </c>
      <c r="P2233">
        <v>0</v>
      </c>
      <c r="Q2233" t="s">
        <v>1073</v>
      </c>
      <c r="R2233" t="s">
        <v>1073</v>
      </c>
      <c r="S2233" t="str">
        <f t="shared" si="50"/>
        <v/>
      </c>
    </row>
    <row r="2234" spans="1:19" x14ac:dyDescent="0.15">
      <c r="A2234">
        <v>2233</v>
      </c>
      <c r="B2234">
        <v>2015</v>
      </c>
      <c r="C2234" t="s">
        <v>363</v>
      </c>
      <c r="D2234" t="s">
        <v>168</v>
      </c>
      <c r="E2234" t="s">
        <v>147</v>
      </c>
      <c r="F2234" t="s">
        <v>23</v>
      </c>
      <c r="G2234" t="s">
        <v>23</v>
      </c>
      <c r="H2234" t="s">
        <v>71</v>
      </c>
      <c r="I2234" t="s">
        <v>550</v>
      </c>
      <c r="J2234">
        <v>0</v>
      </c>
      <c r="K2234"/>
      <c r="N2234" t="s">
        <v>20</v>
      </c>
      <c r="P2234" t="s">
        <v>1073</v>
      </c>
      <c r="Q2234" t="s">
        <v>1073</v>
      </c>
      <c r="R2234" t="s">
        <v>1073</v>
      </c>
      <c r="S2234" t="str">
        <f t="shared" si="50"/>
        <v/>
      </c>
    </row>
    <row r="2235" spans="1:19" x14ac:dyDescent="0.15">
      <c r="A2235">
        <v>2234</v>
      </c>
      <c r="B2235">
        <v>2015</v>
      </c>
      <c r="F2235" t="s">
        <v>50</v>
      </c>
      <c r="G2235" t="s">
        <v>50</v>
      </c>
      <c r="H2235" s="6" t="s">
        <v>16</v>
      </c>
      <c r="I2235" t="s">
        <v>550</v>
      </c>
      <c r="J2235">
        <v>0</v>
      </c>
      <c r="K2235"/>
      <c r="N2235" t="s">
        <v>20</v>
      </c>
      <c r="P2235" t="s">
        <v>1073</v>
      </c>
      <c r="Q2235" t="s">
        <v>1073</v>
      </c>
      <c r="R2235" t="s">
        <v>1073</v>
      </c>
      <c r="S2235" t="str">
        <f t="shared" si="50"/>
        <v/>
      </c>
    </row>
    <row r="2236" spans="1:19" x14ac:dyDescent="0.15">
      <c r="A2236">
        <v>2235</v>
      </c>
      <c r="B2236">
        <v>2015</v>
      </c>
      <c r="C2236" t="s">
        <v>983</v>
      </c>
      <c r="D2236" t="s">
        <v>984</v>
      </c>
      <c r="F2236" t="s">
        <v>23</v>
      </c>
      <c r="G2236" t="s">
        <v>23</v>
      </c>
      <c r="H2236" t="s">
        <v>71</v>
      </c>
      <c r="I2236" t="s">
        <v>546</v>
      </c>
      <c r="J2236">
        <v>535</v>
      </c>
      <c r="K2236"/>
      <c r="N2236" t="s">
        <v>36</v>
      </c>
      <c r="P2236" t="s">
        <v>1073</v>
      </c>
      <c r="Q2236" t="s">
        <v>1073</v>
      </c>
      <c r="R2236" t="s">
        <v>1073</v>
      </c>
      <c r="S2236" t="str">
        <f t="shared" si="50"/>
        <v/>
      </c>
    </row>
    <row r="2237" spans="1:19" x14ac:dyDescent="0.15">
      <c r="A2237">
        <v>2236</v>
      </c>
      <c r="B2237">
        <v>2015</v>
      </c>
      <c r="C2237" t="s">
        <v>985</v>
      </c>
      <c r="D2237" t="s">
        <v>986</v>
      </c>
      <c r="E2237" t="s">
        <v>987</v>
      </c>
      <c r="F2237" t="s">
        <v>23</v>
      </c>
      <c r="G2237" t="s">
        <v>23</v>
      </c>
      <c r="H2237" s="6" t="s">
        <v>71</v>
      </c>
      <c r="I2237" t="s">
        <v>546</v>
      </c>
      <c r="J2237">
        <v>650</v>
      </c>
      <c r="K2237"/>
      <c r="N2237" t="s">
        <v>36</v>
      </c>
      <c r="P2237" t="s">
        <v>1073</v>
      </c>
      <c r="Q2237" t="s">
        <v>1073</v>
      </c>
      <c r="R2237" t="s">
        <v>1073</v>
      </c>
      <c r="S2237" t="str">
        <f t="shared" si="50"/>
        <v/>
      </c>
    </row>
    <row r="2238" spans="1:19" x14ac:dyDescent="0.15">
      <c r="A2238">
        <v>2237</v>
      </c>
      <c r="B2238">
        <v>2015</v>
      </c>
      <c r="C2238" t="s">
        <v>985</v>
      </c>
      <c r="D2238" t="s">
        <v>986</v>
      </c>
      <c r="F2238" t="s">
        <v>23</v>
      </c>
      <c r="G2238" t="s">
        <v>23</v>
      </c>
      <c r="H2238" t="s">
        <v>71</v>
      </c>
      <c r="I2238" t="s">
        <v>988</v>
      </c>
      <c r="J2238">
        <v>2500</v>
      </c>
      <c r="K2238"/>
      <c r="N2238" t="s">
        <v>36</v>
      </c>
      <c r="P2238" t="s">
        <v>1073</v>
      </c>
      <c r="Q2238" t="s">
        <v>1073</v>
      </c>
      <c r="R2238" t="s">
        <v>1073</v>
      </c>
      <c r="S2238" t="str">
        <f t="shared" si="50"/>
        <v/>
      </c>
    </row>
    <row r="2239" spans="1:19" x14ac:dyDescent="0.15">
      <c r="A2239">
        <v>2238</v>
      </c>
      <c r="B2239">
        <v>2015</v>
      </c>
      <c r="C2239" t="s">
        <v>481</v>
      </c>
      <c r="D2239" t="s">
        <v>989</v>
      </c>
      <c r="F2239" t="s">
        <v>23</v>
      </c>
      <c r="G2239" t="s">
        <v>23</v>
      </c>
      <c r="H2239" t="s">
        <v>71</v>
      </c>
      <c r="I2239" t="s">
        <v>546</v>
      </c>
      <c r="J2239">
        <v>1335</v>
      </c>
      <c r="K2239"/>
      <c r="N2239" t="s">
        <v>20</v>
      </c>
      <c r="P2239" t="s">
        <v>1073</v>
      </c>
      <c r="Q2239" t="s">
        <v>1073</v>
      </c>
      <c r="R2239" t="s">
        <v>1073</v>
      </c>
      <c r="S2239" t="str">
        <f t="shared" si="50"/>
        <v/>
      </c>
    </row>
    <row r="2240" spans="1:19" x14ac:dyDescent="0.15">
      <c r="A2240">
        <v>2239</v>
      </c>
      <c r="B2240">
        <v>2015</v>
      </c>
      <c r="C2240" t="s">
        <v>873</v>
      </c>
      <c r="D2240" t="s">
        <v>327</v>
      </c>
      <c r="F2240" t="s">
        <v>14</v>
      </c>
      <c r="G2240" t="s">
        <v>15</v>
      </c>
      <c r="H2240" t="s">
        <v>71</v>
      </c>
      <c r="I2240" t="s">
        <v>547</v>
      </c>
      <c r="J2240">
        <v>370</v>
      </c>
      <c r="K2240"/>
      <c r="N2240" t="s">
        <v>36</v>
      </c>
      <c r="P2240" t="s">
        <v>1073</v>
      </c>
      <c r="Q2240" t="s">
        <v>1073</v>
      </c>
      <c r="R2240" t="s">
        <v>1073</v>
      </c>
      <c r="S2240" t="str">
        <f t="shared" si="50"/>
        <v/>
      </c>
    </row>
    <row r="2241" spans="1:19" x14ac:dyDescent="0.15">
      <c r="A2241">
        <v>2240</v>
      </c>
      <c r="B2241">
        <v>2015</v>
      </c>
      <c r="C2241" t="s">
        <v>266</v>
      </c>
      <c r="D2241" t="s">
        <v>308</v>
      </c>
      <c r="F2241" t="s">
        <v>23</v>
      </c>
      <c r="G2241" t="s">
        <v>23</v>
      </c>
      <c r="H2241" t="s">
        <v>16</v>
      </c>
      <c r="I2241" t="s">
        <v>851</v>
      </c>
      <c r="J2241">
        <v>0</v>
      </c>
      <c r="K2241"/>
      <c r="N2241" t="s">
        <v>36</v>
      </c>
      <c r="P2241" t="s">
        <v>1081</v>
      </c>
      <c r="Q2241" t="s">
        <v>1073</v>
      </c>
      <c r="R2241" t="s">
        <v>1073</v>
      </c>
      <c r="S2241" t="str">
        <f t="shared" si="50"/>
        <v/>
      </c>
    </row>
    <row r="2242" spans="1:19" x14ac:dyDescent="0.15">
      <c r="A2242">
        <v>2241</v>
      </c>
      <c r="B2242">
        <v>2015</v>
      </c>
      <c r="C2242" t="s">
        <v>113</v>
      </c>
      <c r="D2242" t="s">
        <v>114</v>
      </c>
      <c r="E2242" t="s">
        <v>115</v>
      </c>
      <c r="F2242" t="s">
        <v>23</v>
      </c>
      <c r="G2242" t="s">
        <v>23</v>
      </c>
      <c r="H2242" t="s">
        <v>24</v>
      </c>
      <c r="I2242" t="s">
        <v>547</v>
      </c>
      <c r="J2242">
        <v>270</v>
      </c>
      <c r="K2242"/>
      <c r="N2242" t="s">
        <v>20</v>
      </c>
      <c r="P2242" t="s">
        <v>1081</v>
      </c>
      <c r="Q2242" t="s">
        <v>1073</v>
      </c>
      <c r="R2242" t="s">
        <v>1073</v>
      </c>
      <c r="S2242" t="str">
        <f t="shared" ref="S2242:S2305" si="51">IF(ISNUMBER(SEARCH(F2242,$AF$12)),"","NI&gt;10")</f>
        <v/>
      </c>
    </row>
    <row r="2243" spans="1:19" x14ac:dyDescent="0.15">
      <c r="A2243">
        <v>2242</v>
      </c>
      <c r="B2243">
        <v>2015</v>
      </c>
      <c r="C2243" t="s">
        <v>826</v>
      </c>
      <c r="D2243" t="s">
        <v>990</v>
      </c>
      <c r="F2243" t="s">
        <v>23</v>
      </c>
      <c r="G2243" t="s">
        <v>23</v>
      </c>
      <c r="H2243" t="s">
        <v>67</v>
      </c>
      <c r="I2243" t="s">
        <v>546</v>
      </c>
      <c r="J2243">
        <v>535</v>
      </c>
      <c r="K2243"/>
      <c r="N2243" t="s">
        <v>20</v>
      </c>
      <c r="P2243">
        <v>0</v>
      </c>
      <c r="Q2243" t="s">
        <v>1073</v>
      </c>
      <c r="R2243" t="s">
        <v>1073</v>
      </c>
      <c r="S2243" t="str">
        <f t="shared" si="51"/>
        <v/>
      </c>
    </row>
    <row r="2244" spans="1:19" x14ac:dyDescent="0.15">
      <c r="A2244">
        <v>2243</v>
      </c>
      <c r="B2244">
        <v>2015</v>
      </c>
      <c r="C2244" t="s">
        <v>239</v>
      </c>
      <c r="D2244" t="s">
        <v>240</v>
      </c>
      <c r="F2244" t="s">
        <v>23</v>
      </c>
      <c r="G2244" t="s">
        <v>23</v>
      </c>
      <c r="H2244" t="s">
        <v>24</v>
      </c>
      <c r="I2244" t="s">
        <v>25</v>
      </c>
      <c r="J2244">
        <v>146</v>
      </c>
      <c r="K2244"/>
      <c r="N2244" t="s">
        <v>36</v>
      </c>
      <c r="P2244" t="s">
        <v>1081</v>
      </c>
      <c r="Q2244" t="s">
        <v>1073</v>
      </c>
      <c r="R2244" t="s">
        <v>1073</v>
      </c>
      <c r="S2244" t="str">
        <f t="shared" si="51"/>
        <v/>
      </c>
    </row>
    <row r="2245" spans="1:19" x14ac:dyDescent="0.15">
      <c r="A2245">
        <v>2244</v>
      </c>
      <c r="B2245">
        <v>2015</v>
      </c>
      <c r="C2245" t="s">
        <v>221</v>
      </c>
      <c r="D2245" t="s">
        <v>222</v>
      </c>
      <c r="F2245" t="s">
        <v>14</v>
      </c>
      <c r="G2245" t="s">
        <v>15</v>
      </c>
      <c r="H2245" t="s">
        <v>24</v>
      </c>
      <c r="I2245" t="s">
        <v>547</v>
      </c>
      <c r="J2245">
        <v>270</v>
      </c>
      <c r="K2245"/>
      <c r="N2245" t="s">
        <v>36</v>
      </c>
      <c r="P2245" t="s">
        <v>1073</v>
      </c>
      <c r="Q2245" t="s">
        <v>1073</v>
      </c>
      <c r="R2245" t="s">
        <v>1073</v>
      </c>
      <c r="S2245" t="str">
        <f t="shared" si="51"/>
        <v/>
      </c>
    </row>
    <row r="2246" spans="1:19" x14ac:dyDescent="0.15">
      <c r="A2246">
        <v>2245</v>
      </c>
      <c r="B2246">
        <v>2015</v>
      </c>
      <c r="C2246" t="s">
        <v>258</v>
      </c>
      <c r="D2246" t="s">
        <v>101</v>
      </c>
      <c r="F2246" t="s">
        <v>23</v>
      </c>
      <c r="G2246" t="s">
        <v>23</v>
      </c>
      <c r="H2246" s="6" t="s">
        <v>24</v>
      </c>
      <c r="I2246" t="s">
        <v>25</v>
      </c>
      <c r="J2246">
        <v>146</v>
      </c>
      <c r="K2246"/>
      <c r="N2246" t="s">
        <v>36</v>
      </c>
      <c r="P2246" t="s">
        <v>1081</v>
      </c>
      <c r="Q2246" t="s">
        <v>1073</v>
      </c>
      <c r="R2246" t="s">
        <v>1073</v>
      </c>
      <c r="S2246" t="str">
        <f t="shared" si="51"/>
        <v/>
      </c>
    </row>
    <row r="2247" spans="1:19" x14ac:dyDescent="0.15">
      <c r="A2247">
        <v>2246</v>
      </c>
      <c r="B2247">
        <v>2015</v>
      </c>
      <c r="C2247" t="s">
        <v>304</v>
      </c>
      <c r="D2247" t="s">
        <v>305</v>
      </c>
      <c r="F2247" t="s">
        <v>23</v>
      </c>
      <c r="G2247" t="s">
        <v>23</v>
      </c>
      <c r="H2247" t="s">
        <v>24</v>
      </c>
      <c r="I2247" t="s">
        <v>25</v>
      </c>
      <c r="J2247">
        <v>146</v>
      </c>
      <c r="K2247"/>
      <c r="N2247" t="s">
        <v>20</v>
      </c>
      <c r="P2247" t="s">
        <v>1084</v>
      </c>
      <c r="Q2247" t="s">
        <v>1073</v>
      </c>
      <c r="R2247" t="s">
        <v>1073</v>
      </c>
      <c r="S2247" t="str">
        <f t="shared" si="51"/>
        <v/>
      </c>
    </row>
    <row r="2248" spans="1:19" x14ac:dyDescent="0.15">
      <c r="A2248">
        <v>2247</v>
      </c>
      <c r="B2248">
        <v>2015</v>
      </c>
      <c r="C2248" t="s">
        <v>45</v>
      </c>
      <c r="D2248" t="s">
        <v>46</v>
      </c>
      <c r="F2248" t="s">
        <v>47</v>
      </c>
      <c r="G2248" t="s">
        <v>48</v>
      </c>
      <c r="H2248" t="s">
        <v>24</v>
      </c>
      <c r="I2248" t="s">
        <v>547</v>
      </c>
      <c r="J2248">
        <v>670</v>
      </c>
      <c r="K2248"/>
      <c r="N2248" t="s">
        <v>20</v>
      </c>
      <c r="P2248">
        <v>0</v>
      </c>
      <c r="Q2248" t="s">
        <v>1073</v>
      </c>
      <c r="R2248" t="s">
        <v>1073</v>
      </c>
      <c r="S2248" t="str">
        <f t="shared" si="51"/>
        <v>NI&gt;10</v>
      </c>
    </row>
    <row r="2249" spans="1:19" x14ac:dyDescent="0.15">
      <c r="A2249">
        <v>2248</v>
      </c>
      <c r="B2249">
        <v>2015</v>
      </c>
      <c r="C2249" t="s">
        <v>113</v>
      </c>
      <c r="D2249" t="s">
        <v>991</v>
      </c>
      <c r="F2249" t="s">
        <v>23</v>
      </c>
      <c r="G2249" t="s">
        <v>23</v>
      </c>
      <c r="H2249" s="6" t="s">
        <v>24</v>
      </c>
      <c r="I2249" t="s">
        <v>25</v>
      </c>
      <c r="J2249">
        <v>221</v>
      </c>
      <c r="K2249"/>
      <c r="N2249" t="s">
        <v>36</v>
      </c>
      <c r="P2249" t="s">
        <v>1081</v>
      </c>
      <c r="Q2249" t="s">
        <v>1073</v>
      </c>
      <c r="R2249" t="s">
        <v>1073</v>
      </c>
      <c r="S2249" t="str">
        <f t="shared" si="51"/>
        <v/>
      </c>
    </row>
    <row r="2250" spans="1:19" x14ac:dyDescent="0.15">
      <c r="A2250">
        <v>2249</v>
      </c>
      <c r="B2250">
        <v>2015</v>
      </c>
      <c r="C2250" t="s">
        <v>992</v>
      </c>
      <c r="D2250" t="s">
        <v>372</v>
      </c>
      <c r="F2250" t="s">
        <v>23</v>
      </c>
      <c r="G2250" t="s">
        <v>23</v>
      </c>
      <c r="H2250" t="s">
        <v>63</v>
      </c>
      <c r="I2250" t="s">
        <v>546</v>
      </c>
      <c r="J2250">
        <v>635</v>
      </c>
      <c r="K2250"/>
      <c r="N2250" t="s">
        <v>36</v>
      </c>
      <c r="P2250" t="s">
        <v>1073</v>
      </c>
      <c r="Q2250" t="s">
        <v>1073</v>
      </c>
      <c r="R2250" t="s">
        <v>1073</v>
      </c>
      <c r="S2250" t="str">
        <f t="shared" si="51"/>
        <v/>
      </c>
    </row>
    <row r="2251" spans="1:19" x14ac:dyDescent="0.15">
      <c r="A2251">
        <v>2250</v>
      </c>
      <c r="B2251">
        <v>2015</v>
      </c>
      <c r="D2251" t="s">
        <v>114</v>
      </c>
      <c r="F2251" t="s">
        <v>23</v>
      </c>
      <c r="G2251" t="s">
        <v>23</v>
      </c>
      <c r="H2251" s="6" t="s">
        <v>24</v>
      </c>
      <c r="I2251" t="s">
        <v>275</v>
      </c>
      <c r="J2251">
        <v>0</v>
      </c>
      <c r="K2251"/>
      <c r="N2251" t="s">
        <v>20</v>
      </c>
      <c r="P2251" t="s">
        <v>1073</v>
      </c>
      <c r="Q2251" t="s">
        <v>1073</v>
      </c>
      <c r="R2251" t="s">
        <v>1073</v>
      </c>
      <c r="S2251" t="str">
        <f t="shared" si="51"/>
        <v/>
      </c>
    </row>
    <row r="2252" spans="1:19" x14ac:dyDescent="0.15">
      <c r="A2252">
        <v>2251</v>
      </c>
      <c r="B2252">
        <v>2015</v>
      </c>
      <c r="C2252" t="s">
        <v>214</v>
      </c>
      <c r="D2252" t="s">
        <v>215</v>
      </c>
      <c r="F2252" t="s">
        <v>23</v>
      </c>
      <c r="G2252" t="s">
        <v>23</v>
      </c>
      <c r="H2252" t="s">
        <v>24</v>
      </c>
      <c r="I2252" t="s">
        <v>547</v>
      </c>
      <c r="J2252">
        <v>166</v>
      </c>
      <c r="K2252"/>
      <c r="N2252" t="s">
        <v>36</v>
      </c>
      <c r="P2252" t="s">
        <v>1081</v>
      </c>
      <c r="Q2252" t="s">
        <v>1073</v>
      </c>
      <c r="R2252" t="s">
        <v>1073</v>
      </c>
      <c r="S2252" t="str">
        <f t="shared" si="51"/>
        <v/>
      </c>
    </row>
    <row r="2253" spans="1:19" x14ac:dyDescent="0.15">
      <c r="A2253">
        <v>2252</v>
      </c>
      <c r="B2253">
        <v>2015</v>
      </c>
      <c r="F2253" t="s">
        <v>50</v>
      </c>
      <c r="G2253" t="s">
        <v>50</v>
      </c>
      <c r="H2253" s="6" t="s">
        <v>71</v>
      </c>
      <c r="I2253" t="s">
        <v>993</v>
      </c>
      <c r="J2253">
        <v>0</v>
      </c>
      <c r="K2253"/>
      <c r="N2253" t="s">
        <v>20</v>
      </c>
      <c r="P2253" t="s">
        <v>1073</v>
      </c>
      <c r="Q2253" t="s">
        <v>1073</v>
      </c>
      <c r="R2253" t="s">
        <v>1073</v>
      </c>
      <c r="S2253" t="str">
        <f t="shared" si="51"/>
        <v/>
      </c>
    </row>
    <row r="2254" spans="1:19" x14ac:dyDescent="0.15">
      <c r="A2254">
        <v>2253</v>
      </c>
      <c r="B2254">
        <v>2015</v>
      </c>
      <c r="C2254" t="s">
        <v>77</v>
      </c>
      <c r="D2254" t="s">
        <v>78</v>
      </c>
      <c r="F2254" t="s">
        <v>78</v>
      </c>
      <c r="G2254" t="s">
        <v>35</v>
      </c>
      <c r="H2254" t="s">
        <v>24</v>
      </c>
      <c r="I2254" t="s">
        <v>547</v>
      </c>
      <c r="J2254">
        <v>270</v>
      </c>
      <c r="K2254"/>
      <c r="N2254" t="s">
        <v>36</v>
      </c>
      <c r="P2254" t="s">
        <v>1073</v>
      </c>
      <c r="Q2254" t="s">
        <v>1073</v>
      </c>
      <c r="R2254" t="s">
        <v>1073</v>
      </c>
      <c r="S2254" t="str">
        <f t="shared" si="51"/>
        <v>NI&gt;10</v>
      </c>
    </row>
    <row r="2255" spans="1:19" x14ac:dyDescent="0.15">
      <c r="A2255">
        <v>2254</v>
      </c>
      <c r="B2255">
        <v>2015</v>
      </c>
      <c r="C2255" t="s">
        <v>994</v>
      </c>
      <c r="D2255" t="s">
        <v>995</v>
      </c>
      <c r="F2255" t="s">
        <v>23</v>
      </c>
      <c r="G2255" t="s">
        <v>23</v>
      </c>
      <c r="H2255" t="s">
        <v>71</v>
      </c>
      <c r="I2255" t="s">
        <v>548</v>
      </c>
      <c r="J2255">
        <v>475</v>
      </c>
      <c r="K2255"/>
      <c r="N2255" t="s">
        <v>36</v>
      </c>
      <c r="P2255" t="s">
        <v>1073</v>
      </c>
      <c r="Q2255" t="s">
        <v>1073</v>
      </c>
      <c r="R2255" t="s">
        <v>1073</v>
      </c>
      <c r="S2255" t="str">
        <f t="shared" si="51"/>
        <v/>
      </c>
    </row>
    <row r="2256" spans="1:19" x14ac:dyDescent="0.15">
      <c r="A2256">
        <v>2255</v>
      </c>
      <c r="B2256">
        <v>2015</v>
      </c>
      <c r="C2256" t="s">
        <v>760</v>
      </c>
      <c r="D2256" t="s">
        <v>761</v>
      </c>
      <c r="F2256" t="s">
        <v>23</v>
      </c>
      <c r="G2256" t="s">
        <v>23</v>
      </c>
      <c r="H2256" t="s">
        <v>71</v>
      </c>
      <c r="I2256" t="s">
        <v>546</v>
      </c>
      <c r="J2256">
        <v>635</v>
      </c>
      <c r="K2256"/>
      <c r="N2256" t="s">
        <v>36</v>
      </c>
      <c r="P2256" t="s">
        <v>1073</v>
      </c>
      <c r="Q2256" t="s">
        <v>1073</v>
      </c>
      <c r="R2256" t="s">
        <v>1073</v>
      </c>
      <c r="S2256" t="str">
        <f t="shared" si="51"/>
        <v/>
      </c>
    </row>
    <row r="2257" spans="1:19" x14ac:dyDescent="0.15">
      <c r="A2257">
        <v>2256</v>
      </c>
      <c r="B2257">
        <v>2015</v>
      </c>
      <c r="C2257" t="s">
        <v>79</v>
      </c>
      <c r="D2257" t="s">
        <v>78</v>
      </c>
      <c r="F2257" t="s">
        <v>78</v>
      </c>
      <c r="G2257" t="s">
        <v>35</v>
      </c>
      <c r="H2257" t="s">
        <v>24</v>
      </c>
      <c r="I2257" t="s">
        <v>547</v>
      </c>
      <c r="J2257">
        <v>270</v>
      </c>
      <c r="K2257"/>
      <c r="N2257" t="s">
        <v>20</v>
      </c>
      <c r="P2257" t="s">
        <v>1073</v>
      </c>
      <c r="Q2257" t="s">
        <v>1073</v>
      </c>
      <c r="R2257" t="s">
        <v>1073</v>
      </c>
      <c r="S2257" t="str">
        <f t="shared" si="51"/>
        <v>NI&gt;10</v>
      </c>
    </row>
    <row r="2258" spans="1:19" x14ac:dyDescent="0.15">
      <c r="A2258">
        <v>2257</v>
      </c>
      <c r="B2258">
        <v>2015</v>
      </c>
      <c r="C2258" t="s">
        <v>661</v>
      </c>
      <c r="D2258" t="s">
        <v>662</v>
      </c>
      <c r="F2258" t="s">
        <v>23</v>
      </c>
      <c r="G2258" t="s">
        <v>23</v>
      </c>
      <c r="H2258" s="6" t="s">
        <v>24</v>
      </c>
      <c r="I2258" t="s">
        <v>547</v>
      </c>
      <c r="J2258">
        <v>166</v>
      </c>
      <c r="K2258"/>
      <c r="N2258" t="s">
        <v>36</v>
      </c>
      <c r="P2258" t="s">
        <v>1081</v>
      </c>
      <c r="Q2258" t="s">
        <v>1073</v>
      </c>
      <c r="R2258" t="s">
        <v>1073</v>
      </c>
      <c r="S2258" t="str">
        <f t="shared" si="51"/>
        <v/>
      </c>
    </row>
    <row r="2259" spans="1:19" x14ac:dyDescent="0.15">
      <c r="A2259">
        <v>2258</v>
      </c>
      <c r="B2259">
        <v>2015</v>
      </c>
      <c r="C2259" t="s">
        <v>629</v>
      </c>
      <c r="D2259" t="s">
        <v>996</v>
      </c>
      <c r="F2259" t="s">
        <v>74</v>
      </c>
      <c r="G2259" t="s">
        <v>35</v>
      </c>
      <c r="H2259" s="6" t="s">
        <v>71</v>
      </c>
      <c r="I2259" t="s">
        <v>546</v>
      </c>
      <c r="J2259">
        <v>535</v>
      </c>
      <c r="K2259"/>
      <c r="N2259" t="s">
        <v>50</v>
      </c>
      <c r="P2259" t="s">
        <v>1073</v>
      </c>
      <c r="Q2259" t="s">
        <v>1073</v>
      </c>
      <c r="R2259" t="s">
        <v>1073</v>
      </c>
      <c r="S2259" t="str">
        <f t="shared" si="51"/>
        <v/>
      </c>
    </row>
    <row r="2260" spans="1:19" x14ac:dyDescent="0.15">
      <c r="A2260">
        <v>2259</v>
      </c>
      <c r="B2260">
        <v>2015</v>
      </c>
      <c r="D2260" t="s">
        <v>877</v>
      </c>
      <c r="F2260" t="s">
        <v>23</v>
      </c>
      <c r="G2260" t="s">
        <v>23</v>
      </c>
      <c r="H2260" t="s">
        <v>71</v>
      </c>
      <c r="I2260" t="s">
        <v>851</v>
      </c>
      <c r="J2260">
        <v>0</v>
      </c>
      <c r="K2260"/>
      <c r="N2260" t="s">
        <v>36</v>
      </c>
      <c r="P2260" t="s">
        <v>1073</v>
      </c>
      <c r="Q2260" t="s">
        <v>1073</v>
      </c>
      <c r="R2260" t="s">
        <v>1073</v>
      </c>
      <c r="S2260" t="str">
        <f t="shared" si="51"/>
        <v/>
      </c>
    </row>
    <row r="2261" spans="1:19" x14ac:dyDescent="0.15">
      <c r="A2261">
        <v>2260</v>
      </c>
      <c r="B2261">
        <v>2015</v>
      </c>
      <c r="C2261" t="s">
        <v>56</v>
      </c>
      <c r="D2261" t="s">
        <v>57</v>
      </c>
      <c r="F2261" t="s">
        <v>23</v>
      </c>
      <c r="G2261" t="s">
        <v>23</v>
      </c>
      <c r="H2261" s="6" t="s">
        <v>24</v>
      </c>
      <c r="I2261" t="s">
        <v>547</v>
      </c>
      <c r="J2261">
        <v>166</v>
      </c>
      <c r="K2261"/>
      <c r="N2261" t="s">
        <v>36</v>
      </c>
      <c r="P2261" t="s">
        <v>1081</v>
      </c>
      <c r="Q2261" t="s">
        <v>1073</v>
      </c>
      <c r="R2261" t="s">
        <v>1073</v>
      </c>
      <c r="S2261" t="str">
        <f t="shared" si="51"/>
        <v/>
      </c>
    </row>
    <row r="2262" spans="1:19" x14ac:dyDescent="0.15">
      <c r="A2262">
        <v>2261</v>
      </c>
      <c r="B2262">
        <v>2015</v>
      </c>
      <c r="C2262" t="s">
        <v>652</v>
      </c>
      <c r="D2262" t="s">
        <v>653</v>
      </c>
      <c r="F2262" t="s">
        <v>23</v>
      </c>
      <c r="G2262" t="s">
        <v>23</v>
      </c>
      <c r="H2262" t="s">
        <v>16</v>
      </c>
      <c r="I2262" t="s">
        <v>546</v>
      </c>
      <c r="J2262">
        <v>535</v>
      </c>
      <c r="K2262"/>
      <c r="N2262" t="s">
        <v>36</v>
      </c>
      <c r="P2262" t="s">
        <v>1084</v>
      </c>
      <c r="Q2262" t="s">
        <v>1073</v>
      </c>
      <c r="R2262" t="s">
        <v>1083</v>
      </c>
      <c r="S2262" t="str">
        <f t="shared" si="51"/>
        <v/>
      </c>
    </row>
    <row r="2263" spans="1:19" x14ac:dyDescent="0.15">
      <c r="A2263">
        <v>2262</v>
      </c>
      <c r="B2263">
        <v>2015</v>
      </c>
      <c r="C2263" t="s">
        <v>820</v>
      </c>
      <c r="D2263" t="s">
        <v>997</v>
      </c>
      <c r="F2263" t="s">
        <v>47</v>
      </c>
      <c r="G2263" t="s">
        <v>48</v>
      </c>
      <c r="H2263" s="6" t="s">
        <v>71</v>
      </c>
      <c r="I2263" t="s">
        <v>548</v>
      </c>
      <c r="J2263">
        <v>575</v>
      </c>
      <c r="K2263"/>
      <c r="N2263" t="s">
        <v>36</v>
      </c>
      <c r="P2263" t="s">
        <v>1073</v>
      </c>
      <c r="Q2263" t="s">
        <v>1073</v>
      </c>
      <c r="R2263" t="s">
        <v>1073</v>
      </c>
      <c r="S2263" t="str">
        <f t="shared" si="51"/>
        <v>NI&gt;10</v>
      </c>
    </row>
    <row r="2264" spans="1:19" x14ac:dyDescent="0.15">
      <c r="A2264">
        <v>2263</v>
      </c>
      <c r="B2264">
        <v>2015</v>
      </c>
      <c r="C2264" t="s">
        <v>654</v>
      </c>
      <c r="D2264" t="s">
        <v>293</v>
      </c>
      <c r="F2264" t="s">
        <v>23</v>
      </c>
      <c r="G2264" t="s">
        <v>23</v>
      </c>
      <c r="H2264" t="s">
        <v>71</v>
      </c>
      <c r="I2264" t="s">
        <v>548</v>
      </c>
      <c r="J2264">
        <v>975</v>
      </c>
      <c r="K2264"/>
      <c r="N2264" t="s">
        <v>20</v>
      </c>
      <c r="P2264" t="s">
        <v>1073</v>
      </c>
      <c r="Q2264" t="s">
        <v>1073</v>
      </c>
      <c r="R2264" t="s">
        <v>1073</v>
      </c>
      <c r="S2264" t="str">
        <f t="shared" si="51"/>
        <v/>
      </c>
    </row>
    <row r="2265" spans="1:19" x14ac:dyDescent="0.15">
      <c r="A2265">
        <v>2264</v>
      </c>
      <c r="B2265">
        <v>2015</v>
      </c>
      <c r="C2265" t="s">
        <v>21</v>
      </c>
      <c r="D2265" t="s">
        <v>22</v>
      </c>
      <c r="F2265" t="s">
        <v>23</v>
      </c>
      <c r="G2265" t="s">
        <v>23</v>
      </c>
      <c r="H2265" t="s">
        <v>67</v>
      </c>
      <c r="I2265" t="s">
        <v>547</v>
      </c>
      <c r="J2265">
        <v>195</v>
      </c>
      <c r="K2265"/>
      <c r="N2265" t="s">
        <v>20</v>
      </c>
      <c r="P2265" t="s">
        <v>1081</v>
      </c>
      <c r="Q2265" t="s">
        <v>1073</v>
      </c>
      <c r="R2265" t="s">
        <v>1073</v>
      </c>
      <c r="S2265" t="str">
        <f t="shared" si="51"/>
        <v/>
      </c>
    </row>
    <row r="2266" spans="1:19" x14ac:dyDescent="0.15">
      <c r="A2266">
        <v>2265</v>
      </c>
      <c r="B2266">
        <v>2015</v>
      </c>
      <c r="C2266" t="s">
        <v>234</v>
      </c>
      <c r="D2266" t="s">
        <v>235</v>
      </c>
      <c r="F2266" t="s">
        <v>23</v>
      </c>
      <c r="G2266" t="s">
        <v>23</v>
      </c>
      <c r="H2266" t="s">
        <v>24</v>
      </c>
      <c r="I2266" t="s">
        <v>547</v>
      </c>
      <c r="J2266">
        <v>166</v>
      </c>
      <c r="K2266"/>
      <c r="N2266" t="s">
        <v>20</v>
      </c>
      <c r="P2266" t="s">
        <v>1081</v>
      </c>
      <c r="Q2266" t="s">
        <v>1073</v>
      </c>
      <c r="R2266" t="s">
        <v>1073</v>
      </c>
      <c r="S2266" t="str">
        <f t="shared" si="51"/>
        <v/>
      </c>
    </row>
    <row r="2267" spans="1:19" x14ac:dyDescent="0.15">
      <c r="A2267">
        <v>2266</v>
      </c>
      <c r="B2267">
        <v>2015</v>
      </c>
      <c r="C2267" t="s">
        <v>998</v>
      </c>
      <c r="D2267" t="s">
        <v>759</v>
      </c>
      <c r="F2267" t="s">
        <v>74</v>
      </c>
      <c r="G2267" t="s">
        <v>35</v>
      </c>
      <c r="H2267" s="6" t="s">
        <v>16</v>
      </c>
      <c r="I2267" t="s">
        <v>546</v>
      </c>
      <c r="J2267">
        <v>535</v>
      </c>
      <c r="K2267"/>
      <c r="N2267" t="s">
        <v>36</v>
      </c>
      <c r="P2267" t="s">
        <v>1073</v>
      </c>
      <c r="Q2267" t="s">
        <v>1073</v>
      </c>
      <c r="R2267" t="s">
        <v>1073</v>
      </c>
      <c r="S2267" t="str">
        <f t="shared" si="51"/>
        <v/>
      </c>
    </row>
    <row r="2268" spans="1:19" x14ac:dyDescent="0.15">
      <c r="A2268">
        <v>2267</v>
      </c>
      <c r="B2268">
        <v>2015</v>
      </c>
      <c r="C2268" t="s">
        <v>856</v>
      </c>
      <c r="D2268" t="s">
        <v>284</v>
      </c>
      <c r="E2268" t="s">
        <v>162</v>
      </c>
      <c r="F2268" t="s">
        <v>23</v>
      </c>
      <c r="G2268" t="s">
        <v>23</v>
      </c>
      <c r="H2268" s="6" t="s">
        <v>71</v>
      </c>
      <c r="I2268" t="s">
        <v>354</v>
      </c>
      <c r="J2268">
        <v>0</v>
      </c>
      <c r="K2268"/>
      <c r="N2268" t="s">
        <v>36</v>
      </c>
      <c r="P2268" t="s">
        <v>1073</v>
      </c>
      <c r="Q2268" t="s">
        <v>1073</v>
      </c>
      <c r="R2268" t="s">
        <v>1073</v>
      </c>
      <c r="S2268" t="str">
        <f t="shared" si="51"/>
        <v/>
      </c>
    </row>
    <row r="2269" spans="1:19" x14ac:dyDescent="0.15">
      <c r="A2269">
        <v>2268</v>
      </c>
      <c r="B2269">
        <v>2015</v>
      </c>
      <c r="C2269" t="s">
        <v>113</v>
      </c>
      <c r="D2269" t="s">
        <v>114</v>
      </c>
      <c r="F2269" t="s">
        <v>23</v>
      </c>
      <c r="G2269" t="s">
        <v>23</v>
      </c>
      <c r="H2269" s="6" t="s">
        <v>24</v>
      </c>
      <c r="I2269" t="s">
        <v>547</v>
      </c>
      <c r="J2269">
        <v>166</v>
      </c>
      <c r="K2269"/>
      <c r="N2269" t="s">
        <v>20</v>
      </c>
      <c r="P2269" t="s">
        <v>1081</v>
      </c>
      <c r="Q2269" t="s">
        <v>1073</v>
      </c>
      <c r="R2269" t="s">
        <v>1073</v>
      </c>
      <c r="S2269" t="str">
        <f t="shared" si="51"/>
        <v/>
      </c>
    </row>
    <row r="2270" spans="1:19" x14ac:dyDescent="0.15">
      <c r="A2270">
        <v>2269</v>
      </c>
      <c r="B2270">
        <v>2015</v>
      </c>
      <c r="C2270" t="s">
        <v>999</v>
      </c>
      <c r="D2270" t="s">
        <v>1000</v>
      </c>
      <c r="F2270" t="s">
        <v>23</v>
      </c>
      <c r="G2270" t="s">
        <v>23</v>
      </c>
      <c r="H2270" t="s">
        <v>71</v>
      </c>
      <c r="I2270" t="s">
        <v>546</v>
      </c>
      <c r="J2270">
        <v>635</v>
      </c>
      <c r="K2270"/>
      <c r="N2270" t="s">
        <v>36</v>
      </c>
      <c r="P2270" t="s">
        <v>1073</v>
      </c>
      <c r="Q2270" t="s">
        <v>1073</v>
      </c>
      <c r="R2270" t="s">
        <v>1073</v>
      </c>
      <c r="S2270" t="str">
        <f t="shared" si="51"/>
        <v/>
      </c>
    </row>
    <row r="2271" spans="1:19" x14ac:dyDescent="0.15">
      <c r="A2271">
        <v>2270</v>
      </c>
      <c r="B2271">
        <v>2015</v>
      </c>
      <c r="C2271" t="s">
        <v>1001</v>
      </c>
      <c r="D2271" t="s">
        <v>432</v>
      </c>
      <c r="F2271" t="s">
        <v>23</v>
      </c>
      <c r="G2271" t="s">
        <v>23</v>
      </c>
      <c r="H2271" t="s">
        <v>63</v>
      </c>
      <c r="I2271" t="s">
        <v>546</v>
      </c>
      <c r="J2271">
        <v>1635</v>
      </c>
      <c r="K2271"/>
      <c r="N2271" t="s">
        <v>36</v>
      </c>
      <c r="P2271" t="s">
        <v>1073</v>
      </c>
      <c r="Q2271" t="s">
        <v>1073</v>
      </c>
      <c r="R2271" t="s">
        <v>1073</v>
      </c>
      <c r="S2271" t="str">
        <f t="shared" si="51"/>
        <v/>
      </c>
    </row>
    <row r="2272" spans="1:19" x14ac:dyDescent="0.15">
      <c r="A2272">
        <v>2271</v>
      </c>
      <c r="B2272">
        <v>2015</v>
      </c>
      <c r="C2272" t="s">
        <v>113</v>
      </c>
      <c r="D2272" t="s">
        <v>741</v>
      </c>
      <c r="F2272" t="s">
        <v>23</v>
      </c>
      <c r="G2272" t="s">
        <v>23</v>
      </c>
      <c r="H2272" t="s">
        <v>24</v>
      </c>
      <c r="I2272" t="s">
        <v>25</v>
      </c>
      <c r="J2272">
        <v>146</v>
      </c>
      <c r="K2272"/>
      <c r="N2272" t="s">
        <v>20</v>
      </c>
      <c r="P2272" t="s">
        <v>1081</v>
      </c>
      <c r="Q2272" t="s">
        <v>1073</v>
      </c>
      <c r="R2272" t="s">
        <v>1073</v>
      </c>
      <c r="S2272" t="str">
        <f t="shared" si="51"/>
        <v/>
      </c>
    </row>
    <row r="2273" spans="1:19" x14ac:dyDescent="0.15">
      <c r="A2273">
        <v>2272</v>
      </c>
      <c r="B2273">
        <v>2015</v>
      </c>
      <c r="C2273" t="s">
        <v>167</v>
      </c>
      <c r="D2273" t="s">
        <v>168</v>
      </c>
      <c r="F2273" t="s">
        <v>23</v>
      </c>
      <c r="G2273" t="s">
        <v>23</v>
      </c>
      <c r="H2273" t="s">
        <v>16</v>
      </c>
      <c r="I2273" t="s">
        <v>548</v>
      </c>
      <c r="J2273">
        <v>475</v>
      </c>
      <c r="K2273"/>
      <c r="N2273" t="s">
        <v>36</v>
      </c>
      <c r="P2273" t="s">
        <v>1081</v>
      </c>
      <c r="Q2273" t="s">
        <v>1073</v>
      </c>
      <c r="R2273" t="s">
        <v>1073</v>
      </c>
      <c r="S2273" t="str">
        <f t="shared" si="51"/>
        <v/>
      </c>
    </row>
    <row r="2274" spans="1:19" x14ac:dyDescent="0.15">
      <c r="A2274">
        <v>2273</v>
      </c>
      <c r="B2274">
        <v>2015</v>
      </c>
      <c r="C2274" t="s">
        <v>214</v>
      </c>
      <c r="D2274" t="s">
        <v>215</v>
      </c>
      <c r="F2274" t="s">
        <v>23</v>
      </c>
      <c r="G2274" t="s">
        <v>23</v>
      </c>
      <c r="H2274" t="s">
        <v>67</v>
      </c>
      <c r="I2274" t="s">
        <v>546</v>
      </c>
      <c r="J2274">
        <v>535</v>
      </c>
      <c r="K2274"/>
      <c r="N2274" t="s">
        <v>36</v>
      </c>
      <c r="P2274" t="s">
        <v>1081</v>
      </c>
      <c r="Q2274" t="s">
        <v>1073</v>
      </c>
      <c r="R2274" t="s">
        <v>1073</v>
      </c>
      <c r="S2274" t="str">
        <f t="shared" si="51"/>
        <v/>
      </c>
    </row>
    <row r="2275" spans="1:19" x14ac:dyDescent="0.15">
      <c r="A2275">
        <v>2274</v>
      </c>
      <c r="B2275">
        <v>2015</v>
      </c>
      <c r="C2275" t="s">
        <v>629</v>
      </c>
      <c r="D2275" t="s">
        <v>1002</v>
      </c>
      <c r="F2275" t="s">
        <v>74</v>
      </c>
      <c r="G2275" t="s">
        <v>35</v>
      </c>
      <c r="H2275" t="s">
        <v>71</v>
      </c>
      <c r="I2275" t="s">
        <v>546</v>
      </c>
      <c r="J2275">
        <v>835</v>
      </c>
      <c r="K2275"/>
      <c r="N2275" t="s">
        <v>50</v>
      </c>
      <c r="P2275" t="s">
        <v>1073</v>
      </c>
      <c r="Q2275" t="s">
        <v>1073</v>
      </c>
      <c r="R2275" t="s">
        <v>1073</v>
      </c>
      <c r="S2275" t="str">
        <f t="shared" si="51"/>
        <v/>
      </c>
    </row>
    <row r="2276" spans="1:19" x14ac:dyDescent="0.15">
      <c r="A2276">
        <v>2275</v>
      </c>
      <c r="B2276">
        <v>2015</v>
      </c>
      <c r="C2276" t="s">
        <v>145</v>
      </c>
      <c r="D2276" t="s">
        <v>146</v>
      </c>
      <c r="F2276" t="s">
        <v>23</v>
      </c>
      <c r="G2276" t="s">
        <v>23</v>
      </c>
      <c r="H2276" t="s">
        <v>24</v>
      </c>
      <c r="I2276" t="s">
        <v>547</v>
      </c>
      <c r="J2276">
        <v>166</v>
      </c>
      <c r="K2276"/>
      <c r="N2276" t="s">
        <v>20</v>
      </c>
      <c r="P2276" t="s">
        <v>1081</v>
      </c>
      <c r="Q2276" t="s">
        <v>1073</v>
      </c>
      <c r="R2276" t="s">
        <v>1073</v>
      </c>
      <c r="S2276" t="str">
        <f t="shared" si="51"/>
        <v/>
      </c>
    </row>
    <row r="2277" spans="1:19" x14ac:dyDescent="0.15">
      <c r="A2277">
        <v>2276</v>
      </c>
      <c r="B2277">
        <v>2015</v>
      </c>
      <c r="C2277" t="s">
        <v>363</v>
      </c>
      <c r="D2277" t="s">
        <v>168</v>
      </c>
      <c r="F2277" t="s">
        <v>23</v>
      </c>
      <c r="G2277" t="s">
        <v>23</v>
      </c>
      <c r="H2277" t="s">
        <v>71</v>
      </c>
      <c r="I2277" t="s">
        <v>546</v>
      </c>
      <c r="J2277">
        <v>535</v>
      </c>
      <c r="K2277"/>
      <c r="N2277" t="s">
        <v>36</v>
      </c>
      <c r="P2277" t="s">
        <v>1073</v>
      </c>
      <c r="Q2277" t="s">
        <v>1073</v>
      </c>
      <c r="R2277" t="s">
        <v>1073</v>
      </c>
      <c r="S2277" t="str">
        <f t="shared" si="51"/>
        <v/>
      </c>
    </row>
    <row r="2278" spans="1:19" x14ac:dyDescent="0.15">
      <c r="A2278">
        <v>2277</v>
      </c>
      <c r="B2278">
        <v>2015</v>
      </c>
      <c r="C2278" t="s">
        <v>629</v>
      </c>
      <c r="F2278" t="s">
        <v>74</v>
      </c>
      <c r="G2278" t="s">
        <v>35</v>
      </c>
      <c r="H2278" t="s">
        <v>71</v>
      </c>
      <c r="I2278" t="s">
        <v>550</v>
      </c>
      <c r="J2278">
        <v>0</v>
      </c>
      <c r="K2278"/>
      <c r="N2278" t="s">
        <v>50</v>
      </c>
      <c r="P2278" t="s">
        <v>1073</v>
      </c>
      <c r="Q2278" t="s">
        <v>1073</v>
      </c>
      <c r="R2278" t="s">
        <v>1073</v>
      </c>
      <c r="S2278" t="str">
        <f t="shared" si="51"/>
        <v/>
      </c>
    </row>
    <row r="2279" spans="1:19" x14ac:dyDescent="0.15">
      <c r="A2279">
        <v>2278</v>
      </c>
      <c r="B2279">
        <v>2015</v>
      </c>
      <c r="C2279" t="s">
        <v>412</v>
      </c>
      <c r="D2279" t="s">
        <v>413</v>
      </c>
      <c r="F2279" t="s">
        <v>23</v>
      </c>
      <c r="G2279" t="s">
        <v>23</v>
      </c>
      <c r="H2279" t="s">
        <v>71</v>
      </c>
      <c r="I2279" t="s">
        <v>548</v>
      </c>
      <c r="J2279">
        <v>475</v>
      </c>
      <c r="K2279"/>
      <c r="N2279" t="s">
        <v>50</v>
      </c>
      <c r="P2279" t="s">
        <v>1073</v>
      </c>
      <c r="Q2279" t="s">
        <v>1073</v>
      </c>
      <c r="R2279" t="s">
        <v>1073</v>
      </c>
      <c r="S2279" t="str">
        <f t="shared" si="51"/>
        <v/>
      </c>
    </row>
    <row r="2280" spans="1:19" x14ac:dyDescent="0.15">
      <c r="A2280">
        <v>2279</v>
      </c>
      <c r="B2280">
        <v>2015</v>
      </c>
      <c r="C2280" t="s">
        <v>856</v>
      </c>
      <c r="D2280" t="s">
        <v>1003</v>
      </c>
      <c r="F2280" t="s">
        <v>23</v>
      </c>
      <c r="G2280" t="s">
        <v>23</v>
      </c>
      <c r="H2280" t="s">
        <v>71</v>
      </c>
      <c r="I2280" t="s">
        <v>851</v>
      </c>
      <c r="J2280">
        <v>0</v>
      </c>
      <c r="K2280"/>
      <c r="N2280" t="s">
        <v>36</v>
      </c>
      <c r="P2280" t="s">
        <v>1073</v>
      </c>
      <c r="Q2280" t="s">
        <v>1073</v>
      </c>
      <c r="R2280" t="s">
        <v>1073</v>
      </c>
      <c r="S2280" t="str">
        <f t="shared" si="51"/>
        <v/>
      </c>
    </row>
    <row r="2281" spans="1:19" x14ac:dyDescent="0.15">
      <c r="A2281">
        <v>2280</v>
      </c>
      <c r="B2281">
        <v>2015</v>
      </c>
      <c r="C2281" t="s">
        <v>1004</v>
      </c>
      <c r="D2281" t="s">
        <v>288</v>
      </c>
      <c r="F2281" t="s">
        <v>23</v>
      </c>
      <c r="G2281" t="s">
        <v>23</v>
      </c>
      <c r="H2281" t="s">
        <v>71</v>
      </c>
      <c r="I2281" t="s">
        <v>546</v>
      </c>
      <c r="J2281">
        <v>635</v>
      </c>
      <c r="K2281"/>
      <c r="N2281" t="s">
        <v>36</v>
      </c>
      <c r="P2281" t="s">
        <v>1073</v>
      </c>
      <c r="Q2281" t="s">
        <v>1073</v>
      </c>
      <c r="R2281" t="s">
        <v>1073</v>
      </c>
      <c r="S2281" t="str">
        <f t="shared" si="51"/>
        <v/>
      </c>
    </row>
    <row r="2282" spans="1:19" x14ac:dyDescent="0.15">
      <c r="A2282">
        <v>2281</v>
      </c>
      <c r="B2282">
        <v>2015</v>
      </c>
      <c r="C2282" t="s">
        <v>224</v>
      </c>
      <c r="D2282" t="s">
        <v>225</v>
      </c>
      <c r="F2282" t="s">
        <v>23</v>
      </c>
      <c r="G2282" t="s">
        <v>23</v>
      </c>
      <c r="H2282" t="s">
        <v>71</v>
      </c>
      <c r="I2282" t="s">
        <v>546</v>
      </c>
      <c r="J2282">
        <v>635</v>
      </c>
      <c r="K2282"/>
      <c r="N2282" t="s">
        <v>20</v>
      </c>
      <c r="P2282" t="s">
        <v>1073</v>
      </c>
      <c r="Q2282" t="s">
        <v>1073</v>
      </c>
      <c r="R2282" t="s">
        <v>1073</v>
      </c>
      <c r="S2282" t="str">
        <f t="shared" si="51"/>
        <v/>
      </c>
    </row>
    <row r="2283" spans="1:19" x14ac:dyDescent="0.15">
      <c r="A2283">
        <v>2282</v>
      </c>
      <c r="B2283">
        <v>2015</v>
      </c>
      <c r="C2283" t="s">
        <v>21</v>
      </c>
      <c r="D2283" t="s">
        <v>22</v>
      </c>
      <c r="F2283" t="s">
        <v>23</v>
      </c>
      <c r="G2283" t="s">
        <v>23</v>
      </c>
      <c r="H2283" t="s">
        <v>16</v>
      </c>
      <c r="I2283" t="s">
        <v>664</v>
      </c>
      <c r="J2283">
        <v>0</v>
      </c>
      <c r="K2283"/>
      <c r="N2283" t="s">
        <v>36</v>
      </c>
      <c r="P2283" t="s">
        <v>1081</v>
      </c>
      <c r="Q2283" t="s">
        <v>1073</v>
      </c>
      <c r="R2283" t="s">
        <v>1073</v>
      </c>
      <c r="S2283" t="str">
        <f t="shared" si="51"/>
        <v/>
      </c>
    </row>
    <row r="2284" spans="1:19" x14ac:dyDescent="0.15">
      <c r="A2284">
        <v>2283</v>
      </c>
      <c r="B2284">
        <v>2015</v>
      </c>
      <c r="F2284" t="s">
        <v>50</v>
      </c>
      <c r="G2284" t="s">
        <v>50</v>
      </c>
      <c r="H2284" s="6" t="s">
        <v>54</v>
      </c>
      <c r="I2284" t="s">
        <v>550</v>
      </c>
      <c r="J2284">
        <v>0</v>
      </c>
      <c r="K2284"/>
      <c r="N2284" t="s">
        <v>50</v>
      </c>
      <c r="P2284" t="s">
        <v>1073</v>
      </c>
      <c r="Q2284" t="s">
        <v>1073</v>
      </c>
      <c r="R2284" t="s">
        <v>1073</v>
      </c>
      <c r="S2284" t="str">
        <f t="shared" si="51"/>
        <v/>
      </c>
    </row>
    <row r="2285" spans="1:19" x14ac:dyDescent="0.15">
      <c r="A2285">
        <v>2284</v>
      </c>
      <c r="B2285">
        <v>2015</v>
      </c>
      <c r="C2285" t="s">
        <v>299</v>
      </c>
      <c r="D2285" t="s">
        <v>300</v>
      </c>
      <c r="F2285" t="s">
        <v>23</v>
      </c>
      <c r="G2285" t="s">
        <v>23</v>
      </c>
      <c r="H2285" t="s">
        <v>71</v>
      </c>
      <c r="I2285" t="s">
        <v>548</v>
      </c>
      <c r="J2285">
        <v>625</v>
      </c>
      <c r="K2285"/>
      <c r="N2285" t="s">
        <v>36</v>
      </c>
      <c r="P2285" t="s">
        <v>1073</v>
      </c>
      <c r="Q2285" t="s">
        <v>1073</v>
      </c>
      <c r="R2285" t="s">
        <v>1073</v>
      </c>
      <c r="S2285" t="str">
        <f t="shared" si="51"/>
        <v/>
      </c>
    </row>
    <row r="2286" spans="1:19" x14ac:dyDescent="0.15">
      <c r="A2286">
        <v>2285</v>
      </c>
      <c r="B2286">
        <v>2015</v>
      </c>
      <c r="C2286" t="s">
        <v>369</v>
      </c>
      <c r="D2286" t="s">
        <v>968</v>
      </c>
      <c r="F2286" t="s">
        <v>23</v>
      </c>
      <c r="G2286" t="s">
        <v>23</v>
      </c>
      <c r="H2286" t="s">
        <v>24</v>
      </c>
      <c r="I2286" t="s">
        <v>547</v>
      </c>
      <c r="J2286">
        <v>166</v>
      </c>
      <c r="K2286"/>
      <c r="N2286" t="s">
        <v>20</v>
      </c>
      <c r="P2286" t="s">
        <v>1084</v>
      </c>
      <c r="Q2286" t="s">
        <v>1073</v>
      </c>
      <c r="R2286" t="s">
        <v>1073</v>
      </c>
      <c r="S2286" t="str">
        <f t="shared" si="51"/>
        <v/>
      </c>
    </row>
    <row r="2287" spans="1:19" x14ac:dyDescent="0.15">
      <c r="A2287">
        <v>2286</v>
      </c>
      <c r="B2287">
        <v>2015</v>
      </c>
      <c r="C2287" t="s">
        <v>541</v>
      </c>
      <c r="D2287" t="s">
        <v>980</v>
      </c>
      <c r="F2287" t="s">
        <v>23</v>
      </c>
      <c r="G2287" t="s">
        <v>23</v>
      </c>
      <c r="H2287" t="s">
        <v>71</v>
      </c>
      <c r="I2287" t="s">
        <v>546</v>
      </c>
      <c r="J2287">
        <v>535</v>
      </c>
      <c r="K2287"/>
      <c r="N2287" t="s">
        <v>36</v>
      </c>
      <c r="P2287" t="s">
        <v>1073</v>
      </c>
      <c r="Q2287" t="s">
        <v>1073</v>
      </c>
      <c r="R2287" t="s">
        <v>1073</v>
      </c>
      <c r="S2287" t="str">
        <f t="shared" si="51"/>
        <v/>
      </c>
    </row>
    <row r="2288" spans="1:19" x14ac:dyDescent="0.15">
      <c r="A2288">
        <v>2287</v>
      </c>
      <c r="B2288">
        <v>2015</v>
      </c>
      <c r="C2288" t="s">
        <v>272</v>
      </c>
      <c r="D2288" t="s">
        <v>273</v>
      </c>
      <c r="F2288" t="s">
        <v>23</v>
      </c>
      <c r="G2288" t="s">
        <v>23</v>
      </c>
      <c r="H2288" t="s">
        <v>16</v>
      </c>
      <c r="I2288" t="s">
        <v>548</v>
      </c>
      <c r="J2288">
        <v>475</v>
      </c>
      <c r="K2288"/>
      <c r="N2288" t="s">
        <v>36</v>
      </c>
      <c r="P2288" t="s">
        <v>1081</v>
      </c>
      <c r="Q2288" t="s">
        <v>1073</v>
      </c>
      <c r="R2288" t="s">
        <v>1073</v>
      </c>
      <c r="S2288" t="str">
        <f t="shared" si="51"/>
        <v/>
      </c>
    </row>
    <row r="2289" spans="1:19" x14ac:dyDescent="0.15">
      <c r="A2289">
        <v>2288</v>
      </c>
      <c r="B2289">
        <v>2015</v>
      </c>
      <c r="C2289" t="s">
        <v>266</v>
      </c>
      <c r="D2289" t="s">
        <v>226</v>
      </c>
      <c r="F2289" t="s">
        <v>23</v>
      </c>
      <c r="G2289" t="s">
        <v>23</v>
      </c>
      <c r="H2289" t="s">
        <v>16</v>
      </c>
      <c r="I2289" t="s">
        <v>548</v>
      </c>
      <c r="J2289">
        <v>475</v>
      </c>
      <c r="K2289"/>
      <c r="N2289" t="s">
        <v>36</v>
      </c>
      <c r="P2289" t="s">
        <v>1081</v>
      </c>
      <c r="Q2289" t="s">
        <v>1073</v>
      </c>
      <c r="R2289" t="s">
        <v>1073</v>
      </c>
      <c r="S2289" t="str">
        <f t="shared" si="51"/>
        <v/>
      </c>
    </row>
    <row r="2290" spans="1:19" x14ac:dyDescent="0.15">
      <c r="A2290">
        <v>2289</v>
      </c>
      <c r="B2290">
        <v>2015</v>
      </c>
      <c r="C2290" t="s">
        <v>864</v>
      </c>
      <c r="D2290" t="s">
        <v>865</v>
      </c>
      <c r="F2290" t="s">
        <v>14</v>
      </c>
      <c r="G2290" t="s">
        <v>15</v>
      </c>
      <c r="H2290" t="s">
        <v>24</v>
      </c>
      <c r="I2290" t="s">
        <v>547</v>
      </c>
      <c r="J2290">
        <v>270</v>
      </c>
      <c r="K2290"/>
      <c r="N2290" t="s">
        <v>20</v>
      </c>
      <c r="P2290" t="s">
        <v>1073</v>
      </c>
      <c r="Q2290" t="s">
        <v>1073</v>
      </c>
      <c r="R2290" t="s">
        <v>1073</v>
      </c>
      <c r="S2290" t="str">
        <f t="shared" si="51"/>
        <v/>
      </c>
    </row>
    <row r="2291" spans="1:19" x14ac:dyDescent="0.15">
      <c r="A2291">
        <v>2290</v>
      </c>
      <c r="B2291">
        <v>2015</v>
      </c>
      <c r="C2291" t="s">
        <v>113</v>
      </c>
      <c r="D2291" t="s">
        <v>114</v>
      </c>
      <c r="F2291" t="s">
        <v>23</v>
      </c>
      <c r="G2291" t="s">
        <v>23</v>
      </c>
      <c r="H2291" s="6" t="s">
        <v>24</v>
      </c>
      <c r="I2291" t="s">
        <v>547</v>
      </c>
      <c r="J2291">
        <v>270</v>
      </c>
      <c r="K2291"/>
      <c r="N2291" t="s">
        <v>20</v>
      </c>
      <c r="P2291" t="s">
        <v>1081</v>
      </c>
      <c r="Q2291" t="s">
        <v>1073</v>
      </c>
      <c r="R2291" t="s">
        <v>1073</v>
      </c>
      <c r="S2291" t="str">
        <f t="shared" si="51"/>
        <v/>
      </c>
    </row>
    <row r="2292" spans="1:19" x14ac:dyDescent="0.15">
      <c r="A2292">
        <v>2291</v>
      </c>
      <c r="B2292">
        <v>2015</v>
      </c>
      <c r="C2292" t="s">
        <v>180</v>
      </c>
      <c r="D2292" t="s">
        <v>1005</v>
      </c>
      <c r="F2292" t="s">
        <v>23</v>
      </c>
      <c r="G2292" t="s">
        <v>23</v>
      </c>
      <c r="H2292" s="6" t="s">
        <v>24</v>
      </c>
      <c r="I2292" t="s">
        <v>547</v>
      </c>
      <c r="J2292">
        <v>241</v>
      </c>
      <c r="K2292"/>
      <c r="N2292" t="s">
        <v>20</v>
      </c>
      <c r="P2292" t="s">
        <v>1081</v>
      </c>
      <c r="Q2292" t="s">
        <v>1073</v>
      </c>
      <c r="R2292" t="s">
        <v>1073</v>
      </c>
      <c r="S2292" t="str">
        <f t="shared" si="51"/>
        <v/>
      </c>
    </row>
    <row r="2293" spans="1:19" x14ac:dyDescent="0.15">
      <c r="A2293">
        <v>2292</v>
      </c>
      <c r="B2293">
        <v>2015</v>
      </c>
      <c r="C2293" t="s">
        <v>369</v>
      </c>
      <c r="D2293" t="s">
        <v>370</v>
      </c>
      <c r="F2293" t="s">
        <v>23</v>
      </c>
      <c r="G2293" t="s">
        <v>23</v>
      </c>
      <c r="H2293" t="s">
        <v>16</v>
      </c>
      <c r="I2293" t="s">
        <v>546</v>
      </c>
      <c r="J2293">
        <v>635</v>
      </c>
      <c r="K2293"/>
      <c r="N2293" t="s">
        <v>36</v>
      </c>
      <c r="P2293" t="s">
        <v>1084</v>
      </c>
      <c r="Q2293" t="s">
        <v>1073</v>
      </c>
      <c r="R2293" t="s">
        <v>1073</v>
      </c>
      <c r="S2293" t="str">
        <f t="shared" si="51"/>
        <v/>
      </c>
    </row>
    <row r="2294" spans="1:19" x14ac:dyDescent="0.15">
      <c r="A2294">
        <v>2293</v>
      </c>
      <c r="B2294">
        <v>2015</v>
      </c>
      <c r="C2294" t="s">
        <v>1006</v>
      </c>
      <c r="D2294" t="s">
        <v>1007</v>
      </c>
      <c r="F2294" t="s">
        <v>23</v>
      </c>
      <c r="G2294" t="s">
        <v>23</v>
      </c>
      <c r="H2294" t="s">
        <v>16</v>
      </c>
      <c r="I2294" t="s">
        <v>546</v>
      </c>
      <c r="J2294">
        <v>535</v>
      </c>
      <c r="K2294"/>
      <c r="N2294" t="s">
        <v>20</v>
      </c>
      <c r="P2294" t="s">
        <v>1085</v>
      </c>
      <c r="Q2294" t="s">
        <v>1082</v>
      </c>
      <c r="R2294" t="s">
        <v>1073</v>
      </c>
      <c r="S2294" t="str">
        <f t="shared" si="51"/>
        <v/>
      </c>
    </row>
    <row r="2295" spans="1:19" x14ac:dyDescent="0.15">
      <c r="A2295">
        <v>2294</v>
      </c>
      <c r="B2295">
        <v>2015</v>
      </c>
      <c r="C2295" t="s">
        <v>97</v>
      </c>
      <c r="D2295" t="s">
        <v>98</v>
      </c>
      <c r="F2295" t="s">
        <v>14</v>
      </c>
      <c r="G2295" t="s">
        <v>15</v>
      </c>
      <c r="H2295" t="s">
        <v>16</v>
      </c>
      <c r="I2295" t="s">
        <v>546</v>
      </c>
      <c r="J2295">
        <v>535</v>
      </c>
      <c r="K2295"/>
      <c r="N2295" t="s">
        <v>36</v>
      </c>
      <c r="P2295" t="s">
        <v>1073</v>
      </c>
      <c r="Q2295" t="s">
        <v>1073</v>
      </c>
      <c r="R2295" t="s">
        <v>1073</v>
      </c>
      <c r="S2295" t="str">
        <f t="shared" si="51"/>
        <v/>
      </c>
    </row>
    <row r="2296" spans="1:19" x14ac:dyDescent="0.15">
      <c r="A2296">
        <v>2295</v>
      </c>
      <c r="B2296">
        <v>2015</v>
      </c>
      <c r="C2296" t="s">
        <v>130</v>
      </c>
      <c r="D2296" t="s">
        <v>215</v>
      </c>
      <c r="F2296" t="s">
        <v>23</v>
      </c>
      <c r="G2296" t="s">
        <v>23</v>
      </c>
      <c r="H2296" t="s">
        <v>71</v>
      </c>
      <c r="I2296" t="s">
        <v>546</v>
      </c>
      <c r="J2296">
        <v>1035</v>
      </c>
      <c r="K2296"/>
      <c r="N2296" t="s">
        <v>36</v>
      </c>
      <c r="P2296" t="s">
        <v>1073</v>
      </c>
      <c r="Q2296" t="s">
        <v>1073</v>
      </c>
      <c r="R2296" t="s">
        <v>1073</v>
      </c>
      <c r="S2296" t="str">
        <f t="shared" si="51"/>
        <v/>
      </c>
    </row>
    <row r="2297" spans="1:19" x14ac:dyDescent="0.15">
      <c r="A2297">
        <v>2296</v>
      </c>
      <c r="B2297">
        <v>2015</v>
      </c>
      <c r="C2297" t="s">
        <v>1008</v>
      </c>
      <c r="D2297" t="s">
        <v>1009</v>
      </c>
      <c r="F2297" t="s">
        <v>23</v>
      </c>
      <c r="G2297" t="s">
        <v>23</v>
      </c>
      <c r="H2297" t="s">
        <v>71</v>
      </c>
      <c r="I2297" t="s">
        <v>548</v>
      </c>
      <c r="J2297">
        <v>575</v>
      </c>
      <c r="K2297"/>
      <c r="N2297" t="s">
        <v>36</v>
      </c>
      <c r="P2297" t="s">
        <v>1073</v>
      </c>
      <c r="Q2297" t="s">
        <v>1073</v>
      </c>
      <c r="R2297" t="s">
        <v>1073</v>
      </c>
      <c r="S2297" t="str">
        <f t="shared" si="51"/>
        <v/>
      </c>
    </row>
    <row r="2298" spans="1:19" x14ac:dyDescent="0.15">
      <c r="A2298">
        <v>2297</v>
      </c>
      <c r="B2298">
        <v>2015</v>
      </c>
      <c r="C2298" t="s">
        <v>1006</v>
      </c>
      <c r="D2298" t="s">
        <v>1007</v>
      </c>
      <c r="F2298" t="s">
        <v>23</v>
      </c>
      <c r="G2298" t="s">
        <v>23</v>
      </c>
      <c r="H2298" s="6" t="s">
        <v>60</v>
      </c>
      <c r="I2298" t="s">
        <v>547</v>
      </c>
      <c r="J2298">
        <v>266</v>
      </c>
      <c r="K2298"/>
      <c r="N2298" t="s">
        <v>36</v>
      </c>
      <c r="P2298" t="s">
        <v>1085</v>
      </c>
      <c r="Q2298" t="s">
        <v>1082</v>
      </c>
      <c r="R2298" t="s">
        <v>1073</v>
      </c>
      <c r="S2298" t="str">
        <f t="shared" si="51"/>
        <v/>
      </c>
    </row>
    <row r="2299" spans="1:19" x14ac:dyDescent="0.15">
      <c r="A2299">
        <v>2298</v>
      </c>
      <c r="B2299">
        <v>2015</v>
      </c>
      <c r="C2299" t="s">
        <v>655</v>
      </c>
      <c r="D2299" t="s">
        <v>242</v>
      </c>
      <c r="F2299" t="s">
        <v>74</v>
      </c>
      <c r="G2299" t="s">
        <v>35</v>
      </c>
      <c r="H2299" s="7" t="s">
        <v>54</v>
      </c>
      <c r="I2299" t="s">
        <v>546</v>
      </c>
      <c r="J2299">
        <v>593</v>
      </c>
      <c r="K2299"/>
      <c r="N2299" t="s">
        <v>36</v>
      </c>
      <c r="P2299" t="s">
        <v>1073</v>
      </c>
      <c r="Q2299" t="s">
        <v>1073</v>
      </c>
      <c r="R2299" t="s">
        <v>1073</v>
      </c>
      <c r="S2299" t="str">
        <f t="shared" si="51"/>
        <v/>
      </c>
    </row>
    <row r="2300" spans="1:19" x14ac:dyDescent="0.15">
      <c r="A2300">
        <v>2299</v>
      </c>
      <c r="B2300">
        <v>2015</v>
      </c>
      <c r="F2300" t="s">
        <v>50</v>
      </c>
      <c r="G2300" t="s">
        <v>50</v>
      </c>
      <c r="H2300" s="6" t="s">
        <v>24</v>
      </c>
      <c r="I2300" t="s">
        <v>275</v>
      </c>
      <c r="J2300">
        <v>0</v>
      </c>
      <c r="K2300"/>
      <c r="N2300" t="s">
        <v>36</v>
      </c>
      <c r="P2300" t="s">
        <v>1073</v>
      </c>
      <c r="Q2300" t="s">
        <v>1073</v>
      </c>
      <c r="R2300" t="s">
        <v>1073</v>
      </c>
      <c r="S2300" t="str">
        <f t="shared" si="51"/>
        <v/>
      </c>
    </row>
    <row r="2301" spans="1:19" x14ac:dyDescent="0.15">
      <c r="A2301">
        <v>2300</v>
      </c>
      <c r="B2301">
        <v>2015</v>
      </c>
      <c r="C2301" t="s">
        <v>282</v>
      </c>
      <c r="D2301" t="s">
        <v>283</v>
      </c>
      <c r="F2301" t="s">
        <v>23</v>
      </c>
      <c r="G2301" t="s">
        <v>23</v>
      </c>
      <c r="H2301" t="s">
        <v>67</v>
      </c>
      <c r="I2301" t="s">
        <v>546</v>
      </c>
      <c r="J2301">
        <v>535</v>
      </c>
      <c r="K2301"/>
      <c r="N2301" t="s">
        <v>36</v>
      </c>
      <c r="P2301" t="s">
        <v>1081</v>
      </c>
      <c r="Q2301" t="s">
        <v>1073</v>
      </c>
      <c r="R2301" t="s">
        <v>1073</v>
      </c>
      <c r="S2301" t="str">
        <f t="shared" si="51"/>
        <v/>
      </c>
    </row>
    <row r="2302" spans="1:19" x14ac:dyDescent="0.15">
      <c r="A2302">
        <v>2301</v>
      </c>
      <c r="B2302">
        <v>2015</v>
      </c>
      <c r="C2302" t="s">
        <v>670</v>
      </c>
      <c r="D2302" t="s">
        <v>242</v>
      </c>
      <c r="F2302" t="s">
        <v>74</v>
      </c>
      <c r="G2302" t="s">
        <v>35</v>
      </c>
      <c r="H2302" s="6" t="s">
        <v>54</v>
      </c>
      <c r="I2302" t="s">
        <v>547</v>
      </c>
      <c r="J2302">
        <v>270</v>
      </c>
      <c r="K2302"/>
      <c r="N2302" t="s">
        <v>36</v>
      </c>
      <c r="P2302" t="s">
        <v>1073</v>
      </c>
      <c r="Q2302" t="s">
        <v>1073</v>
      </c>
      <c r="R2302" t="s">
        <v>1073</v>
      </c>
      <c r="S2302" t="str">
        <f t="shared" si="51"/>
        <v/>
      </c>
    </row>
    <row r="2303" spans="1:19" x14ac:dyDescent="0.15">
      <c r="A2303">
        <v>2302</v>
      </c>
      <c r="B2303">
        <v>2015</v>
      </c>
      <c r="C2303" t="s">
        <v>204</v>
      </c>
      <c r="D2303" t="s">
        <v>297</v>
      </c>
      <c r="F2303" t="s">
        <v>23</v>
      </c>
      <c r="G2303" t="s">
        <v>23</v>
      </c>
      <c r="H2303" t="s">
        <v>24</v>
      </c>
      <c r="I2303" t="s">
        <v>25</v>
      </c>
      <c r="J2303">
        <v>500</v>
      </c>
      <c r="K2303"/>
      <c r="N2303" t="s">
        <v>20</v>
      </c>
      <c r="P2303" t="s">
        <v>1081</v>
      </c>
      <c r="Q2303" t="s">
        <v>1073</v>
      </c>
      <c r="R2303" t="s">
        <v>1073</v>
      </c>
      <c r="S2303" t="str">
        <f t="shared" si="51"/>
        <v/>
      </c>
    </row>
    <row r="2304" spans="1:19" x14ac:dyDescent="0.15">
      <c r="A2304">
        <v>2303</v>
      </c>
      <c r="B2304">
        <v>2015</v>
      </c>
      <c r="C2304" t="s">
        <v>1010</v>
      </c>
      <c r="D2304" t="s">
        <v>242</v>
      </c>
      <c r="F2304" t="s">
        <v>74</v>
      </c>
      <c r="G2304" t="s">
        <v>35</v>
      </c>
      <c r="H2304" t="s">
        <v>24</v>
      </c>
      <c r="I2304" t="s">
        <v>547</v>
      </c>
      <c r="J2304">
        <v>520</v>
      </c>
      <c r="K2304"/>
      <c r="N2304" t="s">
        <v>50</v>
      </c>
      <c r="P2304" t="s">
        <v>1073</v>
      </c>
      <c r="Q2304" t="s">
        <v>1073</v>
      </c>
      <c r="R2304" t="s">
        <v>1073</v>
      </c>
      <c r="S2304" t="str">
        <f t="shared" si="51"/>
        <v/>
      </c>
    </row>
    <row r="2305" spans="1:19" x14ac:dyDescent="0.15">
      <c r="A2305">
        <v>2304</v>
      </c>
      <c r="B2305">
        <v>2015</v>
      </c>
      <c r="C2305" t="s">
        <v>481</v>
      </c>
      <c r="D2305" t="s">
        <v>989</v>
      </c>
      <c r="F2305" t="s">
        <v>23</v>
      </c>
      <c r="G2305" t="s">
        <v>23</v>
      </c>
      <c r="H2305" t="s">
        <v>71</v>
      </c>
      <c r="I2305" t="s">
        <v>546</v>
      </c>
      <c r="J2305">
        <v>1035</v>
      </c>
      <c r="K2305"/>
      <c r="N2305" t="s">
        <v>20</v>
      </c>
      <c r="P2305" t="s">
        <v>1073</v>
      </c>
      <c r="Q2305" t="s">
        <v>1073</v>
      </c>
      <c r="R2305" t="s">
        <v>1073</v>
      </c>
      <c r="S2305" t="str">
        <f t="shared" si="51"/>
        <v/>
      </c>
    </row>
    <row r="2306" spans="1:19" x14ac:dyDescent="0.15">
      <c r="A2306">
        <v>2305</v>
      </c>
      <c r="B2306">
        <v>2015</v>
      </c>
      <c r="C2306" t="s">
        <v>999</v>
      </c>
      <c r="D2306" t="s">
        <v>1000</v>
      </c>
      <c r="F2306" t="s">
        <v>23</v>
      </c>
      <c r="G2306" t="s">
        <v>23</v>
      </c>
      <c r="H2306" t="s">
        <v>71</v>
      </c>
      <c r="I2306" t="s">
        <v>548</v>
      </c>
      <c r="J2306">
        <v>475</v>
      </c>
      <c r="K2306"/>
      <c r="N2306" t="s">
        <v>36</v>
      </c>
      <c r="P2306" t="s">
        <v>1073</v>
      </c>
      <c r="Q2306" t="s">
        <v>1073</v>
      </c>
      <c r="R2306" t="s">
        <v>1073</v>
      </c>
      <c r="S2306" t="str">
        <f t="shared" ref="S2306:S2369" si="52">IF(ISNUMBER(SEARCH(F2306,$AF$12)),"","NI&gt;10")</f>
        <v/>
      </c>
    </row>
    <row r="2307" spans="1:19" x14ac:dyDescent="0.15">
      <c r="A2307">
        <v>2306</v>
      </c>
      <c r="B2307">
        <v>2015</v>
      </c>
      <c r="C2307" t="s">
        <v>167</v>
      </c>
      <c r="D2307" t="s">
        <v>168</v>
      </c>
      <c r="F2307" t="s">
        <v>23</v>
      </c>
      <c r="G2307" t="s">
        <v>23</v>
      </c>
      <c r="H2307" s="6" t="s">
        <v>24</v>
      </c>
      <c r="I2307" t="s">
        <v>547</v>
      </c>
      <c r="J2307">
        <v>166</v>
      </c>
      <c r="K2307"/>
      <c r="N2307" t="s">
        <v>20</v>
      </c>
      <c r="P2307" t="s">
        <v>1081</v>
      </c>
      <c r="Q2307" t="s">
        <v>1073</v>
      </c>
      <c r="R2307" t="s">
        <v>1073</v>
      </c>
      <c r="S2307" t="str">
        <f t="shared" si="52"/>
        <v/>
      </c>
    </row>
    <row r="2308" spans="1:19" x14ac:dyDescent="0.15">
      <c r="A2308">
        <v>2307</v>
      </c>
      <c r="B2308">
        <v>2015</v>
      </c>
      <c r="C2308" t="s">
        <v>1011</v>
      </c>
      <c r="D2308" t="s">
        <v>1012</v>
      </c>
      <c r="F2308" t="s">
        <v>121</v>
      </c>
      <c r="G2308" t="s">
        <v>43</v>
      </c>
      <c r="H2308" s="6" t="s">
        <v>24</v>
      </c>
      <c r="I2308" t="s">
        <v>547</v>
      </c>
      <c r="J2308">
        <v>370</v>
      </c>
      <c r="K2308"/>
      <c r="N2308" t="s">
        <v>36</v>
      </c>
      <c r="P2308" t="s">
        <v>1073</v>
      </c>
      <c r="Q2308" t="s">
        <v>1073</v>
      </c>
      <c r="R2308" t="s">
        <v>1073</v>
      </c>
      <c r="S2308" t="str">
        <f t="shared" si="52"/>
        <v/>
      </c>
    </row>
    <row r="2309" spans="1:19" x14ac:dyDescent="0.15">
      <c r="A2309">
        <v>2308</v>
      </c>
      <c r="B2309">
        <v>2015</v>
      </c>
      <c r="F2309" t="s">
        <v>50</v>
      </c>
      <c r="G2309" t="s">
        <v>50</v>
      </c>
      <c r="H2309" s="6" t="s">
        <v>24</v>
      </c>
      <c r="I2309" t="s">
        <v>354</v>
      </c>
      <c r="J2309">
        <v>0</v>
      </c>
      <c r="K2309"/>
      <c r="N2309" t="s">
        <v>20</v>
      </c>
      <c r="P2309" t="s">
        <v>1073</v>
      </c>
      <c r="Q2309" t="s">
        <v>1073</v>
      </c>
      <c r="R2309" t="s">
        <v>1073</v>
      </c>
      <c r="S2309" t="str">
        <f t="shared" si="52"/>
        <v/>
      </c>
    </row>
    <row r="2310" spans="1:19" x14ac:dyDescent="0.15">
      <c r="A2310">
        <v>2309</v>
      </c>
      <c r="B2310">
        <v>2015</v>
      </c>
      <c r="C2310" t="s">
        <v>106</v>
      </c>
      <c r="D2310" t="s">
        <v>107</v>
      </c>
      <c r="F2310" t="s">
        <v>23</v>
      </c>
      <c r="G2310" t="s">
        <v>23</v>
      </c>
      <c r="H2310" t="s">
        <v>16</v>
      </c>
      <c r="I2310" t="s">
        <v>548</v>
      </c>
      <c r="J2310">
        <v>575</v>
      </c>
      <c r="K2310"/>
      <c r="N2310" t="s">
        <v>20</v>
      </c>
      <c r="P2310" t="s">
        <v>1084</v>
      </c>
      <c r="Q2310" t="s">
        <v>1073</v>
      </c>
      <c r="R2310" t="s">
        <v>1073</v>
      </c>
      <c r="S2310" t="str">
        <f t="shared" si="52"/>
        <v/>
      </c>
    </row>
    <row r="2311" spans="1:19" x14ac:dyDescent="0.15">
      <c r="A2311">
        <v>2310</v>
      </c>
      <c r="B2311">
        <v>2015</v>
      </c>
      <c r="C2311" t="s">
        <v>204</v>
      </c>
      <c r="D2311" t="s">
        <v>297</v>
      </c>
      <c r="F2311" t="s">
        <v>23</v>
      </c>
      <c r="G2311" t="s">
        <v>23</v>
      </c>
      <c r="H2311" s="6" t="s">
        <v>49</v>
      </c>
      <c r="I2311" t="s">
        <v>546</v>
      </c>
      <c r="J2311">
        <v>535</v>
      </c>
      <c r="K2311"/>
      <c r="N2311" t="s">
        <v>20</v>
      </c>
      <c r="P2311" t="s">
        <v>1081</v>
      </c>
      <c r="Q2311" t="s">
        <v>1073</v>
      </c>
      <c r="R2311" t="s">
        <v>1073</v>
      </c>
      <c r="S2311" t="str">
        <f t="shared" si="52"/>
        <v/>
      </c>
    </row>
    <row r="2312" spans="1:19" x14ac:dyDescent="0.15">
      <c r="A2312">
        <v>2311</v>
      </c>
      <c r="B2312">
        <v>2015</v>
      </c>
      <c r="C2312" t="s">
        <v>206</v>
      </c>
      <c r="D2312" t="s">
        <v>223</v>
      </c>
      <c r="F2312" t="s">
        <v>23</v>
      </c>
      <c r="G2312" t="s">
        <v>23</v>
      </c>
      <c r="H2312" t="s">
        <v>16</v>
      </c>
      <c r="I2312" t="s">
        <v>548</v>
      </c>
      <c r="J2312">
        <v>475</v>
      </c>
      <c r="K2312"/>
      <c r="N2312" t="s">
        <v>36</v>
      </c>
      <c r="P2312" t="s">
        <v>1081</v>
      </c>
      <c r="Q2312" t="s">
        <v>1073</v>
      </c>
      <c r="R2312" t="s">
        <v>1073</v>
      </c>
      <c r="S2312" t="str">
        <f t="shared" si="52"/>
        <v/>
      </c>
    </row>
    <row r="2313" spans="1:19" x14ac:dyDescent="0.15">
      <c r="A2313">
        <v>2312</v>
      </c>
      <c r="B2313">
        <v>2015</v>
      </c>
      <c r="C2313" t="s">
        <v>498</v>
      </c>
      <c r="D2313" t="s">
        <v>499</v>
      </c>
      <c r="F2313" t="s">
        <v>23</v>
      </c>
      <c r="G2313" t="s">
        <v>23</v>
      </c>
      <c r="H2313" t="s">
        <v>71</v>
      </c>
      <c r="I2313" t="s">
        <v>548</v>
      </c>
      <c r="J2313">
        <v>475</v>
      </c>
      <c r="K2313"/>
      <c r="N2313" t="s">
        <v>50</v>
      </c>
      <c r="P2313" t="s">
        <v>1073</v>
      </c>
      <c r="Q2313" t="s">
        <v>1073</v>
      </c>
      <c r="R2313" t="s">
        <v>1073</v>
      </c>
      <c r="S2313" t="str">
        <f t="shared" si="52"/>
        <v/>
      </c>
    </row>
    <row r="2314" spans="1:19" x14ac:dyDescent="0.15">
      <c r="A2314">
        <v>2313</v>
      </c>
      <c r="B2314">
        <v>2015</v>
      </c>
      <c r="C2314" t="s">
        <v>214</v>
      </c>
      <c r="D2314" t="s">
        <v>215</v>
      </c>
      <c r="F2314" t="s">
        <v>23</v>
      </c>
      <c r="G2314" t="s">
        <v>23</v>
      </c>
      <c r="H2314" t="s">
        <v>24</v>
      </c>
      <c r="I2314" t="s">
        <v>547</v>
      </c>
      <c r="J2314">
        <v>266</v>
      </c>
      <c r="K2314"/>
      <c r="N2314" t="s">
        <v>36</v>
      </c>
      <c r="P2314" t="s">
        <v>1081</v>
      </c>
      <c r="Q2314" t="s">
        <v>1073</v>
      </c>
      <c r="R2314" t="s">
        <v>1073</v>
      </c>
      <c r="S2314" t="str">
        <f t="shared" si="52"/>
        <v/>
      </c>
    </row>
    <row r="2315" spans="1:19" x14ac:dyDescent="0.15">
      <c r="A2315">
        <v>2314</v>
      </c>
      <c r="B2315">
        <v>2015</v>
      </c>
      <c r="C2315" t="s">
        <v>113</v>
      </c>
      <c r="D2315" t="s">
        <v>434</v>
      </c>
      <c r="F2315" t="s">
        <v>23</v>
      </c>
      <c r="G2315" t="s">
        <v>23</v>
      </c>
      <c r="H2315" t="s">
        <v>16</v>
      </c>
      <c r="I2315" t="s">
        <v>851</v>
      </c>
      <c r="J2315">
        <v>0</v>
      </c>
      <c r="K2315"/>
      <c r="N2315" t="s">
        <v>20</v>
      </c>
      <c r="P2315" t="s">
        <v>1081</v>
      </c>
      <c r="Q2315" t="s">
        <v>1073</v>
      </c>
      <c r="R2315" t="s">
        <v>1073</v>
      </c>
      <c r="S2315" t="str">
        <f t="shared" si="52"/>
        <v/>
      </c>
    </row>
    <row r="2316" spans="1:19" x14ac:dyDescent="0.15">
      <c r="A2316">
        <v>2315</v>
      </c>
      <c r="B2316">
        <v>2015</v>
      </c>
      <c r="C2316" t="s">
        <v>126</v>
      </c>
      <c r="D2316" t="s">
        <v>1013</v>
      </c>
      <c r="F2316" t="s">
        <v>96</v>
      </c>
      <c r="G2316" t="s">
        <v>48</v>
      </c>
      <c r="H2316" t="s">
        <v>16</v>
      </c>
      <c r="I2316" t="s">
        <v>546</v>
      </c>
      <c r="J2316">
        <v>635</v>
      </c>
      <c r="K2316"/>
      <c r="N2316" t="s">
        <v>36</v>
      </c>
      <c r="P2316">
        <v>0</v>
      </c>
      <c r="Q2316" t="s">
        <v>1073</v>
      </c>
      <c r="R2316" t="s">
        <v>1073</v>
      </c>
      <c r="S2316" t="str">
        <f t="shared" si="52"/>
        <v>NI&gt;10</v>
      </c>
    </row>
    <row r="2317" spans="1:19" x14ac:dyDescent="0.15">
      <c r="A2317">
        <v>2316</v>
      </c>
      <c r="B2317">
        <v>2015</v>
      </c>
      <c r="C2317" t="s">
        <v>304</v>
      </c>
      <c r="D2317" t="s">
        <v>305</v>
      </c>
      <c r="F2317" t="s">
        <v>23</v>
      </c>
      <c r="G2317" t="s">
        <v>23</v>
      </c>
      <c r="H2317" t="s">
        <v>16</v>
      </c>
      <c r="I2317" t="s">
        <v>548</v>
      </c>
      <c r="J2317">
        <v>475</v>
      </c>
      <c r="K2317"/>
      <c r="N2317" t="s">
        <v>36</v>
      </c>
      <c r="P2317" t="s">
        <v>1084</v>
      </c>
      <c r="Q2317" t="s">
        <v>1073</v>
      </c>
      <c r="R2317" t="s">
        <v>1073</v>
      </c>
      <c r="S2317" t="str">
        <f t="shared" si="52"/>
        <v/>
      </c>
    </row>
    <row r="2318" spans="1:19" x14ac:dyDescent="0.15">
      <c r="A2318">
        <v>2317</v>
      </c>
      <c r="B2318">
        <v>2015</v>
      </c>
      <c r="C2318" t="s">
        <v>45</v>
      </c>
      <c r="D2318" t="s">
        <v>46</v>
      </c>
      <c r="F2318" t="s">
        <v>47</v>
      </c>
      <c r="G2318" t="s">
        <v>48</v>
      </c>
      <c r="H2318" s="6" t="s">
        <v>49</v>
      </c>
      <c r="I2318" t="s">
        <v>546</v>
      </c>
      <c r="J2318">
        <v>535</v>
      </c>
      <c r="K2318"/>
      <c r="N2318" t="s">
        <v>36</v>
      </c>
      <c r="P2318">
        <v>0</v>
      </c>
      <c r="Q2318" t="s">
        <v>1073</v>
      </c>
      <c r="R2318" t="s">
        <v>1073</v>
      </c>
      <c r="S2318" t="str">
        <f t="shared" si="52"/>
        <v>NI&gt;10</v>
      </c>
    </row>
    <row r="2319" spans="1:19" x14ac:dyDescent="0.15">
      <c r="A2319">
        <v>2318</v>
      </c>
      <c r="B2319">
        <v>2015</v>
      </c>
      <c r="C2319" t="s">
        <v>1004</v>
      </c>
      <c r="D2319" t="s">
        <v>288</v>
      </c>
      <c r="F2319" t="s">
        <v>23</v>
      </c>
      <c r="G2319" t="s">
        <v>23</v>
      </c>
      <c r="H2319" t="s">
        <v>71</v>
      </c>
      <c r="I2319" t="s">
        <v>548</v>
      </c>
      <c r="J2319">
        <v>575</v>
      </c>
      <c r="K2319"/>
      <c r="N2319" t="s">
        <v>36</v>
      </c>
      <c r="P2319" t="s">
        <v>1073</v>
      </c>
      <c r="Q2319" t="s">
        <v>1073</v>
      </c>
      <c r="R2319" t="s">
        <v>1073</v>
      </c>
      <c r="S2319" t="str">
        <f t="shared" si="52"/>
        <v/>
      </c>
    </row>
    <row r="2320" spans="1:19" x14ac:dyDescent="0.15">
      <c r="A2320">
        <v>2319</v>
      </c>
      <c r="B2320">
        <v>2015</v>
      </c>
      <c r="C2320" t="s">
        <v>282</v>
      </c>
      <c r="D2320" t="s">
        <v>283</v>
      </c>
      <c r="F2320" t="s">
        <v>23</v>
      </c>
      <c r="G2320" t="s">
        <v>23</v>
      </c>
      <c r="H2320" t="s">
        <v>24</v>
      </c>
      <c r="I2320" t="s">
        <v>547</v>
      </c>
      <c r="J2320">
        <v>166</v>
      </c>
      <c r="K2320"/>
      <c r="N2320" t="s">
        <v>20</v>
      </c>
      <c r="P2320" t="s">
        <v>1081</v>
      </c>
      <c r="Q2320" t="s">
        <v>1073</v>
      </c>
      <c r="R2320" t="s">
        <v>1073</v>
      </c>
      <c r="S2320" t="str">
        <f t="shared" si="52"/>
        <v/>
      </c>
    </row>
    <row r="2321" spans="1:19" x14ac:dyDescent="0.15">
      <c r="A2321">
        <v>2320</v>
      </c>
      <c r="B2321">
        <v>2015</v>
      </c>
      <c r="C2321" t="s">
        <v>206</v>
      </c>
      <c r="D2321" t="s">
        <v>223</v>
      </c>
      <c r="E2321" t="s">
        <v>237</v>
      </c>
      <c r="F2321" t="s">
        <v>23</v>
      </c>
      <c r="G2321" t="s">
        <v>23</v>
      </c>
      <c r="H2321" t="s">
        <v>24</v>
      </c>
      <c r="I2321" t="s">
        <v>547</v>
      </c>
      <c r="J2321">
        <v>166</v>
      </c>
      <c r="K2321"/>
      <c r="N2321" t="s">
        <v>36</v>
      </c>
      <c r="P2321" t="s">
        <v>1081</v>
      </c>
      <c r="Q2321" t="s">
        <v>1073</v>
      </c>
      <c r="R2321" t="s">
        <v>1073</v>
      </c>
      <c r="S2321" t="str">
        <f t="shared" si="52"/>
        <v/>
      </c>
    </row>
    <row r="2322" spans="1:19" x14ac:dyDescent="0.15">
      <c r="A2322">
        <v>2321</v>
      </c>
      <c r="B2322">
        <v>2015</v>
      </c>
      <c r="C2322" t="s">
        <v>890</v>
      </c>
      <c r="D2322" t="s">
        <v>891</v>
      </c>
      <c r="F2322" t="s">
        <v>23</v>
      </c>
      <c r="G2322" t="s">
        <v>23</v>
      </c>
      <c r="H2322" t="s">
        <v>71</v>
      </c>
      <c r="I2322" t="s">
        <v>548</v>
      </c>
      <c r="J2322">
        <v>1275</v>
      </c>
      <c r="K2322"/>
      <c r="N2322" t="s">
        <v>36</v>
      </c>
      <c r="P2322" t="s">
        <v>1073</v>
      </c>
      <c r="Q2322" t="s">
        <v>1073</v>
      </c>
      <c r="R2322" t="s">
        <v>1073</v>
      </c>
      <c r="S2322" t="str">
        <f t="shared" si="52"/>
        <v/>
      </c>
    </row>
    <row r="2323" spans="1:19" x14ac:dyDescent="0.15">
      <c r="A2323">
        <v>2322</v>
      </c>
      <c r="B2323">
        <v>2015</v>
      </c>
      <c r="C2323" t="s">
        <v>588</v>
      </c>
      <c r="D2323" t="s">
        <v>589</v>
      </c>
      <c r="F2323" t="s">
        <v>23</v>
      </c>
      <c r="G2323" t="s">
        <v>23</v>
      </c>
      <c r="H2323" s="6" t="s">
        <v>63</v>
      </c>
      <c r="I2323" t="s">
        <v>548</v>
      </c>
      <c r="J2323">
        <v>475</v>
      </c>
      <c r="K2323"/>
      <c r="N2323" t="s">
        <v>36</v>
      </c>
      <c r="P2323" t="s">
        <v>1073</v>
      </c>
      <c r="Q2323" t="s">
        <v>1073</v>
      </c>
      <c r="R2323" t="s">
        <v>1073</v>
      </c>
      <c r="S2323" t="str">
        <f t="shared" si="52"/>
        <v/>
      </c>
    </row>
    <row r="2324" spans="1:19" x14ac:dyDescent="0.15">
      <c r="A2324">
        <v>2323</v>
      </c>
      <c r="B2324">
        <v>2015</v>
      </c>
      <c r="C2324" t="s">
        <v>804</v>
      </c>
      <c r="D2324" t="s">
        <v>82</v>
      </c>
      <c r="F2324" t="s">
        <v>83</v>
      </c>
      <c r="G2324" t="s">
        <v>35</v>
      </c>
      <c r="H2324" t="s">
        <v>16</v>
      </c>
      <c r="I2324" t="s">
        <v>546</v>
      </c>
      <c r="J2324">
        <v>535</v>
      </c>
      <c r="K2324"/>
      <c r="N2324" t="s">
        <v>50</v>
      </c>
      <c r="P2324" t="s">
        <v>1073</v>
      </c>
      <c r="Q2324" t="s">
        <v>1073</v>
      </c>
      <c r="R2324" t="s">
        <v>1073</v>
      </c>
      <c r="S2324" t="str">
        <f t="shared" si="52"/>
        <v/>
      </c>
    </row>
    <row r="2325" spans="1:19" x14ac:dyDescent="0.15">
      <c r="A2325">
        <v>2324</v>
      </c>
      <c r="B2325">
        <v>2015</v>
      </c>
      <c r="C2325" t="s">
        <v>45</v>
      </c>
      <c r="D2325" t="s">
        <v>46</v>
      </c>
      <c r="F2325" t="s">
        <v>47</v>
      </c>
      <c r="G2325" t="s">
        <v>48</v>
      </c>
      <c r="H2325" t="s">
        <v>24</v>
      </c>
      <c r="I2325" t="s">
        <v>547</v>
      </c>
      <c r="J2325">
        <v>549</v>
      </c>
      <c r="K2325"/>
      <c r="N2325" t="s">
        <v>20</v>
      </c>
      <c r="P2325">
        <v>0</v>
      </c>
      <c r="Q2325" t="s">
        <v>1073</v>
      </c>
      <c r="R2325" t="s">
        <v>1073</v>
      </c>
      <c r="S2325" t="str">
        <f t="shared" si="52"/>
        <v>NI&gt;10</v>
      </c>
    </row>
    <row r="2326" spans="1:19" x14ac:dyDescent="0.15">
      <c r="A2326">
        <v>2325</v>
      </c>
      <c r="B2326">
        <v>2015</v>
      </c>
      <c r="C2326" t="s">
        <v>21</v>
      </c>
      <c r="D2326" t="s">
        <v>22</v>
      </c>
      <c r="F2326" t="s">
        <v>23</v>
      </c>
      <c r="G2326" t="s">
        <v>23</v>
      </c>
      <c r="H2326" t="s">
        <v>16</v>
      </c>
      <c r="I2326" t="s">
        <v>546</v>
      </c>
      <c r="J2326">
        <v>535</v>
      </c>
      <c r="K2326"/>
      <c r="N2326" t="s">
        <v>36</v>
      </c>
      <c r="P2326" t="s">
        <v>1081</v>
      </c>
      <c r="Q2326" t="s">
        <v>1073</v>
      </c>
      <c r="R2326" t="s">
        <v>1073</v>
      </c>
      <c r="S2326" t="str">
        <f t="shared" si="52"/>
        <v/>
      </c>
    </row>
    <row r="2327" spans="1:19" x14ac:dyDescent="0.15">
      <c r="A2327">
        <v>2326</v>
      </c>
      <c r="B2327">
        <v>2015</v>
      </c>
      <c r="C2327" t="s">
        <v>196</v>
      </c>
      <c r="D2327" t="s">
        <v>197</v>
      </c>
      <c r="F2327" t="s">
        <v>301</v>
      </c>
      <c r="G2327" t="s">
        <v>43</v>
      </c>
      <c r="H2327" t="s">
        <v>16</v>
      </c>
      <c r="I2327" t="s">
        <v>546</v>
      </c>
      <c r="J2327">
        <v>535</v>
      </c>
      <c r="K2327"/>
      <c r="N2327" t="s">
        <v>36</v>
      </c>
      <c r="P2327" t="s">
        <v>1073</v>
      </c>
      <c r="Q2327" t="s">
        <v>1073</v>
      </c>
      <c r="R2327" t="s">
        <v>1073</v>
      </c>
      <c r="S2327" t="str">
        <f t="shared" si="52"/>
        <v/>
      </c>
    </row>
    <row r="2328" spans="1:19" x14ac:dyDescent="0.15">
      <c r="A2328">
        <v>2327</v>
      </c>
      <c r="B2328">
        <v>2015</v>
      </c>
      <c r="C2328" t="s">
        <v>79</v>
      </c>
      <c r="D2328" t="s">
        <v>78</v>
      </c>
      <c r="F2328" t="s">
        <v>78</v>
      </c>
      <c r="G2328" t="s">
        <v>35</v>
      </c>
      <c r="H2328" t="s">
        <v>49</v>
      </c>
      <c r="I2328" t="s">
        <v>546</v>
      </c>
      <c r="J2328">
        <v>535</v>
      </c>
      <c r="K2328"/>
      <c r="N2328" t="s">
        <v>36</v>
      </c>
      <c r="P2328" t="s">
        <v>1073</v>
      </c>
      <c r="Q2328" t="s">
        <v>1073</v>
      </c>
      <c r="R2328" t="s">
        <v>1073</v>
      </c>
      <c r="S2328" t="str">
        <f t="shared" si="52"/>
        <v>NI&gt;10</v>
      </c>
    </row>
    <row r="2329" spans="1:19" x14ac:dyDescent="0.15">
      <c r="A2329">
        <v>2328</v>
      </c>
      <c r="B2329">
        <v>2015</v>
      </c>
      <c r="C2329" t="s">
        <v>1014</v>
      </c>
      <c r="D2329" t="s">
        <v>1015</v>
      </c>
      <c r="F2329" t="s">
        <v>83</v>
      </c>
      <c r="G2329" t="s">
        <v>35</v>
      </c>
      <c r="H2329" s="6" t="s">
        <v>54</v>
      </c>
      <c r="I2329" t="s">
        <v>547</v>
      </c>
      <c r="J2329">
        <v>270</v>
      </c>
      <c r="K2329"/>
      <c r="N2329" t="s">
        <v>50</v>
      </c>
      <c r="P2329" t="s">
        <v>1073</v>
      </c>
      <c r="Q2329" t="s">
        <v>1073</v>
      </c>
      <c r="R2329" t="s">
        <v>1073</v>
      </c>
      <c r="S2329" t="str">
        <f t="shared" si="52"/>
        <v/>
      </c>
    </row>
    <row r="2330" spans="1:19" x14ac:dyDescent="0.15">
      <c r="A2330">
        <v>2329</v>
      </c>
      <c r="B2330">
        <v>2015</v>
      </c>
      <c r="C2330" t="s">
        <v>363</v>
      </c>
      <c r="D2330" t="s">
        <v>168</v>
      </c>
      <c r="F2330" t="s">
        <v>23</v>
      </c>
      <c r="G2330" t="s">
        <v>23</v>
      </c>
      <c r="H2330" t="s">
        <v>71</v>
      </c>
      <c r="I2330" t="s">
        <v>546</v>
      </c>
      <c r="J2330">
        <v>535</v>
      </c>
      <c r="K2330"/>
      <c r="N2330" t="s">
        <v>20</v>
      </c>
      <c r="P2330" t="s">
        <v>1073</v>
      </c>
      <c r="Q2330" t="s">
        <v>1073</v>
      </c>
      <c r="R2330" t="s">
        <v>1073</v>
      </c>
      <c r="S2330" t="str">
        <f t="shared" si="52"/>
        <v/>
      </c>
    </row>
    <row r="2331" spans="1:19" x14ac:dyDescent="0.15">
      <c r="A2331">
        <v>2330</v>
      </c>
      <c r="B2331">
        <v>2015</v>
      </c>
      <c r="C2331" t="s">
        <v>163</v>
      </c>
      <c r="D2331" t="s">
        <v>164</v>
      </c>
      <c r="F2331" t="s">
        <v>23</v>
      </c>
      <c r="G2331" t="s">
        <v>23</v>
      </c>
      <c r="H2331" t="s">
        <v>16</v>
      </c>
      <c r="I2331" t="s">
        <v>548</v>
      </c>
      <c r="J2331">
        <v>475</v>
      </c>
      <c r="K2331"/>
      <c r="N2331" t="s">
        <v>36</v>
      </c>
      <c r="P2331" t="s">
        <v>1081</v>
      </c>
      <c r="Q2331" t="s">
        <v>1073</v>
      </c>
      <c r="R2331" t="s">
        <v>1073</v>
      </c>
      <c r="S2331" t="str">
        <f t="shared" si="52"/>
        <v/>
      </c>
    </row>
    <row r="2332" spans="1:19" x14ac:dyDescent="0.15">
      <c r="A2332">
        <v>2331</v>
      </c>
      <c r="B2332">
        <v>2015</v>
      </c>
      <c r="C2332" t="s">
        <v>77</v>
      </c>
      <c r="D2332" t="s">
        <v>672</v>
      </c>
      <c r="F2332" t="s">
        <v>78</v>
      </c>
      <c r="G2332" t="s">
        <v>35</v>
      </c>
      <c r="H2332" t="s">
        <v>24</v>
      </c>
      <c r="I2332" t="s">
        <v>25</v>
      </c>
      <c r="J2332">
        <v>250</v>
      </c>
      <c r="K2332"/>
      <c r="N2332" t="s">
        <v>50</v>
      </c>
      <c r="P2332" t="s">
        <v>1073</v>
      </c>
      <c r="Q2332" t="s">
        <v>1073</v>
      </c>
      <c r="R2332" t="s">
        <v>1073</v>
      </c>
      <c r="S2332" t="str">
        <f t="shared" si="52"/>
        <v>NI&gt;10</v>
      </c>
    </row>
    <row r="2333" spans="1:19" x14ac:dyDescent="0.15">
      <c r="A2333">
        <v>2332</v>
      </c>
      <c r="B2333">
        <v>2015</v>
      </c>
      <c r="C2333" t="s">
        <v>39</v>
      </c>
      <c r="D2333" t="s">
        <v>40</v>
      </c>
      <c r="F2333" t="s">
        <v>23</v>
      </c>
      <c r="G2333" t="s">
        <v>23</v>
      </c>
      <c r="H2333" t="s">
        <v>67</v>
      </c>
      <c r="I2333" t="s">
        <v>546</v>
      </c>
      <c r="J2333">
        <v>535</v>
      </c>
      <c r="K2333"/>
      <c r="N2333" t="s">
        <v>36</v>
      </c>
      <c r="P2333" t="s">
        <v>1081</v>
      </c>
      <c r="Q2333" t="s">
        <v>1073</v>
      </c>
      <c r="R2333" t="s">
        <v>1073</v>
      </c>
      <c r="S2333" t="str">
        <f t="shared" si="52"/>
        <v/>
      </c>
    </row>
    <row r="2334" spans="1:19" x14ac:dyDescent="0.15">
      <c r="A2334">
        <v>2333</v>
      </c>
      <c r="B2334">
        <v>2015</v>
      </c>
      <c r="C2334" t="s">
        <v>160</v>
      </c>
      <c r="D2334" t="s">
        <v>1016</v>
      </c>
      <c r="F2334" t="s">
        <v>23</v>
      </c>
      <c r="G2334" t="s">
        <v>23</v>
      </c>
      <c r="H2334" t="s">
        <v>24</v>
      </c>
      <c r="I2334" t="s">
        <v>547</v>
      </c>
      <c r="J2334">
        <v>166</v>
      </c>
      <c r="K2334"/>
      <c r="N2334" t="s">
        <v>36</v>
      </c>
      <c r="P2334" t="s">
        <v>1084</v>
      </c>
      <c r="Q2334" t="s">
        <v>1073</v>
      </c>
      <c r="R2334" t="s">
        <v>1073</v>
      </c>
      <c r="S2334" t="str">
        <f t="shared" si="52"/>
        <v/>
      </c>
    </row>
    <row r="2335" spans="1:19" x14ac:dyDescent="0.15">
      <c r="A2335">
        <v>2334</v>
      </c>
      <c r="B2335">
        <v>2015</v>
      </c>
      <c r="C2335" t="s">
        <v>160</v>
      </c>
      <c r="D2335" t="s">
        <v>161</v>
      </c>
      <c r="F2335" t="s">
        <v>23</v>
      </c>
      <c r="G2335" t="s">
        <v>23</v>
      </c>
      <c r="H2335" t="s">
        <v>24</v>
      </c>
      <c r="I2335" t="s">
        <v>547</v>
      </c>
      <c r="J2335">
        <v>166</v>
      </c>
      <c r="K2335"/>
      <c r="N2335" t="s">
        <v>20</v>
      </c>
      <c r="P2335" t="s">
        <v>1084</v>
      </c>
      <c r="Q2335" t="s">
        <v>1073</v>
      </c>
      <c r="R2335" t="s">
        <v>1073</v>
      </c>
      <c r="S2335" t="str">
        <f t="shared" si="52"/>
        <v/>
      </c>
    </row>
    <row r="2336" spans="1:19" x14ac:dyDescent="0.15">
      <c r="A2336">
        <v>2335</v>
      </c>
      <c r="B2336">
        <v>2015</v>
      </c>
      <c r="C2336" t="s">
        <v>221</v>
      </c>
      <c r="D2336" t="s">
        <v>222</v>
      </c>
      <c r="F2336" t="s">
        <v>14</v>
      </c>
      <c r="G2336" t="s">
        <v>15</v>
      </c>
      <c r="H2336" t="s">
        <v>24</v>
      </c>
      <c r="I2336" t="s">
        <v>547</v>
      </c>
      <c r="J2336">
        <v>270</v>
      </c>
      <c r="K2336"/>
      <c r="N2336" t="s">
        <v>20</v>
      </c>
      <c r="P2336" t="s">
        <v>1073</v>
      </c>
      <c r="Q2336" t="s">
        <v>1073</v>
      </c>
      <c r="R2336" t="s">
        <v>1073</v>
      </c>
      <c r="S2336" t="str">
        <f t="shared" si="52"/>
        <v/>
      </c>
    </row>
    <row r="2337" spans="1:19" x14ac:dyDescent="0.15">
      <c r="A2337">
        <v>2336</v>
      </c>
      <c r="B2337">
        <v>2015</v>
      </c>
      <c r="C2337" t="s">
        <v>916</v>
      </c>
      <c r="D2337" t="s">
        <v>271</v>
      </c>
      <c r="F2337" t="s">
        <v>23</v>
      </c>
      <c r="G2337" t="s">
        <v>23</v>
      </c>
      <c r="H2337" t="s">
        <v>71</v>
      </c>
      <c r="I2337" t="s">
        <v>354</v>
      </c>
      <c r="J2337">
        <v>0</v>
      </c>
      <c r="K2337"/>
      <c r="N2337" t="s">
        <v>36</v>
      </c>
      <c r="P2337" t="s">
        <v>1073</v>
      </c>
      <c r="Q2337" t="s">
        <v>1073</v>
      </c>
      <c r="R2337" t="s">
        <v>1073</v>
      </c>
      <c r="S2337" t="str">
        <f t="shared" si="52"/>
        <v/>
      </c>
    </row>
    <row r="2338" spans="1:19" x14ac:dyDescent="0.15">
      <c r="A2338">
        <v>2337</v>
      </c>
      <c r="B2338">
        <v>2015</v>
      </c>
      <c r="C2338" t="s">
        <v>408</v>
      </c>
      <c r="D2338" t="s">
        <v>261</v>
      </c>
      <c r="F2338" t="s">
        <v>23</v>
      </c>
      <c r="G2338" t="s">
        <v>23</v>
      </c>
      <c r="H2338" t="s">
        <v>24</v>
      </c>
      <c r="I2338" t="s">
        <v>547</v>
      </c>
      <c r="J2338">
        <v>166</v>
      </c>
      <c r="K2338"/>
      <c r="N2338" t="s">
        <v>36</v>
      </c>
      <c r="P2338" t="s">
        <v>1081</v>
      </c>
      <c r="Q2338" t="s">
        <v>1073</v>
      </c>
      <c r="R2338" t="s">
        <v>1073</v>
      </c>
      <c r="S2338" t="str">
        <f t="shared" si="52"/>
        <v/>
      </c>
    </row>
    <row r="2339" spans="1:19" x14ac:dyDescent="0.15">
      <c r="A2339">
        <v>2338</v>
      </c>
      <c r="B2339">
        <v>2015</v>
      </c>
      <c r="C2339" t="s">
        <v>266</v>
      </c>
      <c r="D2339" t="s">
        <v>308</v>
      </c>
      <c r="F2339" t="s">
        <v>23</v>
      </c>
      <c r="G2339" t="s">
        <v>23</v>
      </c>
      <c r="H2339" t="s">
        <v>24</v>
      </c>
      <c r="I2339" t="s">
        <v>547</v>
      </c>
      <c r="J2339">
        <v>166</v>
      </c>
      <c r="K2339"/>
      <c r="N2339" t="s">
        <v>20</v>
      </c>
      <c r="P2339" t="s">
        <v>1081</v>
      </c>
      <c r="Q2339" t="s">
        <v>1073</v>
      </c>
      <c r="R2339" t="s">
        <v>1073</v>
      </c>
      <c r="S2339" t="str">
        <f t="shared" si="52"/>
        <v/>
      </c>
    </row>
    <row r="2340" spans="1:19" x14ac:dyDescent="0.15">
      <c r="A2340">
        <v>2339</v>
      </c>
      <c r="B2340">
        <v>2015</v>
      </c>
      <c r="C2340" t="s">
        <v>186</v>
      </c>
      <c r="D2340" t="s">
        <v>187</v>
      </c>
      <c r="F2340" t="s">
        <v>188</v>
      </c>
      <c r="G2340" t="s">
        <v>109</v>
      </c>
      <c r="H2340" t="s">
        <v>16</v>
      </c>
      <c r="I2340" t="s">
        <v>546</v>
      </c>
      <c r="J2340">
        <v>635</v>
      </c>
      <c r="K2340"/>
      <c r="N2340" t="s">
        <v>36</v>
      </c>
      <c r="P2340" t="s">
        <v>1073</v>
      </c>
      <c r="Q2340" t="s">
        <v>1073</v>
      </c>
      <c r="R2340" t="s">
        <v>1073</v>
      </c>
      <c r="S2340" t="str">
        <f t="shared" si="52"/>
        <v>NI&gt;10</v>
      </c>
    </row>
    <row r="2341" spans="1:19" x14ac:dyDescent="0.15">
      <c r="A2341">
        <v>2340</v>
      </c>
      <c r="B2341">
        <v>2015</v>
      </c>
      <c r="C2341" t="s">
        <v>880</v>
      </c>
      <c r="D2341" t="s">
        <v>1017</v>
      </c>
      <c r="F2341" t="s">
        <v>23</v>
      </c>
      <c r="G2341" t="s">
        <v>23</v>
      </c>
      <c r="H2341" t="s">
        <v>71</v>
      </c>
      <c r="I2341" t="s">
        <v>546</v>
      </c>
      <c r="J2341">
        <v>635</v>
      </c>
      <c r="K2341"/>
      <c r="N2341" t="s">
        <v>36</v>
      </c>
      <c r="P2341" t="s">
        <v>1073</v>
      </c>
      <c r="Q2341" t="s">
        <v>1073</v>
      </c>
      <c r="R2341" t="s">
        <v>1073</v>
      </c>
      <c r="S2341" t="str">
        <f t="shared" si="52"/>
        <v/>
      </c>
    </row>
    <row r="2342" spans="1:19" x14ac:dyDescent="0.15">
      <c r="A2342">
        <v>2341</v>
      </c>
      <c r="B2342">
        <v>2015</v>
      </c>
      <c r="C2342" t="s">
        <v>160</v>
      </c>
      <c r="D2342" t="s">
        <v>161</v>
      </c>
      <c r="F2342" t="s">
        <v>23</v>
      </c>
      <c r="G2342" t="s">
        <v>23</v>
      </c>
      <c r="H2342" t="s">
        <v>16</v>
      </c>
      <c r="I2342" t="s">
        <v>546</v>
      </c>
      <c r="J2342">
        <v>535</v>
      </c>
      <c r="K2342"/>
      <c r="N2342" t="s">
        <v>36</v>
      </c>
      <c r="P2342" t="s">
        <v>1084</v>
      </c>
      <c r="Q2342" t="s">
        <v>1073</v>
      </c>
      <c r="R2342" t="s">
        <v>1073</v>
      </c>
      <c r="S2342" t="str">
        <f t="shared" si="52"/>
        <v/>
      </c>
    </row>
    <row r="2343" spans="1:19" x14ac:dyDescent="0.15">
      <c r="A2343">
        <v>2342</v>
      </c>
      <c r="B2343">
        <v>2015</v>
      </c>
      <c r="C2343" t="s">
        <v>216</v>
      </c>
      <c r="F2343" t="s">
        <v>23</v>
      </c>
      <c r="G2343" t="s">
        <v>23</v>
      </c>
      <c r="H2343" s="6" t="s">
        <v>71</v>
      </c>
      <c r="I2343" t="s">
        <v>354</v>
      </c>
      <c r="J2343">
        <v>0</v>
      </c>
      <c r="K2343"/>
      <c r="N2343" t="s">
        <v>50</v>
      </c>
      <c r="P2343" t="s">
        <v>1073</v>
      </c>
      <c r="Q2343" t="s">
        <v>1073</v>
      </c>
      <c r="R2343" t="s">
        <v>1073</v>
      </c>
      <c r="S2343" t="str">
        <f t="shared" si="52"/>
        <v/>
      </c>
    </row>
    <row r="2344" spans="1:19" x14ac:dyDescent="0.15">
      <c r="A2344">
        <v>2343</v>
      </c>
      <c r="B2344">
        <v>2015</v>
      </c>
      <c r="C2344" t="s">
        <v>433</v>
      </c>
      <c r="D2344" t="s">
        <v>246</v>
      </c>
      <c r="F2344" t="s">
        <v>23</v>
      </c>
      <c r="G2344" t="s">
        <v>23</v>
      </c>
      <c r="H2344" s="6" t="s">
        <v>16</v>
      </c>
      <c r="I2344" t="s">
        <v>354</v>
      </c>
      <c r="J2344">
        <v>0</v>
      </c>
      <c r="K2344"/>
      <c r="N2344" t="s">
        <v>20</v>
      </c>
      <c r="P2344" t="s">
        <v>1081</v>
      </c>
      <c r="Q2344" t="s">
        <v>1073</v>
      </c>
      <c r="R2344" t="s">
        <v>1073</v>
      </c>
      <c r="S2344" t="str">
        <f t="shared" si="52"/>
        <v/>
      </c>
    </row>
    <row r="2345" spans="1:19" x14ac:dyDescent="0.15">
      <c r="A2345">
        <v>2344</v>
      </c>
      <c r="B2345">
        <v>2015</v>
      </c>
      <c r="C2345" t="s">
        <v>529</v>
      </c>
      <c r="D2345" t="s">
        <v>185</v>
      </c>
      <c r="F2345" t="s">
        <v>23</v>
      </c>
      <c r="G2345" t="s">
        <v>23</v>
      </c>
      <c r="H2345" t="s">
        <v>71</v>
      </c>
      <c r="I2345" t="s">
        <v>947</v>
      </c>
      <c r="J2345">
        <v>2500</v>
      </c>
      <c r="K2345"/>
      <c r="N2345" t="s">
        <v>36</v>
      </c>
      <c r="P2345" t="s">
        <v>1073</v>
      </c>
      <c r="Q2345" t="s">
        <v>1073</v>
      </c>
      <c r="R2345" t="s">
        <v>1073</v>
      </c>
      <c r="S2345" t="str">
        <f t="shared" si="52"/>
        <v/>
      </c>
    </row>
    <row r="2346" spans="1:19" x14ac:dyDescent="0.15">
      <c r="A2346">
        <v>2345</v>
      </c>
      <c r="B2346">
        <v>2015</v>
      </c>
      <c r="C2346" t="s">
        <v>529</v>
      </c>
      <c r="D2346" t="s">
        <v>185</v>
      </c>
      <c r="E2346" t="s">
        <v>144</v>
      </c>
      <c r="F2346" t="s">
        <v>23</v>
      </c>
      <c r="G2346" t="s">
        <v>23</v>
      </c>
      <c r="H2346" s="6" t="s">
        <v>71</v>
      </c>
      <c r="I2346" t="s">
        <v>354</v>
      </c>
      <c r="J2346">
        <v>0</v>
      </c>
      <c r="K2346"/>
      <c r="N2346" t="s">
        <v>36</v>
      </c>
      <c r="P2346" t="s">
        <v>1073</v>
      </c>
      <c r="Q2346" t="s">
        <v>1073</v>
      </c>
      <c r="R2346" t="s">
        <v>1073</v>
      </c>
      <c r="S2346" t="str">
        <f t="shared" si="52"/>
        <v/>
      </c>
    </row>
    <row r="2347" spans="1:19" x14ac:dyDescent="0.15">
      <c r="A2347">
        <v>2346</v>
      </c>
      <c r="B2347">
        <v>2015</v>
      </c>
      <c r="C2347" t="s">
        <v>116</v>
      </c>
      <c r="D2347" t="s">
        <v>468</v>
      </c>
      <c r="F2347" t="s">
        <v>23</v>
      </c>
      <c r="G2347" t="s">
        <v>23</v>
      </c>
      <c r="H2347" t="s">
        <v>16</v>
      </c>
      <c r="I2347" t="s">
        <v>851</v>
      </c>
      <c r="J2347">
        <v>29</v>
      </c>
      <c r="K2347"/>
      <c r="N2347" t="s">
        <v>36</v>
      </c>
      <c r="P2347" t="s">
        <v>1081</v>
      </c>
      <c r="Q2347" t="s">
        <v>1073</v>
      </c>
      <c r="R2347" t="s">
        <v>1073</v>
      </c>
      <c r="S2347" t="str">
        <f t="shared" si="52"/>
        <v/>
      </c>
    </row>
    <row r="2348" spans="1:19" x14ac:dyDescent="0.15">
      <c r="A2348">
        <v>2347</v>
      </c>
      <c r="B2348">
        <v>2015</v>
      </c>
      <c r="C2348" t="s">
        <v>892</v>
      </c>
      <c r="D2348" t="s">
        <v>237</v>
      </c>
      <c r="F2348" t="s">
        <v>23</v>
      </c>
      <c r="G2348" t="s">
        <v>23</v>
      </c>
      <c r="H2348" t="s">
        <v>71</v>
      </c>
      <c r="I2348" t="s">
        <v>546</v>
      </c>
      <c r="J2348">
        <v>635</v>
      </c>
      <c r="K2348"/>
      <c r="N2348" t="s">
        <v>36</v>
      </c>
      <c r="P2348" t="s">
        <v>1073</v>
      </c>
      <c r="Q2348" t="s">
        <v>1073</v>
      </c>
      <c r="R2348" t="s">
        <v>1073</v>
      </c>
      <c r="S2348" t="str">
        <f t="shared" si="52"/>
        <v/>
      </c>
    </row>
    <row r="2349" spans="1:19" x14ac:dyDescent="0.15">
      <c r="A2349">
        <v>2348</v>
      </c>
      <c r="B2349">
        <v>2015</v>
      </c>
      <c r="C2349" t="s">
        <v>892</v>
      </c>
      <c r="D2349" t="s">
        <v>237</v>
      </c>
      <c r="F2349" t="s">
        <v>23</v>
      </c>
      <c r="G2349" t="s">
        <v>23</v>
      </c>
      <c r="H2349" t="s">
        <v>71</v>
      </c>
      <c r="I2349" t="s">
        <v>1018</v>
      </c>
      <c r="J2349">
        <v>1000</v>
      </c>
      <c r="K2349"/>
      <c r="N2349" t="s">
        <v>36</v>
      </c>
      <c r="P2349" t="s">
        <v>1073</v>
      </c>
      <c r="Q2349" t="s">
        <v>1073</v>
      </c>
      <c r="R2349" t="s">
        <v>1073</v>
      </c>
      <c r="S2349" t="str">
        <f t="shared" si="52"/>
        <v/>
      </c>
    </row>
    <row r="2350" spans="1:19" x14ac:dyDescent="0.15">
      <c r="A2350">
        <v>2349</v>
      </c>
      <c r="B2350">
        <v>2015</v>
      </c>
      <c r="C2350" t="s">
        <v>408</v>
      </c>
      <c r="D2350" t="s">
        <v>261</v>
      </c>
      <c r="F2350" t="s">
        <v>23</v>
      </c>
      <c r="G2350" t="s">
        <v>23</v>
      </c>
      <c r="H2350" t="s">
        <v>16</v>
      </c>
      <c r="I2350" t="s">
        <v>546</v>
      </c>
      <c r="J2350">
        <v>535</v>
      </c>
      <c r="K2350"/>
      <c r="N2350" t="s">
        <v>36</v>
      </c>
      <c r="P2350" t="s">
        <v>1081</v>
      </c>
      <c r="Q2350" t="s">
        <v>1073</v>
      </c>
      <c r="R2350" t="s">
        <v>1073</v>
      </c>
      <c r="S2350" t="str">
        <f t="shared" si="52"/>
        <v/>
      </c>
    </row>
    <row r="2351" spans="1:19" x14ac:dyDescent="0.15">
      <c r="A2351">
        <v>2350</v>
      </c>
      <c r="B2351">
        <v>2015</v>
      </c>
      <c r="C2351" t="s">
        <v>738</v>
      </c>
      <c r="D2351" t="s">
        <v>739</v>
      </c>
      <c r="F2351" t="s">
        <v>23</v>
      </c>
      <c r="G2351" t="s">
        <v>23</v>
      </c>
      <c r="H2351" t="s">
        <v>63</v>
      </c>
      <c r="I2351" t="s">
        <v>546</v>
      </c>
      <c r="J2351">
        <v>1335</v>
      </c>
      <c r="K2351"/>
      <c r="N2351" t="s">
        <v>36</v>
      </c>
      <c r="P2351" t="s">
        <v>1073</v>
      </c>
      <c r="Q2351" t="s">
        <v>1073</v>
      </c>
      <c r="R2351" t="s">
        <v>1073</v>
      </c>
      <c r="S2351" t="str">
        <f t="shared" si="52"/>
        <v/>
      </c>
    </row>
    <row r="2352" spans="1:19" x14ac:dyDescent="0.15">
      <c r="A2352">
        <v>2351</v>
      </c>
      <c r="B2352">
        <v>2015</v>
      </c>
      <c r="C2352" t="s">
        <v>231</v>
      </c>
      <c r="D2352" t="s">
        <v>232</v>
      </c>
      <c r="F2352" t="s">
        <v>23</v>
      </c>
      <c r="G2352" t="s">
        <v>23</v>
      </c>
      <c r="H2352" s="6" t="s">
        <v>49</v>
      </c>
      <c r="I2352" t="s">
        <v>548</v>
      </c>
      <c r="J2352">
        <v>475</v>
      </c>
      <c r="K2352"/>
      <c r="N2352" t="s">
        <v>20</v>
      </c>
      <c r="P2352" t="s">
        <v>1081</v>
      </c>
      <c r="Q2352" t="s">
        <v>1073</v>
      </c>
      <c r="R2352" t="s">
        <v>1073</v>
      </c>
      <c r="S2352" t="str">
        <f t="shared" si="52"/>
        <v/>
      </c>
    </row>
    <row r="2353" spans="1:19" x14ac:dyDescent="0.15">
      <c r="A2353">
        <v>2352</v>
      </c>
      <c r="B2353">
        <v>2015</v>
      </c>
      <c r="C2353" t="s">
        <v>234</v>
      </c>
      <c r="D2353" t="s">
        <v>235</v>
      </c>
      <c r="F2353" t="s">
        <v>23</v>
      </c>
      <c r="G2353" t="s">
        <v>23</v>
      </c>
      <c r="H2353" t="s">
        <v>16</v>
      </c>
      <c r="I2353" t="s">
        <v>546</v>
      </c>
      <c r="J2353">
        <v>535</v>
      </c>
      <c r="K2353"/>
      <c r="N2353" t="s">
        <v>36</v>
      </c>
      <c r="P2353" t="s">
        <v>1081</v>
      </c>
      <c r="Q2353" t="s">
        <v>1073</v>
      </c>
      <c r="R2353" t="s">
        <v>1073</v>
      </c>
      <c r="S2353" t="str">
        <f t="shared" si="52"/>
        <v/>
      </c>
    </row>
    <row r="2354" spans="1:19" x14ac:dyDescent="0.15">
      <c r="A2354">
        <v>2353</v>
      </c>
      <c r="B2354">
        <v>2015</v>
      </c>
      <c r="C2354" t="s">
        <v>363</v>
      </c>
      <c r="D2354" t="s">
        <v>168</v>
      </c>
      <c r="F2354" t="s">
        <v>23</v>
      </c>
      <c r="G2354" t="s">
        <v>23</v>
      </c>
      <c r="H2354" t="s">
        <v>71</v>
      </c>
      <c r="I2354" t="s">
        <v>947</v>
      </c>
      <c r="J2354">
        <v>2500</v>
      </c>
      <c r="K2354"/>
      <c r="N2354" t="s">
        <v>36</v>
      </c>
      <c r="P2354" t="s">
        <v>1073</v>
      </c>
      <c r="Q2354" t="s">
        <v>1073</v>
      </c>
      <c r="R2354" t="s">
        <v>1073</v>
      </c>
      <c r="S2354" t="str">
        <f t="shared" si="52"/>
        <v/>
      </c>
    </row>
    <row r="2355" spans="1:19" x14ac:dyDescent="0.15">
      <c r="A2355">
        <v>2354</v>
      </c>
      <c r="B2355">
        <v>2015</v>
      </c>
      <c r="C2355" t="s">
        <v>817</v>
      </c>
      <c r="D2355" t="s">
        <v>750</v>
      </c>
      <c r="F2355" t="s">
        <v>360</v>
      </c>
      <c r="G2355" t="s">
        <v>43</v>
      </c>
      <c r="H2355" s="6" t="s">
        <v>16</v>
      </c>
      <c r="I2355" t="s">
        <v>546</v>
      </c>
      <c r="J2355">
        <v>635</v>
      </c>
      <c r="K2355"/>
      <c r="N2355" t="s">
        <v>36</v>
      </c>
      <c r="P2355" t="s">
        <v>1073</v>
      </c>
      <c r="Q2355" t="s">
        <v>1073</v>
      </c>
      <c r="R2355" t="s">
        <v>1073</v>
      </c>
      <c r="S2355" t="str">
        <f t="shared" si="52"/>
        <v>NI&gt;10</v>
      </c>
    </row>
    <row r="2356" spans="1:19" x14ac:dyDescent="0.15">
      <c r="A2356">
        <v>2355</v>
      </c>
      <c r="B2356">
        <v>2015</v>
      </c>
      <c r="C2356" t="s">
        <v>893</v>
      </c>
      <c r="D2356" t="s">
        <v>265</v>
      </c>
      <c r="F2356" t="s">
        <v>23</v>
      </c>
      <c r="G2356" t="s">
        <v>23</v>
      </c>
      <c r="H2356" t="s">
        <v>71</v>
      </c>
      <c r="I2356" t="s">
        <v>546</v>
      </c>
      <c r="J2356">
        <v>635</v>
      </c>
      <c r="K2356"/>
      <c r="N2356" t="s">
        <v>36</v>
      </c>
      <c r="P2356" t="s">
        <v>1073</v>
      </c>
      <c r="Q2356" t="s">
        <v>1073</v>
      </c>
      <c r="R2356" t="s">
        <v>1073</v>
      </c>
      <c r="S2356" t="str">
        <f t="shared" si="52"/>
        <v/>
      </c>
    </row>
    <row r="2357" spans="1:19" x14ac:dyDescent="0.15">
      <c r="A2357">
        <v>2356</v>
      </c>
      <c r="B2357">
        <v>2015</v>
      </c>
      <c r="C2357" t="s">
        <v>848</v>
      </c>
      <c r="D2357" t="s">
        <v>849</v>
      </c>
      <c r="F2357" t="s">
        <v>23</v>
      </c>
      <c r="G2357" t="s">
        <v>23</v>
      </c>
      <c r="H2357" t="s">
        <v>71</v>
      </c>
      <c r="I2357" t="s">
        <v>548</v>
      </c>
      <c r="J2357">
        <v>1275</v>
      </c>
      <c r="K2357"/>
      <c r="N2357" t="s">
        <v>36</v>
      </c>
      <c r="P2357" t="s">
        <v>1073</v>
      </c>
      <c r="Q2357" t="s">
        <v>1073</v>
      </c>
      <c r="R2357" t="s">
        <v>1073</v>
      </c>
      <c r="S2357" t="str">
        <f t="shared" si="52"/>
        <v/>
      </c>
    </row>
    <row r="2358" spans="1:19" x14ac:dyDescent="0.15">
      <c r="A2358">
        <v>2357</v>
      </c>
      <c r="B2358">
        <v>2015</v>
      </c>
      <c r="C2358" t="s">
        <v>142</v>
      </c>
      <c r="D2358" t="s">
        <v>143</v>
      </c>
      <c r="F2358" t="s">
        <v>23</v>
      </c>
      <c r="G2358" t="s">
        <v>23</v>
      </c>
      <c r="H2358" s="6" t="s">
        <v>24</v>
      </c>
      <c r="I2358" t="s">
        <v>25</v>
      </c>
      <c r="J2358">
        <v>746</v>
      </c>
      <c r="K2358"/>
      <c r="N2358" t="s">
        <v>36</v>
      </c>
      <c r="P2358" t="s">
        <v>1081</v>
      </c>
      <c r="Q2358" t="s">
        <v>1073</v>
      </c>
      <c r="R2358" t="s">
        <v>1073</v>
      </c>
      <c r="S2358" t="str">
        <f t="shared" si="52"/>
        <v/>
      </c>
    </row>
    <row r="2359" spans="1:19" x14ac:dyDescent="0.15">
      <c r="A2359">
        <v>2358</v>
      </c>
      <c r="B2359">
        <v>2015</v>
      </c>
      <c r="C2359" t="s">
        <v>916</v>
      </c>
      <c r="D2359" t="s">
        <v>917</v>
      </c>
      <c r="F2359" t="s">
        <v>23</v>
      </c>
      <c r="G2359" t="s">
        <v>23</v>
      </c>
      <c r="H2359" t="s">
        <v>71</v>
      </c>
      <c r="I2359" t="s">
        <v>1018</v>
      </c>
      <c r="J2359">
        <v>1000</v>
      </c>
      <c r="K2359"/>
      <c r="N2359" t="s">
        <v>36</v>
      </c>
      <c r="P2359" t="s">
        <v>1073</v>
      </c>
      <c r="Q2359" t="s">
        <v>1073</v>
      </c>
      <c r="R2359" t="s">
        <v>1073</v>
      </c>
      <c r="S2359" t="str">
        <f t="shared" si="52"/>
        <v/>
      </c>
    </row>
    <row r="2360" spans="1:19" x14ac:dyDescent="0.15">
      <c r="A2360">
        <v>2359</v>
      </c>
      <c r="B2360">
        <v>2015</v>
      </c>
      <c r="C2360" t="s">
        <v>848</v>
      </c>
      <c r="D2360" t="s">
        <v>849</v>
      </c>
      <c r="F2360" t="s">
        <v>23</v>
      </c>
      <c r="G2360" t="s">
        <v>23</v>
      </c>
      <c r="H2360" t="s">
        <v>71</v>
      </c>
      <c r="I2360" t="s">
        <v>546</v>
      </c>
      <c r="J2360">
        <v>635</v>
      </c>
      <c r="K2360"/>
      <c r="N2360" t="s">
        <v>36</v>
      </c>
      <c r="P2360" t="s">
        <v>1073</v>
      </c>
      <c r="Q2360" t="s">
        <v>1073</v>
      </c>
      <c r="R2360" t="s">
        <v>1073</v>
      </c>
      <c r="S2360" t="str">
        <f t="shared" si="52"/>
        <v/>
      </c>
    </row>
    <row r="2361" spans="1:19" x14ac:dyDescent="0.15">
      <c r="A2361">
        <v>2360</v>
      </c>
      <c r="B2361">
        <v>2015</v>
      </c>
      <c r="C2361" t="s">
        <v>1019</v>
      </c>
      <c r="D2361" t="s">
        <v>691</v>
      </c>
      <c r="F2361" t="s">
        <v>23</v>
      </c>
      <c r="G2361" t="s">
        <v>23</v>
      </c>
      <c r="H2361" t="s">
        <v>71</v>
      </c>
      <c r="I2361" t="s">
        <v>548</v>
      </c>
      <c r="J2361">
        <v>475</v>
      </c>
      <c r="K2361"/>
      <c r="N2361" t="s">
        <v>36</v>
      </c>
      <c r="P2361" t="s">
        <v>1073</v>
      </c>
      <c r="Q2361" t="s">
        <v>1073</v>
      </c>
      <c r="R2361" t="s">
        <v>1073</v>
      </c>
      <c r="S2361" t="str">
        <f t="shared" si="52"/>
        <v/>
      </c>
    </row>
    <row r="2362" spans="1:19" x14ac:dyDescent="0.15">
      <c r="A2362">
        <v>2361</v>
      </c>
      <c r="B2362">
        <v>2015</v>
      </c>
      <c r="C2362" t="s">
        <v>45</v>
      </c>
      <c r="D2362" t="s">
        <v>46</v>
      </c>
      <c r="F2362" t="s">
        <v>47</v>
      </c>
      <c r="G2362" t="s">
        <v>48</v>
      </c>
      <c r="H2362" t="s">
        <v>24</v>
      </c>
      <c r="I2362" t="s">
        <v>547</v>
      </c>
      <c r="J2362">
        <v>270</v>
      </c>
      <c r="K2362"/>
      <c r="N2362" t="s">
        <v>36</v>
      </c>
      <c r="P2362">
        <v>0</v>
      </c>
      <c r="Q2362" t="s">
        <v>1073</v>
      </c>
      <c r="R2362" t="s">
        <v>1073</v>
      </c>
      <c r="S2362" t="str">
        <f t="shared" si="52"/>
        <v>NI&gt;10</v>
      </c>
    </row>
    <row r="2363" spans="1:19" x14ac:dyDescent="0.15">
      <c r="A2363">
        <v>2362</v>
      </c>
      <c r="B2363">
        <v>2015</v>
      </c>
      <c r="C2363" t="s">
        <v>1020</v>
      </c>
      <c r="D2363" t="s">
        <v>798</v>
      </c>
      <c r="F2363" t="s">
        <v>23</v>
      </c>
      <c r="G2363" t="s">
        <v>23</v>
      </c>
      <c r="H2363" t="s">
        <v>71</v>
      </c>
      <c r="I2363" t="s">
        <v>546</v>
      </c>
      <c r="J2363">
        <v>635</v>
      </c>
      <c r="K2363"/>
      <c r="N2363" t="s">
        <v>36</v>
      </c>
      <c r="P2363" t="s">
        <v>1073</v>
      </c>
      <c r="Q2363" t="s">
        <v>1073</v>
      </c>
      <c r="R2363" t="s">
        <v>1073</v>
      </c>
      <c r="S2363" t="str">
        <f t="shared" si="52"/>
        <v/>
      </c>
    </row>
    <row r="2364" spans="1:19" x14ac:dyDescent="0.15">
      <c r="A2364">
        <v>2363</v>
      </c>
      <c r="B2364">
        <v>2015</v>
      </c>
      <c r="C2364" t="s">
        <v>253</v>
      </c>
      <c r="D2364" t="s">
        <v>398</v>
      </c>
      <c r="F2364" t="s">
        <v>23</v>
      </c>
      <c r="G2364" t="s">
        <v>23</v>
      </c>
      <c r="H2364" s="6" t="s">
        <v>71</v>
      </c>
      <c r="I2364" t="s">
        <v>851</v>
      </c>
      <c r="J2364">
        <v>0</v>
      </c>
      <c r="K2364"/>
      <c r="N2364" t="s">
        <v>36</v>
      </c>
      <c r="P2364" t="s">
        <v>1073</v>
      </c>
      <c r="Q2364" t="s">
        <v>1073</v>
      </c>
      <c r="R2364" t="s">
        <v>1073</v>
      </c>
      <c r="S2364" t="str">
        <f t="shared" si="52"/>
        <v/>
      </c>
    </row>
    <row r="2365" spans="1:19" x14ac:dyDescent="0.15">
      <c r="A2365">
        <v>2364</v>
      </c>
      <c r="B2365">
        <v>2015</v>
      </c>
      <c r="C2365" t="s">
        <v>58</v>
      </c>
      <c r="D2365" t="s">
        <v>484</v>
      </c>
      <c r="F2365" t="s">
        <v>23</v>
      </c>
      <c r="G2365" t="s">
        <v>23</v>
      </c>
      <c r="H2365" t="s">
        <v>16</v>
      </c>
      <c r="I2365" t="s">
        <v>548</v>
      </c>
      <c r="J2365">
        <v>475</v>
      </c>
      <c r="K2365"/>
      <c r="N2365" t="s">
        <v>20</v>
      </c>
      <c r="P2365" t="s">
        <v>1081</v>
      </c>
      <c r="Q2365" t="s">
        <v>1073</v>
      </c>
      <c r="R2365" t="s">
        <v>1073</v>
      </c>
      <c r="S2365" t="str">
        <f t="shared" si="52"/>
        <v/>
      </c>
    </row>
    <row r="2366" spans="1:19" x14ac:dyDescent="0.15">
      <c r="A2366">
        <v>2365</v>
      </c>
      <c r="B2366">
        <v>2015</v>
      </c>
      <c r="C2366" t="s">
        <v>1021</v>
      </c>
      <c r="D2366" t="s">
        <v>1022</v>
      </c>
      <c r="F2366" t="s">
        <v>23</v>
      </c>
      <c r="G2366" t="s">
        <v>23</v>
      </c>
      <c r="H2366" t="s">
        <v>71</v>
      </c>
      <c r="I2366" t="s">
        <v>546</v>
      </c>
      <c r="J2366">
        <v>535</v>
      </c>
      <c r="K2366"/>
      <c r="N2366" t="s">
        <v>20</v>
      </c>
      <c r="P2366" t="s">
        <v>1073</v>
      </c>
      <c r="Q2366" t="s">
        <v>1073</v>
      </c>
      <c r="R2366" t="s">
        <v>1073</v>
      </c>
      <c r="S2366" t="str">
        <f t="shared" si="52"/>
        <v/>
      </c>
    </row>
    <row r="2367" spans="1:19" x14ac:dyDescent="0.15">
      <c r="A2367">
        <v>2366</v>
      </c>
      <c r="B2367">
        <v>2015</v>
      </c>
      <c r="C2367" t="s">
        <v>812</v>
      </c>
      <c r="D2367" t="s">
        <v>813</v>
      </c>
      <c r="F2367" t="s">
        <v>74</v>
      </c>
      <c r="G2367" t="s">
        <v>35</v>
      </c>
      <c r="H2367" t="s">
        <v>16</v>
      </c>
      <c r="I2367" t="s">
        <v>546</v>
      </c>
      <c r="J2367">
        <v>535</v>
      </c>
      <c r="K2367"/>
      <c r="N2367" t="s">
        <v>36</v>
      </c>
      <c r="P2367" t="s">
        <v>1073</v>
      </c>
      <c r="Q2367" t="s">
        <v>1073</v>
      </c>
      <c r="R2367" t="s">
        <v>1073</v>
      </c>
      <c r="S2367" t="str">
        <f t="shared" si="52"/>
        <v/>
      </c>
    </row>
    <row r="2368" spans="1:19" x14ac:dyDescent="0.15">
      <c r="A2368">
        <v>2367</v>
      </c>
      <c r="B2368">
        <v>2015</v>
      </c>
      <c r="C2368" t="s">
        <v>518</v>
      </c>
      <c r="D2368" t="s">
        <v>286</v>
      </c>
      <c r="F2368" t="s">
        <v>23</v>
      </c>
      <c r="G2368" t="s">
        <v>23</v>
      </c>
      <c r="H2368" s="6" t="s">
        <v>63</v>
      </c>
      <c r="I2368" t="s">
        <v>548</v>
      </c>
      <c r="J2368">
        <v>575</v>
      </c>
      <c r="K2368"/>
      <c r="N2368" t="s">
        <v>50</v>
      </c>
      <c r="P2368" t="s">
        <v>1073</v>
      </c>
      <c r="Q2368" t="s">
        <v>1073</v>
      </c>
      <c r="R2368" t="s">
        <v>1073</v>
      </c>
      <c r="S2368" t="str">
        <f t="shared" si="52"/>
        <v/>
      </c>
    </row>
    <row r="2369" spans="1:19" x14ac:dyDescent="0.15">
      <c r="A2369">
        <v>2368</v>
      </c>
      <c r="B2369">
        <v>2015</v>
      </c>
      <c r="C2369" t="s">
        <v>820</v>
      </c>
      <c r="D2369" t="s">
        <v>926</v>
      </c>
      <c r="F2369" t="s">
        <v>23</v>
      </c>
      <c r="G2369" t="s">
        <v>23</v>
      </c>
      <c r="H2369" s="6" t="s">
        <v>71</v>
      </c>
      <c r="I2369" t="s">
        <v>546</v>
      </c>
      <c r="J2369">
        <v>535</v>
      </c>
      <c r="K2369"/>
      <c r="N2369" t="s">
        <v>20</v>
      </c>
      <c r="P2369" t="s">
        <v>1073</v>
      </c>
      <c r="Q2369" t="s">
        <v>1073</v>
      </c>
      <c r="R2369" t="s">
        <v>1073</v>
      </c>
      <c r="S2369" t="str">
        <f t="shared" si="52"/>
        <v/>
      </c>
    </row>
    <row r="2370" spans="1:19" x14ac:dyDescent="0.15">
      <c r="A2370">
        <v>2369</v>
      </c>
      <c r="B2370">
        <v>2015</v>
      </c>
      <c r="C2370" t="s">
        <v>175</v>
      </c>
      <c r="D2370" t="s">
        <v>176</v>
      </c>
      <c r="F2370" t="s">
        <v>23</v>
      </c>
      <c r="G2370" t="s">
        <v>23</v>
      </c>
      <c r="H2370" t="s">
        <v>71</v>
      </c>
      <c r="I2370" t="s">
        <v>548</v>
      </c>
      <c r="J2370">
        <v>475</v>
      </c>
      <c r="K2370"/>
      <c r="N2370" t="s">
        <v>36</v>
      </c>
      <c r="P2370" t="s">
        <v>1073</v>
      </c>
      <c r="Q2370" t="s">
        <v>1073</v>
      </c>
      <c r="R2370" t="s">
        <v>1073</v>
      </c>
      <c r="S2370" t="str">
        <f t="shared" ref="S2370:S2413" si="53">IF(ISNUMBER(SEARCH(F2370,$AF$12)),"","NI&gt;10")</f>
        <v/>
      </c>
    </row>
    <row r="2371" spans="1:19" x14ac:dyDescent="0.15">
      <c r="A2371">
        <v>2370</v>
      </c>
      <c r="B2371">
        <v>2015</v>
      </c>
      <c r="C2371" t="s">
        <v>58</v>
      </c>
      <c r="D2371" t="s">
        <v>484</v>
      </c>
      <c r="F2371" t="s">
        <v>23</v>
      </c>
      <c r="G2371" t="s">
        <v>23</v>
      </c>
      <c r="H2371" t="s">
        <v>24</v>
      </c>
      <c r="I2371" t="s">
        <v>547</v>
      </c>
      <c r="J2371">
        <v>166</v>
      </c>
      <c r="K2371"/>
      <c r="N2371" t="s">
        <v>36</v>
      </c>
      <c r="P2371" t="s">
        <v>1081</v>
      </c>
      <c r="Q2371" t="s">
        <v>1073</v>
      </c>
      <c r="R2371" t="s">
        <v>1073</v>
      </c>
      <c r="S2371" t="str">
        <f t="shared" si="53"/>
        <v/>
      </c>
    </row>
    <row r="2372" spans="1:19" x14ac:dyDescent="0.15">
      <c r="A2372">
        <v>2371</v>
      </c>
      <c r="B2372">
        <v>2015</v>
      </c>
      <c r="C2372" t="s">
        <v>594</v>
      </c>
      <c r="D2372" t="s">
        <v>1023</v>
      </c>
      <c r="F2372" t="s">
        <v>23</v>
      </c>
      <c r="G2372" t="s">
        <v>23</v>
      </c>
      <c r="H2372" t="s">
        <v>16</v>
      </c>
      <c r="I2372" t="s">
        <v>546</v>
      </c>
      <c r="J2372">
        <v>600</v>
      </c>
      <c r="K2372"/>
      <c r="N2372" t="s">
        <v>36</v>
      </c>
      <c r="P2372" t="s">
        <v>1084</v>
      </c>
      <c r="Q2372" t="s">
        <v>1073</v>
      </c>
      <c r="R2372" t="s">
        <v>1083</v>
      </c>
      <c r="S2372" t="str">
        <f t="shared" si="53"/>
        <v/>
      </c>
    </row>
    <row r="2373" spans="1:19" x14ac:dyDescent="0.15">
      <c r="A2373">
        <v>2372</v>
      </c>
      <c r="B2373">
        <v>2015</v>
      </c>
      <c r="C2373" t="s">
        <v>218</v>
      </c>
      <c r="D2373" t="s">
        <v>219</v>
      </c>
      <c r="F2373" t="s">
        <v>23</v>
      </c>
      <c r="G2373" t="s">
        <v>23</v>
      </c>
      <c r="H2373" t="s">
        <v>16</v>
      </c>
      <c r="I2373" t="s">
        <v>548</v>
      </c>
      <c r="J2373">
        <v>475</v>
      </c>
      <c r="K2373"/>
      <c r="N2373" t="s">
        <v>36</v>
      </c>
      <c r="P2373" t="s">
        <v>1081</v>
      </c>
      <c r="Q2373" t="s">
        <v>1073</v>
      </c>
      <c r="R2373" t="s">
        <v>1073</v>
      </c>
      <c r="S2373" t="str">
        <f t="shared" si="53"/>
        <v/>
      </c>
    </row>
    <row r="2374" spans="1:19" x14ac:dyDescent="0.15">
      <c r="A2374">
        <v>2373</v>
      </c>
      <c r="B2374">
        <v>2015</v>
      </c>
      <c r="C2374" t="s">
        <v>45</v>
      </c>
      <c r="D2374" t="s">
        <v>46</v>
      </c>
      <c r="F2374" t="s">
        <v>47</v>
      </c>
      <c r="G2374" t="s">
        <v>48</v>
      </c>
      <c r="H2374" t="s">
        <v>16</v>
      </c>
      <c r="I2374" t="s">
        <v>548</v>
      </c>
      <c r="J2374">
        <v>475</v>
      </c>
      <c r="K2374"/>
      <c r="N2374" t="s">
        <v>20</v>
      </c>
      <c r="P2374">
        <v>0</v>
      </c>
      <c r="Q2374" t="s">
        <v>1073</v>
      </c>
      <c r="R2374" t="s">
        <v>1073</v>
      </c>
      <c r="S2374" t="str">
        <f t="shared" si="53"/>
        <v>NI&gt;10</v>
      </c>
    </row>
    <row r="2375" spans="1:19" x14ac:dyDescent="0.15">
      <c r="A2375">
        <v>2374</v>
      </c>
      <c r="B2375">
        <v>2015</v>
      </c>
      <c r="C2375" t="s">
        <v>64</v>
      </c>
      <c r="D2375" t="s">
        <v>1024</v>
      </c>
      <c r="F2375" t="s">
        <v>23</v>
      </c>
      <c r="G2375" t="s">
        <v>23</v>
      </c>
      <c r="H2375" t="s">
        <v>24</v>
      </c>
      <c r="I2375" t="s">
        <v>547</v>
      </c>
      <c r="J2375">
        <v>166</v>
      </c>
      <c r="K2375"/>
      <c r="N2375" t="s">
        <v>20</v>
      </c>
      <c r="P2375" t="s">
        <v>1084</v>
      </c>
      <c r="Q2375" t="s">
        <v>1073</v>
      </c>
      <c r="R2375" t="s">
        <v>1073</v>
      </c>
      <c r="S2375" t="str">
        <f t="shared" si="53"/>
        <v/>
      </c>
    </row>
    <row r="2376" spans="1:19" x14ac:dyDescent="0.15">
      <c r="A2376">
        <v>2375</v>
      </c>
      <c r="B2376">
        <v>2015</v>
      </c>
      <c r="C2376" t="s">
        <v>948</v>
      </c>
      <c r="D2376" t="s">
        <v>949</v>
      </c>
      <c r="F2376" t="s">
        <v>23</v>
      </c>
      <c r="G2376" t="s">
        <v>23</v>
      </c>
      <c r="H2376" t="s">
        <v>16</v>
      </c>
      <c r="I2376" t="s">
        <v>546</v>
      </c>
      <c r="J2376">
        <v>635</v>
      </c>
      <c r="K2376"/>
      <c r="N2376" t="s">
        <v>20</v>
      </c>
      <c r="P2376" t="s">
        <v>1084</v>
      </c>
      <c r="Q2376" t="s">
        <v>1073</v>
      </c>
      <c r="R2376" t="s">
        <v>1073</v>
      </c>
      <c r="S2376" t="str">
        <f t="shared" si="53"/>
        <v/>
      </c>
    </row>
    <row r="2377" spans="1:19" x14ac:dyDescent="0.15">
      <c r="A2377">
        <v>2376</v>
      </c>
      <c r="B2377">
        <v>2015</v>
      </c>
      <c r="C2377" t="s">
        <v>481</v>
      </c>
      <c r="D2377" t="s">
        <v>561</v>
      </c>
      <c r="F2377" t="s">
        <v>23</v>
      </c>
      <c r="G2377" t="s">
        <v>23</v>
      </c>
      <c r="H2377" t="s">
        <v>71</v>
      </c>
      <c r="I2377" t="s">
        <v>546</v>
      </c>
      <c r="J2377">
        <v>1635</v>
      </c>
      <c r="K2377"/>
      <c r="N2377" t="s">
        <v>20</v>
      </c>
      <c r="P2377" t="s">
        <v>1073</v>
      </c>
      <c r="Q2377" t="s">
        <v>1073</v>
      </c>
      <c r="R2377" t="s">
        <v>1073</v>
      </c>
      <c r="S2377" t="str">
        <f t="shared" si="53"/>
        <v/>
      </c>
    </row>
    <row r="2378" spans="1:19" x14ac:dyDescent="0.15">
      <c r="A2378">
        <v>2377</v>
      </c>
      <c r="B2378">
        <v>2015</v>
      </c>
      <c r="C2378" t="s">
        <v>1025</v>
      </c>
      <c r="F2378" t="s">
        <v>121</v>
      </c>
      <c r="G2378" t="s">
        <v>43</v>
      </c>
      <c r="H2378" t="s">
        <v>71</v>
      </c>
      <c r="I2378" t="s">
        <v>546</v>
      </c>
      <c r="J2378">
        <v>600</v>
      </c>
      <c r="K2378"/>
      <c r="N2378" t="s">
        <v>36</v>
      </c>
      <c r="P2378" t="s">
        <v>1073</v>
      </c>
      <c r="Q2378" t="s">
        <v>1073</v>
      </c>
      <c r="R2378" t="s">
        <v>1073</v>
      </c>
      <c r="S2378" t="str">
        <f t="shared" si="53"/>
        <v/>
      </c>
    </row>
    <row r="2379" spans="1:19" x14ac:dyDescent="0.15">
      <c r="A2379">
        <v>2378</v>
      </c>
      <c r="B2379">
        <v>2015</v>
      </c>
      <c r="C2379" t="s">
        <v>130</v>
      </c>
      <c r="D2379" t="s">
        <v>603</v>
      </c>
      <c r="E2379" t="s">
        <v>162</v>
      </c>
      <c r="F2379" t="s">
        <v>23</v>
      </c>
      <c r="G2379" t="s">
        <v>23</v>
      </c>
      <c r="H2379" t="s">
        <v>71</v>
      </c>
      <c r="I2379" t="s">
        <v>546</v>
      </c>
      <c r="J2379">
        <v>535</v>
      </c>
      <c r="K2379"/>
      <c r="N2379" t="s">
        <v>20</v>
      </c>
      <c r="P2379" t="s">
        <v>1073</v>
      </c>
      <c r="Q2379" t="s">
        <v>1073</v>
      </c>
      <c r="R2379" t="s">
        <v>1073</v>
      </c>
      <c r="S2379" t="str">
        <f t="shared" si="53"/>
        <v/>
      </c>
    </row>
    <row r="2380" spans="1:19" x14ac:dyDescent="0.15">
      <c r="A2380">
        <v>2379</v>
      </c>
      <c r="B2380">
        <v>2015</v>
      </c>
      <c r="C2380" t="s">
        <v>234</v>
      </c>
      <c r="D2380" t="s">
        <v>235</v>
      </c>
      <c r="F2380" t="s">
        <v>23</v>
      </c>
      <c r="G2380" t="s">
        <v>23</v>
      </c>
      <c r="H2380" t="s">
        <v>24</v>
      </c>
      <c r="I2380" t="s">
        <v>547</v>
      </c>
      <c r="J2380">
        <v>166</v>
      </c>
      <c r="K2380"/>
      <c r="N2380" t="s">
        <v>20</v>
      </c>
      <c r="P2380" t="s">
        <v>1081</v>
      </c>
      <c r="Q2380" t="s">
        <v>1073</v>
      </c>
      <c r="R2380" t="s">
        <v>1073</v>
      </c>
      <c r="S2380" t="str">
        <f t="shared" si="53"/>
        <v/>
      </c>
    </row>
    <row r="2381" spans="1:19" x14ac:dyDescent="0.15">
      <c r="A2381">
        <v>2380</v>
      </c>
      <c r="B2381">
        <v>2015</v>
      </c>
      <c r="C2381" t="s">
        <v>45</v>
      </c>
      <c r="D2381" t="s">
        <v>46</v>
      </c>
      <c r="F2381" t="s">
        <v>47</v>
      </c>
      <c r="G2381" t="s">
        <v>48</v>
      </c>
      <c r="H2381" s="6" t="s">
        <v>49</v>
      </c>
      <c r="I2381" t="s">
        <v>548</v>
      </c>
      <c r="J2381">
        <v>575</v>
      </c>
      <c r="K2381"/>
      <c r="N2381" t="s">
        <v>36</v>
      </c>
      <c r="P2381">
        <v>0</v>
      </c>
      <c r="Q2381" t="s">
        <v>1073</v>
      </c>
      <c r="R2381" t="s">
        <v>1073</v>
      </c>
      <c r="S2381" t="str">
        <f t="shared" si="53"/>
        <v>NI&gt;10</v>
      </c>
    </row>
    <row r="2382" spans="1:19" x14ac:dyDescent="0.15">
      <c r="A2382">
        <v>2381</v>
      </c>
      <c r="B2382">
        <v>2015</v>
      </c>
      <c r="C2382" t="s">
        <v>253</v>
      </c>
      <c r="D2382" t="s">
        <v>398</v>
      </c>
      <c r="F2382" t="s">
        <v>23</v>
      </c>
      <c r="G2382" t="s">
        <v>23</v>
      </c>
      <c r="H2382" t="s">
        <v>71</v>
      </c>
      <c r="I2382" t="s">
        <v>354</v>
      </c>
      <c r="J2382">
        <v>0</v>
      </c>
      <c r="K2382"/>
      <c r="N2382" t="s">
        <v>36</v>
      </c>
      <c r="P2382" t="s">
        <v>1073</v>
      </c>
      <c r="Q2382" t="s">
        <v>1073</v>
      </c>
      <c r="R2382" t="s">
        <v>1073</v>
      </c>
      <c r="S2382" t="str">
        <f t="shared" si="53"/>
        <v/>
      </c>
    </row>
    <row r="2383" spans="1:19" x14ac:dyDescent="0.15">
      <c r="A2383">
        <v>2382</v>
      </c>
      <c r="B2383">
        <v>2015</v>
      </c>
      <c r="C2383" t="s">
        <v>58</v>
      </c>
      <c r="D2383" t="s">
        <v>484</v>
      </c>
      <c r="F2383" t="s">
        <v>23</v>
      </c>
      <c r="G2383" t="s">
        <v>23</v>
      </c>
      <c r="H2383" t="s">
        <v>24</v>
      </c>
      <c r="I2383" t="s">
        <v>547</v>
      </c>
      <c r="J2383">
        <v>166</v>
      </c>
      <c r="K2383"/>
      <c r="N2383" t="s">
        <v>36</v>
      </c>
      <c r="P2383" t="s">
        <v>1081</v>
      </c>
      <c r="Q2383" t="s">
        <v>1073</v>
      </c>
      <c r="R2383" t="s">
        <v>1073</v>
      </c>
      <c r="S2383" t="str">
        <f t="shared" si="53"/>
        <v/>
      </c>
    </row>
    <row r="2384" spans="1:19" x14ac:dyDescent="0.15">
      <c r="A2384">
        <v>2383</v>
      </c>
      <c r="B2384">
        <v>2015</v>
      </c>
      <c r="C2384" t="s">
        <v>805</v>
      </c>
      <c r="D2384" t="s">
        <v>806</v>
      </c>
      <c r="F2384" t="s">
        <v>89</v>
      </c>
      <c r="G2384" t="s">
        <v>43</v>
      </c>
      <c r="H2384" t="s">
        <v>16</v>
      </c>
      <c r="I2384" t="s">
        <v>548</v>
      </c>
      <c r="J2384">
        <v>475</v>
      </c>
      <c r="K2384"/>
      <c r="N2384" t="s">
        <v>36</v>
      </c>
      <c r="P2384" t="s">
        <v>1073</v>
      </c>
      <c r="Q2384" t="s">
        <v>1073</v>
      </c>
      <c r="R2384" t="s">
        <v>1073</v>
      </c>
      <c r="S2384" t="str">
        <f t="shared" si="53"/>
        <v/>
      </c>
    </row>
    <row r="2385" spans="1:19" x14ac:dyDescent="0.15">
      <c r="A2385">
        <v>2384</v>
      </c>
      <c r="B2385">
        <v>2015</v>
      </c>
      <c r="D2385" t="s">
        <v>883</v>
      </c>
      <c r="F2385" t="s">
        <v>74</v>
      </c>
      <c r="G2385" t="s">
        <v>35</v>
      </c>
      <c r="H2385" s="6" t="s">
        <v>49</v>
      </c>
      <c r="I2385" t="s">
        <v>547</v>
      </c>
      <c r="J2385">
        <v>670</v>
      </c>
      <c r="K2385"/>
      <c r="N2385" t="s">
        <v>50</v>
      </c>
      <c r="P2385" t="s">
        <v>1073</v>
      </c>
      <c r="Q2385" t="s">
        <v>1073</v>
      </c>
      <c r="R2385" t="s">
        <v>1073</v>
      </c>
      <c r="S2385" t="str">
        <f t="shared" si="53"/>
        <v/>
      </c>
    </row>
    <row r="2386" spans="1:19" x14ac:dyDescent="0.15">
      <c r="A2386">
        <v>2385</v>
      </c>
      <c r="B2386">
        <v>2015</v>
      </c>
      <c r="C2386" t="s">
        <v>218</v>
      </c>
      <c r="D2386" t="s">
        <v>219</v>
      </c>
      <c r="F2386" t="s">
        <v>23</v>
      </c>
      <c r="G2386" t="s">
        <v>23</v>
      </c>
      <c r="H2386" t="s">
        <v>16</v>
      </c>
      <c r="I2386" t="s">
        <v>548</v>
      </c>
      <c r="J2386">
        <v>475</v>
      </c>
      <c r="K2386"/>
      <c r="N2386" t="s">
        <v>36</v>
      </c>
      <c r="P2386" t="s">
        <v>1081</v>
      </c>
      <c r="Q2386" t="s">
        <v>1073</v>
      </c>
      <c r="R2386" t="s">
        <v>1073</v>
      </c>
      <c r="S2386" t="str">
        <f t="shared" si="53"/>
        <v/>
      </c>
    </row>
    <row r="2387" spans="1:19" x14ac:dyDescent="0.15">
      <c r="A2387">
        <v>2386</v>
      </c>
      <c r="B2387">
        <v>2015</v>
      </c>
      <c r="C2387" t="s">
        <v>848</v>
      </c>
      <c r="D2387" t="s">
        <v>849</v>
      </c>
      <c r="F2387" t="s">
        <v>23</v>
      </c>
      <c r="G2387" t="s">
        <v>23</v>
      </c>
      <c r="H2387" t="s">
        <v>71</v>
      </c>
      <c r="I2387" t="s">
        <v>548</v>
      </c>
      <c r="J2387">
        <v>575</v>
      </c>
      <c r="K2387"/>
      <c r="N2387" t="s">
        <v>20</v>
      </c>
      <c r="P2387" t="s">
        <v>1073</v>
      </c>
      <c r="Q2387" t="s">
        <v>1073</v>
      </c>
      <c r="R2387" t="s">
        <v>1073</v>
      </c>
      <c r="S2387" t="str">
        <f t="shared" si="53"/>
        <v/>
      </c>
    </row>
    <row r="2388" spans="1:19" x14ac:dyDescent="0.15">
      <c r="A2388">
        <v>2387</v>
      </c>
      <c r="B2388">
        <v>2015</v>
      </c>
      <c r="C2388" t="s">
        <v>81</v>
      </c>
      <c r="D2388" t="s">
        <v>82</v>
      </c>
      <c r="F2388" t="s">
        <v>83</v>
      </c>
      <c r="G2388" t="s">
        <v>35</v>
      </c>
      <c r="H2388" t="s">
        <v>71</v>
      </c>
      <c r="I2388" t="s">
        <v>546</v>
      </c>
      <c r="J2388">
        <v>1275</v>
      </c>
      <c r="K2388"/>
      <c r="N2388" t="s">
        <v>50</v>
      </c>
      <c r="P2388" t="s">
        <v>1073</v>
      </c>
      <c r="Q2388" t="s">
        <v>1073</v>
      </c>
      <c r="R2388" t="s">
        <v>1073</v>
      </c>
      <c r="S2388" t="str">
        <f t="shared" si="53"/>
        <v/>
      </c>
    </row>
    <row r="2389" spans="1:19" x14ac:dyDescent="0.15">
      <c r="A2389">
        <v>2388</v>
      </c>
      <c r="B2389">
        <v>2015</v>
      </c>
      <c r="C2389" t="s">
        <v>58</v>
      </c>
      <c r="D2389" t="s">
        <v>484</v>
      </c>
      <c r="F2389" t="s">
        <v>23</v>
      </c>
      <c r="G2389" t="s">
        <v>23</v>
      </c>
      <c r="H2389" t="s">
        <v>67</v>
      </c>
      <c r="I2389" t="s">
        <v>548</v>
      </c>
      <c r="J2389">
        <v>475</v>
      </c>
      <c r="K2389"/>
      <c r="N2389" t="s">
        <v>36</v>
      </c>
      <c r="P2389" t="s">
        <v>1081</v>
      </c>
      <c r="Q2389" t="s">
        <v>1073</v>
      </c>
      <c r="R2389" t="s">
        <v>1073</v>
      </c>
      <c r="S2389" t="str">
        <f t="shared" si="53"/>
        <v/>
      </c>
    </row>
    <row r="2390" spans="1:19" x14ac:dyDescent="0.15">
      <c r="A2390">
        <v>2389</v>
      </c>
      <c r="B2390">
        <v>2015</v>
      </c>
      <c r="C2390" t="s">
        <v>460</v>
      </c>
      <c r="D2390" t="s">
        <v>901</v>
      </c>
      <c r="F2390" t="s">
        <v>23</v>
      </c>
      <c r="G2390" t="s">
        <v>23</v>
      </c>
      <c r="H2390" s="6" t="s">
        <v>71</v>
      </c>
      <c r="I2390" t="s">
        <v>548</v>
      </c>
      <c r="J2390">
        <v>975</v>
      </c>
      <c r="K2390"/>
      <c r="N2390" t="s">
        <v>50</v>
      </c>
      <c r="P2390" t="s">
        <v>1073</v>
      </c>
      <c r="Q2390" t="s">
        <v>1073</v>
      </c>
      <c r="R2390" t="s">
        <v>1073</v>
      </c>
      <c r="S2390" t="str">
        <f t="shared" si="53"/>
        <v/>
      </c>
    </row>
    <row r="2391" spans="1:19" x14ac:dyDescent="0.15">
      <c r="A2391">
        <v>2390</v>
      </c>
      <c r="B2391">
        <v>2015</v>
      </c>
      <c r="C2391" t="s">
        <v>39</v>
      </c>
      <c r="D2391" t="s">
        <v>40</v>
      </c>
      <c r="F2391" t="s">
        <v>23</v>
      </c>
      <c r="G2391" t="s">
        <v>23</v>
      </c>
      <c r="H2391" t="s">
        <v>16</v>
      </c>
      <c r="I2391" t="s">
        <v>548</v>
      </c>
      <c r="J2391">
        <v>475</v>
      </c>
      <c r="K2391"/>
      <c r="N2391" t="s">
        <v>36</v>
      </c>
      <c r="P2391" t="s">
        <v>1081</v>
      </c>
      <c r="Q2391" t="s">
        <v>1073</v>
      </c>
      <c r="R2391" t="s">
        <v>1073</v>
      </c>
      <c r="S2391" t="str">
        <f t="shared" si="53"/>
        <v/>
      </c>
    </row>
    <row r="2392" spans="1:19" x14ac:dyDescent="0.15">
      <c r="A2392">
        <v>2391</v>
      </c>
      <c r="B2392">
        <v>2015</v>
      </c>
      <c r="C2392" t="s">
        <v>21</v>
      </c>
      <c r="D2392" t="s">
        <v>22</v>
      </c>
      <c r="F2392" t="s">
        <v>23</v>
      </c>
      <c r="G2392" t="s">
        <v>23</v>
      </c>
      <c r="H2392" s="6" t="s">
        <v>24</v>
      </c>
      <c r="I2392" t="s">
        <v>547</v>
      </c>
      <c r="J2392">
        <v>299</v>
      </c>
      <c r="K2392"/>
      <c r="N2392" t="s">
        <v>36</v>
      </c>
      <c r="P2392" t="s">
        <v>1081</v>
      </c>
      <c r="Q2392" t="s">
        <v>1073</v>
      </c>
      <c r="R2392" t="s">
        <v>1073</v>
      </c>
      <c r="S2392" t="str">
        <f t="shared" si="53"/>
        <v/>
      </c>
    </row>
    <row r="2393" spans="1:19" x14ac:dyDescent="0.15">
      <c r="A2393">
        <v>2392</v>
      </c>
      <c r="B2393">
        <v>2015</v>
      </c>
      <c r="C2393" t="s">
        <v>1021</v>
      </c>
      <c r="D2393" t="s">
        <v>1022</v>
      </c>
      <c r="F2393" t="s">
        <v>23</v>
      </c>
      <c r="G2393" t="s">
        <v>23</v>
      </c>
      <c r="H2393" t="s">
        <v>71</v>
      </c>
      <c r="I2393" t="s">
        <v>546</v>
      </c>
      <c r="J2393">
        <v>535</v>
      </c>
      <c r="K2393"/>
      <c r="N2393" t="s">
        <v>36</v>
      </c>
      <c r="P2393" t="s">
        <v>1073</v>
      </c>
      <c r="Q2393" t="s">
        <v>1073</v>
      </c>
      <c r="R2393" t="s">
        <v>1073</v>
      </c>
      <c r="S2393" t="str">
        <f t="shared" si="53"/>
        <v/>
      </c>
    </row>
    <row r="2394" spans="1:19" x14ac:dyDescent="0.15">
      <c r="A2394">
        <v>2393</v>
      </c>
      <c r="B2394">
        <v>2015</v>
      </c>
      <c r="C2394" t="s">
        <v>276</v>
      </c>
      <c r="D2394" t="s">
        <v>277</v>
      </c>
      <c r="F2394" t="s">
        <v>23</v>
      </c>
      <c r="G2394" t="s">
        <v>23</v>
      </c>
      <c r="H2394" t="s">
        <v>63</v>
      </c>
      <c r="I2394" t="s">
        <v>546</v>
      </c>
      <c r="J2394">
        <v>535</v>
      </c>
      <c r="K2394"/>
      <c r="N2394" t="s">
        <v>36</v>
      </c>
      <c r="P2394">
        <v>0</v>
      </c>
      <c r="Q2394" t="s">
        <v>1073</v>
      </c>
      <c r="R2394" t="s">
        <v>1073</v>
      </c>
      <c r="S2394" t="str">
        <f t="shared" si="53"/>
        <v/>
      </c>
    </row>
    <row r="2395" spans="1:19" x14ac:dyDescent="0.15">
      <c r="A2395">
        <v>2394</v>
      </c>
      <c r="B2395">
        <v>2015</v>
      </c>
      <c r="C2395" t="s">
        <v>253</v>
      </c>
      <c r="D2395" t="s">
        <v>479</v>
      </c>
      <c r="F2395" t="s">
        <v>23</v>
      </c>
      <c r="G2395" t="s">
        <v>23</v>
      </c>
      <c r="H2395" t="s">
        <v>71</v>
      </c>
      <c r="I2395" t="s">
        <v>546</v>
      </c>
      <c r="J2395">
        <v>1035</v>
      </c>
      <c r="K2395"/>
      <c r="N2395" t="s">
        <v>36</v>
      </c>
      <c r="P2395" t="s">
        <v>1073</v>
      </c>
      <c r="Q2395" t="s">
        <v>1073</v>
      </c>
      <c r="R2395" t="s">
        <v>1073</v>
      </c>
      <c r="S2395" t="str">
        <f t="shared" si="53"/>
        <v/>
      </c>
    </row>
    <row r="2396" spans="1:19" x14ac:dyDescent="0.15">
      <c r="A2396">
        <v>2395</v>
      </c>
      <c r="B2396">
        <v>2015</v>
      </c>
      <c r="C2396" t="s">
        <v>976</v>
      </c>
      <c r="D2396" t="s">
        <v>432</v>
      </c>
      <c r="F2396" t="s">
        <v>23</v>
      </c>
      <c r="G2396" t="s">
        <v>23</v>
      </c>
      <c r="H2396" t="s">
        <v>63</v>
      </c>
      <c r="I2396" t="s">
        <v>548</v>
      </c>
      <c r="J2396">
        <v>575</v>
      </c>
      <c r="K2396"/>
      <c r="N2396" t="s">
        <v>20</v>
      </c>
      <c r="P2396" t="s">
        <v>1073</v>
      </c>
      <c r="Q2396" t="s">
        <v>1073</v>
      </c>
      <c r="R2396" t="s">
        <v>1073</v>
      </c>
      <c r="S2396" t="str">
        <f t="shared" si="53"/>
        <v/>
      </c>
    </row>
    <row r="2397" spans="1:19" x14ac:dyDescent="0.15">
      <c r="A2397">
        <v>2396</v>
      </c>
      <c r="B2397">
        <v>2015</v>
      </c>
      <c r="C2397" t="s">
        <v>1026</v>
      </c>
      <c r="D2397" t="s">
        <v>1027</v>
      </c>
      <c r="F2397" t="s">
        <v>23</v>
      </c>
      <c r="G2397" t="s">
        <v>23</v>
      </c>
      <c r="H2397" t="s">
        <v>71</v>
      </c>
      <c r="I2397" t="s">
        <v>547</v>
      </c>
      <c r="J2397">
        <v>370</v>
      </c>
      <c r="K2397"/>
      <c r="N2397" t="s">
        <v>36</v>
      </c>
      <c r="P2397" t="s">
        <v>1073</v>
      </c>
      <c r="Q2397" t="s">
        <v>1073</v>
      </c>
      <c r="R2397" t="s">
        <v>1073</v>
      </c>
      <c r="S2397" t="str">
        <f t="shared" si="53"/>
        <v/>
      </c>
    </row>
    <row r="2398" spans="1:19" x14ac:dyDescent="0.15">
      <c r="A2398">
        <v>2397</v>
      </c>
      <c r="B2398">
        <v>2015</v>
      </c>
      <c r="C2398" t="s">
        <v>376</v>
      </c>
      <c r="F2398" t="s">
        <v>23</v>
      </c>
      <c r="G2398" t="s">
        <v>23</v>
      </c>
      <c r="H2398" s="6" t="s">
        <v>71</v>
      </c>
      <c r="I2398" t="s">
        <v>947</v>
      </c>
      <c r="J2398">
        <v>3300</v>
      </c>
      <c r="K2398"/>
      <c r="N2398" t="s">
        <v>36</v>
      </c>
      <c r="P2398" t="s">
        <v>1073</v>
      </c>
      <c r="Q2398" t="s">
        <v>1073</v>
      </c>
      <c r="R2398" t="s">
        <v>1073</v>
      </c>
      <c r="S2398" t="str">
        <f t="shared" si="53"/>
        <v/>
      </c>
    </row>
    <row r="2399" spans="1:19" x14ac:dyDescent="0.15">
      <c r="A2399">
        <v>2398</v>
      </c>
      <c r="B2399">
        <v>2015</v>
      </c>
      <c r="C2399" t="s">
        <v>376</v>
      </c>
      <c r="F2399" t="s">
        <v>50</v>
      </c>
      <c r="G2399" t="s">
        <v>50</v>
      </c>
      <c r="H2399" s="6" t="s">
        <v>71</v>
      </c>
      <c r="I2399" t="s">
        <v>354</v>
      </c>
      <c r="J2399">
        <v>0</v>
      </c>
      <c r="K2399"/>
      <c r="N2399" t="s">
        <v>36</v>
      </c>
      <c r="P2399" t="s">
        <v>1073</v>
      </c>
      <c r="Q2399" t="s">
        <v>1073</v>
      </c>
      <c r="R2399" t="s">
        <v>1073</v>
      </c>
      <c r="S2399" t="str">
        <f t="shared" si="53"/>
        <v/>
      </c>
    </row>
    <row r="2400" spans="1:19" x14ac:dyDescent="0.15">
      <c r="A2400">
        <v>2399</v>
      </c>
      <c r="B2400">
        <v>2015</v>
      </c>
      <c r="C2400" t="s">
        <v>673</v>
      </c>
      <c r="D2400" t="s">
        <v>65</v>
      </c>
      <c r="F2400" t="s">
        <v>23</v>
      </c>
      <c r="G2400" t="s">
        <v>23</v>
      </c>
      <c r="H2400" s="6" t="s">
        <v>24</v>
      </c>
      <c r="I2400" t="s">
        <v>547</v>
      </c>
      <c r="J2400">
        <v>166</v>
      </c>
      <c r="K2400"/>
      <c r="N2400" t="s">
        <v>20</v>
      </c>
      <c r="P2400" t="s">
        <v>1084</v>
      </c>
      <c r="Q2400" t="s">
        <v>1073</v>
      </c>
      <c r="R2400" t="s">
        <v>1073</v>
      </c>
      <c r="S2400" t="str">
        <f t="shared" si="53"/>
        <v/>
      </c>
    </row>
    <row r="2401" spans="1:19" x14ac:dyDescent="0.15">
      <c r="A2401">
        <v>2400</v>
      </c>
      <c r="B2401">
        <v>2015</v>
      </c>
      <c r="C2401" t="s">
        <v>39</v>
      </c>
      <c r="D2401" t="s">
        <v>40</v>
      </c>
      <c r="F2401" t="s">
        <v>23</v>
      </c>
      <c r="G2401" t="s">
        <v>23</v>
      </c>
      <c r="H2401" s="6" t="s">
        <v>24</v>
      </c>
      <c r="I2401" t="s">
        <v>547</v>
      </c>
      <c r="J2401">
        <v>166</v>
      </c>
      <c r="K2401"/>
      <c r="N2401" t="s">
        <v>20</v>
      </c>
      <c r="P2401" t="s">
        <v>1081</v>
      </c>
      <c r="Q2401" t="s">
        <v>1073</v>
      </c>
      <c r="R2401" t="s">
        <v>1073</v>
      </c>
      <c r="S2401" t="str">
        <f t="shared" si="53"/>
        <v/>
      </c>
    </row>
    <row r="2402" spans="1:19" x14ac:dyDescent="0.15">
      <c r="A2402">
        <v>2401</v>
      </c>
      <c r="B2402">
        <v>2015</v>
      </c>
      <c r="C2402" t="s">
        <v>253</v>
      </c>
      <c r="D2402" t="s">
        <v>479</v>
      </c>
      <c r="F2402" t="s">
        <v>23</v>
      </c>
      <c r="G2402" t="s">
        <v>23</v>
      </c>
      <c r="H2402" t="s">
        <v>71</v>
      </c>
      <c r="I2402" t="s">
        <v>354</v>
      </c>
      <c r="J2402">
        <v>0</v>
      </c>
      <c r="K2402"/>
      <c r="N2402" t="s">
        <v>36</v>
      </c>
      <c r="P2402" t="s">
        <v>1073</v>
      </c>
      <c r="Q2402" t="s">
        <v>1073</v>
      </c>
      <c r="R2402" t="s">
        <v>1073</v>
      </c>
      <c r="S2402" t="str">
        <f t="shared" si="53"/>
        <v/>
      </c>
    </row>
    <row r="2403" spans="1:19" x14ac:dyDescent="0.15">
      <c r="A2403">
        <v>2402</v>
      </c>
      <c r="B2403">
        <v>2015</v>
      </c>
      <c r="C2403" t="s">
        <v>770</v>
      </c>
      <c r="D2403" t="s">
        <v>790</v>
      </c>
      <c r="F2403" t="s">
        <v>23</v>
      </c>
      <c r="G2403" t="s">
        <v>23</v>
      </c>
      <c r="H2403" t="s">
        <v>71</v>
      </c>
      <c r="I2403" t="s">
        <v>546</v>
      </c>
      <c r="J2403">
        <v>635</v>
      </c>
      <c r="K2403"/>
      <c r="N2403" t="s">
        <v>36</v>
      </c>
      <c r="P2403" t="s">
        <v>1073</v>
      </c>
      <c r="Q2403" t="s">
        <v>1073</v>
      </c>
      <c r="R2403" t="s">
        <v>1073</v>
      </c>
      <c r="S2403" t="str">
        <f t="shared" si="53"/>
        <v/>
      </c>
    </row>
    <row r="2404" spans="1:19" x14ac:dyDescent="0.15">
      <c r="A2404">
        <v>2403</v>
      </c>
      <c r="B2404">
        <v>2015</v>
      </c>
      <c r="C2404" t="s">
        <v>214</v>
      </c>
      <c r="D2404" t="s">
        <v>215</v>
      </c>
      <c r="F2404" t="s">
        <v>23</v>
      </c>
      <c r="G2404" t="s">
        <v>23</v>
      </c>
      <c r="H2404" t="s">
        <v>24</v>
      </c>
      <c r="I2404" t="s">
        <v>547</v>
      </c>
      <c r="J2404">
        <v>166</v>
      </c>
      <c r="K2404"/>
      <c r="N2404" t="s">
        <v>20</v>
      </c>
      <c r="P2404" t="s">
        <v>1081</v>
      </c>
      <c r="Q2404" t="s">
        <v>1073</v>
      </c>
      <c r="R2404" t="s">
        <v>1073</v>
      </c>
      <c r="S2404" t="str">
        <f t="shared" si="53"/>
        <v/>
      </c>
    </row>
    <row r="2405" spans="1:19" x14ac:dyDescent="0.15">
      <c r="A2405">
        <v>2404</v>
      </c>
      <c r="B2405">
        <v>2015</v>
      </c>
      <c r="C2405" t="s">
        <v>94</v>
      </c>
      <c r="D2405" t="s">
        <v>95</v>
      </c>
      <c r="F2405" t="s">
        <v>96</v>
      </c>
      <c r="G2405" t="s">
        <v>48</v>
      </c>
      <c r="H2405" t="s">
        <v>16</v>
      </c>
      <c r="I2405" t="s">
        <v>546</v>
      </c>
      <c r="J2405">
        <v>535</v>
      </c>
      <c r="K2405"/>
      <c r="N2405" t="s">
        <v>36</v>
      </c>
      <c r="P2405" t="s">
        <v>1073</v>
      </c>
      <c r="Q2405" t="s">
        <v>1073</v>
      </c>
      <c r="R2405" t="s">
        <v>1073</v>
      </c>
      <c r="S2405" t="str">
        <f t="shared" si="53"/>
        <v>NI&gt;10</v>
      </c>
    </row>
    <row r="2406" spans="1:19" x14ac:dyDescent="0.15">
      <c r="A2406">
        <v>2405</v>
      </c>
      <c r="B2406">
        <v>2015</v>
      </c>
      <c r="C2406" t="s">
        <v>867</v>
      </c>
      <c r="D2406" t="s">
        <v>645</v>
      </c>
      <c r="F2406" t="s">
        <v>23</v>
      </c>
      <c r="G2406" t="s">
        <v>23</v>
      </c>
      <c r="H2406" t="s">
        <v>24</v>
      </c>
      <c r="I2406" t="s">
        <v>25</v>
      </c>
      <c r="J2406">
        <v>396</v>
      </c>
      <c r="K2406"/>
      <c r="N2406" t="s">
        <v>36</v>
      </c>
      <c r="P2406" t="s">
        <v>1081</v>
      </c>
      <c r="Q2406" t="s">
        <v>1073</v>
      </c>
      <c r="R2406" t="s">
        <v>1073</v>
      </c>
      <c r="S2406" t="str">
        <f t="shared" si="53"/>
        <v/>
      </c>
    </row>
    <row r="2407" spans="1:19" x14ac:dyDescent="0.15">
      <c r="A2407">
        <v>2406</v>
      </c>
      <c r="B2407">
        <v>2015</v>
      </c>
      <c r="C2407" t="s">
        <v>807</v>
      </c>
      <c r="D2407" t="s">
        <v>394</v>
      </c>
      <c r="F2407" t="s">
        <v>23</v>
      </c>
      <c r="G2407" t="s">
        <v>23</v>
      </c>
      <c r="H2407" t="s">
        <v>63</v>
      </c>
      <c r="I2407" t="s">
        <v>546</v>
      </c>
      <c r="J2407">
        <v>635</v>
      </c>
      <c r="K2407"/>
      <c r="N2407" t="s">
        <v>20</v>
      </c>
      <c r="P2407" t="s">
        <v>1073</v>
      </c>
      <c r="Q2407" t="s">
        <v>1073</v>
      </c>
      <c r="R2407" t="s">
        <v>1073</v>
      </c>
      <c r="S2407" t="str">
        <f t="shared" si="53"/>
        <v/>
      </c>
    </row>
    <row r="2408" spans="1:19" x14ac:dyDescent="0.15">
      <c r="A2408">
        <v>2407</v>
      </c>
      <c r="B2408">
        <v>2015</v>
      </c>
      <c r="C2408" t="s">
        <v>892</v>
      </c>
      <c r="D2408" t="s">
        <v>237</v>
      </c>
      <c r="F2408" t="s">
        <v>23</v>
      </c>
      <c r="G2408" t="s">
        <v>23</v>
      </c>
      <c r="H2408" t="s">
        <v>71</v>
      </c>
      <c r="I2408" t="s">
        <v>546</v>
      </c>
      <c r="J2408">
        <v>535</v>
      </c>
      <c r="K2408"/>
      <c r="N2408" t="s">
        <v>36</v>
      </c>
      <c r="P2408" t="s">
        <v>1073</v>
      </c>
      <c r="Q2408" t="s">
        <v>1073</v>
      </c>
      <c r="R2408" t="s">
        <v>1073</v>
      </c>
      <c r="S2408" t="str">
        <f t="shared" si="53"/>
        <v/>
      </c>
    </row>
    <row r="2409" spans="1:19" x14ac:dyDescent="0.15">
      <c r="A2409">
        <v>2408</v>
      </c>
      <c r="B2409">
        <v>2015</v>
      </c>
      <c r="C2409" t="s">
        <v>116</v>
      </c>
      <c r="D2409" t="s">
        <v>468</v>
      </c>
      <c r="F2409" t="s">
        <v>23</v>
      </c>
      <c r="G2409" t="s">
        <v>23</v>
      </c>
      <c r="H2409" t="s">
        <v>24</v>
      </c>
      <c r="I2409" t="s">
        <v>547</v>
      </c>
      <c r="J2409">
        <v>166</v>
      </c>
      <c r="K2409"/>
      <c r="N2409" t="s">
        <v>20</v>
      </c>
      <c r="P2409" t="s">
        <v>1081</v>
      </c>
      <c r="Q2409" t="s">
        <v>1073</v>
      </c>
      <c r="R2409" t="s">
        <v>1073</v>
      </c>
      <c r="S2409" t="str">
        <f t="shared" si="53"/>
        <v/>
      </c>
    </row>
    <row r="2410" spans="1:19" x14ac:dyDescent="0.15">
      <c r="A2410">
        <v>2409</v>
      </c>
      <c r="B2410">
        <v>2015</v>
      </c>
      <c r="C2410" t="s">
        <v>191</v>
      </c>
      <c r="D2410" t="s">
        <v>702</v>
      </c>
      <c r="F2410" t="s">
        <v>23</v>
      </c>
      <c r="G2410" t="s">
        <v>23</v>
      </c>
      <c r="H2410" t="s">
        <v>71</v>
      </c>
      <c r="I2410" t="s">
        <v>546</v>
      </c>
      <c r="J2410">
        <v>535</v>
      </c>
      <c r="K2410"/>
      <c r="N2410" t="s">
        <v>36</v>
      </c>
      <c r="P2410" t="s">
        <v>1073</v>
      </c>
      <c r="Q2410" t="s">
        <v>1073</v>
      </c>
      <c r="R2410" t="s">
        <v>1073</v>
      </c>
      <c r="S2410" t="str">
        <f t="shared" si="53"/>
        <v/>
      </c>
    </row>
    <row r="2411" spans="1:19" x14ac:dyDescent="0.15">
      <c r="A2411">
        <v>2410</v>
      </c>
      <c r="B2411">
        <v>2015</v>
      </c>
      <c r="C2411" t="s">
        <v>180</v>
      </c>
      <c r="D2411" t="s">
        <v>181</v>
      </c>
      <c r="F2411" t="s">
        <v>23</v>
      </c>
      <c r="G2411" t="s">
        <v>23</v>
      </c>
      <c r="H2411" t="s">
        <v>16</v>
      </c>
      <c r="I2411" t="s">
        <v>548</v>
      </c>
      <c r="J2411">
        <v>475</v>
      </c>
      <c r="K2411"/>
      <c r="N2411" t="s">
        <v>20</v>
      </c>
      <c r="P2411" t="s">
        <v>1081</v>
      </c>
      <c r="Q2411" t="s">
        <v>1073</v>
      </c>
      <c r="R2411" t="s">
        <v>1073</v>
      </c>
      <c r="S2411" t="str">
        <f t="shared" si="53"/>
        <v/>
      </c>
    </row>
    <row r="2412" spans="1:19" x14ac:dyDescent="0.15">
      <c r="A2412">
        <v>2411</v>
      </c>
      <c r="B2412">
        <v>2015</v>
      </c>
      <c r="C2412" t="s">
        <v>321</v>
      </c>
      <c r="D2412" t="s">
        <v>277</v>
      </c>
      <c r="F2412" t="s">
        <v>23</v>
      </c>
      <c r="G2412" t="s">
        <v>23</v>
      </c>
      <c r="H2412" s="6" t="s">
        <v>24</v>
      </c>
      <c r="I2412" t="s">
        <v>547</v>
      </c>
      <c r="J2412">
        <v>166</v>
      </c>
      <c r="K2412"/>
      <c r="N2412" t="s">
        <v>20</v>
      </c>
      <c r="P2412" t="s">
        <v>1084</v>
      </c>
      <c r="Q2412" t="s">
        <v>1073</v>
      </c>
      <c r="R2412" t="s">
        <v>1073</v>
      </c>
      <c r="S2412" t="str">
        <f t="shared" si="53"/>
        <v/>
      </c>
    </row>
    <row r="2413" spans="1:19" x14ac:dyDescent="0.15">
      <c r="A2413">
        <v>2412</v>
      </c>
      <c r="B2413">
        <v>2015</v>
      </c>
      <c r="C2413" t="s">
        <v>110</v>
      </c>
      <c r="D2413" t="s">
        <v>111</v>
      </c>
      <c r="F2413" t="s">
        <v>23</v>
      </c>
      <c r="G2413" t="s">
        <v>23</v>
      </c>
      <c r="H2413" t="s">
        <v>16</v>
      </c>
      <c r="I2413" t="s">
        <v>548</v>
      </c>
      <c r="J2413">
        <v>475</v>
      </c>
      <c r="K2413"/>
      <c r="N2413" t="s">
        <v>36</v>
      </c>
      <c r="P2413" t="s">
        <v>1081</v>
      </c>
      <c r="Q2413" t="s">
        <v>1073</v>
      </c>
      <c r="R2413" t="s">
        <v>1073</v>
      </c>
      <c r="S2413" t="str">
        <f t="shared" si="53"/>
        <v/>
      </c>
    </row>
    <row r="2414" spans="1:19" x14ac:dyDescent="0.15">
      <c r="A2414">
        <v>2413</v>
      </c>
      <c r="B2414">
        <v>2015</v>
      </c>
      <c r="C2414" t="s">
        <v>1028</v>
      </c>
      <c r="D2414" t="s">
        <v>1029</v>
      </c>
      <c r="F2414" t="s">
        <v>23</v>
      </c>
      <c r="G2414" t="s">
        <v>23</v>
      </c>
      <c r="H2414" t="s">
        <v>16</v>
      </c>
      <c r="I2414" t="s">
        <v>546</v>
      </c>
      <c r="J2414">
        <v>600</v>
      </c>
      <c r="K2414"/>
      <c r="N2414" t="s">
        <v>36</v>
      </c>
      <c r="P2414" t="s">
        <v>1073</v>
      </c>
      <c r="Q2414" t="s">
        <v>1073</v>
      </c>
      <c r="R2414" t="s">
        <v>1073</v>
      </c>
    </row>
    <row r="2415" spans="1:19" x14ac:dyDescent="0.15">
      <c r="A2415">
        <v>2414</v>
      </c>
      <c r="B2415">
        <v>2015</v>
      </c>
      <c r="C2415" t="s">
        <v>56</v>
      </c>
      <c r="D2415" t="s">
        <v>57</v>
      </c>
      <c r="F2415" t="s">
        <v>23</v>
      </c>
      <c r="G2415" t="s">
        <v>23</v>
      </c>
      <c r="H2415" t="s">
        <v>24</v>
      </c>
      <c r="I2415" t="s">
        <v>25</v>
      </c>
      <c r="J2415">
        <v>146</v>
      </c>
      <c r="K2415"/>
      <c r="N2415" t="s">
        <v>36</v>
      </c>
      <c r="P2415" t="s">
        <v>1081</v>
      </c>
      <c r="Q2415" t="s">
        <v>1073</v>
      </c>
      <c r="R2415" t="s">
        <v>1073</v>
      </c>
      <c r="S2415" t="s">
        <v>1073</v>
      </c>
    </row>
    <row r="2416" spans="1:19" x14ac:dyDescent="0.15">
      <c r="A2416">
        <v>2415</v>
      </c>
      <c r="B2416">
        <v>2015</v>
      </c>
      <c r="C2416" t="s">
        <v>56</v>
      </c>
      <c r="D2416" t="s">
        <v>57</v>
      </c>
      <c r="F2416" t="s">
        <v>23</v>
      </c>
      <c r="G2416" t="s">
        <v>23</v>
      </c>
      <c r="H2416" t="s">
        <v>24</v>
      </c>
      <c r="I2416" t="s">
        <v>547</v>
      </c>
      <c r="J2416">
        <v>166</v>
      </c>
      <c r="K2416"/>
      <c r="N2416" t="s">
        <v>20</v>
      </c>
      <c r="P2416" t="s">
        <v>1081</v>
      </c>
      <c r="Q2416" t="s">
        <v>1073</v>
      </c>
      <c r="R2416" t="s">
        <v>1073</v>
      </c>
      <c r="S2416" t="s">
        <v>1073</v>
      </c>
    </row>
    <row r="2417" spans="1:19" x14ac:dyDescent="0.15">
      <c r="A2417">
        <v>2416</v>
      </c>
      <c r="B2417">
        <v>2015</v>
      </c>
      <c r="C2417" t="s">
        <v>1030</v>
      </c>
      <c r="F2417" t="s">
        <v>23</v>
      </c>
      <c r="G2417" t="s">
        <v>23</v>
      </c>
      <c r="H2417" t="s">
        <v>67</v>
      </c>
      <c r="I2417" t="s">
        <v>25</v>
      </c>
      <c r="J2417">
        <v>350</v>
      </c>
      <c r="K2417"/>
      <c r="N2417" t="s">
        <v>36</v>
      </c>
      <c r="P2417">
        <v>0</v>
      </c>
      <c r="Q2417" t="s">
        <v>1073</v>
      </c>
      <c r="R2417" t="s">
        <v>1073</v>
      </c>
      <c r="S2417" t="s">
        <v>1073</v>
      </c>
    </row>
    <row r="2418" spans="1:19" x14ac:dyDescent="0.15">
      <c r="A2418">
        <v>2417</v>
      </c>
      <c r="B2418">
        <v>2015</v>
      </c>
      <c r="C2418" t="s">
        <v>904</v>
      </c>
      <c r="D2418" t="s">
        <v>905</v>
      </c>
      <c r="F2418" t="s">
        <v>23</v>
      </c>
      <c r="G2418" t="s">
        <v>23</v>
      </c>
      <c r="H2418" t="s">
        <v>16</v>
      </c>
      <c r="I2418" t="s">
        <v>546</v>
      </c>
      <c r="J2418">
        <v>535</v>
      </c>
      <c r="K2418"/>
      <c r="N2418" t="s">
        <v>36</v>
      </c>
      <c r="P2418" t="s">
        <v>1084</v>
      </c>
      <c r="Q2418" t="s">
        <v>1073</v>
      </c>
      <c r="R2418" t="s">
        <v>1073</v>
      </c>
      <c r="S2418" t="s">
        <v>1073</v>
      </c>
    </row>
    <row r="2419" spans="1:19" x14ac:dyDescent="0.15">
      <c r="A2419">
        <v>2418</v>
      </c>
      <c r="B2419">
        <v>2015</v>
      </c>
      <c r="C2419" t="s">
        <v>440</v>
      </c>
      <c r="D2419" t="s">
        <v>441</v>
      </c>
      <c r="F2419" t="s">
        <v>23</v>
      </c>
      <c r="G2419" t="s">
        <v>23</v>
      </c>
      <c r="H2419" t="s">
        <v>71</v>
      </c>
      <c r="I2419" t="s">
        <v>546</v>
      </c>
      <c r="J2419">
        <v>535</v>
      </c>
      <c r="K2419"/>
      <c r="N2419" t="s">
        <v>36</v>
      </c>
      <c r="P2419" t="s">
        <v>1073</v>
      </c>
      <c r="Q2419" t="s">
        <v>1073</v>
      </c>
      <c r="R2419" t="s">
        <v>1073</v>
      </c>
      <c r="S2419" t="s">
        <v>1073</v>
      </c>
    </row>
    <row r="2420" spans="1:19" x14ac:dyDescent="0.15">
      <c r="A2420">
        <v>2419</v>
      </c>
      <c r="B2420">
        <v>2015</v>
      </c>
      <c r="C2420" t="s">
        <v>498</v>
      </c>
      <c r="D2420" t="s">
        <v>499</v>
      </c>
      <c r="F2420" t="s">
        <v>23</v>
      </c>
      <c r="G2420" t="s">
        <v>23</v>
      </c>
      <c r="H2420" t="s">
        <v>71</v>
      </c>
      <c r="I2420" t="s">
        <v>548</v>
      </c>
      <c r="J2420">
        <v>475</v>
      </c>
      <c r="K2420"/>
      <c r="N2420" t="s">
        <v>20</v>
      </c>
      <c r="P2420" t="s">
        <v>1073</v>
      </c>
      <c r="Q2420" t="s">
        <v>1073</v>
      </c>
      <c r="R2420" t="s">
        <v>1073</v>
      </c>
      <c r="S2420" t="s">
        <v>1073</v>
      </c>
    </row>
    <row r="2421" spans="1:19" x14ac:dyDescent="0.15">
      <c r="A2421">
        <v>2420</v>
      </c>
      <c r="B2421">
        <v>2015</v>
      </c>
      <c r="C2421" t="s">
        <v>258</v>
      </c>
      <c r="D2421" t="s">
        <v>101</v>
      </c>
      <c r="F2421" t="s">
        <v>23</v>
      </c>
      <c r="G2421" t="s">
        <v>23</v>
      </c>
      <c r="H2421" t="s">
        <v>24</v>
      </c>
      <c r="I2421" t="s">
        <v>547</v>
      </c>
      <c r="J2421">
        <v>166</v>
      </c>
      <c r="K2421"/>
      <c r="N2421" t="s">
        <v>36</v>
      </c>
      <c r="P2421" t="s">
        <v>1081</v>
      </c>
      <c r="Q2421" t="s">
        <v>1073</v>
      </c>
      <c r="R2421" t="s">
        <v>1073</v>
      </c>
      <c r="S2421" t="s">
        <v>1073</v>
      </c>
    </row>
    <row r="2422" spans="1:19" x14ac:dyDescent="0.15">
      <c r="A2422">
        <v>2421</v>
      </c>
      <c r="B2422">
        <v>2015</v>
      </c>
      <c r="C2422" t="s">
        <v>272</v>
      </c>
      <c r="D2422" t="s">
        <v>296</v>
      </c>
      <c r="F2422" t="s">
        <v>23</v>
      </c>
      <c r="G2422" t="s">
        <v>23</v>
      </c>
      <c r="H2422" t="s">
        <v>24</v>
      </c>
      <c r="I2422" t="s">
        <v>25</v>
      </c>
      <c r="J2422">
        <v>246</v>
      </c>
      <c r="K2422"/>
      <c r="N2422" t="s">
        <v>36</v>
      </c>
      <c r="P2422" t="s">
        <v>1081</v>
      </c>
      <c r="Q2422" t="s">
        <v>1073</v>
      </c>
      <c r="R2422" t="s">
        <v>1073</v>
      </c>
      <c r="S2422" t="s">
        <v>1073</v>
      </c>
    </row>
    <row r="2423" spans="1:19" x14ac:dyDescent="0.15">
      <c r="A2423">
        <v>2422</v>
      </c>
      <c r="B2423">
        <v>2015</v>
      </c>
      <c r="C2423" t="s">
        <v>234</v>
      </c>
      <c r="D2423" t="s">
        <v>235</v>
      </c>
      <c r="F2423" t="s">
        <v>23</v>
      </c>
      <c r="G2423" t="s">
        <v>23</v>
      </c>
      <c r="H2423" t="s">
        <v>24</v>
      </c>
      <c r="I2423" t="s">
        <v>547</v>
      </c>
      <c r="J2423">
        <v>166</v>
      </c>
      <c r="K2423"/>
      <c r="N2423" t="s">
        <v>20</v>
      </c>
      <c r="P2423" t="s">
        <v>1081</v>
      </c>
      <c r="Q2423" t="s">
        <v>1073</v>
      </c>
      <c r="R2423" t="s">
        <v>1073</v>
      </c>
      <c r="S2423" t="s">
        <v>1073</v>
      </c>
    </row>
    <row r="2424" spans="1:19" x14ac:dyDescent="0.15">
      <c r="A2424">
        <v>2423</v>
      </c>
      <c r="B2424">
        <v>2015</v>
      </c>
      <c r="C2424" t="s">
        <v>1031</v>
      </c>
      <c r="D2424" t="s">
        <v>1032</v>
      </c>
      <c r="F2424" t="s">
        <v>767</v>
      </c>
      <c r="G2424" t="s">
        <v>48</v>
      </c>
      <c r="H2424" t="s">
        <v>16</v>
      </c>
      <c r="I2424" t="s">
        <v>546</v>
      </c>
      <c r="J2424">
        <v>535</v>
      </c>
      <c r="K2424"/>
      <c r="N2424" t="s">
        <v>20</v>
      </c>
      <c r="P2424" t="s">
        <v>1073</v>
      </c>
      <c r="Q2424" t="s">
        <v>1073</v>
      </c>
      <c r="R2424" t="s">
        <v>1073</v>
      </c>
      <c r="S2424" t="s">
        <v>1094</v>
      </c>
    </row>
    <row r="2425" spans="1:19" x14ac:dyDescent="0.15">
      <c r="A2425">
        <v>2424</v>
      </c>
      <c r="B2425">
        <v>2015</v>
      </c>
      <c r="C2425" t="s">
        <v>94</v>
      </c>
      <c r="D2425" t="s">
        <v>95</v>
      </c>
      <c r="F2425" t="s">
        <v>96</v>
      </c>
      <c r="G2425" t="s">
        <v>48</v>
      </c>
      <c r="H2425" t="s">
        <v>71</v>
      </c>
      <c r="I2425" t="s">
        <v>546</v>
      </c>
      <c r="J2425">
        <v>535</v>
      </c>
      <c r="K2425"/>
      <c r="N2425" t="s">
        <v>36</v>
      </c>
      <c r="P2425" t="s">
        <v>1073</v>
      </c>
      <c r="Q2425" t="s">
        <v>1073</v>
      </c>
      <c r="R2425" t="s">
        <v>1073</v>
      </c>
      <c r="S2425" t="s">
        <v>1094</v>
      </c>
    </row>
    <row r="2426" spans="1:19" x14ac:dyDescent="0.15">
      <c r="A2426">
        <v>2425</v>
      </c>
      <c r="B2426">
        <v>2015</v>
      </c>
      <c r="C2426" t="s">
        <v>45</v>
      </c>
      <c r="D2426" t="s">
        <v>46</v>
      </c>
      <c r="F2426" t="s">
        <v>47</v>
      </c>
      <c r="G2426" t="s">
        <v>48</v>
      </c>
      <c r="H2426" s="6" t="s">
        <v>24</v>
      </c>
      <c r="I2426" t="s">
        <v>547</v>
      </c>
      <c r="J2426">
        <v>520</v>
      </c>
      <c r="K2426"/>
      <c r="N2426" t="s">
        <v>36</v>
      </c>
      <c r="P2426">
        <v>0</v>
      </c>
      <c r="Q2426" t="s">
        <v>1073</v>
      </c>
      <c r="R2426" t="s">
        <v>1073</v>
      </c>
      <c r="S2426" t="s">
        <v>1094</v>
      </c>
    </row>
    <row r="2427" spans="1:19" x14ac:dyDescent="0.15">
      <c r="A2427">
        <v>2426</v>
      </c>
      <c r="B2427">
        <v>2015</v>
      </c>
      <c r="C2427" t="s">
        <v>264</v>
      </c>
      <c r="D2427" t="s">
        <v>168</v>
      </c>
      <c r="F2427" t="s">
        <v>23</v>
      </c>
      <c r="G2427" t="s">
        <v>23</v>
      </c>
      <c r="H2427" t="s">
        <v>71</v>
      </c>
      <c r="I2427" t="s">
        <v>851</v>
      </c>
      <c r="J2427">
        <v>0</v>
      </c>
      <c r="K2427"/>
      <c r="N2427" t="s">
        <v>36</v>
      </c>
      <c r="P2427" t="s">
        <v>1073</v>
      </c>
      <c r="Q2427" t="s">
        <v>1073</v>
      </c>
      <c r="R2427" t="s">
        <v>1073</v>
      </c>
      <c r="S2427" t="s">
        <v>1073</v>
      </c>
    </row>
    <row r="2428" spans="1:19" x14ac:dyDescent="0.15">
      <c r="A2428">
        <v>2427</v>
      </c>
      <c r="B2428">
        <v>2015</v>
      </c>
      <c r="C2428" t="s">
        <v>198</v>
      </c>
      <c r="D2428" t="s">
        <v>185</v>
      </c>
      <c r="F2428" t="s">
        <v>23</v>
      </c>
      <c r="G2428" t="s">
        <v>23</v>
      </c>
      <c r="H2428" t="s">
        <v>24</v>
      </c>
      <c r="I2428" t="s">
        <v>25</v>
      </c>
      <c r="J2428">
        <v>146</v>
      </c>
      <c r="K2428"/>
      <c r="N2428" t="s">
        <v>20</v>
      </c>
      <c r="P2428" t="s">
        <v>1081</v>
      </c>
      <c r="Q2428" t="s">
        <v>1073</v>
      </c>
      <c r="R2428" t="s">
        <v>1073</v>
      </c>
      <c r="S2428" t="s">
        <v>1073</v>
      </c>
    </row>
    <row r="2429" spans="1:19" x14ac:dyDescent="0.15">
      <c r="A2429">
        <v>2428</v>
      </c>
      <c r="B2429">
        <v>2015</v>
      </c>
      <c r="C2429" t="s">
        <v>856</v>
      </c>
      <c r="D2429" t="s">
        <v>284</v>
      </c>
      <c r="F2429" t="s">
        <v>23</v>
      </c>
      <c r="G2429" t="s">
        <v>23</v>
      </c>
      <c r="H2429" t="s">
        <v>71</v>
      </c>
      <c r="I2429" t="s">
        <v>965</v>
      </c>
      <c r="J2429">
        <v>5000</v>
      </c>
      <c r="K2429"/>
      <c r="N2429" t="s">
        <v>36</v>
      </c>
      <c r="P2429" t="s">
        <v>1073</v>
      </c>
      <c r="Q2429" t="s">
        <v>1073</v>
      </c>
      <c r="R2429" t="s">
        <v>1073</v>
      </c>
      <c r="S2429" t="s">
        <v>1073</v>
      </c>
    </row>
    <row r="2430" spans="1:19" x14ac:dyDescent="0.15">
      <c r="A2430">
        <v>2429</v>
      </c>
      <c r="B2430">
        <v>2015</v>
      </c>
      <c r="C2430" t="s">
        <v>970</v>
      </c>
      <c r="D2430" t="s">
        <v>971</v>
      </c>
      <c r="F2430" t="s">
        <v>121</v>
      </c>
      <c r="G2430" t="s">
        <v>43</v>
      </c>
      <c r="H2430" t="s">
        <v>71</v>
      </c>
      <c r="I2430" t="s">
        <v>546</v>
      </c>
      <c r="J2430">
        <v>1335</v>
      </c>
      <c r="K2430"/>
      <c r="N2430" t="s">
        <v>36</v>
      </c>
      <c r="P2430" t="s">
        <v>1073</v>
      </c>
      <c r="Q2430" t="s">
        <v>1073</v>
      </c>
      <c r="R2430" t="s">
        <v>1073</v>
      </c>
      <c r="S2430" t="s">
        <v>1073</v>
      </c>
    </row>
    <row r="2431" spans="1:19" x14ac:dyDescent="0.15">
      <c r="A2431">
        <v>2430</v>
      </c>
      <c r="B2431">
        <v>2015</v>
      </c>
      <c r="C2431" t="s">
        <v>282</v>
      </c>
      <c r="D2431" t="s">
        <v>283</v>
      </c>
      <c r="F2431" t="s">
        <v>23</v>
      </c>
      <c r="G2431" t="s">
        <v>23</v>
      </c>
      <c r="H2431" s="6" t="s">
        <v>24</v>
      </c>
      <c r="I2431" t="s">
        <v>25</v>
      </c>
      <c r="J2431">
        <v>146</v>
      </c>
      <c r="K2431"/>
      <c r="N2431" t="s">
        <v>36</v>
      </c>
      <c r="P2431" t="s">
        <v>1081</v>
      </c>
      <c r="Q2431" t="s">
        <v>1073</v>
      </c>
      <c r="R2431" t="s">
        <v>1073</v>
      </c>
      <c r="S2431" t="s">
        <v>1073</v>
      </c>
    </row>
    <row r="2432" spans="1:19" x14ac:dyDescent="0.15">
      <c r="A2432">
        <v>2431</v>
      </c>
      <c r="B2432">
        <v>2015</v>
      </c>
      <c r="C2432" t="s">
        <v>206</v>
      </c>
      <c r="D2432" t="s">
        <v>223</v>
      </c>
      <c r="F2432" t="s">
        <v>23</v>
      </c>
      <c r="G2432" t="s">
        <v>23</v>
      </c>
      <c r="H2432" t="s">
        <v>24</v>
      </c>
      <c r="I2432" t="s">
        <v>547</v>
      </c>
      <c r="J2432">
        <v>166</v>
      </c>
      <c r="K2432"/>
      <c r="N2432" t="s">
        <v>36</v>
      </c>
      <c r="P2432" t="s">
        <v>1081</v>
      </c>
      <c r="Q2432" t="s">
        <v>1073</v>
      </c>
      <c r="R2432" t="s">
        <v>1073</v>
      </c>
      <c r="S2432" t="s">
        <v>1073</v>
      </c>
    </row>
    <row r="2433" spans="1:19" x14ac:dyDescent="0.15">
      <c r="A2433">
        <v>2432</v>
      </c>
      <c r="B2433">
        <v>2015</v>
      </c>
      <c r="C2433" t="s">
        <v>856</v>
      </c>
      <c r="D2433" t="s">
        <v>284</v>
      </c>
      <c r="F2433" t="s">
        <v>23</v>
      </c>
      <c r="G2433" t="s">
        <v>23</v>
      </c>
      <c r="H2433" t="s">
        <v>71</v>
      </c>
      <c r="I2433" t="s">
        <v>546</v>
      </c>
      <c r="J2433">
        <v>1235</v>
      </c>
      <c r="K2433"/>
      <c r="N2433" t="s">
        <v>36</v>
      </c>
      <c r="P2433" t="s">
        <v>1073</v>
      </c>
      <c r="Q2433" t="s">
        <v>1073</v>
      </c>
      <c r="R2433" t="s">
        <v>1073</v>
      </c>
      <c r="S2433" t="s">
        <v>1073</v>
      </c>
    </row>
    <row r="2434" spans="1:19" x14ac:dyDescent="0.15">
      <c r="A2434">
        <v>2433</v>
      </c>
      <c r="B2434">
        <v>2015</v>
      </c>
      <c r="C2434" t="s">
        <v>282</v>
      </c>
      <c r="D2434" t="s">
        <v>283</v>
      </c>
      <c r="F2434" t="s">
        <v>23</v>
      </c>
      <c r="G2434" t="s">
        <v>23</v>
      </c>
      <c r="H2434" t="s">
        <v>24</v>
      </c>
      <c r="I2434" t="s">
        <v>547</v>
      </c>
      <c r="J2434">
        <v>166</v>
      </c>
      <c r="K2434"/>
      <c r="N2434" t="s">
        <v>36</v>
      </c>
      <c r="P2434" t="s">
        <v>1081</v>
      </c>
      <c r="Q2434" t="s">
        <v>1073</v>
      </c>
      <c r="R2434" t="s">
        <v>1073</v>
      </c>
      <c r="S2434" t="s">
        <v>1073</v>
      </c>
    </row>
    <row r="2435" spans="1:19" x14ac:dyDescent="0.15">
      <c r="A2435">
        <v>2434</v>
      </c>
      <c r="B2435">
        <v>2015</v>
      </c>
      <c r="C2435" t="s">
        <v>163</v>
      </c>
      <c r="D2435" t="s">
        <v>164</v>
      </c>
      <c r="F2435" t="s">
        <v>23</v>
      </c>
      <c r="G2435" t="s">
        <v>23</v>
      </c>
      <c r="H2435" t="s">
        <v>67</v>
      </c>
      <c r="I2435" t="s">
        <v>546</v>
      </c>
      <c r="J2435">
        <v>535</v>
      </c>
      <c r="K2435"/>
      <c r="N2435" t="s">
        <v>20</v>
      </c>
      <c r="P2435" t="s">
        <v>1081</v>
      </c>
      <c r="Q2435" t="s">
        <v>1073</v>
      </c>
      <c r="R2435" t="s">
        <v>1073</v>
      </c>
      <c r="S2435" t="s">
        <v>1073</v>
      </c>
    </row>
    <row r="2436" spans="1:19" x14ac:dyDescent="0.15">
      <c r="A2436">
        <v>2435</v>
      </c>
      <c r="B2436">
        <v>2015</v>
      </c>
      <c r="C2436" t="s">
        <v>272</v>
      </c>
      <c r="D2436" t="s">
        <v>273</v>
      </c>
      <c r="F2436" t="s">
        <v>23</v>
      </c>
      <c r="G2436" t="s">
        <v>23</v>
      </c>
      <c r="H2436" t="s">
        <v>24</v>
      </c>
      <c r="I2436" t="s">
        <v>275</v>
      </c>
      <c r="J2436">
        <v>0</v>
      </c>
      <c r="K2436"/>
      <c r="N2436" t="s">
        <v>36</v>
      </c>
      <c r="P2436" t="s">
        <v>1081</v>
      </c>
      <c r="Q2436" t="s">
        <v>1073</v>
      </c>
      <c r="R2436" t="s">
        <v>1073</v>
      </c>
      <c r="S2436" t="s">
        <v>1073</v>
      </c>
    </row>
    <row r="2437" spans="1:19" x14ac:dyDescent="0.15">
      <c r="A2437">
        <v>2436</v>
      </c>
      <c r="B2437">
        <v>2015</v>
      </c>
      <c r="C2437" t="s">
        <v>674</v>
      </c>
      <c r="D2437" t="s">
        <v>380</v>
      </c>
      <c r="F2437" t="s">
        <v>23</v>
      </c>
      <c r="G2437" t="s">
        <v>23</v>
      </c>
      <c r="H2437" t="s">
        <v>71</v>
      </c>
      <c r="I2437" t="s">
        <v>546</v>
      </c>
      <c r="J2437">
        <v>1235</v>
      </c>
      <c r="K2437"/>
      <c r="N2437" t="s">
        <v>50</v>
      </c>
      <c r="P2437" t="s">
        <v>1073</v>
      </c>
      <c r="Q2437" t="s">
        <v>1073</v>
      </c>
      <c r="R2437" t="s">
        <v>1073</v>
      </c>
      <c r="S2437" t="s">
        <v>1073</v>
      </c>
    </row>
    <row r="2438" spans="1:19" x14ac:dyDescent="0.15">
      <c r="A2438">
        <v>2437</v>
      </c>
      <c r="B2438">
        <v>2015</v>
      </c>
      <c r="C2438" t="s">
        <v>481</v>
      </c>
      <c r="D2438" t="s">
        <v>561</v>
      </c>
      <c r="F2438" t="s">
        <v>23</v>
      </c>
      <c r="G2438" t="s">
        <v>23</v>
      </c>
      <c r="H2438" t="s">
        <v>71</v>
      </c>
      <c r="I2438" t="s">
        <v>546</v>
      </c>
      <c r="J2438">
        <v>1335</v>
      </c>
      <c r="K2438"/>
      <c r="N2438" t="s">
        <v>50</v>
      </c>
      <c r="P2438" t="s">
        <v>1073</v>
      </c>
      <c r="Q2438" t="s">
        <v>1073</v>
      </c>
      <c r="R2438" t="s">
        <v>1073</v>
      </c>
      <c r="S2438" t="s">
        <v>1073</v>
      </c>
    </row>
    <row r="2439" spans="1:19" x14ac:dyDescent="0.15">
      <c r="A2439">
        <v>2438</v>
      </c>
      <c r="B2439">
        <v>2015</v>
      </c>
      <c r="C2439" t="s">
        <v>429</v>
      </c>
      <c r="D2439" t="s">
        <v>430</v>
      </c>
      <c r="F2439" t="s">
        <v>23</v>
      </c>
      <c r="G2439" t="s">
        <v>23</v>
      </c>
      <c r="H2439" t="s">
        <v>63</v>
      </c>
      <c r="I2439" t="s">
        <v>548</v>
      </c>
      <c r="J2439">
        <v>475</v>
      </c>
      <c r="K2439"/>
      <c r="N2439" t="s">
        <v>36</v>
      </c>
      <c r="P2439" t="s">
        <v>1073</v>
      </c>
      <c r="Q2439" t="s">
        <v>1073</v>
      </c>
      <c r="R2439" t="s">
        <v>1073</v>
      </c>
      <c r="S2439" t="s">
        <v>1073</v>
      </c>
    </row>
    <row r="2440" spans="1:19" x14ac:dyDescent="0.15">
      <c r="A2440">
        <v>2439</v>
      </c>
      <c r="B2440">
        <v>2015</v>
      </c>
      <c r="C2440" t="s">
        <v>218</v>
      </c>
      <c r="D2440" t="s">
        <v>219</v>
      </c>
      <c r="F2440" t="s">
        <v>23</v>
      </c>
      <c r="G2440" t="s">
        <v>23</v>
      </c>
      <c r="H2440" t="s">
        <v>24</v>
      </c>
      <c r="I2440" t="s">
        <v>547</v>
      </c>
      <c r="J2440">
        <v>328</v>
      </c>
      <c r="K2440"/>
      <c r="N2440" t="s">
        <v>50</v>
      </c>
      <c r="P2440" t="s">
        <v>1081</v>
      </c>
      <c r="Q2440" t="s">
        <v>1073</v>
      </c>
      <c r="R2440" t="s">
        <v>1073</v>
      </c>
      <c r="S2440" t="s">
        <v>1073</v>
      </c>
    </row>
    <row r="2441" spans="1:19" x14ac:dyDescent="0.15">
      <c r="A2441">
        <v>2440</v>
      </c>
      <c r="B2441">
        <v>2015</v>
      </c>
      <c r="C2441" t="s">
        <v>167</v>
      </c>
      <c r="D2441" t="s">
        <v>168</v>
      </c>
      <c r="F2441" t="s">
        <v>23</v>
      </c>
      <c r="G2441" t="s">
        <v>23</v>
      </c>
      <c r="H2441" t="s">
        <v>16</v>
      </c>
      <c r="I2441" t="s">
        <v>548</v>
      </c>
      <c r="J2441">
        <v>475</v>
      </c>
      <c r="K2441"/>
      <c r="N2441" t="s">
        <v>36</v>
      </c>
      <c r="P2441" t="s">
        <v>1081</v>
      </c>
      <c r="Q2441" t="s">
        <v>1073</v>
      </c>
      <c r="R2441" t="s">
        <v>1073</v>
      </c>
      <c r="S2441" t="s">
        <v>1073</v>
      </c>
    </row>
    <row r="2442" spans="1:19" x14ac:dyDescent="0.15">
      <c r="A2442">
        <v>2441</v>
      </c>
      <c r="B2442">
        <v>2015</v>
      </c>
      <c r="C2442" t="s">
        <v>408</v>
      </c>
      <c r="D2442" t="s">
        <v>261</v>
      </c>
      <c r="F2442" t="s">
        <v>23</v>
      </c>
      <c r="G2442" t="s">
        <v>23</v>
      </c>
      <c r="H2442" t="s">
        <v>24</v>
      </c>
      <c r="I2442" t="s">
        <v>547</v>
      </c>
      <c r="J2442">
        <v>166</v>
      </c>
      <c r="K2442"/>
      <c r="N2442" t="s">
        <v>36</v>
      </c>
      <c r="P2442" t="s">
        <v>1081</v>
      </c>
      <c r="Q2442" t="s">
        <v>1073</v>
      </c>
      <c r="R2442" t="s">
        <v>1073</v>
      </c>
      <c r="S2442" t="s">
        <v>1073</v>
      </c>
    </row>
    <row r="2443" spans="1:19" x14ac:dyDescent="0.15">
      <c r="A2443">
        <v>2442</v>
      </c>
      <c r="B2443">
        <v>2015</v>
      </c>
      <c r="C2443" t="s">
        <v>140</v>
      </c>
      <c r="D2443" t="s">
        <v>298</v>
      </c>
      <c r="F2443" t="s">
        <v>23</v>
      </c>
      <c r="G2443" t="s">
        <v>23</v>
      </c>
      <c r="H2443" s="6" t="s">
        <v>67</v>
      </c>
      <c r="I2443" t="s">
        <v>546</v>
      </c>
      <c r="J2443">
        <v>535</v>
      </c>
      <c r="K2443"/>
      <c r="N2443" t="s">
        <v>36</v>
      </c>
      <c r="P2443" t="s">
        <v>1081</v>
      </c>
      <c r="Q2443" t="s">
        <v>1073</v>
      </c>
      <c r="R2443" t="s">
        <v>1073</v>
      </c>
      <c r="S2443" t="s">
        <v>1073</v>
      </c>
    </row>
    <row r="2444" spans="1:19" x14ac:dyDescent="0.15">
      <c r="A2444">
        <v>2443</v>
      </c>
      <c r="B2444">
        <v>2015</v>
      </c>
      <c r="C2444" t="s">
        <v>948</v>
      </c>
      <c r="D2444" t="s">
        <v>949</v>
      </c>
      <c r="F2444" t="s">
        <v>23</v>
      </c>
      <c r="G2444" t="s">
        <v>23</v>
      </c>
      <c r="H2444" t="s">
        <v>16</v>
      </c>
      <c r="I2444" t="s">
        <v>546</v>
      </c>
      <c r="J2444">
        <v>500</v>
      </c>
      <c r="K2444"/>
      <c r="N2444" t="s">
        <v>20</v>
      </c>
      <c r="P2444" t="s">
        <v>1084</v>
      </c>
      <c r="Q2444" t="s">
        <v>1073</v>
      </c>
      <c r="R2444" t="s">
        <v>1073</v>
      </c>
      <c r="S2444" t="s">
        <v>1073</v>
      </c>
    </row>
    <row r="2445" spans="1:19" x14ac:dyDescent="0.15">
      <c r="A2445">
        <v>2444</v>
      </c>
      <c r="B2445">
        <v>2015</v>
      </c>
      <c r="C2445" t="s">
        <v>1033</v>
      </c>
      <c r="D2445" t="s">
        <v>836</v>
      </c>
      <c r="F2445" t="s">
        <v>74</v>
      </c>
      <c r="G2445" t="s">
        <v>35</v>
      </c>
      <c r="H2445" t="s">
        <v>24</v>
      </c>
      <c r="I2445" t="s">
        <v>547</v>
      </c>
      <c r="J2445">
        <v>670</v>
      </c>
      <c r="K2445"/>
      <c r="N2445" t="s">
        <v>36</v>
      </c>
      <c r="P2445" t="s">
        <v>1073</v>
      </c>
      <c r="Q2445" t="s">
        <v>1073</v>
      </c>
      <c r="R2445" t="s">
        <v>1073</v>
      </c>
      <c r="S2445" t="s">
        <v>1073</v>
      </c>
    </row>
    <row r="2446" spans="1:19" x14ac:dyDescent="0.15">
      <c r="A2446">
        <v>2445</v>
      </c>
      <c r="B2446">
        <v>2015</v>
      </c>
      <c r="C2446" t="s">
        <v>1034</v>
      </c>
      <c r="D2446" t="s">
        <v>863</v>
      </c>
      <c r="F2446" t="s">
        <v>23</v>
      </c>
      <c r="G2446" t="s">
        <v>23</v>
      </c>
      <c r="H2446" s="6" t="s">
        <v>24</v>
      </c>
      <c r="I2446" t="s">
        <v>25</v>
      </c>
      <c r="J2446">
        <v>146</v>
      </c>
      <c r="K2446"/>
      <c r="N2446" t="s">
        <v>36</v>
      </c>
      <c r="P2446" t="s">
        <v>1081</v>
      </c>
      <c r="Q2446" t="s">
        <v>1073</v>
      </c>
      <c r="R2446" t="s">
        <v>1073</v>
      </c>
      <c r="S2446" t="s">
        <v>1073</v>
      </c>
    </row>
    <row r="2447" spans="1:19" x14ac:dyDescent="0.15">
      <c r="A2447">
        <v>2446</v>
      </c>
      <c r="B2447">
        <v>2015</v>
      </c>
      <c r="C2447" t="s">
        <v>414</v>
      </c>
      <c r="D2447" t="s">
        <v>415</v>
      </c>
      <c r="F2447" t="s">
        <v>23</v>
      </c>
      <c r="G2447" t="s">
        <v>23</v>
      </c>
      <c r="H2447" t="s">
        <v>71</v>
      </c>
      <c r="I2447" t="s">
        <v>988</v>
      </c>
      <c r="J2447">
        <v>2650</v>
      </c>
      <c r="K2447"/>
      <c r="N2447" t="s">
        <v>36</v>
      </c>
      <c r="P2447" t="s">
        <v>1073</v>
      </c>
      <c r="Q2447" t="s">
        <v>1073</v>
      </c>
      <c r="R2447" t="s">
        <v>1073</v>
      </c>
      <c r="S2447" t="s">
        <v>1073</v>
      </c>
    </row>
    <row r="2448" spans="1:19" x14ac:dyDescent="0.15">
      <c r="A2448">
        <v>2447</v>
      </c>
      <c r="B2448">
        <v>2015</v>
      </c>
      <c r="C2448" t="s">
        <v>505</v>
      </c>
      <c r="D2448" t="s">
        <v>219</v>
      </c>
      <c r="F2448" t="s">
        <v>23</v>
      </c>
      <c r="G2448" t="s">
        <v>23</v>
      </c>
      <c r="H2448" s="6" t="s">
        <v>67</v>
      </c>
      <c r="I2448" t="s">
        <v>546</v>
      </c>
      <c r="J2448">
        <v>635</v>
      </c>
      <c r="K2448"/>
      <c r="N2448" t="s">
        <v>20</v>
      </c>
      <c r="P2448">
        <v>0</v>
      </c>
      <c r="Q2448" t="s">
        <v>1073</v>
      </c>
      <c r="R2448" t="s">
        <v>1073</v>
      </c>
      <c r="S2448" t="s">
        <v>1073</v>
      </c>
    </row>
    <row r="2449" spans="1:19" x14ac:dyDescent="0.15">
      <c r="A2449">
        <v>2448</v>
      </c>
      <c r="B2449">
        <v>2015</v>
      </c>
      <c r="C2449" t="s">
        <v>678</v>
      </c>
      <c r="D2449" t="s">
        <v>571</v>
      </c>
      <c r="F2449" t="s">
        <v>23</v>
      </c>
      <c r="G2449" t="s">
        <v>23</v>
      </c>
      <c r="H2449" t="s">
        <v>71</v>
      </c>
      <c r="I2449" t="s">
        <v>546</v>
      </c>
      <c r="J2449">
        <v>1735</v>
      </c>
      <c r="K2449"/>
      <c r="N2449" t="s">
        <v>36</v>
      </c>
      <c r="P2449" t="s">
        <v>1073</v>
      </c>
      <c r="Q2449" t="s">
        <v>1073</v>
      </c>
      <c r="R2449" t="s">
        <v>1073</v>
      </c>
      <c r="S2449" t="s">
        <v>1073</v>
      </c>
    </row>
    <row r="2450" spans="1:19" x14ac:dyDescent="0.15">
      <c r="A2450">
        <v>2449</v>
      </c>
      <c r="B2450">
        <v>2015</v>
      </c>
      <c r="C2450" t="s">
        <v>243</v>
      </c>
      <c r="D2450" t="s">
        <v>244</v>
      </c>
      <c r="F2450" t="s">
        <v>136</v>
      </c>
      <c r="G2450" t="s">
        <v>43</v>
      </c>
      <c r="H2450" t="s">
        <v>16</v>
      </c>
      <c r="I2450" t="s">
        <v>546</v>
      </c>
      <c r="J2450">
        <v>535</v>
      </c>
      <c r="K2450"/>
      <c r="N2450" t="s">
        <v>36</v>
      </c>
      <c r="P2450">
        <v>0</v>
      </c>
      <c r="Q2450" t="s">
        <v>1073</v>
      </c>
      <c r="R2450" t="s">
        <v>1073</v>
      </c>
      <c r="S2450" t="s">
        <v>1094</v>
      </c>
    </row>
    <row r="2451" spans="1:19" x14ac:dyDescent="0.15">
      <c r="A2451">
        <v>2450</v>
      </c>
      <c r="B2451">
        <v>2015</v>
      </c>
      <c r="C2451" t="s">
        <v>1035</v>
      </c>
      <c r="D2451" t="s">
        <v>1036</v>
      </c>
      <c r="F2451" t="s">
        <v>23</v>
      </c>
      <c r="G2451" t="s">
        <v>23</v>
      </c>
      <c r="H2451" t="s">
        <v>24</v>
      </c>
      <c r="I2451" t="s">
        <v>547</v>
      </c>
      <c r="J2451">
        <v>166</v>
      </c>
      <c r="K2451"/>
      <c r="N2451" t="s">
        <v>36</v>
      </c>
      <c r="P2451" t="s">
        <v>1081</v>
      </c>
      <c r="Q2451" t="s">
        <v>1073</v>
      </c>
      <c r="R2451" t="s">
        <v>1073</v>
      </c>
      <c r="S2451" t="s">
        <v>1073</v>
      </c>
    </row>
    <row r="2452" spans="1:19" x14ac:dyDescent="0.15">
      <c r="A2452">
        <v>2451</v>
      </c>
      <c r="B2452">
        <v>2015</v>
      </c>
      <c r="C2452" t="s">
        <v>481</v>
      </c>
      <c r="D2452" t="s">
        <v>561</v>
      </c>
      <c r="F2452" t="s">
        <v>23</v>
      </c>
      <c r="G2452" t="s">
        <v>23</v>
      </c>
      <c r="H2452" t="s">
        <v>71</v>
      </c>
      <c r="I2452" t="s">
        <v>546</v>
      </c>
      <c r="J2452">
        <v>1335</v>
      </c>
      <c r="K2452"/>
      <c r="N2452" t="s">
        <v>36</v>
      </c>
      <c r="P2452" t="s">
        <v>1073</v>
      </c>
      <c r="Q2452" t="s">
        <v>1073</v>
      </c>
      <c r="R2452" t="s">
        <v>1073</v>
      </c>
      <c r="S2452" t="s">
        <v>1073</v>
      </c>
    </row>
    <row r="2453" spans="1:19" x14ac:dyDescent="0.15">
      <c r="A2453">
        <v>2452</v>
      </c>
      <c r="B2453">
        <v>2015</v>
      </c>
      <c r="C2453" t="s">
        <v>738</v>
      </c>
      <c r="D2453" t="s">
        <v>739</v>
      </c>
      <c r="F2453" t="s">
        <v>23</v>
      </c>
      <c r="G2453" t="s">
        <v>23</v>
      </c>
      <c r="H2453" t="s">
        <v>63</v>
      </c>
      <c r="I2453" t="s">
        <v>548</v>
      </c>
      <c r="J2453">
        <v>475</v>
      </c>
      <c r="K2453"/>
      <c r="N2453" t="s">
        <v>36</v>
      </c>
      <c r="P2453" t="s">
        <v>1073</v>
      </c>
      <c r="Q2453" t="s">
        <v>1073</v>
      </c>
      <c r="R2453" t="s">
        <v>1073</v>
      </c>
      <c r="S2453" t="s">
        <v>1073</v>
      </c>
    </row>
    <row r="2454" spans="1:19" x14ac:dyDescent="0.15">
      <c r="A2454">
        <v>2453</v>
      </c>
      <c r="B2454">
        <v>2015</v>
      </c>
      <c r="C2454" t="s">
        <v>932</v>
      </c>
      <c r="D2454" t="s">
        <v>933</v>
      </c>
      <c r="F2454" t="s">
        <v>121</v>
      </c>
      <c r="G2454" t="s">
        <v>43</v>
      </c>
      <c r="H2454" s="6" t="s">
        <v>24</v>
      </c>
      <c r="I2454" t="s">
        <v>547</v>
      </c>
      <c r="J2454">
        <v>270</v>
      </c>
      <c r="K2454"/>
      <c r="N2454" t="s">
        <v>36</v>
      </c>
      <c r="P2454" t="s">
        <v>1073</v>
      </c>
      <c r="Q2454" t="s">
        <v>1073</v>
      </c>
      <c r="R2454" t="s">
        <v>1073</v>
      </c>
      <c r="S2454" t="s">
        <v>1073</v>
      </c>
    </row>
    <row r="2455" spans="1:19" x14ac:dyDescent="0.15">
      <c r="A2455">
        <v>2454</v>
      </c>
      <c r="B2455">
        <v>2015</v>
      </c>
      <c r="C2455" t="s">
        <v>822</v>
      </c>
      <c r="D2455" t="s">
        <v>823</v>
      </c>
      <c r="F2455" t="s">
        <v>23</v>
      </c>
      <c r="G2455" t="s">
        <v>23</v>
      </c>
      <c r="H2455" t="s">
        <v>71</v>
      </c>
      <c r="I2455" t="s">
        <v>548</v>
      </c>
      <c r="J2455">
        <v>475</v>
      </c>
      <c r="K2455"/>
      <c r="N2455" t="s">
        <v>36</v>
      </c>
      <c r="P2455" t="s">
        <v>1073</v>
      </c>
      <c r="Q2455" t="s">
        <v>1073</v>
      </c>
      <c r="R2455" t="s">
        <v>1073</v>
      </c>
      <c r="S2455" t="s">
        <v>1073</v>
      </c>
    </row>
    <row r="2456" spans="1:19" x14ac:dyDescent="0.15">
      <c r="A2456">
        <v>2455</v>
      </c>
      <c r="B2456">
        <v>2015</v>
      </c>
      <c r="C2456" t="s">
        <v>282</v>
      </c>
      <c r="D2456" t="s">
        <v>283</v>
      </c>
      <c r="F2456" t="s">
        <v>23</v>
      </c>
      <c r="G2456" t="s">
        <v>23</v>
      </c>
      <c r="H2456" t="s">
        <v>24</v>
      </c>
      <c r="I2456" t="s">
        <v>25</v>
      </c>
      <c r="J2456">
        <v>146</v>
      </c>
      <c r="K2456"/>
      <c r="N2456" t="s">
        <v>36</v>
      </c>
      <c r="P2456" t="s">
        <v>1081</v>
      </c>
      <c r="Q2456" t="s">
        <v>1073</v>
      </c>
      <c r="R2456" t="s">
        <v>1073</v>
      </c>
      <c r="S2456" t="s">
        <v>1073</v>
      </c>
    </row>
    <row r="2457" spans="1:19" x14ac:dyDescent="0.15">
      <c r="A2457">
        <v>2456</v>
      </c>
      <c r="B2457">
        <v>2015</v>
      </c>
      <c r="C2457" t="s">
        <v>321</v>
      </c>
      <c r="D2457" t="s">
        <v>277</v>
      </c>
      <c r="E2457" t="s">
        <v>322</v>
      </c>
      <c r="F2457" t="s">
        <v>23</v>
      </c>
      <c r="G2457" t="s">
        <v>23</v>
      </c>
      <c r="H2457" t="s">
        <v>24</v>
      </c>
      <c r="I2457" t="s">
        <v>547</v>
      </c>
      <c r="J2457">
        <v>166</v>
      </c>
      <c r="K2457"/>
      <c r="N2457" t="s">
        <v>20</v>
      </c>
      <c r="P2457" t="s">
        <v>1084</v>
      </c>
      <c r="Q2457" t="s">
        <v>1073</v>
      </c>
      <c r="R2457" t="s">
        <v>1073</v>
      </c>
      <c r="S2457" t="s">
        <v>1073</v>
      </c>
    </row>
    <row r="2458" spans="1:19" x14ac:dyDescent="0.15">
      <c r="A2458">
        <v>2457</v>
      </c>
      <c r="B2458">
        <v>2015</v>
      </c>
      <c r="C2458" t="s">
        <v>130</v>
      </c>
      <c r="D2458" t="s">
        <v>715</v>
      </c>
      <c r="F2458" t="s">
        <v>23</v>
      </c>
      <c r="G2458" t="s">
        <v>23</v>
      </c>
      <c r="H2458" t="s">
        <v>71</v>
      </c>
      <c r="I2458" t="s">
        <v>548</v>
      </c>
      <c r="J2458">
        <v>975</v>
      </c>
      <c r="K2458"/>
      <c r="N2458" t="s">
        <v>36</v>
      </c>
      <c r="P2458" t="s">
        <v>1073</v>
      </c>
      <c r="Q2458" t="s">
        <v>1073</v>
      </c>
      <c r="R2458" t="s">
        <v>1073</v>
      </c>
      <c r="S2458" t="s">
        <v>1073</v>
      </c>
    </row>
    <row r="2459" spans="1:19" x14ac:dyDescent="0.15">
      <c r="A2459">
        <v>2458</v>
      </c>
      <c r="B2459">
        <v>2015</v>
      </c>
      <c r="C2459" t="s">
        <v>45</v>
      </c>
      <c r="D2459" t="s">
        <v>46</v>
      </c>
      <c r="F2459" t="s">
        <v>47</v>
      </c>
      <c r="G2459" t="s">
        <v>48</v>
      </c>
      <c r="H2459" t="s">
        <v>71</v>
      </c>
      <c r="I2459" t="s">
        <v>25</v>
      </c>
      <c r="J2459">
        <v>350</v>
      </c>
      <c r="K2459"/>
      <c r="N2459" t="s">
        <v>36</v>
      </c>
      <c r="P2459">
        <v>0</v>
      </c>
      <c r="Q2459" t="s">
        <v>1073</v>
      </c>
      <c r="R2459" t="s">
        <v>1073</v>
      </c>
      <c r="S2459" t="s">
        <v>1094</v>
      </c>
    </row>
    <row r="2460" spans="1:19" x14ac:dyDescent="0.15">
      <c r="A2460">
        <v>2459</v>
      </c>
      <c r="B2460">
        <v>2015</v>
      </c>
      <c r="C2460" t="s">
        <v>45</v>
      </c>
      <c r="D2460" t="s">
        <v>46</v>
      </c>
      <c r="F2460" t="s">
        <v>47</v>
      </c>
      <c r="G2460" t="s">
        <v>48</v>
      </c>
      <c r="H2460" t="s">
        <v>24</v>
      </c>
      <c r="I2460" t="s">
        <v>547</v>
      </c>
      <c r="J2460">
        <v>270</v>
      </c>
      <c r="K2460"/>
      <c r="N2460" t="s">
        <v>36</v>
      </c>
      <c r="P2460">
        <v>0</v>
      </c>
      <c r="Q2460" t="s">
        <v>1073</v>
      </c>
      <c r="R2460" t="s">
        <v>1073</v>
      </c>
      <c r="S2460" t="s">
        <v>1094</v>
      </c>
    </row>
    <row r="2461" spans="1:19" x14ac:dyDescent="0.15">
      <c r="A2461">
        <v>2460</v>
      </c>
      <c r="B2461">
        <v>2015</v>
      </c>
      <c r="C2461" t="s">
        <v>126</v>
      </c>
      <c r="D2461" t="s">
        <v>233</v>
      </c>
      <c r="F2461" t="s">
        <v>96</v>
      </c>
      <c r="G2461" t="s">
        <v>48</v>
      </c>
      <c r="H2461" t="s">
        <v>24</v>
      </c>
      <c r="I2461" t="s">
        <v>547</v>
      </c>
      <c r="J2461">
        <v>520</v>
      </c>
      <c r="K2461"/>
      <c r="N2461" t="s">
        <v>36</v>
      </c>
      <c r="P2461">
        <v>0</v>
      </c>
      <c r="Q2461" t="s">
        <v>1073</v>
      </c>
      <c r="R2461" t="s">
        <v>1073</v>
      </c>
      <c r="S2461" t="s">
        <v>1094</v>
      </c>
    </row>
    <row r="2462" spans="1:19" x14ac:dyDescent="0.15">
      <c r="A2462">
        <v>2461</v>
      </c>
      <c r="B2462">
        <v>2015</v>
      </c>
      <c r="C2462" t="s">
        <v>1037</v>
      </c>
      <c r="D2462" t="s">
        <v>1038</v>
      </c>
      <c r="F2462" t="s">
        <v>23</v>
      </c>
      <c r="G2462" t="s">
        <v>23</v>
      </c>
      <c r="H2462" t="s">
        <v>71</v>
      </c>
      <c r="I2462" t="s">
        <v>546</v>
      </c>
      <c r="J2462">
        <v>535</v>
      </c>
      <c r="K2462"/>
      <c r="N2462" t="s">
        <v>36</v>
      </c>
      <c r="P2462" t="s">
        <v>1073</v>
      </c>
      <c r="Q2462" t="s">
        <v>1073</v>
      </c>
      <c r="R2462" t="s">
        <v>1073</v>
      </c>
      <c r="S2462" t="s">
        <v>1073</v>
      </c>
    </row>
    <row r="2463" spans="1:19" x14ac:dyDescent="0.15">
      <c r="A2463">
        <v>2462</v>
      </c>
      <c r="B2463">
        <v>2015</v>
      </c>
      <c r="C2463" t="s">
        <v>167</v>
      </c>
      <c r="D2463" t="s">
        <v>168</v>
      </c>
      <c r="F2463" t="s">
        <v>23</v>
      </c>
      <c r="G2463" t="s">
        <v>23</v>
      </c>
      <c r="H2463" s="6" t="s">
        <v>67</v>
      </c>
      <c r="I2463" t="s">
        <v>547</v>
      </c>
      <c r="J2463">
        <v>266</v>
      </c>
      <c r="K2463"/>
      <c r="N2463" t="s">
        <v>36</v>
      </c>
      <c r="P2463" t="s">
        <v>1081</v>
      </c>
      <c r="Q2463" t="s">
        <v>1073</v>
      </c>
      <c r="R2463" t="s">
        <v>1073</v>
      </c>
      <c r="S2463" t="s">
        <v>1073</v>
      </c>
    </row>
    <row r="2464" spans="1:19" x14ac:dyDescent="0.15">
      <c r="A2464">
        <v>2463</v>
      </c>
      <c r="B2464">
        <v>2015</v>
      </c>
      <c r="C2464" t="s">
        <v>958</v>
      </c>
      <c r="D2464" t="s">
        <v>959</v>
      </c>
      <c r="F2464" t="s">
        <v>23</v>
      </c>
      <c r="G2464" t="s">
        <v>23</v>
      </c>
      <c r="H2464" s="6" t="s">
        <v>24</v>
      </c>
      <c r="I2464" t="s">
        <v>547</v>
      </c>
      <c r="J2464">
        <v>566</v>
      </c>
      <c r="K2464"/>
      <c r="N2464" t="s">
        <v>20</v>
      </c>
      <c r="P2464" t="s">
        <v>1081</v>
      </c>
      <c r="Q2464" t="s">
        <v>1073</v>
      </c>
      <c r="R2464" t="s">
        <v>1073</v>
      </c>
      <c r="S2464" t="s">
        <v>1073</v>
      </c>
    </row>
    <row r="2465" spans="1:19" x14ac:dyDescent="0.15">
      <c r="A2465">
        <v>2464</v>
      </c>
      <c r="B2465">
        <v>2015</v>
      </c>
      <c r="C2465" t="s">
        <v>574</v>
      </c>
      <c r="D2465" t="s">
        <v>1039</v>
      </c>
      <c r="F2465" t="s">
        <v>23</v>
      </c>
      <c r="G2465" t="s">
        <v>23</v>
      </c>
      <c r="H2465" t="s">
        <v>71</v>
      </c>
      <c r="I2465" t="s">
        <v>546</v>
      </c>
      <c r="J2465">
        <v>1335</v>
      </c>
      <c r="K2465"/>
      <c r="N2465" t="s">
        <v>36</v>
      </c>
      <c r="P2465" t="s">
        <v>1073</v>
      </c>
      <c r="Q2465" t="s">
        <v>1073</v>
      </c>
      <c r="R2465" t="s">
        <v>1073</v>
      </c>
      <c r="S2465" t="s">
        <v>1073</v>
      </c>
    </row>
    <row r="2466" spans="1:19" x14ac:dyDescent="0.15">
      <c r="A2466">
        <v>2465</v>
      </c>
      <c r="B2466">
        <v>2015</v>
      </c>
      <c r="C2466" t="s">
        <v>828</v>
      </c>
      <c r="D2466" t="s">
        <v>829</v>
      </c>
      <c r="F2466" t="s">
        <v>23</v>
      </c>
      <c r="G2466" t="s">
        <v>23</v>
      </c>
      <c r="H2466" t="s">
        <v>16</v>
      </c>
      <c r="I2466" t="s">
        <v>548</v>
      </c>
      <c r="J2466">
        <v>475</v>
      </c>
      <c r="K2466"/>
      <c r="N2466" t="s">
        <v>20</v>
      </c>
      <c r="P2466" t="s">
        <v>1085</v>
      </c>
      <c r="Q2466" t="s">
        <v>1082</v>
      </c>
      <c r="R2466" t="s">
        <v>1083</v>
      </c>
      <c r="S2466" t="s">
        <v>1073</v>
      </c>
    </row>
    <row r="2467" spans="1:19" x14ac:dyDescent="0.15">
      <c r="A2467">
        <v>2466</v>
      </c>
      <c r="B2467">
        <v>2015</v>
      </c>
      <c r="C2467" t="s">
        <v>321</v>
      </c>
      <c r="D2467" t="s">
        <v>432</v>
      </c>
      <c r="F2467" t="s">
        <v>23</v>
      </c>
      <c r="G2467" t="s">
        <v>23</v>
      </c>
      <c r="H2467" t="s">
        <v>16</v>
      </c>
      <c r="I2467" t="s">
        <v>546</v>
      </c>
      <c r="J2467">
        <v>535</v>
      </c>
      <c r="K2467"/>
      <c r="N2467" t="s">
        <v>36</v>
      </c>
      <c r="P2467" t="s">
        <v>1084</v>
      </c>
      <c r="Q2467" t="s">
        <v>1073</v>
      </c>
      <c r="R2467" t="s">
        <v>1073</v>
      </c>
      <c r="S2467" t="s">
        <v>1073</v>
      </c>
    </row>
    <row r="2468" spans="1:19" x14ac:dyDescent="0.15">
      <c r="A2468">
        <v>2467</v>
      </c>
      <c r="B2468">
        <v>2015</v>
      </c>
      <c r="C2468" t="s">
        <v>270</v>
      </c>
      <c r="D2468" t="s">
        <v>284</v>
      </c>
      <c r="F2468" t="s">
        <v>23</v>
      </c>
      <c r="G2468" t="s">
        <v>23</v>
      </c>
      <c r="H2468" t="s">
        <v>71</v>
      </c>
      <c r="I2468" t="s">
        <v>354</v>
      </c>
      <c r="J2468">
        <v>0</v>
      </c>
      <c r="K2468"/>
      <c r="N2468" t="s">
        <v>36</v>
      </c>
      <c r="P2468" t="s">
        <v>1073</v>
      </c>
      <c r="Q2468" t="s">
        <v>1073</v>
      </c>
      <c r="R2468" t="s">
        <v>1073</v>
      </c>
      <c r="S2468" t="s">
        <v>1073</v>
      </c>
    </row>
    <row r="2469" spans="1:19" x14ac:dyDescent="0.15">
      <c r="A2469">
        <v>2468</v>
      </c>
      <c r="B2469">
        <v>2015</v>
      </c>
      <c r="C2469" t="s">
        <v>1040</v>
      </c>
      <c r="D2469" t="s">
        <v>849</v>
      </c>
      <c r="F2469" t="s">
        <v>23</v>
      </c>
      <c r="G2469" t="s">
        <v>23</v>
      </c>
      <c r="H2469" t="s">
        <v>24</v>
      </c>
      <c r="I2469" t="s">
        <v>547</v>
      </c>
      <c r="J2469">
        <v>166</v>
      </c>
      <c r="K2469"/>
      <c r="N2469" t="s">
        <v>36</v>
      </c>
      <c r="P2469" t="s">
        <v>1081</v>
      </c>
      <c r="Q2469" t="s">
        <v>1073</v>
      </c>
      <c r="R2469" t="s">
        <v>1073</v>
      </c>
      <c r="S2469" t="s">
        <v>1073</v>
      </c>
    </row>
    <row r="2470" spans="1:19" x14ac:dyDescent="0.15">
      <c r="A2470">
        <v>2469</v>
      </c>
      <c r="B2470">
        <v>2015</v>
      </c>
      <c r="C2470" t="s">
        <v>456</v>
      </c>
      <c r="D2470" t="s">
        <v>146</v>
      </c>
      <c r="F2470" t="s">
        <v>23</v>
      </c>
      <c r="G2470" t="s">
        <v>23</v>
      </c>
      <c r="H2470" t="s">
        <v>16</v>
      </c>
      <c r="I2470" t="s">
        <v>546</v>
      </c>
      <c r="J2470">
        <v>535</v>
      </c>
      <c r="K2470"/>
      <c r="N2470" t="s">
        <v>36</v>
      </c>
      <c r="P2470" t="s">
        <v>1081</v>
      </c>
      <c r="Q2470" t="s">
        <v>1073</v>
      </c>
      <c r="R2470" t="s">
        <v>1073</v>
      </c>
      <c r="S2470" t="s">
        <v>1073</v>
      </c>
    </row>
    <row r="2471" spans="1:19" x14ac:dyDescent="0.15">
      <c r="A2471">
        <v>2470</v>
      </c>
      <c r="B2471">
        <v>2015</v>
      </c>
      <c r="C2471" t="s">
        <v>1041</v>
      </c>
      <c r="D2471" t="s">
        <v>1042</v>
      </c>
      <c r="F2471" t="s">
        <v>403</v>
      </c>
      <c r="G2471" t="s">
        <v>35</v>
      </c>
      <c r="H2471" t="s">
        <v>16</v>
      </c>
      <c r="I2471" t="s">
        <v>546</v>
      </c>
      <c r="J2471">
        <v>564</v>
      </c>
      <c r="K2471"/>
      <c r="N2471" t="s">
        <v>36</v>
      </c>
      <c r="P2471" t="s">
        <v>1073</v>
      </c>
      <c r="Q2471" t="s">
        <v>1073</v>
      </c>
      <c r="R2471" t="s">
        <v>1073</v>
      </c>
      <c r="S2471" t="s">
        <v>1073</v>
      </c>
    </row>
    <row r="2472" spans="1:19" x14ac:dyDescent="0.15">
      <c r="A2472">
        <v>2471</v>
      </c>
      <c r="B2472">
        <v>2015</v>
      </c>
      <c r="C2472" t="s">
        <v>1043</v>
      </c>
      <c r="F2472" t="s">
        <v>360</v>
      </c>
      <c r="G2472" t="s">
        <v>43</v>
      </c>
      <c r="H2472" t="s">
        <v>24</v>
      </c>
      <c r="I2472" t="s">
        <v>275</v>
      </c>
      <c r="J2472">
        <v>0</v>
      </c>
      <c r="K2472"/>
      <c r="N2472" t="s">
        <v>36</v>
      </c>
      <c r="P2472" t="s">
        <v>1073</v>
      </c>
      <c r="Q2472" t="s">
        <v>1073</v>
      </c>
      <c r="R2472" t="s">
        <v>1073</v>
      </c>
      <c r="S2472" t="s">
        <v>1094</v>
      </c>
    </row>
    <row r="2473" spans="1:19" x14ac:dyDescent="0.15">
      <c r="A2473">
        <v>2472</v>
      </c>
      <c r="B2473">
        <v>2015</v>
      </c>
      <c r="C2473" t="s">
        <v>1044</v>
      </c>
      <c r="D2473" t="s">
        <v>101</v>
      </c>
      <c r="F2473" t="s">
        <v>23</v>
      </c>
      <c r="G2473" t="s">
        <v>23</v>
      </c>
      <c r="H2473" s="6" t="s">
        <v>54</v>
      </c>
      <c r="I2473" t="s">
        <v>1018</v>
      </c>
      <c r="J2473">
        <v>1000</v>
      </c>
      <c r="K2473"/>
      <c r="N2473" t="s">
        <v>50</v>
      </c>
      <c r="P2473" t="s">
        <v>1081</v>
      </c>
      <c r="Q2473" t="s">
        <v>1073</v>
      </c>
      <c r="R2473" t="s">
        <v>1073</v>
      </c>
      <c r="S2473" t="s">
        <v>1073</v>
      </c>
    </row>
    <row r="2474" spans="1:19" x14ac:dyDescent="0.15">
      <c r="A2474">
        <v>2473</v>
      </c>
      <c r="B2474">
        <v>2015</v>
      </c>
      <c r="C2474" t="s">
        <v>1045</v>
      </c>
      <c r="D2474" t="s">
        <v>1046</v>
      </c>
      <c r="F2474" t="s">
        <v>23</v>
      </c>
      <c r="G2474" t="s">
        <v>23</v>
      </c>
      <c r="H2474" s="6" t="s">
        <v>49</v>
      </c>
      <c r="I2474" t="s">
        <v>546</v>
      </c>
      <c r="J2474">
        <v>535</v>
      </c>
      <c r="K2474"/>
      <c r="N2474" t="s">
        <v>36</v>
      </c>
      <c r="P2474" t="s">
        <v>1081</v>
      </c>
      <c r="Q2474" t="s">
        <v>1073</v>
      </c>
      <c r="R2474" t="s">
        <v>1073</v>
      </c>
      <c r="S2474" t="s">
        <v>1073</v>
      </c>
    </row>
    <row r="2475" spans="1:19" x14ac:dyDescent="0.15">
      <c r="A2475">
        <v>2474</v>
      </c>
      <c r="B2475">
        <v>2015</v>
      </c>
      <c r="C2475" t="s">
        <v>75</v>
      </c>
      <c r="D2475" t="s">
        <v>76</v>
      </c>
      <c r="F2475" t="s">
        <v>23</v>
      </c>
      <c r="G2475" t="s">
        <v>23</v>
      </c>
      <c r="H2475" t="s">
        <v>24</v>
      </c>
      <c r="I2475" t="s">
        <v>547</v>
      </c>
      <c r="J2475">
        <v>270</v>
      </c>
      <c r="K2475"/>
      <c r="N2475" t="s">
        <v>36</v>
      </c>
      <c r="P2475" t="s">
        <v>1081</v>
      </c>
      <c r="Q2475" t="s">
        <v>1073</v>
      </c>
      <c r="R2475" t="s">
        <v>1073</v>
      </c>
      <c r="S2475" t="s">
        <v>1073</v>
      </c>
    </row>
    <row r="2476" spans="1:19" x14ac:dyDescent="0.15">
      <c r="A2476">
        <v>2475</v>
      </c>
      <c r="B2476">
        <v>2015</v>
      </c>
      <c r="C2476" t="s">
        <v>1047</v>
      </c>
      <c r="D2476" t="s">
        <v>1048</v>
      </c>
      <c r="F2476" t="s">
        <v>136</v>
      </c>
      <c r="G2476" t="s">
        <v>43</v>
      </c>
      <c r="H2476" t="s">
        <v>71</v>
      </c>
      <c r="I2476" t="s">
        <v>546</v>
      </c>
      <c r="J2476">
        <v>1335</v>
      </c>
      <c r="K2476"/>
      <c r="N2476" t="s">
        <v>36</v>
      </c>
      <c r="P2476" t="s">
        <v>1073</v>
      </c>
      <c r="Q2476" t="s">
        <v>1073</v>
      </c>
      <c r="R2476" t="s">
        <v>1073</v>
      </c>
      <c r="S2476" t="s">
        <v>1094</v>
      </c>
    </row>
    <row r="2477" spans="1:19" x14ac:dyDescent="0.15">
      <c r="A2477">
        <v>2476</v>
      </c>
      <c r="B2477">
        <v>2015</v>
      </c>
      <c r="C2477" t="s">
        <v>518</v>
      </c>
      <c r="D2477" t="s">
        <v>286</v>
      </c>
      <c r="F2477" t="s">
        <v>23</v>
      </c>
      <c r="G2477" t="s">
        <v>23</v>
      </c>
      <c r="H2477" t="s">
        <v>63</v>
      </c>
      <c r="I2477" t="s">
        <v>548</v>
      </c>
      <c r="J2477">
        <v>475</v>
      </c>
      <c r="K2477"/>
      <c r="N2477" t="s">
        <v>36</v>
      </c>
      <c r="P2477" t="s">
        <v>1073</v>
      </c>
      <c r="Q2477" t="s">
        <v>1073</v>
      </c>
      <c r="R2477" t="s">
        <v>1073</v>
      </c>
      <c r="S2477" t="s">
        <v>1073</v>
      </c>
    </row>
    <row r="2478" spans="1:19" x14ac:dyDescent="0.15">
      <c r="A2478">
        <v>2477</v>
      </c>
      <c r="B2478">
        <v>2015</v>
      </c>
      <c r="C2478" t="s">
        <v>321</v>
      </c>
      <c r="D2478" t="s">
        <v>277</v>
      </c>
      <c r="F2478" t="s">
        <v>23</v>
      </c>
      <c r="G2478" t="s">
        <v>23</v>
      </c>
      <c r="H2478" t="s">
        <v>16</v>
      </c>
      <c r="I2478" t="s">
        <v>546</v>
      </c>
      <c r="J2478">
        <v>535</v>
      </c>
      <c r="K2478"/>
      <c r="N2478" t="s">
        <v>36</v>
      </c>
      <c r="P2478" t="s">
        <v>1084</v>
      </c>
      <c r="Q2478" t="s">
        <v>1073</v>
      </c>
      <c r="R2478" t="s">
        <v>1073</v>
      </c>
      <c r="S2478" t="s">
        <v>1073</v>
      </c>
    </row>
    <row r="2479" spans="1:19" x14ac:dyDescent="0.15">
      <c r="A2479">
        <v>2478</v>
      </c>
      <c r="B2479">
        <v>2015</v>
      </c>
      <c r="C2479" t="s">
        <v>304</v>
      </c>
      <c r="D2479" t="s">
        <v>305</v>
      </c>
      <c r="F2479" t="s">
        <v>23</v>
      </c>
      <c r="G2479" t="s">
        <v>23</v>
      </c>
      <c r="H2479" s="6" t="s">
        <v>24</v>
      </c>
      <c r="I2479" t="s">
        <v>547</v>
      </c>
      <c r="J2479">
        <v>270</v>
      </c>
      <c r="K2479"/>
      <c r="N2479" t="s">
        <v>20</v>
      </c>
      <c r="P2479" t="s">
        <v>1084</v>
      </c>
      <c r="Q2479" t="s">
        <v>1073</v>
      </c>
      <c r="R2479" t="s">
        <v>1073</v>
      </c>
      <c r="S2479" t="s">
        <v>1073</v>
      </c>
    </row>
    <row r="2480" spans="1:19" x14ac:dyDescent="0.15">
      <c r="A2480">
        <v>2479</v>
      </c>
      <c r="B2480">
        <v>2015</v>
      </c>
      <c r="C2480" t="s">
        <v>867</v>
      </c>
      <c r="D2480" t="s">
        <v>645</v>
      </c>
      <c r="F2480" t="s">
        <v>23</v>
      </c>
      <c r="G2480" t="s">
        <v>23</v>
      </c>
      <c r="H2480" t="s">
        <v>24</v>
      </c>
      <c r="I2480" t="s">
        <v>547</v>
      </c>
      <c r="J2480">
        <v>246</v>
      </c>
      <c r="K2480"/>
      <c r="N2480" t="s">
        <v>36</v>
      </c>
      <c r="P2480" t="s">
        <v>1081</v>
      </c>
      <c r="Q2480" t="s">
        <v>1073</v>
      </c>
      <c r="R2480" t="s">
        <v>1073</v>
      </c>
      <c r="S2480" t="s">
        <v>1073</v>
      </c>
    </row>
    <row r="2481" spans="1:19" x14ac:dyDescent="0.15">
      <c r="A2481">
        <v>2480</v>
      </c>
      <c r="B2481">
        <v>2015</v>
      </c>
      <c r="C2481" t="s">
        <v>130</v>
      </c>
      <c r="F2481" t="s">
        <v>23</v>
      </c>
      <c r="G2481" t="s">
        <v>23</v>
      </c>
      <c r="H2481" t="s">
        <v>71</v>
      </c>
      <c r="I2481" t="s">
        <v>548</v>
      </c>
      <c r="J2481">
        <v>975</v>
      </c>
      <c r="K2481"/>
      <c r="N2481" t="s">
        <v>36</v>
      </c>
      <c r="P2481" t="s">
        <v>1073</v>
      </c>
      <c r="Q2481" t="s">
        <v>1073</v>
      </c>
      <c r="R2481" t="s">
        <v>1073</v>
      </c>
      <c r="S2481" t="s">
        <v>1073</v>
      </c>
    </row>
    <row r="2482" spans="1:19" x14ac:dyDescent="0.15">
      <c r="A2482">
        <v>2481</v>
      </c>
      <c r="B2482">
        <v>2015</v>
      </c>
      <c r="C2482" t="s">
        <v>245</v>
      </c>
      <c r="D2482" t="s">
        <v>246</v>
      </c>
      <c r="F2482" t="s">
        <v>23</v>
      </c>
      <c r="G2482" t="s">
        <v>23</v>
      </c>
      <c r="H2482" t="s">
        <v>63</v>
      </c>
      <c r="I2482" t="s">
        <v>546</v>
      </c>
      <c r="J2482">
        <v>535</v>
      </c>
      <c r="K2482"/>
      <c r="N2482" t="s">
        <v>36</v>
      </c>
      <c r="P2482">
        <v>0</v>
      </c>
      <c r="Q2482" t="s">
        <v>1073</v>
      </c>
      <c r="R2482" t="s">
        <v>1073</v>
      </c>
      <c r="S2482" t="s">
        <v>1073</v>
      </c>
    </row>
    <row r="2483" spans="1:19" x14ac:dyDescent="0.15">
      <c r="A2483">
        <v>2482</v>
      </c>
      <c r="B2483">
        <v>2015</v>
      </c>
      <c r="C2483" t="s">
        <v>75</v>
      </c>
      <c r="D2483" t="s">
        <v>76</v>
      </c>
      <c r="F2483" t="s">
        <v>23</v>
      </c>
      <c r="G2483" t="s">
        <v>23</v>
      </c>
      <c r="H2483" t="s">
        <v>16</v>
      </c>
      <c r="I2483" t="s">
        <v>546</v>
      </c>
      <c r="J2483">
        <v>535</v>
      </c>
      <c r="K2483"/>
      <c r="N2483" t="s">
        <v>36</v>
      </c>
      <c r="P2483" t="s">
        <v>1081</v>
      </c>
      <c r="Q2483" t="s">
        <v>1073</v>
      </c>
      <c r="R2483" t="s">
        <v>1073</v>
      </c>
      <c r="S2483" t="s">
        <v>1073</v>
      </c>
    </row>
    <row r="2484" spans="1:19" x14ac:dyDescent="0.15">
      <c r="A2484">
        <v>2483</v>
      </c>
      <c r="B2484">
        <v>2015</v>
      </c>
      <c r="C2484" t="s">
        <v>45</v>
      </c>
      <c r="D2484" t="s">
        <v>46</v>
      </c>
      <c r="F2484" t="s">
        <v>47</v>
      </c>
      <c r="G2484" t="s">
        <v>48</v>
      </c>
      <c r="H2484" s="6" t="s">
        <v>24</v>
      </c>
      <c r="I2484" t="s">
        <v>547</v>
      </c>
      <c r="J2484">
        <v>670</v>
      </c>
      <c r="K2484"/>
      <c r="N2484" t="s">
        <v>36</v>
      </c>
      <c r="P2484">
        <v>0</v>
      </c>
      <c r="Q2484" t="s">
        <v>1073</v>
      </c>
      <c r="R2484" t="s">
        <v>1073</v>
      </c>
      <c r="S2484" t="s">
        <v>1094</v>
      </c>
    </row>
    <row r="2485" spans="1:19" x14ac:dyDescent="0.15">
      <c r="A2485">
        <v>2484</v>
      </c>
      <c r="B2485">
        <v>2015</v>
      </c>
      <c r="C2485" t="s">
        <v>304</v>
      </c>
      <c r="D2485" t="s">
        <v>305</v>
      </c>
      <c r="F2485" t="s">
        <v>23</v>
      </c>
      <c r="G2485" t="s">
        <v>23</v>
      </c>
      <c r="H2485" t="s">
        <v>24</v>
      </c>
      <c r="I2485" t="s">
        <v>25</v>
      </c>
      <c r="J2485">
        <v>146</v>
      </c>
      <c r="K2485"/>
      <c r="N2485" t="s">
        <v>36</v>
      </c>
      <c r="P2485" t="s">
        <v>1084</v>
      </c>
      <c r="Q2485" t="s">
        <v>1073</v>
      </c>
      <c r="R2485" t="s">
        <v>1073</v>
      </c>
      <c r="S2485" t="s">
        <v>1073</v>
      </c>
    </row>
    <row r="2486" spans="1:19" x14ac:dyDescent="0.15">
      <c r="A2486">
        <v>2485</v>
      </c>
      <c r="B2486">
        <v>2015</v>
      </c>
      <c r="C2486" t="s">
        <v>243</v>
      </c>
      <c r="D2486" t="s">
        <v>1049</v>
      </c>
      <c r="F2486" t="s">
        <v>23</v>
      </c>
      <c r="G2486" t="s">
        <v>23</v>
      </c>
      <c r="H2486" t="s">
        <v>24</v>
      </c>
      <c r="I2486" t="s">
        <v>547</v>
      </c>
      <c r="J2486">
        <v>270</v>
      </c>
      <c r="K2486"/>
      <c r="N2486" t="s">
        <v>20</v>
      </c>
      <c r="P2486">
        <v>0</v>
      </c>
      <c r="Q2486" t="s">
        <v>1073</v>
      </c>
      <c r="R2486" t="s">
        <v>1073</v>
      </c>
      <c r="S2486" t="s">
        <v>1073</v>
      </c>
    </row>
    <row r="2487" spans="1:19" x14ac:dyDescent="0.15">
      <c r="A2487">
        <v>2486</v>
      </c>
      <c r="B2487">
        <v>2015</v>
      </c>
      <c r="C2487" t="s">
        <v>258</v>
      </c>
      <c r="D2487" t="s">
        <v>101</v>
      </c>
      <c r="F2487" t="s">
        <v>23</v>
      </c>
      <c r="G2487" t="s">
        <v>23</v>
      </c>
      <c r="H2487" s="6" t="s">
        <v>24</v>
      </c>
      <c r="I2487" t="s">
        <v>25</v>
      </c>
      <c r="J2487">
        <v>146</v>
      </c>
      <c r="K2487"/>
      <c r="N2487" t="s">
        <v>36</v>
      </c>
      <c r="P2487" t="s">
        <v>1081</v>
      </c>
      <c r="Q2487" t="s">
        <v>1073</v>
      </c>
      <c r="R2487" t="s">
        <v>1073</v>
      </c>
      <c r="S2487" t="s">
        <v>1073</v>
      </c>
    </row>
    <row r="2488" spans="1:19" x14ac:dyDescent="0.15">
      <c r="A2488">
        <v>2487</v>
      </c>
      <c r="B2488">
        <v>2015</v>
      </c>
      <c r="C2488" t="s">
        <v>916</v>
      </c>
      <c r="D2488" t="s">
        <v>917</v>
      </c>
      <c r="F2488" t="s">
        <v>23</v>
      </c>
      <c r="G2488" t="s">
        <v>23</v>
      </c>
      <c r="H2488" s="6" t="s">
        <v>71</v>
      </c>
      <c r="I2488" t="s">
        <v>546</v>
      </c>
      <c r="J2488">
        <v>535</v>
      </c>
      <c r="K2488"/>
      <c r="N2488" t="s">
        <v>50</v>
      </c>
      <c r="P2488" t="s">
        <v>1073</v>
      </c>
      <c r="Q2488" t="s">
        <v>1073</v>
      </c>
      <c r="R2488" t="s">
        <v>1073</v>
      </c>
      <c r="S2488" t="s">
        <v>1073</v>
      </c>
    </row>
    <row r="2489" spans="1:19" x14ac:dyDescent="0.15">
      <c r="A2489">
        <v>2488</v>
      </c>
      <c r="B2489">
        <v>2015</v>
      </c>
      <c r="C2489" t="s">
        <v>231</v>
      </c>
      <c r="D2489" t="s">
        <v>232</v>
      </c>
      <c r="F2489" t="s">
        <v>23</v>
      </c>
      <c r="G2489" t="s">
        <v>23</v>
      </c>
      <c r="H2489" s="6" t="s">
        <v>24</v>
      </c>
      <c r="I2489" t="s">
        <v>25</v>
      </c>
      <c r="J2489">
        <v>146</v>
      </c>
      <c r="K2489"/>
      <c r="N2489" t="s">
        <v>20</v>
      </c>
      <c r="P2489" t="s">
        <v>1081</v>
      </c>
      <c r="Q2489" t="s">
        <v>1073</v>
      </c>
      <c r="R2489" t="s">
        <v>1073</v>
      </c>
      <c r="S2489" t="s">
        <v>1073</v>
      </c>
    </row>
    <row r="2490" spans="1:19" x14ac:dyDescent="0.15">
      <c r="A2490">
        <v>2489</v>
      </c>
      <c r="B2490">
        <v>2015</v>
      </c>
      <c r="C2490" t="s">
        <v>266</v>
      </c>
      <c r="D2490" t="s">
        <v>308</v>
      </c>
      <c r="F2490" t="s">
        <v>23</v>
      </c>
      <c r="G2490" t="s">
        <v>23</v>
      </c>
      <c r="H2490" t="s">
        <v>24</v>
      </c>
      <c r="I2490" t="s">
        <v>547</v>
      </c>
      <c r="J2490">
        <v>166</v>
      </c>
      <c r="K2490"/>
      <c r="N2490" t="s">
        <v>20</v>
      </c>
      <c r="P2490" t="s">
        <v>1081</v>
      </c>
      <c r="Q2490" t="s">
        <v>1073</v>
      </c>
      <c r="R2490" t="s">
        <v>1073</v>
      </c>
      <c r="S2490" t="s">
        <v>1073</v>
      </c>
    </row>
    <row r="2491" spans="1:19" x14ac:dyDescent="0.15">
      <c r="A2491">
        <v>2490</v>
      </c>
      <c r="B2491">
        <v>2015</v>
      </c>
      <c r="C2491" t="s">
        <v>214</v>
      </c>
      <c r="D2491" t="s">
        <v>215</v>
      </c>
      <c r="F2491" t="s">
        <v>23</v>
      </c>
      <c r="G2491" t="s">
        <v>23</v>
      </c>
      <c r="H2491" t="s">
        <v>67</v>
      </c>
      <c r="I2491" t="s">
        <v>548</v>
      </c>
      <c r="J2491">
        <v>1275</v>
      </c>
      <c r="K2491"/>
      <c r="N2491" t="s">
        <v>36</v>
      </c>
      <c r="P2491" t="s">
        <v>1081</v>
      </c>
      <c r="Q2491" t="s">
        <v>1073</v>
      </c>
      <c r="R2491" t="s">
        <v>1073</v>
      </c>
      <c r="S2491" t="s">
        <v>1073</v>
      </c>
    </row>
    <row r="2492" spans="1:19" x14ac:dyDescent="0.15">
      <c r="A2492">
        <v>2491</v>
      </c>
      <c r="B2492">
        <v>2015</v>
      </c>
      <c r="C2492" t="s">
        <v>45</v>
      </c>
      <c r="D2492" t="s">
        <v>46</v>
      </c>
      <c r="F2492" t="s">
        <v>47</v>
      </c>
      <c r="G2492" t="s">
        <v>48</v>
      </c>
      <c r="H2492" s="6" t="s">
        <v>49</v>
      </c>
      <c r="I2492" t="s">
        <v>546</v>
      </c>
      <c r="J2492">
        <v>635</v>
      </c>
      <c r="K2492"/>
      <c r="N2492" t="s">
        <v>50</v>
      </c>
      <c r="P2492">
        <v>0</v>
      </c>
      <c r="Q2492" t="s">
        <v>1073</v>
      </c>
      <c r="R2492" t="s">
        <v>1073</v>
      </c>
      <c r="S2492" t="s">
        <v>1094</v>
      </c>
    </row>
    <row r="2493" spans="1:19" x14ac:dyDescent="0.15">
      <c r="A2493">
        <v>2492</v>
      </c>
      <c r="B2493">
        <v>2015</v>
      </c>
      <c r="C2493" t="s">
        <v>1050</v>
      </c>
      <c r="D2493" t="s">
        <v>1051</v>
      </c>
      <c r="F2493" t="s">
        <v>83</v>
      </c>
      <c r="G2493" t="s">
        <v>35</v>
      </c>
      <c r="H2493" t="s">
        <v>16</v>
      </c>
      <c r="I2493" t="s">
        <v>546</v>
      </c>
      <c r="J2493">
        <v>535</v>
      </c>
      <c r="K2493"/>
      <c r="N2493" t="s">
        <v>36</v>
      </c>
      <c r="P2493" t="s">
        <v>1073</v>
      </c>
      <c r="Q2493" t="s">
        <v>1073</v>
      </c>
      <c r="R2493" t="s">
        <v>1073</v>
      </c>
      <c r="S2493" t="s">
        <v>1073</v>
      </c>
    </row>
    <row r="2494" spans="1:19" x14ac:dyDescent="0.15">
      <c r="A2494">
        <v>2493</v>
      </c>
      <c r="B2494">
        <v>2015</v>
      </c>
      <c r="C2494" t="s">
        <v>258</v>
      </c>
      <c r="D2494" t="s">
        <v>101</v>
      </c>
      <c r="F2494" t="s">
        <v>23</v>
      </c>
      <c r="G2494" t="s">
        <v>23</v>
      </c>
      <c r="H2494" t="s">
        <v>24</v>
      </c>
      <c r="I2494" t="s">
        <v>547</v>
      </c>
      <c r="J2494">
        <v>166</v>
      </c>
      <c r="K2494"/>
      <c r="N2494" t="s">
        <v>36</v>
      </c>
      <c r="P2494" t="s">
        <v>1081</v>
      </c>
      <c r="Q2494" t="s">
        <v>1073</v>
      </c>
      <c r="R2494" t="s">
        <v>1073</v>
      </c>
      <c r="S2494" t="s">
        <v>1073</v>
      </c>
    </row>
    <row r="2495" spans="1:19" x14ac:dyDescent="0.15">
      <c r="A2495">
        <v>2494</v>
      </c>
      <c r="B2495">
        <v>2015</v>
      </c>
      <c r="C2495" t="s">
        <v>1025</v>
      </c>
      <c r="D2495" t="s">
        <v>1052</v>
      </c>
      <c r="F2495" t="s">
        <v>121</v>
      </c>
      <c r="G2495" t="s">
        <v>43</v>
      </c>
      <c r="H2495" t="s">
        <v>71</v>
      </c>
      <c r="I2495" t="s">
        <v>546</v>
      </c>
      <c r="J2495">
        <v>635</v>
      </c>
      <c r="K2495"/>
      <c r="N2495" t="s">
        <v>36</v>
      </c>
      <c r="P2495" t="s">
        <v>1073</v>
      </c>
      <c r="Q2495" t="s">
        <v>1073</v>
      </c>
      <c r="R2495" t="s">
        <v>1073</v>
      </c>
      <c r="S2495" t="s">
        <v>1073</v>
      </c>
    </row>
    <row r="2496" spans="1:19" x14ac:dyDescent="0.15">
      <c r="A2496">
        <v>2495</v>
      </c>
      <c r="B2496">
        <v>2015</v>
      </c>
      <c r="C2496" t="s">
        <v>1053</v>
      </c>
      <c r="D2496" t="s">
        <v>82</v>
      </c>
      <c r="F2496" t="s">
        <v>83</v>
      </c>
      <c r="G2496" t="s">
        <v>35</v>
      </c>
      <c r="H2496" t="s">
        <v>16</v>
      </c>
      <c r="I2496" t="s">
        <v>546</v>
      </c>
      <c r="J2496">
        <v>635</v>
      </c>
      <c r="K2496"/>
      <c r="N2496" t="s">
        <v>20</v>
      </c>
      <c r="P2496" t="s">
        <v>1073</v>
      </c>
      <c r="Q2496" t="s">
        <v>1073</v>
      </c>
      <c r="R2496" t="s">
        <v>1073</v>
      </c>
      <c r="S2496" t="s">
        <v>1073</v>
      </c>
    </row>
    <row r="2497" spans="1:19" x14ac:dyDescent="0.15">
      <c r="A2497">
        <v>2496</v>
      </c>
      <c r="B2497">
        <v>2015</v>
      </c>
      <c r="C2497" t="s">
        <v>820</v>
      </c>
      <c r="D2497" t="s">
        <v>821</v>
      </c>
      <c r="F2497" t="s">
        <v>23</v>
      </c>
      <c r="G2497" t="s">
        <v>23</v>
      </c>
      <c r="H2497" s="6" t="s">
        <v>71</v>
      </c>
      <c r="I2497" t="s">
        <v>546</v>
      </c>
      <c r="J2497">
        <v>535</v>
      </c>
      <c r="K2497"/>
      <c r="N2497" t="s">
        <v>36</v>
      </c>
      <c r="P2497" t="s">
        <v>1073</v>
      </c>
      <c r="Q2497" t="s">
        <v>1073</v>
      </c>
      <c r="R2497" t="s">
        <v>1073</v>
      </c>
      <c r="S2497" t="s">
        <v>1073</v>
      </c>
    </row>
    <row r="2498" spans="1:19" x14ac:dyDescent="0.15">
      <c r="A2498">
        <v>2497</v>
      </c>
      <c r="B2498">
        <v>2015</v>
      </c>
      <c r="C2498" t="s">
        <v>39</v>
      </c>
      <c r="D2498" t="s">
        <v>40</v>
      </c>
      <c r="F2498" t="s">
        <v>23</v>
      </c>
      <c r="G2498" t="s">
        <v>23</v>
      </c>
      <c r="H2498" t="s">
        <v>24</v>
      </c>
      <c r="I2498" t="s">
        <v>547</v>
      </c>
      <c r="J2498">
        <v>166</v>
      </c>
      <c r="K2498"/>
      <c r="N2498" t="s">
        <v>36</v>
      </c>
      <c r="P2498" t="s">
        <v>1081</v>
      </c>
      <c r="Q2498" t="s">
        <v>1073</v>
      </c>
      <c r="R2498" t="s">
        <v>1073</v>
      </c>
      <c r="S2498" t="s">
        <v>1073</v>
      </c>
    </row>
    <row r="2499" spans="1:19" x14ac:dyDescent="0.15">
      <c r="A2499">
        <v>2498</v>
      </c>
      <c r="B2499">
        <v>2015</v>
      </c>
      <c r="C2499" t="s">
        <v>110</v>
      </c>
      <c r="D2499" t="s">
        <v>735</v>
      </c>
      <c r="F2499" t="s">
        <v>23</v>
      </c>
      <c r="G2499" t="s">
        <v>23</v>
      </c>
      <c r="H2499" t="s">
        <v>16</v>
      </c>
      <c r="I2499" t="s">
        <v>25</v>
      </c>
      <c r="J2499">
        <v>250</v>
      </c>
      <c r="K2499"/>
      <c r="N2499" t="s">
        <v>36</v>
      </c>
      <c r="P2499" t="s">
        <v>1081</v>
      </c>
      <c r="Q2499" t="s">
        <v>1073</v>
      </c>
      <c r="R2499" t="s">
        <v>1073</v>
      </c>
      <c r="S2499" t="s">
        <v>1073</v>
      </c>
    </row>
    <row r="2500" spans="1:19" x14ac:dyDescent="0.15">
      <c r="A2500">
        <v>2499</v>
      </c>
      <c r="B2500">
        <v>2015</v>
      </c>
      <c r="C2500" t="s">
        <v>21</v>
      </c>
      <c r="D2500" t="s">
        <v>22</v>
      </c>
      <c r="F2500" t="s">
        <v>23</v>
      </c>
      <c r="G2500" t="s">
        <v>23</v>
      </c>
      <c r="H2500" s="6" t="s">
        <v>24</v>
      </c>
      <c r="I2500" t="s">
        <v>547</v>
      </c>
      <c r="J2500">
        <v>195</v>
      </c>
      <c r="K2500"/>
      <c r="N2500" t="s">
        <v>36</v>
      </c>
      <c r="P2500" t="s">
        <v>1081</v>
      </c>
      <c r="Q2500" t="s">
        <v>1073</v>
      </c>
      <c r="R2500" t="s">
        <v>1073</v>
      </c>
      <c r="S2500" t="s">
        <v>1073</v>
      </c>
    </row>
    <row r="2501" spans="1:19" x14ac:dyDescent="0.15">
      <c r="A2501">
        <v>2500</v>
      </c>
      <c r="B2501">
        <v>2015</v>
      </c>
      <c r="C2501" t="s">
        <v>363</v>
      </c>
      <c r="D2501" t="s">
        <v>168</v>
      </c>
      <c r="F2501" t="s">
        <v>23</v>
      </c>
      <c r="G2501" t="s">
        <v>23</v>
      </c>
      <c r="H2501" t="s">
        <v>71</v>
      </c>
      <c r="I2501" t="s">
        <v>548</v>
      </c>
      <c r="J2501">
        <v>475</v>
      </c>
      <c r="K2501"/>
      <c r="N2501" t="s">
        <v>36</v>
      </c>
      <c r="P2501" t="s">
        <v>1073</v>
      </c>
      <c r="Q2501" t="s">
        <v>1073</v>
      </c>
      <c r="R2501" t="s">
        <v>1073</v>
      </c>
      <c r="S2501" t="s">
        <v>1073</v>
      </c>
    </row>
    <row r="2502" spans="1:19" x14ac:dyDescent="0.15">
      <c r="A2502">
        <v>2501</v>
      </c>
      <c r="B2502">
        <v>2015</v>
      </c>
      <c r="C2502" t="s">
        <v>507</v>
      </c>
      <c r="D2502" t="s">
        <v>508</v>
      </c>
      <c r="F2502" t="s">
        <v>23</v>
      </c>
      <c r="G2502" t="s">
        <v>23</v>
      </c>
      <c r="H2502" s="6" t="s">
        <v>24</v>
      </c>
      <c r="I2502" t="s">
        <v>547</v>
      </c>
      <c r="J2502">
        <v>166</v>
      </c>
      <c r="K2502"/>
      <c r="N2502" t="s">
        <v>36</v>
      </c>
      <c r="P2502" t="s">
        <v>1081</v>
      </c>
      <c r="Q2502" t="s">
        <v>1073</v>
      </c>
      <c r="R2502" t="s">
        <v>1073</v>
      </c>
      <c r="S2502" t="s">
        <v>1073</v>
      </c>
    </row>
    <row r="2503" spans="1:19" x14ac:dyDescent="0.15">
      <c r="A2503">
        <v>2502</v>
      </c>
      <c r="B2503">
        <v>2015</v>
      </c>
      <c r="C2503" t="s">
        <v>1054</v>
      </c>
      <c r="D2503" t="s">
        <v>215</v>
      </c>
      <c r="F2503" t="s">
        <v>23</v>
      </c>
      <c r="G2503" t="s">
        <v>23</v>
      </c>
      <c r="H2503" s="6" t="s">
        <v>16</v>
      </c>
      <c r="I2503" t="s">
        <v>354</v>
      </c>
      <c r="J2503">
        <v>0</v>
      </c>
      <c r="K2503"/>
      <c r="N2503" t="s">
        <v>36</v>
      </c>
      <c r="P2503" t="s">
        <v>1073</v>
      </c>
      <c r="Q2503" t="s">
        <v>1073</v>
      </c>
      <c r="R2503" t="s">
        <v>1073</v>
      </c>
      <c r="S2503" t="s">
        <v>1073</v>
      </c>
    </row>
    <row r="2504" spans="1:19" x14ac:dyDescent="0.15">
      <c r="A2504">
        <v>2503</v>
      </c>
      <c r="B2504">
        <v>2015</v>
      </c>
      <c r="C2504" t="s">
        <v>56</v>
      </c>
      <c r="D2504" t="s">
        <v>57</v>
      </c>
      <c r="F2504" t="s">
        <v>23</v>
      </c>
      <c r="G2504" t="s">
        <v>23</v>
      </c>
      <c r="H2504" t="s">
        <v>16</v>
      </c>
      <c r="I2504" t="s">
        <v>548</v>
      </c>
      <c r="J2504">
        <v>475</v>
      </c>
      <c r="K2504"/>
      <c r="N2504" t="s">
        <v>36</v>
      </c>
      <c r="P2504" t="s">
        <v>1081</v>
      </c>
      <c r="Q2504" t="s">
        <v>1073</v>
      </c>
      <c r="R2504" t="s">
        <v>1073</v>
      </c>
      <c r="S2504" t="s">
        <v>1073</v>
      </c>
    </row>
    <row r="2505" spans="1:19" x14ac:dyDescent="0.15">
      <c r="A2505">
        <v>2504</v>
      </c>
      <c r="B2505">
        <v>2015</v>
      </c>
      <c r="C2505" t="s">
        <v>363</v>
      </c>
      <c r="D2505" t="s">
        <v>168</v>
      </c>
      <c r="F2505" t="s">
        <v>23</v>
      </c>
      <c r="G2505" t="s">
        <v>23</v>
      </c>
      <c r="H2505" t="s">
        <v>71</v>
      </c>
      <c r="I2505" t="s">
        <v>548</v>
      </c>
      <c r="J2505">
        <v>575</v>
      </c>
      <c r="K2505"/>
      <c r="N2505" t="s">
        <v>36</v>
      </c>
      <c r="P2505" t="s">
        <v>1073</v>
      </c>
      <c r="Q2505" t="s">
        <v>1073</v>
      </c>
      <c r="R2505" t="s">
        <v>1073</v>
      </c>
      <c r="S2505" t="s">
        <v>1073</v>
      </c>
    </row>
    <row r="2506" spans="1:19" x14ac:dyDescent="0.15">
      <c r="A2506">
        <v>2505</v>
      </c>
      <c r="B2506">
        <v>2015</v>
      </c>
      <c r="C2506" t="s">
        <v>207</v>
      </c>
      <c r="D2506" t="s">
        <v>208</v>
      </c>
      <c r="F2506" t="s">
        <v>23</v>
      </c>
      <c r="G2506" t="s">
        <v>23</v>
      </c>
      <c r="H2506" t="s">
        <v>16</v>
      </c>
      <c r="I2506" t="s">
        <v>548</v>
      </c>
      <c r="J2506">
        <v>475</v>
      </c>
      <c r="K2506"/>
      <c r="N2506" t="s">
        <v>36</v>
      </c>
      <c r="P2506" t="s">
        <v>1081</v>
      </c>
      <c r="Q2506" t="s">
        <v>1073</v>
      </c>
      <c r="R2506" t="s">
        <v>1073</v>
      </c>
      <c r="S2506" t="s">
        <v>1073</v>
      </c>
    </row>
    <row r="2507" spans="1:19" x14ac:dyDescent="0.15">
      <c r="A2507">
        <v>2506</v>
      </c>
      <c r="B2507">
        <v>2015</v>
      </c>
      <c r="C2507" t="s">
        <v>738</v>
      </c>
      <c r="D2507" t="s">
        <v>739</v>
      </c>
      <c r="F2507" t="s">
        <v>23</v>
      </c>
      <c r="G2507" t="s">
        <v>23</v>
      </c>
      <c r="H2507" t="s">
        <v>63</v>
      </c>
      <c r="I2507" t="s">
        <v>546</v>
      </c>
      <c r="J2507">
        <v>535</v>
      </c>
      <c r="K2507"/>
      <c r="N2507" t="s">
        <v>36</v>
      </c>
      <c r="P2507" t="s">
        <v>1073</v>
      </c>
      <c r="Q2507" t="s">
        <v>1073</v>
      </c>
      <c r="R2507" t="s">
        <v>1073</v>
      </c>
      <c r="S2507" t="s">
        <v>1073</v>
      </c>
    </row>
    <row r="2508" spans="1:19" x14ac:dyDescent="0.15">
      <c r="A2508">
        <v>2507</v>
      </c>
      <c r="B2508">
        <v>2015</v>
      </c>
      <c r="C2508" t="s">
        <v>1055</v>
      </c>
      <c r="D2508" t="s">
        <v>1056</v>
      </c>
      <c r="F2508" t="s">
        <v>1057</v>
      </c>
      <c r="G2508" t="s">
        <v>43</v>
      </c>
      <c r="H2508" t="s">
        <v>24</v>
      </c>
      <c r="I2508" t="s">
        <v>547</v>
      </c>
      <c r="J2508">
        <v>520</v>
      </c>
      <c r="K2508"/>
      <c r="N2508" t="s">
        <v>36</v>
      </c>
      <c r="P2508" t="s">
        <v>1073</v>
      </c>
      <c r="Q2508" t="s">
        <v>1073</v>
      </c>
      <c r="R2508" t="s">
        <v>1073</v>
      </c>
      <c r="S2508" t="s">
        <v>1094</v>
      </c>
    </row>
    <row r="2509" spans="1:19" x14ac:dyDescent="0.15">
      <c r="A2509">
        <v>2508</v>
      </c>
      <c r="B2509">
        <v>2015</v>
      </c>
      <c r="C2509" t="s">
        <v>812</v>
      </c>
      <c r="F2509" t="s">
        <v>74</v>
      </c>
      <c r="G2509" t="s">
        <v>35</v>
      </c>
      <c r="H2509" t="s">
        <v>24</v>
      </c>
      <c r="I2509" t="s">
        <v>547</v>
      </c>
      <c r="J2509">
        <v>670</v>
      </c>
      <c r="K2509"/>
      <c r="N2509" t="s">
        <v>50</v>
      </c>
      <c r="P2509" t="s">
        <v>1073</v>
      </c>
      <c r="Q2509" t="s">
        <v>1073</v>
      </c>
      <c r="R2509" t="s">
        <v>1073</v>
      </c>
      <c r="S2509" t="s">
        <v>1073</v>
      </c>
    </row>
    <row r="2510" spans="1:19" x14ac:dyDescent="0.15">
      <c r="A2510">
        <v>2509</v>
      </c>
      <c r="B2510">
        <v>2015</v>
      </c>
      <c r="C2510" t="s">
        <v>79</v>
      </c>
      <c r="D2510" t="s">
        <v>78</v>
      </c>
      <c r="F2510" t="s">
        <v>78</v>
      </c>
      <c r="G2510" t="s">
        <v>35</v>
      </c>
      <c r="H2510" s="6" t="s">
        <v>54</v>
      </c>
      <c r="I2510" t="s">
        <v>546</v>
      </c>
      <c r="J2510">
        <v>535</v>
      </c>
      <c r="K2510"/>
      <c r="N2510" t="s">
        <v>36</v>
      </c>
      <c r="P2510" t="s">
        <v>1073</v>
      </c>
      <c r="Q2510" t="s">
        <v>1073</v>
      </c>
      <c r="R2510" t="s">
        <v>1073</v>
      </c>
      <c r="S2510" t="s">
        <v>1094</v>
      </c>
    </row>
    <row r="2511" spans="1:19" x14ac:dyDescent="0.15">
      <c r="A2511">
        <v>2510</v>
      </c>
      <c r="B2511">
        <v>2015</v>
      </c>
      <c r="C2511" t="s">
        <v>1058</v>
      </c>
      <c r="D2511" t="s">
        <v>921</v>
      </c>
      <c r="F2511" t="s">
        <v>301</v>
      </c>
      <c r="G2511" t="s">
        <v>43</v>
      </c>
      <c r="H2511" t="s">
        <v>16</v>
      </c>
      <c r="I2511" t="s">
        <v>546</v>
      </c>
      <c r="J2511">
        <v>535</v>
      </c>
      <c r="K2511"/>
      <c r="N2511" t="s">
        <v>20</v>
      </c>
      <c r="P2511" t="s">
        <v>1073</v>
      </c>
      <c r="Q2511" t="s">
        <v>1073</v>
      </c>
      <c r="R2511" t="s">
        <v>1073</v>
      </c>
      <c r="S2511" t="s">
        <v>1073</v>
      </c>
    </row>
    <row r="2512" spans="1:19" x14ac:dyDescent="0.15">
      <c r="A2512">
        <v>2511</v>
      </c>
      <c r="B2512">
        <v>2015</v>
      </c>
      <c r="C2512" t="s">
        <v>116</v>
      </c>
      <c r="D2512" t="s">
        <v>468</v>
      </c>
      <c r="F2512" t="s">
        <v>23</v>
      </c>
      <c r="G2512" t="s">
        <v>23</v>
      </c>
      <c r="H2512" t="s">
        <v>24</v>
      </c>
      <c r="I2512" t="s">
        <v>547</v>
      </c>
      <c r="J2512">
        <v>166</v>
      </c>
      <c r="K2512"/>
      <c r="N2512" t="s">
        <v>20</v>
      </c>
      <c r="P2512" t="s">
        <v>1081</v>
      </c>
      <c r="Q2512" t="s">
        <v>1073</v>
      </c>
      <c r="R2512" t="s">
        <v>1073</v>
      </c>
      <c r="S2512" t="s">
        <v>1073</v>
      </c>
    </row>
    <row r="2513" spans="1:19" x14ac:dyDescent="0.15">
      <c r="A2513">
        <v>2512</v>
      </c>
      <c r="B2513">
        <v>2015</v>
      </c>
      <c r="C2513" t="s">
        <v>266</v>
      </c>
      <c r="D2513" t="s">
        <v>485</v>
      </c>
      <c r="F2513" t="s">
        <v>23</v>
      </c>
      <c r="G2513" t="s">
        <v>23</v>
      </c>
      <c r="H2513" s="6" t="s">
        <v>24</v>
      </c>
      <c r="I2513" t="s">
        <v>547</v>
      </c>
      <c r="J2513">
        <v>166</v>
      </c>
      <c r="K2513"/>
      <c r="N2513" t="s">
        <v>36</v>
      </c>
      <c r="P2513" t="s">
        <v>1081</v>
      </c>
      <c r="Q2513" t="s">
        <v>1073</v>
      </c>
      <c r="R2513" t="s">
        <v>1073</v>
      </c>
      <c r="S2513" t="s">
        <v>1073</v>
      </c>
    </row>
    <row r="2514" spans="1:19" x14ac:dyDescent="0.15">
      <c r="A2514">
        <v>2513</v>
      </c>
      <c r="B2514">
        <v>2015</v>
      </c>
      <c r="C2514" t="s">
        <v>214</v>
      </c>
      <c r="D2514" t="s">
        <v>715</v>
      </c>
      <c r="F2514" t="s">
        <v>23</v>
      </c>
      <c r="G2514" t="s">
        <v>23</v>
      </c>
      <c r="H2514" t="s">
        <v>67</v>
      </c>
      <c r="I2514" t="s">
        <v>547</v>
      </c>
      <c r="J2514">
        <v>166</v>
      </c>
      <c r="K2514"/>
      <c r="N2514" t="s">
        <v>20</v>
      </c>
      <c r="P2514" t="s">
        <v>1081</v>
      </c>
      <c r="Q2514" t="s">
        <v>1073</v>
      </c>
      <c r="R2514" t="s">
        <v>1073</v>
      </c>
      <c r="S2514" t="s">
        <v>1073</v>
      </c>
    </row>
    <row r="2515" spans="1:19" x14ac:dyDescent="0.15">
      <c r="A2515">
        <v>2514</v>
      </c>
      <c r="B2515">
        <v>2015</v>
      </c>
      <c r="C2515" t="s">
        <v>440</v>
      </c>
      <c r="D2515" t="s">
        <v>441</v>
      </c>
      <c r="F2515" t="s">
        <v>23</v>
      </c>
      <c r="G2515" t="s">
        <v>23</v>
      </c>
      <c r="H2515" t="s">
        <v>71</v>
      </c>
      <c r="I2515" t="s">
        <v>548</v>
      </c>
      <c r="J2515">
        <v>475</v>
      </c>
      <c r="K2515"/>
      <c r="N2515" t="s">
        <v>36</v>
      </c>
      <c r="P2515" t="s">
        <v>1073</v>
      </c>
      <c r="Q2515" t="s">
        <v>1073</v>
      </c>
      <c r="R2515" t="s">
        <v>1073</v>
      </c>
      <c r="S2515" t="s">
        <v>1073</v>
      </c>
    </row>
    <row r="2516" spans="1:19" x14ac:dyDescent="0.15">
      <c r="A2516">
        <v>2515</v>
      </c>
      <c r="B2516">
        <v>2015</v>
      </c>
      <c r="C2516" t="s">
        <v>113</v>
      </c>
      <c r="D2516" t="s">
        <v>114</v>
      </c>
      <c r="F2516" t="s">
        <v>23</v>
      </c>
      <c r="G2516" t="s">
        <v>23</v>
      </c>
      <c r="H2516" s="6" t="s">
        <v>24</v>
      </c>
      <c r="I2516" t="s">
        <v>547</v>
      </c>
      <c r="J2516">
        <v>266</v>
      </c>
      <c r="K2516"/>
      <c r="N2516" t="s">
        <v>36</v>
      </c>
      <c r="P2516" t="s">
        <v>1081</v>
      </c>
      <c r="Q2516" t="s">
        <v>1073</v>
      </c>
      <c r="R2516" t="s">
        <v>1073</v>
      </c>
      <c r="S2516" t="s">
        <v>1073</v>
      </c>
    </row>
    <row r="2517" spans="1:19" x14ac:dyDescent="0.15">
      <c r="A2517">
        <v>2516</v>
      </c>
      <c r="B2517">
        <v>2015</v>
      </c>
      <c r="C2517" t="s">
        <v>501</v>
      </c>
      <c r="D2517" t="s">
        <v>502</v>
      </c>
      <c r="F2517" t="s">
        <v>403</v>
      </c>
      <c r="G2517" t="s">
        <v>35</v>
      </c>
      <c r="H2517" t="s">
        <v>71</v>
      </c>
      <c r="I2517" t="s">
        <v>546</v>
      </c>
      <c r="J2517">
        <v>535</v>
      </c>
      <c r="K2517"/>
      <c r="N2517" t="s">
        <v>50</v>
      </c>
      <c r="P2517" t="s">
        <v>1073</v>
      </c>
      <c r="Q2517" t="s">
        <v>1073</v>
      </c>
      <c r="R2517" t="s">
        <v>1073</v>
      </c>
      <c r="S2517" t="s">
        <v>1073</v>
      </c>
    </row>
    <row r="2518" spans="1:19" x14ac:dyDescent="0.15">
      <c r="A2518">
        <v>2517</v>
      </c>
      <c r="B2518">
        <v>2015</v>
      </c>
      <c r="C2518" t="s">
        <v>142</v>
      </c>
      <c r="D2518" t="s">
        <v>1059</v>
      </c>
      <c r="F2518" t="s">
        <v>23</v>
      </c>
      <c r="G2518" t="s">
        <v>23</v>
      </c>
      <c r="H2518" t="s">
        <v>24</v>
      </c>
      <c r="I2518" t="s">
        <v>25</v>
      </c>
      <c r="J2518">
        <v>146</v>
      </c>
      <c r="K2518"/>
      <c r="N2518" t="s">
        <v>20</v>
      </c>
      <c r="P2518" t="s">
        <v>1081</v>
      </c>
      <c r="Q2518" t="s">
        <v>1073</v>
      </c>
      <c r="R2518" t="s">
        <v>1073</v>
      </c>
      <c r="S2518" t="s">
        <v>1073</v>
      </c>
    </row>
    <row r="2519" spans="1:19" x14ac:dyDescent="0.15">
      <c r="A2519">
        <v>2518</v>
      </c>
      <c r="B2519">
        <v>2015</v>
      </c>
      <c r="C2519" t="s">
        <v>130</v>
      </c>
      <c r="D2519" t="s">
        <v>215</v>
      </c>
      <c r="F2519" t="s">
        <v>23</v>
      </c>
      <c r="G2519" t="s">
        <v>23</v>
      </c>
      <c r="H2519" t="s">
        <v>71</v>
      </c>
      <c r="I2519" t="s">
        <v>548</v>
      </c>
      <c r="J2519">
        <v>475</v>
      </c>
      <c r="K2519"/>
      <c r="N2519" t="s">
        <v>36</v>
      </c>
      <c r="P2519" t="s">
        <v>1073</v>
      </c>
      <c r="Q2519" t="s">
        <v>1073</v>
      </c>
      <c r="R2519" t="s">
        <v>1073</v>
      </c>
      <c r="S2519" t="s">
        <v>1073</v>
      </c>
    </row>
    <row r="2520" spans="1:19" x14ac:dyDescent="0.15">
      <c r="A2520">
        <v>2519</v>
      </c>
      <c r="B2520">
        <v>2015</v>
      </c>
      <c r="C2520" t="s">
        <v>507</v>
      </c>
      <c r="D2520" t="s">
        <v>508</v>
      </c>
      <c r="F2520" t="s">
        <v>23</v>
      </c>
      <c r="G2520" t="s">
        <v>23</v>
      </c>
      <c r="H2520" t="s">
        <v>24</v>
      </c>
      <c r="I2520" t="s">
        <v>547</v>
      </c>
      <c r="J2520">
        <v>166</v>
      </c>
      <c r="K2520"/>
      <c r="N2520" t="s">
        <v>36</v>
      </c>
      <c r="P2520" t="s">
        <v>1081</v>
      </c>
      <c r="Q2520" t="s">
        <v>1073</v>
      </c>
      <c r="R2520" t="s">
        <v>1073</v>
      </c>
      <c r="S2520" t="s">
        <v>1073</v>
      </c>
    </row>
    <row r="2521" spans="1:19" x14ac:dyDescent="0.15">
      <c r="A2521">
        <v>2520</v>
      </c>
      <c r="B2521">
        <v>2015</v>
      </c>
      <c r="C2521" t="s">
        <v>206</v>
      </c>
      <c r="D2521" t="s">
        <v>924</v>
      </c>
      <c r="F2521" t="s">
        <v>23</v>
      </c>
      <c r="G2521" t="s">
        <v>23</v>
      </c>
      <c r="H2521" s="6" t="s">
        <v>24</v>
      </c>
      <c r="I2521" t="s">
        <v>25</v>
      </c>
      <c r="J2521">
        <v>146</v>
      </c>
      <c r="K2521"/>
      <c r="N2521" t="s">
        <v>36</v>
      </c>
      <c r="P2521" t="s">
        <v>1081</v>
      </c>
      <c r="Q2521" t="s">
        <v>1073</v>
      </c>
      <c r="R2521" t="s">
        <v>1073</v>
      </c>
      <c r="S2521" t="s">
        <v>1073</v>
      </c>
    </row>
    <row r="2522" spans="1:19" x14ac:dyDescent="0.15">
      <c r="A2522">
        <v>2521</v>
      </c>
      <c r="B2522">
        <v>2015</v>
      </c>
      <c r="C2522" t="s">
        <v>160</v>
      </c>
      <c r="D2522" t="s">
        <v>161</v>
      </c>
      <c r="F2522" t="s">
        <v>23</v>
      </c>
      <c r="G2522" t="s">
        <v>23</v>
      </c>
      <c r="H2522" s="6" t="s">
        <v>24</v>
      </c>
      <c r="I2522" t="s">
        <v>547</v>
      </c>
      <c r="J2522">
        <v>166</v>
      </c>
      <c r="K2522"/>
      <c r="N2522" t="s">
        <v>20</v>
      </c>
      <c r="P2522" t="s">
        <v>1084</v>
      </c>
      <c r="Q2522" t="s">
        <v>1073</v>
      </c>
      <c r="R2522" t="s">
        <v>1073</v>
      </c>
      <c r="S2522" t="s">
        <v>1073</v>
      </c>
    </row>
    <row r="2523" spans="1:19" x14ac:dyDescent="0.15">
      <c r="A2523">
        <v>2522</v>
      </c>
      <c r="B2523">
        <v>2015</v>
      </c>
      <c r="C2523" t="s">
        <v>113</v>
      </c>
      <c r="D2523" t="s">
        <v>114</v>
      </c>
      <c r="F2523" t="s">
        <v>23</v>
      </c>
      <c r="G2523" t="s">
        <v>23</v>
      </c>
      <c r="H2523" s="6" t="s">
        <v>24</v>
      </c>
      <c r="I2523" t="s">
        <v>547</v>
      </c>
      <c r="J2523">
        <v>166</v>
      </c>
      <c r="K2523"/>
      <c r="N2523" t="s">
        <v>20</v>
      </c>
      <c r="P2523" t="s">
        <v>1081</v>
      </c>
      <c r="Q2523" t="s">
        <v>1073</v>
      </c>
      <c r="R2523" t="s">
        <v>1073</v>
      </c>
      <c r="S2523" t="s">
        <v>1073</v>
      </c>
    </row>
    <row r="2524" spans="1:19" x14ac:dyDescent="0.15">
      <c r="A2524">
        <v>2523</v>
      </c>
      <c r="B2524">
        <v>2015</v>
      </c>
      <c r="C2524" t="s">
        <v>1060</v>
      </c>
      <c r="D2524" t="s">
        <v>1061</v>
      </c>
      <c r="F2524" t="s">
        <v>23</v>
      </c>
      <c r="G2524" t="s">
        <v>23</v>
      </c>
      <c r="H2524" t="s">
        <v>71</v>
      </c>
      <c r="I2524" t="s">
        <v>546</v>
      </c>
      <c r="J2524">
        <v>635</v>
      </c>
      <c r="K2524"/>
      <c r="N2524" t="s">
        <v>20</v>
      </c>
      <c r="P2524" t="s">
        <v>1073</v>
      </c>
      <c r="Q2524" t="s">
        <v>1073</v>
      </c>
      <c r="R2524" t="s">
        <v>1073</v>
      </c>
      <c r="S2524" t="s">
        <v>1073</v>
      </c>
    </row>
    <row r="2525" spans="1:19" x14ac:dyDescent="0.15">
      <c r="A2525">
        <v>2524</v>
      </c>
      <c r="B2525">
        <v>2015</v>
      </c>
      <c r="C2525" t="s">
        <v>77</v>
      </c>
      <c r="D2525" t="s">
        <v>78</v>
      </c>
      <c r="F2525" t="s">
        <v>78</v>
      </c>
      <c r="G2525" t="s">
        <v>35</v>
      </c>
      <c r="H2525" s="6" t="s">
        <v>49</v>
      </c>
      <c r="I2525" t="s">
        <v>25</v>
      </c>
      <c r="J2525">
        <v>250</v>
      </c>
      <c r="K2525"/>
      <c r="N2525" t="s">
        <v>20</v>
      </c>
      <c r="P2525" t="s">
        <v>1073</v>
      </c>
      <c r="Q2525" t="s">
        <v>1073</v>
      </c>
      <c r="R2525" t="s">
        <v>1073</v>
      </c>
      <c r="S2525" t="s">
        <v>1094</v>
      </c>
    </row>
    <row r="2526" spans="1:19" x14ac:dyDescent="0.15">
      <c r="A2526">
        <v>2525</v>
      </c>
      <c r="B2526">
        <v>2015</v>
      </c>
      <c r="C2526" t="s">
        <v>1062</v>
      </c>
      <c r="D2526" t="s">
        <v>242</v>
      </c>
      <c r="F2526" t="s">
        <v>74</v>
      </c>
      <c r="G2526" t="s">
        <v>35</v>
      </c>
      <c r="H2526" t="s">
        <v>24</v>
      </c>
      <c r="I2526" t="s">
        <v>547</v>
      </c>
      <c r="J2526">
        <v>270</v>
      </c>
      <c r="K2526"/>
      <c r="N2526" t="s">
        <v>36</v>
      </c>
      <c r="P2526" t="s">
        <v>1073</v>
      </c>
      <c r="Q2526" t="s">
        <v>1073</v>
      </c>
      <c r="R2526" t="s">
        <v>1073</v>
      </c>
      <c r="S2526" t="s">
        <v>1073</v>
      </c>
    </row>
    <row r="2527" spans="1:19" x14ac:dyDescent="0.15">
      <c r="A2527">
        <v>2526</v>
      </c>
      <c r="B2527">
        <v>2015</v>
      </c>
      <c r="C2527" t="s">
        <v>204</v>
      </c>
      <c r="D2527" t="s">
        <v>295</v>
      </c>
      <c r="E2527" t="s">
        <v>147</v>
      </c>
      <c r="F2527" t="s">
        <v>23</v>
      </c>
      <c r="G2527" t="s">
        <v>23</v>
      </c>
      <c r="H2527" s="6" t="s">
        <v>24</v>
      </c>
      <c r="I2527" t="s">
        <v>547</v>
      </c>
      <c r="J2527">
        <v>166</v>
      </c>
      <c r="K2527"/>
      <c r="N2527" t="s">
        <v>20</v>
      </c>
      <c r="P2527" t="s">
        <v>1081</v>
      </c>
      <c r="Q2527" t="s">
        <v>1073</v>
      </c>
      <c r="R2527" t="s">
        <v>1073</v>
      </c>
      <c r="S2527" t="s">
        <v>1073</v>
      </c>
    </row>
    <row r="2528" spans="1:19" x14ac:dyDescent="0.15">
      <c r="A2528">
        <v>2527</v>
      </c>
      <c r="B2528">
        <v>2015</v>
      </c>
      <c r="C2528" t="s">
        <v>21</v>
      </c>
      <c r="D2528" t="s">
        <v>22</v>
      </c>
      <c r="F2528" t="s">
        <v>23</v>
      </c>
      <c r="G2528" t="s">
        <v>23</v>
      </c>
      <c r="H2528" s="6" t="s">
        <v>49</v>
      </c>
      <c r="I2528" t="s">
        <v>548</v>
      </c>
      <c r="J2528">
        <v>475</v>
      </c>
      <c r="K2528"/>
      <c r="N2528" t="s">
        <v>36</v>
      </c>
      <c r="P2528" t="s">
        <v>1081</v>
      </c>
      <c r="Q2528" t="s">
        <v>1073</v>
      </c>
      <c r="R2528" t="s">
        <v>1073</v>
      </c>
      <c r="S2528" t="s">
        <v>1073</v>
      </c>
    </row>
    <row r="2529" spans="1:19" x14ac:dyDescent="0.15">
      <c r="A2529">
        <v>2528</v>
      </c>
      <c r="B2529">
        <v>2015</v>
      </c>
      <c r="C2529" t="s">
        <v>130</v>
      </c>
      <c r="D2529" t="s">
        <v>215</v>
      </c>
      <c r="F2529" t="s">
        <v>23</v>
      </c>
      <c r="G2529" t="s">
        <v>23</v>
      </c>
      <c r="H2529" t="s">
        <v>71</v>
      </c>
      <c r="I2529" t="s">
        <v>546</v>
      </c>
      <c r="J2529">
        <v>635</v>
      </c>
      <c r="K2529"/>
      <c r="N2529" t="s">
        <v>36</v>
      </c>
      <c r="P2529" t="s">
        <v>1073</v>
      </c>
      <c r="Q2529" t="s">
        <v>1073</v>
      </c>
      <c r="R2529" t="s">
        <v>1073</v>
      </c>
      <c r="S2529" t="s">
        <v>1073</v>
      </c>
    </row>
    <row r="2530" spans="1:19" x14ac:dyDescent="0.15">
      <c r="A2530">
        <v>2529</v>
      </c>
      <c r="B2530">
        <v>2015</v>
      </c>
      <c r="C2530" t="s">
        <v>81</v>
      </c>
      <c r="D2530" t="s">
        <v>82</v>
      </c>
      <c r="F2530" t="s">
        <v>83</v>
      </c>
      <c r="G2530" t="s">
        <v>35</v>
      </c>
      <c r="H2530" t="s">
        <v>71</v>
      </c>
      <c r="I2530" t="s">
        <v>546</v>
      </c>
      <c r="J2530">
        <v>1480</v>
      </c>
      <c r="K2530"/>
      <c r="N2530" t="s">
        <v>50</v>
      </c>
      <c r="P2530" t="s">
        <v>1073</v>
      </c>
      <c r="Q2530" t="s">
        <v>1073</v>
      </c>
      <c r="R2530" t="s">
        <v>1073</v>
      </c>
      <c r="S2530" t="s">
        <v>1073</v>
      </c>
    </row>
    <row r="2531" spans="1:19" x14ac:dyDescent="0.15">
      <c r="A2531">
        <v>2530</v>
      </c>
      <c r="B2531">
        <v>2015</v>
      </c>
      <c r="C2531" t="s">
        <v>258</v>
      </c>
      <c r="D2531" t="s">
        <v>101</v>
      </c>
      <c r="F2531" t="s">
        <v>23</v>
      </c>
      <c r="G2531" t="s">
        <v>23</v>
      </c>
      <c r="H2531" s="6" t="s">
        <v>24</v>
      </c>
      <c r="I2531" t="s">
        <v>547</v>
      </c>
      <c r="J2531">
        <v>166</v>
      </c>
      <c r="K2531"/>
      <c r="N2531" t="s">
        <v>20</v>
      </c>
      <c r="P2531" t="s">
        <v>1081</v>
      </c>
      <c r="Q2531" t="s">
        <v>1073</v>
      </c>
      <c r="R2531" t="s">
        <v>1073</v>
      </c>
      <c r="S2531" t="s">
        <v>1073</v>
      </c>
    </row>
    <row r="2532" spans="1:19" x14ac:dyDescent="0.15">
      <c r="A2532">
        <v>2531</v>
      </c>
      <c r="B2532">
        <v>2015</v>
      </c>
      <c r="C2532" t="s">
        <v>206</v>
      </c>
      <c r="D2532" t="s">
        <v>223</v>
      </c>
      <c r="F2532" t="s">
        <v>23</v>
      </c>
      <c r="G2532" t="s">
        <v>23</v>
      </c>
      <c r="H2532" t="s">
        <v>24</v>
      </c>
      <c r="I2532" t="s">
        <v>547</v>
      </c>
      <c r="J2532">
        <v>166</v>
      </c>
      <c r="K2532"/>
      <c r="N2532" t="s">
        <v>36</v>
      </c>
      <c r="P2532" t="s">
        <v>1081</v>
      </c>
      <c r="Q2532" t="s">
        <v>1073</v>
      </c>
      <c r="R2532" t="s">
        <v>1073</v>
      </c>
      <c r="S2532" t="s">
        <v>1073</v>
      </c>
    </row>
    <row r="2533" spans="1:19" x14ac:dyDescent="0.15">
      <c r="A2533">
        <v>2532</v>
      </c>
      <c r="B2533">
        <v>2015</v>
      </c>
      <c r="C2533" t="s">
        <v>674</v>
      </c>
      <c r="D2533" t="s">
        <v>380</v>
      </c>
      <c r="F2533" t="s">
        <v>23</v>
      </c>
      <c r="G2533" t="s">
        <v>23</v>
      </c>
      <c r="H2533" t="s">
        <v>71</v>
      </c>
      <c r="I2533" t="s">
        <v>546</v>
      </c>
      <c r="J2533">
        <v>1235</v>
      </c>
      <c r="K2533"/>
      <c r="N2533" t="s">
        <v>50</v>
      </c>
      <c r="P2533" t="s">
        <v>1073</v>
      </c>
      <c r="Q2533" t="s">
        <v>1073</v>
      </c>
      <c r="R2533" t="s">
        <v>1073</v>
      </c>
      <c r="S2533" t="s">
        <v>1073</v>
      </c>
    </row>
    <row r="2534" spans="1:19" x14ac:dyDescent="0.15">
      <c r="A2534">
        <v>2533</v>
      </c>
      <c r="B2534">
        <v>2015</v>
      </c>
      <c r="C2534" t="s">
        <v>1063</v>
      </c>
      <c r="D2534" t="s">
        <v>522</v>
      </c>
      <c r="F2534" t="s">
        <v>112</v>
      </c>
      <c r="G2534" t="s">
        <v>1093</v>
      </c>
      <c r="H2534" t="s">
        <v>24</v>
      </c>
      <c r="I2534" t="s">
        <v>547</v>
      </c>
      <c r="J2534">
        <v>270</v>
      </c>
      <c r="K2534"/>
      <c r="N2534" t="s">
        <v>20</v>
      </c>
      <c r="P2534" t="s">
        <v>1073</v>
      </c>
      <c r="Q2534" t="s">
        <v>1073</v>
      </c>
      <c r="R2534" t="s">
        <v>1073</v>
      </c>
      <c r="S2534" t="s">
        <v>1073</v>
      </c>
    </row>
    <row r="2535" spans="1:19" x14ac:dyDescent="0.15">
      <c r="A2535">
        <v>2534</v>
      </c>
      <c r="B2535">
        <v>2015</v>
      </c>
      <c r="C2535" t="s">
        <v>100</v>
      </c>
      <c r="D2535" t="s">
        <v>101</v>
      </c>
      <c r="F2535" t="s">
        <v>23</v>
      </c>
      <c r="G2535" t="s">
        <v>23</v>
      </c>
      <c r="H2535" t="s">
        <v>24</v>
      </c>
      <c r="I2535" t="s">
        <v>547</v>
      </c>
      <c r="J2535">
        <v>166</v>
      </c>
      <c r="K2535"/>
      <c r="N2535" t="s">
        <v>20</v>
      </c>
      <c r="P2535" t="s">
        <v>1073</v>
      </c>
      <c r="Q2535" t="s">
        <v>1073</v>
      </c>
      <c r="R2535" t="s">
        <v>1073</v>
      </c>
      <c r="S2535" t="s">
        <v>1073</v>
      </c>
    </row>
    <row r="2536" spans="1:19" x14ac:dyDescent="0.15">
      <c r="A2536">
        <v>2535</v>
      </c>
      <c r="B2536">
        <v>2015</v>
      </c>
      <c r="C2536" t="s">
        <v>206</v>
      </c>
      <c r="D2536" t="s">
        <v>223</v>
      </c>
      <c r="F2536" t="s">
        <v>23</v>
      </c>
      <c r="G2536" t="s">
        <v>23</v>
      </c>
      <c r="H2536" t="s">
        <v>24</v>
      </c>
      <c r="I2536" t="s">
        <v>547</v>
      </c>
      <c r="J2536">
        <v>270</v>
      </c>
      <c r="K2536"/>
      <c r="N2536" t="s">
        <v>36</v>
      </c>
      <c r="P2536" t="s">
        <v>1081</v>
      </c>
      <c r="Q2536" t="s">
        <v>1073</v>
      </c>
      <c r="R2536" t="s">
        <v>1073</v>
      </c>
      <c r="S2536" t="s">
        <v>1073</v>
      </c>
    </row>
    <row r="2537" spans="1:19" x14ac:dyDescent="0.15">
      <c r="A2537">
        <v>2536</v>
      </c>
      <c r="B2537">
        <v>2015</v>
      </c>
      <c r="C2537" t="s">
        <v>787</v>
      </c>
      <c r="D2537" t="s">
        <v>185</v>
      </c>
      <c r="F2537" t="s">
        <v>23</v>
      </c>
      <c r="G2537" t="s">
        <v>23</v>
      </c>
      <c r="H2537" t="s">
        <v>67</v>
      </c>
      <c r="I2537" t="s">
        <v>546</v>
      </c>
      <c r="J2537">
        <v>635</v>
      </c>
      <c r="K2537"/>
      <c r="N2537" t="s">
        <v>20</v>
      </c>
      <c r="P2537" t="s">
        <v>1081</v>
      </c>
      <c r="Q2537" t="s">
        <v>1073</v>
      </c>
      <c r="R2537" t="s">
        <v>1073</v>
      </c>
      <c r="S2537" t="s">
        <v>1073</v>
      </c>
    </row>
    <row r="2538" spans="1:19" x14ac:dyDescent="0.15">
      <c r="A2538">
        <v>2537</v>
      </c>
      <c r="B2538">
        <v>2015</v>
      </c>
      <c r="C2538" t="s">
        <v>272</v>
      </c>
      <c r="D2538" t="s">
        <v>273</v>
      </c>
      <c r="F2538" t="s">
        <v>23</v>
      </c>
      <c r="G2538" t="s">
        <v>23</v>
      </c>
      <c r="H2538" t="s">
        <v>16</v>
      </c>
      <c r="I2538" t="s">
        <v>548</v>
      </c>
      <c r="J2538">
        <v>475</v>
      </c>
      <c r="K2538"/>
      <c r="N2538" t="s">
        <v>36</v>
      </c>
      <c r="P2538" t="s">
        <v>1081</v>
      </c>
      <c r="Q2538" t="s">
        <v>1073</v>
      </c>
      <c r="R2538" t="s">
        <v>1073</v>
      </c>
      <c r="S2538" t="s">
        <v>1073</v>
      </c>
    </row>
  </sheetData>
  <mergeCells count="18">
    <mergeCell ref="V160:X160"/>
    <mergeCell ref="V211:X211"/>
    <mergeCell ref="V262:X262"/>
    <mergeCell ref="Z101:AB101"/>
    <mergeCell ref="AD97:AF97"/>
    <mergeCell ref="V109:X109"/>
    <mergeCell ref="V58:X58"/>
    <mergeCell ref="Z58:AB58"/>
    <mergeCell ref="AD54:AF54"/>
    <mergeCell ref="AH54:AJ54"/>
    <mergeCell ref="AH3:AJ3"/>
    <mergeCell ref="AL3:AN3"/>
    <mergeCell ref="AP3:AR3"/>
    <mergeCell ref="AH97:AJ97"/>
    <mergeCell ref="AL97:AN97"/>
    <mergeCell ref="AP97:AR97"/>
    <mergeCell ref="AL54:AN54"/>
    <mergeCell ref="AP54:AR5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33AD-E83F-064C-A520-EBDCBADFC853}">
  <dimension ref="A1:J1257"/>
  <sheetViews>
    <sheetView workbookViewId="0">
      <selection activeCell="I26" sqref="I26"/>
    </sheetView>
  </sheetViews>
  <sheetFormatPr baseColWidth="10" defaultRowHeight="13" x14ac:dyDescent="0.15"/>
  <cols>
    <col min="1" max="1" width="19.6640625" bestFit="1" customWidth="1"/>
    <col min="2" max="2" width="19.5" bestFit="1" customWidth="1"/>
    <col min="4" max="4" width="20.33203125" bestFit="1" customWidth="1"/>
    <col min="6" max="6" width="20.33203125" bestFit="1" customWidth="1"/>
    <col min="7" max="7" width="19.5" bestFit="1" customWidth="1"/>
  </cols>
  <sheetData>
    <row r="1" spans="1:10" x14ac:dyDescent="0.15">
      <c r="A1" t="s">
        <v>0</v>
      </c>
      <c r="B1" t="s">
        <v>7</v>
      </c>
      <c r="C1" t="s">
        <v>1074</v>
      </c>
      <c r="E1" t="s">
        <v>0</v>
      </c>
      <c r="F1" t="s">
        <v>7</v>
      </c>
      <c r="G1" t="s">
        <v>1074</v>
      </c>
      <c r="I1" t="s">
        <v>1076</v>
      </c>
    </row>
    <row r="2" spans="1:10" x14ac:dyDescent="0.15">
      <c r="A2">
        <v>740</v>
      </c>
      <c r="B2" t="s">
        <v>16</v>
      </c>
      <c r="C2">
        <v>585</v>
      </c>
      <c r="E2">
        <v>739</v>
      </c>
      <c r="F2" t="s">
        <v>24</v>
      </c>
      <c r="G2">
        <v>275</v>
      </c>
      <c r="I2" t="s">
        <v>1077</v>
      </c>
      <c r="J2" t="s">
        <v>824</v>
      </c>
    </row>
    <row r="3" spans="1:10" x14ac:dyDescent="0.15">
      <c r="A3">
        <v>742</v>
      </c>
      <c r="B3" t="s">
        <v>16</v>
      </c>
      <c r="C3">
        <v>525</v>
      </c>
      <c r="E3">
        <v>741</v>
      </c>
      <c r="F3" t="s">
        <v>24</v>
      </c>
      <c r="G3">
        <v>295</v>
      </c>
      <c r="I3">
        <f>AVERAGE(C2:C1257)</f>
        <v>576.76990445859872</v>
      </c>
      <c r="J3">
        <f>AVERAGE(G2:G544)</f>
        <v>291.01289134438304</v>
      </c>
    </row>
    <row r="4" spans="1:10" x14ac:dyDescent="0.15">
      <c r="A4">
        <v>746</v>
      </c>
      <c r="B4" t="s">
        <v>67</v>
      </c>
      <c r="C4">
        <v>295</v>
      </c>
      <c r="E4">
        <v>743</v>
      </c>
      <c r="F4" t="s">
        <v>24</v>
      </c>
      <c r="G4">
        <v>275</v>
      </c>
    </row>
    <row r="5" spans="1:10" x14ac:dyDescent="0.15">
      <c r="A5">
        <v>750</v>
      </c>
      <c r="B5" t="s">
        <v>54</v>
      </c>
      <c r="C5">
        <v>0</v>
      </c>
      <c r="E5">
        <v>744</v>
      </c>
      <c r="F5" t="s">
        <v>24</v>
      </c>
      <c r="G5">
        <v>295</v>
      </c>
    </row>
    <row r="6" spans="1:10" x14ac:dyDescent="0.15">
      <c r="A6">
        <v>751</v>
      </c>
      <c r="B6" t="s">
        <v>71</v>
      </c>
      <c r="C6">
        <v>150</v>
      </c>
      <c r="E6">
        <v>745</v>
      </c>
      <c r="F6" t="s">
        <v>24</v>
      </c>
      <c r="G6">
        <v>295</v>
      </c>
    </row>
    <row r="7" spans="1:10" x14ac:dyDescent="0.15">
      <c r="A7">
        <v>752</v>
      </c>
      <c r="B7" t="s">
        <v>71</v>
      </c>
      <c r="C7">
        <v>1135</v>
      </c>
      <c r="E7">
        <v>747</v>
      </c>
      <c r="F7" t="s">
        <v>24</v>
      </c>
      <c r="G7">
        <v>295</v>
      </c>
    </row>
    <row r="8" spans="1:10" x14ac:dyDescent="0.15">
      <c r="A8">
        <v>758</v>
      </c>
      <c r="B8" t="s">
        <v>71</v>
      </c>
      <c r="C8">
        <v>1135</v>
      </c>
      <c r="E8">
        <v>748</v>
      </c>
      <c r="F8" t="s">
        <v>24</v>
      </c>
      <c r="G8">
        <v>735</v>
      </c>
    </row>
    <row r="9" spans="1:10" x14ac:dyDescent="0.15">
      <c r="A9">
        <v>759</v>
      </c>
      <c r="B9" t="s">
        <v>67</v>
      </c>
      <c r="C9">
        <v>295</v>
      </c>
      <c r="E9">
        <v>749</v>
      </c>
      <c r="F9" t="s">
        <v>24</v>
      </c>
      <c r="G9">
        <v>295</v>
      </c>
    </row>
    <row r="10" spans="1:10" x14ac:dyDescent="0.15">
      <c r="A10">
        <v>760</v>
      </c>
      <c r="B10" t="s">
        <v>16</v>
      </c>
      <c r="C10">
        <v>585</v>
      </c>
      <c r="E10">
        <v>753</v>
      </c>
      <c r="F10" t="s">
        <v>24</v>
      </c>
      <c r="G10">
        <v>295</v>
      </c>
    </row>
    <row r="11" spans="1:10" x14ac:dyDescent="0.15">
      <c r="A11">
        <v>762</v>
      </c>
      <c r="B11" t="s">
        <v>16</v>
      </c>
      <c r="C11">
        <v>585</v>
      </c>
      <c r="E11">
        <v>754</v>
      </c>
      <c r="F11" t="s">
        <v>24</v>
      </c>
      <c r="G11">
        <v>735</v>
      </c>
    </row>
    <row r="12" spans="1:10" x14ac:dyDescent="0.15">
      <c r="A12">
        <v>764</v>
      </c>
      <c r="B12" t="s">
        <v>16</v>
      </c>
      <c r="C12">
        <v>525</v>
      </c>
      <c r="E12">
        <v>755</v>
      </c>
      <c r="F12" t="s">
        <v>24</v>
      </c>
      <c r="G12">
        <v>275</v>
      </c>
    </row>
    <row r="13" spans="1:10" x14ac:dyDescent="0.15">
      <c r="A13">
        <v>765</v>
      </c>
      <c r="B13" t="s">
        <v>71</v>
      </c>
      <c r="C13">
        <v>585</v>
      </c>
      <c r="E13">
        <v>756</v>
      </c>
      <c r="F13" t="s">
        <v>24</v>
      </c>
      <c r="G13">
        <v>295</v>
      </c>
    </row>
    <row r="14" spans="1:10" x14ac:dyDescent="0.15">
      <c r="A14">
        <v>766</v>
      </c>
      <c r="B14" t="s">
        <v>16</v>
      </c>
      <c r="C14">
        <v>685</v>
      </c>
      <c r="E14">
        <v>757</v>
      </c>
      <c r="F14" t="s">
        <v>24</v>
      </c>
      <c r="G14">
        <v>295</v>
      </c>
    </row>
    <row r="15" spans="1:10" x14ac:dyDescent="0.15">
      <c r="A15">
        <v>767</v>
      </c>
      <c r="B15" t="s">
        <v>71</v>
      </c>
      <c r="C15">
        <v>625</v>
      </c>
      <c r="E15">
        <v>761</v>
      </c>
      <c r="F15" t="s">
        <v>24</v>
      </c>
      <c r="G15">
        <v>295</v>
      </c>
    </row>
    <row r="16" spans="1:10" x14ac:dyDescent="0.15">
      <c r="A16">
        <v>768</v>
      </c>
      <c r="B16" t="s">
        <v>16</v>
      </c>
      <c r="C16">
        <v>525</v>
      </c>
      <c r="E16">
        <v>763</v>
      </c>
      <c r="F16" t="s">
        <v>24</v>
      </c>
      <c r="G16">
        <v>295</v>
      </c>
    </row>
    <row r="17" spans="1:7" x14ac:dyDescent="0.15">
      <c r="A17">
        <v>769</v>
      </c>
      <c r="B17" t="s">
        <v>67</v>
      </c>
      <c r="C17">
        <v>585</v>
      </c>
      <c r="E17">
        <v>770</v>
      </c>
      <c r="F17" t="s">
        <v>60</v>
      </c>
      <c r="G17">
        <v>295</v>
      </c>
    </row>
    <row r="18" spans="1:7" x14ac:dyDescent="0.15">
      <c r="A18">
        <v>771</v>
      </c>
      <c r="B18" t="s">
        <v>49</v>
      </c>
      <c r="C18">
        <v>585</v>
      </c>
      <c r="E18">
        <v>772</v>
      </c>
      <c r="F18" t="s">
        <v>24</v>
      </c>
      <c r="G18">
        <v>295</v>
      </c>
    </row>
    <row r="19" spans="1:7" x14ac:dyDescent="0.15">
      <c r="A19">
        <v>775</v>
      </c>
      <c r="B19" t="s">
        <v>67</v>
      </c>
      <c r="C19">
        <v>585</v>
      </c>
      <c r="E19">
        <v>773</v>
      </c>
      <c r="F19" t="s">
        <v>60</v>
      </c>
      <c r="G19">
        <v>295</v>
      </c>
    </row>
    <row r="20" spans="1:7" x14ac:dyDescent="0.15">
      <c r="A20">
        <v>776</v>
      </c>
      <c r="B20" t="s">
        <v>71</v>
      </c>
      <c r="C20">
        <v>585</v>
      </c>
      <c r="E20">
        <v>774</v>
      </c>
      <c r="F20" t="s">
        <v>24</v>
      </c>
      <c r="G20">
        <v>295</v>
      </c>
    </row>
    <row r="21" spans="1:7" x14ac:dyDescent="0.15">
      <c r="A21">
        <v>777</v>
      </c>
      <c r="B21" t="s">
        <v>71</v>
      </c>
      <c r="C21">
        <v>1025</v>
      </c>
      <c r="E21">
        <v>782</v>
      </c>
      <c r="F21" t="s">
        <v>24</v>
      </c>
      <c r="G21">
        <v>275</v>
      </c>
    </row>
    <row r="22" spans="1:7" x14ac:dyDescent="0.15">
      <c r="A22">
        <v>778</v>
      </c>
      <c r="B22" t="s">
        <v>71</v>
      </c>
      <c r="C22">
        <v>1135</v>
      </c>
      <c r="E22">
        <v>789</v>
      </c>
      <c r="F22" t="s">
        <v>24</v>
      </c>
      <c r="G22">
        <v>0</v>
      </c>
    </row>
    <row r="23" spans="1:7" x14ac:dyDescent="0.15">
      <c r="A23">
        <v>779</v>
      </c>
      <c r="B23" t="s">
        <v>71</v>
      </c>
      <c r="C23">
        <v>585</v>
      </c>
      <c r="E23">
        <v>790</v>
      </c>
      <c r="F23" t="s">
        <v>24</v>
      </c>
      <c r="G23">
        <v>295</v>
      </c>
    </row>
    <row r="24" spans="1:7" x14ac:dyDescent="0.15">
      <c r="A24">
        <v>780</v>
      </c>
      <c r="B24" t="s">
        <v>71</v>
      </c>
      <c r="C24">
        <v>1325</v>
      </c>
      <c r="E24">
        <v>796</v>
      </c>
      <c r="F24" t="s">
        <v>24</v>
      </c>
      <c r="G24">
        <v>295</v>
      </c>
    </row>
    <row r="25" spans="1:7" x14ac:dyDescent="0.15">
      <c r="A25">
        <v>781</v>
      </c>
      <c r="B25" t="s">
        <v>49</v>
      </c>
      <c r="C25">
        <v>1135</v>
      </c>
      <c r="E25">
        <v>799</v>
      </c>
      <c r="F25" t="s">
        <v>24</v>
      </c>
      <c r="G25">
        <v>0</v>
      </c>
    </row>
    <row r="26" spans="1:7" x14ac:dyDescent="0.15">
      <c r="A26">
        <v>783</v>
      </c>
      <c r="B26" t="s">
        <v>71</v>
      </c>
      <c r="C26">
        <v>585</v>
      </c>
      <c r="E26">
        <v>802</v>
      </c>
      <c r="F26" t="s">
        <v>24</v>
      </c>
      <c r="G26">
        <v>585</v>
      </c>
    </row>
    <row r="27" spans="1:7" x14ac:dyDescent="0.15">
      <c r="A27">
        <v>784</v>
      </c>
      <c r="B27" t="s">
        <v>16</v>
      </c>
      <c r="C27">
        <v>0</v>
      </c>
      <c r="E27">
        <v>810</v>
      </c>
      <c r="F27" t="s">
        <v>24</v>
      </c>
      <c r="G27">
        <v>295</v>
      </c>
    </row>
    <row r="28" spans="1:7" x14ac:dyDescent="0.15">
      <c r="A28">
        <v>785</v>
      </c>
      <c r="B28" t="s">
        <v>54</v>
      </c>
      <c r="C28">
        <v>0</v>
      </c>
      <c r="E28">
        <v>815</v>
      </c>
      <c r="F28" t="s">
        <v>24</v>
      </c>
      <c r="G28">
        <v>295</v>
      </c>
    </row>
    <row r="29" spans="1:7" x14ac:dyDescent="0.15">
      <c r="A29">
        <v>786</v>
      </c>
      <c r="B29" t="s">
        <v>63</v>
      </c>
      <c r="C29">
        <v>525</v>
      </c>
      <c r="E29">
        <v>816</v>
      </c>
      <c r="F29" t="s">
        <v>24</v>
      </c>
      <c r="G29">
        <v>295</v>
      </c>
    </row>
    <row r="30" spans="1:7" x14ac:dyDescent="0.15">
      <c r="A30">
        <v>787</v>
      </c>
      <c r="B30" t="s">
        <v>71</v>
      </c>
      <c r="C30">
        <v>585</v>
      </c>
      <c r="E30">
        <v>817</v>
      </c>
      <c r="F30" t="s">
        <v>24</v>
      </c>
      <c r="G30">
        <v>295</v>
      </c>
    </row>
    <row r="31" spans="1:7" x14ac:dyDescent="0.15">
      <c r="A31">
        <v>788</v>
      </c>
      <c r="B31" t="s">
        <v>71</v>
      </c>
      <c r="C31">
        <v>2225</v>
      </c>
      <c r="E31">
        <v>818</v>
      </c>
      <c r="F31" t="s">
        <v>24</v>
      </c>
      <c r="G31">
        <v>295</v>
      </c>
    </row>
    <row r="32" spans="1:7" x14ac:dyDescent="0.15">
      <c r="A32">
        <v>791</v>
      </c>
      <c r="B32" t="s">
        <v>71</v>
      </c>
      <c r="C32">
        <v>650</v>
      </c>
      <c r="E32">
        <v>820</v>
      </c>
      <c r="F32" t="s">
        <v>24</v>
      </c>
      <c r="G32">
        <v>735</v>
      </c>
    </row>
    <row r="33" spans="1:7" x14ac:dyDescent="0.15">
      <c r="A33">
        <v>792</v>
      </c>
      <c r="B33" t="s">
        <v>71</v>
      </c>
      <c r="C33">
        <v>650</v>
      </c>
      <c r="E33">
        <v>821</v>
      </c>
      <c r="F33" t="s">
        <v>60</v>
      </c>
      <c r="G33">
        <v>295</v>
      </c>
    </row>
    <row r="34" spans="1:7" x14ac:dyDescent="0.15">
      <c r="A34">
        <v>793</v>
      </c>
      <c r="B34" t="s">
        <v>71</v>
      </c>
      <c r="C34">
        <v>735</v>
      </c>
      <c r="E34">
        <v>824</v>
      </c>
      <c r="F34" t="s">
        <v>24</v>
      </c>
      <c r="G34">
        <v>0</v>
      </c>
    </row>
    <row r="35" spans="1:7" x14ac:dyDescent="0.15">
      <c r="A35">
        <v>794</v>
      </c>
      <c r="B35" t="s">
        <v>71</v>
      </c>
      <c r="C35">
        <v>585</v>
      </c>
      <c r="E35">
        <v>827</v>
      </c>
      <c r="F35" t="s">
        <v>24</v>
      </c>
      <c r="G35">
        <v>295</v>
      </c>
    </row>
    <row r="36" spans="1:7" x14ac:dyDescent="0.15">
      <c r="A36">
        <v>795</v>
      </c>
      <c r="B36" t="s">
        <v>71</v>
      </c>
      <c r="C36">
        <v>1325</v>
      </c>
      <c r="E36">
        <v>828</v>
      </c>
      <c r="F36" t="s">
        <v>24</v>
      </c>
      <c r="G36">
        <v>295</v>
      </c>
    </row>
    <row r="37" spans="1:7" x14ac:dyDescent="0.15">
      <c r="A37">
        <v>797</v>
      </c>
      <c r="B37" t="s">
        <v>16</v>
      </c>
      <c r="C37">
        <v>585</v>
      </c>
      <c r="E37">
        <v>832</v>
      </c>
      <c r="F37" t="s">
        <v>24</v>
      </c>
      <c r="G37">
        <v>295</v>
      </c>
    </row>
    <row r="38" spans="1:7" x14ac:dyDescent="0.15">
      <c r="A38">
        <v>798</v>
      </c>
      <c r="B38" t="s">
        <v>16</v>
      </c>
      <c r="C38">
        <v>585</v>
      </c>
      <c r="E38">
        <v>833</v>
      </c>
      <c r="F38" t="s">
        <v>24</v>
      </c>
      <c r="G38">
        <v>295</v>
      </c>
    </row>
    <row r="39" spans="1:7" x14ac:dyDescent="0.15">
      <c r="A39">
        <v>800</v>
      </c>
      <c r="B39" t="s">
        <v>16</v>
      </c>
      <c r="C39">
        <v>525</v>
      </c>
      <c r="E39">
        <v>834</v>
      </c>
      <c r="F39" t="s">
        <v>24</v>
      </c>
      <c r="G39">
        <v>295</v>
      </c>
    </row>
    <row r="40" spans="1:7" x14ac:dyDescent="0.15">
      <c r="A40">
        <v>801</v>
      </c>
      <c r="B40" t="s">
        <v>16</v>
      </c>
      <c r="C40">
        <v>525</v>
      </c>
      <c r="E40">
        <v>836</v>
      </c>
      <c r="F40" t="s">
        <v>24</v>
      </c>
      <c r="G40">
        <v>375</v>
      </c>
    </row>
    <row r="41" spans="1:7" x14ac:dyDescent="0.15">
      <c r="A41">
        <v>803</v>
      </c>
      <c r="B41" t="s">
        <v>49</v>
      </c>
      <c r="C41">
        <v>1135</v>
      </c>
      <c r="E41">
        <v>837</v>
      </c>
      <c r="F41" t="s">
        <v>24</v>
      </c>
      <c r="G41">
        <v>585</v>
      </c>
    </row>
    <row r="42" spans="1:7" x14ac:dyDescent="0.15">
      <c r="A42">
        <v>804</v>
      </c>
      <c r="B42" t="s">
        <v>71</v>
      </c>
      <c r="C42">
        <v>0</v>
      </c>
      <c r="E42">
        <v>842</v>
      </c>
      <c r="F42" t="s">
        <v>24</v>
      </c>
      <c r="G42">
        <v>275</v>
      </c>
    </row>
    <row r="43" spans="1:7" x14ac:dyDescent="0.15">
      <c r="A43">
        <v>805</v>
      </c>
      <c r="B43" t="s">
        <v>71</v>
      </c>
      <c r="C43">
        <v>0</v>
      </c>
      <c r="E43">
        <v>843</v>
      </c>
      <c r="F43" t="s">
        <v>24</v>
      </c>
      <c r="G43">
        <v>295</v>
      </c>
    </row>
    <row r="44" spans="1:7" x14ac:dyDescent="0.15">
      <c r="A44">
        <v>806</v>
      </c>
      <c r="B44" t="s">
        <v>71</v>
      </c>
      <c r="C44">
        <v>685</v>
      </c>
      <c r="E44">
        <v>844</v>
      </c>
      <c r="F44" t="s">
        <v>24</v>
      </c>
      <c r="G44">
        <v>295</v>
      </c>
    </row>
    <row r="45" spans="1:7" x14ac:dyDescent="0.15">
      <c r="A45">
        <v>807</v>
      </c>
      <c r="B45" t="s">
        <v>67</v>
      </c>
      <c r="C45">
        <v>585</v>
      </c>
      <c r="E45">
        <v>847</v>
      </c>
      <c r="F45" t="s">
        <v>24</v>
      </c>
      <c r="G45">
        <v>295</v>
      </c>
    </row>
    <row r="46" spans="1:7" x14ac:dyDescent="0.15">
      <c r="A46">
        <v>808</v>
      </c>
      <c r="B46" t="s">
        <v>49</v>
      </c>
      <c r="C46">
        <v>295</v>
      </c>
      <c r="E46">
        <v>848</v>
      </c>
      <c r="F46" t="s">
        <v>24</v>
      </c>
      <c r="G46">
        <v>295</v>
      </c>
    </row>
    <row r="47" spans="1:7" x14ac:dyDescent="0.15">
      <c r="A47">
        <v>809</v>
      </c>
      <c r="B47" t="s">
        <v>16</v>
      </c>
      <c r="C47">
        <v>585</v>
      </c>
      <c r="E47">
        <v>850</v>
      </c>
      <c r="F47" t="s">
        <v>60</v>
      </c>
      <c r="G47">
        <v>295</v>
      </c>
    </row>
    <row r="48" spans="1:7" x14ac:dyDescent="0.15">
      <c r="A48">
        <v>811</v>
      </c>
      <c r="B48" t="s">
        <v>71</v>
      </c>
      <c r="C48">
        <v>685</v>
      </c>
      <c r="E48">
        <v>851</v>
      </c>
      <c r="F48" t="s">
        <v>24</v>
      </c>
      <c r="G48">
        <v>295</v>
      </c>
    </row>
    <row r="49" spans="1:7" x14ac:dyDescent="0.15">
      <c r="A49">
        <v>812</v>
      </c>
      <c r="B49" t="s">
        <v>16</v>
      </c>
      <c r="C49">
        <v>585</v>
      </c>
      <c r="E49">
        <v>852</v>
      </c>
      <c r="F49" t="s">
        <v>24</v>
      </c>
      <c r="G49">
        <v>275</v>
      </c>
    </row>
    <row r="50" spans="1:7" x14ac:dyDescent="0.15">
      <c r="A50">
        <v>813</v>
      </c>
      <c r="B50" t="s">
        <v>67</v>
      </c>
      <c r="C50">
        <v>295</v>
      </c>
      <c r="E50">
        <v>855</v>
      </c>
      <c r="F50" t="s">
        <v>24</v>
      </c>
      <c r="G50">
        <v>275</v>
      </c>
    </row>
    <row r="51" spans="1:7" x14ac:dyDescent="0.15">
      <c r="A51">
        <v>814</v>
      </c>
      <c r="B51" t="s">
        <v>63</v>
      </c>
      <c r="C51">
        <v>585</v>
      </c>
      <c r="E51">
        <v>858</v>
      </c>
      <c r="F51" t="s">
        <v>24</v>
      </c>
      <c r="G51">
        <v>275</v>
      </c>
    </row>
    <row r="52" spans="1:7" x14ac:dyDescent="0.15">
      <c r="A52">
        <v>819</v>
      </c>
      <c r="B52" t="s">
        <v>67</v>
      </c>
      <c r="C52">
        <v>585</v>
      </c>
      <c r="E52">
        <v>860</v>
      </c>
      <c r="F52" t="s">
        <v>24</v>
      </c>
      <c r="G52">
        <v>295</v>
      </c>
    </row>
    <row r="53" spans="1:7" x14ac:dyDescent="0.15">
      <c r="A53">
        <v>822</v>
      </c>
      <c r="B53" t="s">
        <v>16</v>
      </c>
      <c r="C53">
        <v>585</v>
      </c>
      <c r="E53">
        <v>862</v>
      </c>
      <c r="F53" t="s">
        <v>24</v>
      </c>
      <c r="G53">
        <v>295</v>
      </c>
    </row>
    <row r="54" spans="1:7" x14ac:dyDescent="0.15">
      <c r="A54">
        <v>823</v>
      </c>
      <c r="B54" t="s">
        <v>49</v>
      </c>
      <c r="C54">
        <v>585</v>
      </c>
      <c r="E54">
        <v>867</v>
      </c>
      <c r="F54" t="s">
        <v>24</v>
      </c>
      <c r="G54">
        <v>295</v>
      </c>
    </row>
    <row r="55" spans="1:7" x14ac:dyDescent="0.15">
      <c r="A55">
        <v>825</v>
      </c>
      <c r="B55" t="s">
        <v>54</v>
      </c>
      <c r="C55">
        <v>0</v>
      </c>
      <c r="E55">
        <v>870</v>
      </c>
      <c r="F55" t="s">
        <v>24</v>
      </c>
      <c r="G55">
        <v>295</v>
      </c>
    </row>
    <row r="56" spans="1:7" x14ac:dyDescent="0.15">
      <c r="A56">
        <v>826</v>
      </c>
      <c r="B56" t="s">
        <v>16</v>
      </c>
      <c r="C56">
        <v>675</v>
      </c>
      <c r="E56">
        <v>873</v>
      </c>
      <c r="F56" t="s">
        <v>24</v>
      </c>
      <c r="G56">
        <v>275</v>
      </c>
    </row>
    <row r="57" spans="1:7" x14ac:dyDescent="0.15">
      <c r="A57">
        <v>829</v>
      </c>
      <c r="B57" t="s">
        <v>71</v>
      </c>
      <c r="C57">
        <v>585</v>
      </c>
      <c r="E57">
        <v>876</v>
      </c>
      <c r="F57" t="s">
        <v>24</v>
      </c>
      <c r="G57">
        <v>295</v>
      </c>
    </row>
    <row r="58" spans="1:7" x14ac:dyDescent="0.15">
      <c r="A58">
        <v>830</v>
      </c>
      <c r="B58" t="s">
        <v>16</v>
      </c>
      <c r="C58">
        <v>525</v>
      </c>
      <c r="E58">
        <v>878</v>
      </c>
      <c r="F58" t="s">
        <v>60</v>
      </c>
      <c r="G58">
        <v>295</v>
      </c>
    </row>
    <row r="59" spans="1:7" x14ac:dyDescent="0.15">
      <c r="A59">
        <v>831</v>
      </c>
      <c r="B59" t="s">
        <v>71</v>
      </c>
      <c r="C59">
        <v>525</v>
      </c>
      <c r="E59">
        <v>888</v>
      </c>
      <c r="F59" t="s">
        <v>24</v>
      </c>
      <c r="G59">
        <v>275</v>
      </c>
    </row>
    <row r="60" spans="1:7" x14ac:dyDescent="0.15">
      <c r="A60">
        <v>835</v>
      </c>
      <c r="B60" t="s">
        <v>71</v>
      </c>
      <c r="C60">
        <v>585</v>
      </c>
      <c r="E60">
        <v>892</v>
      </c>
      <c r="F60" t="s">
        <v>24</v>
      </c>
      <c r="G60">
        <v>675</v>
      </c>
    </row>
    <row r="61" spans="1:7" x14ac:dyDescent="0.15">
      <c r="A61">
        <v>838</v>
      </c>
      <c r="B61" t="s">
        <v>71</v>
      </c>
      <c r="C61">
        <v>585</v>
      </c>
      <c r="E61">
        <v>895</v>
      </c>
      <c r="F61" t="s">
        <v>24</v>
      </c>
      <c r="G61">
        <v>295</v>
      </c>
    </row>
    <row r="62" spans="1:7" x14ac:dyDescent="0.15">
      <c r="A62">
        <v>839</v>
      </c>
      <c r="B62" t="s">
        <v>71</v>
      </c>
      <c r="C62">
        <v>650</v>
      </c>
      <c r="E62">
        <v>896</v>
      </c>
      <c r="F62" t="s">
        <v>24</v>
      </c>
      <c r="G62">
        <v>565</v>
      </c>
    </row>
    <row r="63" spans="1:7" x14ac:dyDescent="0.15">
      <c r="A63">
        <v>840</v>
      </c>
      <c r="B63" t="s">
        <v>16</v>
      </c>
      <c r="C63">
        <v>525</v>
      </c>
      <c r="E63">
        <v>904</v>
      </c>
      <c r="F63" t="s">
        <v>60</v>
      </c>
      <c r="G63">
        <v>295</v>
      </c>
    </row>
    <row r="64" spans="1:7" x14ac:dyDescent="0.15">
      <c r="A64">
        <v>841</v>
      </c>
      <c r="B64" t="s">
        <v>16</v>
      </c>
      <c r="C64">
        <v>585</v>
      </c>
      <c r="E64">
        <v>906</v>
      </c>
      <c r="F64" t="s">
        <v>24</v>
      </c>
      <c r="G64">
        <v>275</v>
      </c>
    </row>
    <row r="65" spans="1:7" x14ac:dyDescent="0.15">
      <c r="A65">
        <v>845</v>
      </c>
      <c r="B65" t="s">
        <v>49</v>
      </c>
      <c r="C65">
        <v>1100</v>
      </c>
      <c r="E65">
        <v>918</v>
      </c>
      <c r="F65" t="s">
        <v>60</v>
      </c>
      <c r="G65">
        <v>295</v>
      </c>
    </row>
    <row r="66" spans="1:7" x14ac:dyDescent="0.15">
      <c r="A66">
        <v>846</v>
      </c>
      <c r="B66" t="s">
        <v>16</v>
      </c>
      <c r="C66">
        <v>525</v>
      </c>
      <c r="E66">
        <v>926</v>
      </c>
      <c r="F66" t="s">
        <v>24</v>
      </c>
      <c r="G66">
        <v>295</v>
      </c>
    </row>
    <row r="67" spans="1:7" x14ac:dyDescent="0.15">
      <c r="A67">
        <v>849</v>
      </c>
      <c r="B67" t="s">
        <v>71</v>
      </c>
      <c r="C67">
        <v>585</v>
      </c>
      <c r="E67">
        <v>927</v>
      </c>
      <c r="F67" t="s">
        <v>24</v>
      </c>
      <c r="G67">
        <v>295</v>
      </c>
    </row>
    <row r="68" spans="1:7" x14ac:dyDescent="0.15">
      <c r="A68">
        <v>853</v>
      </c>
      <c r="B68" t="s">
        <v>71</v>
      </c>
      <c r="C68">
        <v>685</v>
      </c>
      <c r="E68">
        <v>928</v>
      </c>
      <c r="F68" t="s">
        <v>24</v>
      </c>
      <c r="G68">
        <v>295</v>
      </c>
    </row>
    <row r="69" spans="1:7" x14ac:dyDescent="0.15">
      <c r="A69">
        <v>854</v>
      </c>
      <c r="B69" t="s">
        <v>71</v>
      </c>
      <c r="C69">
        <v>525</v>
      </c>
      <c r="E69">
        <v>947</v>
      </c>
      <c r="F69" t="s">
        <v>24</v>
      </c>
      <c r="G69">
        <v>0</v>
      </c>
    </row>
    <row r="70" spans="1:7" x14ac:dyDescent="0.15">
      <c r="A70">
        <v>856</v>
      </c>
      <c r="B70" t="s">
        <v>16</v>
      </c>
      <c r="C70">
        <v>525</v>
      </c>
      <c r="E70">
        <v>950</v>
      </c>
      <c r="F70" t="s">
        <v>24</v>
      </c>
      <c r="G70">
        <v>525</v>
      </c>
    </row>
    <row r="71" spans="1:7" x14ac:dyDescent="0.15">
      <c r="A71">
        <v>857</v>
      </c>
      <c r="B71" t="s">
        <v>16</v>
      </c>
      <c r="C71">
        <v>1325</v>
      </c>
      <c r="E71">
        <v>952</v>
      </c>
      <c r="F71" t="s">
        <v>24</v>
      </c>
      <c r="G71">
        <v>295</v>
      </c>
    </row>
    <row r="72" spans="1:7" x14ac:dyDescent="0.15">
      <c r="A72">
        <v>859</v>
      </c>
      <c r="B72" t="s">
        <v>71</v>
      </c>
      <c r="C72">
        <v>1485</v>
      </c>
      <c r="E72">
        <v>955</v>
      </c>
      <c r="F72" t="s">
        <v>24</v>
      </c>
      <c r="G72">
        <v>295</v>
      </c>
    </row>
    <row r="73" spans="1:7" x14ac:dyDescent="0.15">
      <c r="A73">
        <v>861</v>
      </c>
      <c r="B73" t="s">
        <v>71</v>
      </c>
      <c r="C73">
        <v>585</v>
      </c>
      <c r="E73">
        <v>956</v>
      </c>
      <c r="F73" t="s">
        <v>24</v>
      </c>
      <c r="G73">
        <v>295</v>
      </c>
    </row>
    <row r="74" spans="1:7" x14ac:dyDescent="0.15">
      <c r="A74">
        <v>863</v>
      </c>
      <c r="B74" t="s">
        <v>71</v>
      </c>
      <c r="C74">
        <v>585</v>
      </c>
      <c r="E74">
        <v>959</v>
      </c>
      <c r="F74" t="s">
        <v>24</v>
      </c>
      <c r="G74">
        <v>275</v>
      </c>
    </row>
    <row r="75" spans="1:7" x14ac:dyDescent="0.15">
      <c r="A75">
        <v>864</v>
      </c>
      <c r="B75" t="s">
        <v>71</v>
      </c>
      <c r="C75">
        <v>585</v>
      </c>
      <c r="E75">
        <v>965</v>
      </c>
      <c r="F75" t="s">
        <v>24</v>
      </c>
      <c r="G75">
        <v>275</v>
      </c>
    </row>
    <row r="76" spans="1:7" x14ac:dyDescent="0.15">
      <c r="A76">
        <v>865</v>
      </c>
      <c r="B76" t="s">
        <v>71</v>
      </c>
      <c r="C76">
        <v>685</v>
      </c>
      <c r="E76">
        <v>969</v>
      </c>
      <c r="F76" t="s">
        <v>24</v>
      </c>
      <c r="G76">
        <v>295</v>
      </c>
    </row>
    <row r="77" spans="1:7" x14ac:dyDescent="0.15">
      <c r="A77">
        <v>866</v>
      </c>
      <c r="B77" t="s">
        <v>67</v>
      </c>
      <c r="C77">
        <v>0</v>
      </c>
      <c r="E77">
        <v>970</v>
      </c>
      <c r="F77" t="s">
        <v>24</v>
      </c>
      <c r="G77">
        <v>565</v>
      </c>
    </row>
    <row r="78" spans="1:7" x14ac:dyDescent="0.15">
      <c r="A78">
        <v>868</v>
      </c>
      <c r="B78" t="s">
        <v>71</v>
      </c>
      <c r="C78">
        <v>0</v>
      </c>
      <c r="E78">
        <v>971</v>
      </c>
      <c r="F78" t="s">
        <v>24</v>
      </c>
      <c r="G78">
        <v>295</v>
      </c>
    </row>
    <row r="79" spans="1:7" x14ac:dyDescent="0.15">
      <c r="A79">
        <v>869</v>
      </c>
      <c r="B79" t="s">
        <v>16</v>
      </c>
      <c r="C79">
        <v>395</v>
      </c>
      <c r="E79">
        <v>972</v>
      </c>
      <c r="F79" t="s">
        <v>24</v>
      </c>
      <c r="G79">
        <v>295</v>
      </c>
    </row>
    <row r="80" spans="1:7" x14ac:dyDescent="0.15">
      <c r="A80">
        <v>871</v>
      </c>
      <c r="B80" t="s">
        <v>67</v>
      </c>
      <c r="C80">
        <v>965</v>
      </c>
      <c r="E80">
        <v>974</v>
      </c>
      <c r="F80" t="s">
        <v>24</v>
      </c>
      <c r="G80">
        <v>295</v>
      </c>
    </row>
    <row r="81" spans="1:7" x14ac:dyDescent="0.15">
      <c r="A81">
        <v>872</v>
      </c>
      <c r="B81" t="s">
        <v>49</v>
      </c>
      <c r="C81">
        <v>525</v>
      </c>
      <c r="E81">
        <v>975</v>
      </c>
      <c r="F81" t="s">
        <v>24</v>
      </c>
      <c r="G81">
        <v>275</v>
      </c>
    </row>
    <row r="82" spans="1:7" x14ac:dyDescent="0.15">
      <c r="A82">
        <v>874</v>
      </c>
      <c r="B82" t="s">
        <v>16</v>
      </c>
      <c r="C82">
        <v>525</v>
      </c>
      <c r="E82">
        <v>979</v>
      </c>
      <c r="F82" t="s">
        <v>24</v>
      </c>
      <c r="G82">
        <v>0</v>
      </c>
    </row>
    <row r="83" spans="1:7" x14ac:dyDescent="0.15">
      <c r="A83">
        <v>875</v>
      </c>
      <c r="B83" t="s">
        <v>16</v>
      </c>
      <c r="C83">
        <v>525</v>
      </c>
      <c r="E83">
        <v>980</v>
      </c>
      <c r="F83" t="s">
        <v>24</v>
      </c>
      <c r="G83">
        <v>295</v>
      </c>
    </row>
    <row r="84" spans="1:7" x14ac:dyDescent="0.15">
      <c r="A84">
        <v>877</v>
      </c>
      <c r="B84" t="s">
        <v>71</v>
      </c>
      <c r="C84">
        <v>585</v>
      </c>
      <c r="E84">
        <v>981</v>
      </c>
      <c r="F84" t="s">
        <v>24</v>
      </c>
      <c r="G84">
        <v>295</v>
      </c>
    </row>
    <row r="85" spans="1:7" x14ac:dyDescent="0.15">
      <c r="A85">
        <v>879</v>
      </c>
      <c r="B85" t="s">
        <v>67</v>
      </c>
      <c r="C85">
        <v>565</v>
      </c>
      <c r="E85">
        <v>983</v>
      </c>
      <c r="F85" t="s">
        <v>24</v>
      </c>
      <c r="G85">
        <v>565</v>
      </c>
    </row>
    <row r="86" spans="1:7" x14ac:dyDescent="0.15">
      <c r="A86">
        <v>880</v>
      </c>
      <c r="B86" t="s">
        <v>71</v>
      </c>
      <c r="C86">
        <v>525</v>
      </c>
      <c r="E86">
        <v>984</v>
      </c>
      <c r="F86" t="s">
        <v>24</v>
      </c>
      <c r="G86">
        <v>735</v>
      </c>
    </row>
    <row r="87" spans="1:7" x14ac:dyDescent="0.15">
      <c r="A87">
        <v>881</v>
      </c>
      <c r="B87" t="s">
        <v>49</v>
      </c>
      <c r="C87">
        <v>585</v>
      </c>
      <c r="E87">
        <v>986</v>
      </c>
      <c r="F87" t="s">
        <v>24</v>
      </c>
      <c r="G87">
        <v>275</v>
      </c>
    </row>
    <row r="88" spans="1:7" x14ac:dyDescent="0.15">
      <c r="A88">
        <v>882</v>
      </c>
      <c r="B88" t="s">
        <v>49</v>
      </c>
      <c r="C88">
        <v>585</v>
      </c>
      <c r="E88">
        <v>989</v>
      </c>
      <c r="F88" t="s">
        <v>24</v>
      </c>
      <c r="G88">
        <v>295</v>
      </c>
    </row>
    <row r="89" spans="1:7" x14ac:dyDescent="0.15">
      <c r="A89">
        <v>883</v>
      </c>
      <c r="B89" t="s">
        <v>63</v>
      </c>
      <c r="C89">
        <v>0</v>
      </c>
      <c r="E89">
        <v>990</v>
      </c>
      <c r="F89" t="s">
        <v>24</v>
      </c>
      <c r="G89">
        <v>565</v>
      </c>
    </row>
    <row r="90" spans="1:7" x14ac:dyDescent="0.15">
      <c r="A90">
        <v>884</v>
      </c>
      <c r="B90" t="s">
        <v>16</v>
      </c>
      <c r="C90">
        <v>525</v>
      </c>
      <c r="E90">
        <v>1001</v>
      </c>
      <c r="F90" t="s">
        <v>24</v>
      </c>
      <c r="G90">
        <v>735</v>
      </c>
    </row>
    <row r="91" spans="1:7" x14ac:dyDescent="0.15">
      <c r="A91">
        <v>885</v>
      </c>
      <c r="B91" t="s">
        <v>16</v>
      </c>
      <c r="C91">
        <v>525</v>
      </c>
      <c r="E91">
        <v>1007</v>
      </c>
      <c r="F91" t="s">
        <v>24</v>
      </c>
      <c r="G91">
        <v>295</v>
      </c>
    </row>
    <row r="92" spans="1:7" x14ac:dyDescent="0.15">
      <c r="A92">
        <v>886</v>
      </c>
      <c r="B92" t="s">
        <v>16</v>
      </c>
      <c r="C92">
        <v>585</v>
      </c>
      <c r="E92">
        <v>1008</v>
      </c>
      <c r="F92" t="s">
        <v>24</v>
      </c>
      <c r="G92">
        <v>295</v>
      </c>
    </row>
    <row r="93" spans="1:7" x14ac:dyDescent="0.15">
      <c r="A93">
        <v>887</v>
      </c>
      <c r="B93" t="s">
        <v>71</v>
      </c>
      <c r="C93">
        <v>685</v>
      </c>
      <c r="E93">
        <v>1011</v>
      </c>
      <c r="F93" t="s">
        <v>24</v>
      </c>
      <c r="G93">
        <v>0</v>
      </c>
    </row>
    <row r="94" spans="1:7" x14ac:dyDescent="0.15">
      <c r="A94">
        <v>889</v>
      </c>
      <c r="B94" t="s">
        <v>71</v>
      </c>
      <c r="C94">
        <v>525</v>
      </c>
      <c r="E94">
        <v>1012</v>
      </c>
      <c r="F94" t="s">
        <v>24</v>
      </c>
      <c r="G94">
        <v>0</v>
      </c>
    </row>
    <row r="95" spans="1:7" x14ac:dyDescent="0.15">
      <c r="A95">
        <v>890</v>
      </c>
      <c r="B95" t="s">
        <v>67</v>
      </c>
      <c r="C95">
        <v>585</v>
      </c>
      <c r="E95">
        <v>1015</v>
      </c>
      <c r="F95" t="s">
        <v>24</v>
      </c>
      <c r="G95">
        <v>295</v>
      </c>
    </row>
    <row r="96" spans="1:7" x14ac:dyDescent="0.15">
      <c r="A96">
        <v>891</v>
      </c>
      <c r="B96" t="s">
        <v>16</v>
      </c>
      <c r="C96">
        <v>525</v>
      </c>
      <c r="E96">
        <v>1019</v>
      </c>
      <c r="F96" t="s">
        <v>24</v>
      </c>
      <c r="G96">
        <v>565</v>
      </c>
    </row>
    <row r="97" spans="1:7" x14ac:dyDescent="0.15">
      <c r="A97">
        <v>893</v>
      </c>
      <c r="B97" t="s">
        <v>16</v>
      </c>
      <c r="C97">
        <v>525</v>
      </c>
      <c r="E97">
        <v>1021</v>
      </c>
      <c r="F97" t="s">
        <v>24</v>
      </c>
      <c r="G97">
        <v>765</v>
      </c>
    </row>
    <row r="98" spans="1:7" x14ac:dyDescent="0.15">
      <c r="A98">
        <v>894</v>
      </c>
      <c r="B98" t="s">
        <v>67</v>
      </c>
      <c r="C98">
        <v>295</v>
      </c>
      <c r="E98">
        <v>1023</v>
      </c>
      <c r="F98" t="s">
        <v>60</v>
      </c>
      <c r="G98">
        <v>295</v>
      </c>
    </row>
    <row r="99" spans="1:7" x14ac:dyDescent="0.15">
      <c r="A99">
        <v>897</v>
      </c>
      <c r="B99" t="s">
        <v>71</v>
      </c>
      <c r="C99">
        <v>685</v>
      </c>
      <c r="E99">
        <v>1024</v>
      </c>
      <c r="F99" t="s">
        <v>24</v>
      </c>
      <c r="G99">
        <v>275</v>
      </c>
    </row>
    <row r="100" spans="1:7" x14ac:dyDescent="0.15">
      <c r="A100">
        <v>898</v>
      </c>
      <c r="B100" t="s">
        <v>16</v>
      </c>
      <c r="C100">
        <v>525</v>
      </c>
      <c r="E100">
        <v>1029</v>
      </c>
      <c r="F100" t="s">
        <v>24</v>
      </c>
      <c r="G100">
        <v>0</v>
      </c>
    </row>
    <row r="101" spans="1:7" x14ac:dyDescent="0.15">
      <c r="A101">
        <v>899</v>
      </c>
      <c r="B101" t="s">
        <v>49</v>
      </c>
      <c r="C101">
        <v>625</v>
      </c>
      <c r="E101">
        <v>1034</v>
      </c>
      <c r="F101" t="s">
        <v>24</v>
      </c>
      <c r="G101">
        <v>295</v>
      </c>
    </row>
    <row r="102" spans="1:7" x14ac:dyDescent="0.15">
      <c r="A102">
        <v>900</v>
      </c>
      <c r="B102" t="s">
        <v>71</v>
      </c>
      <c r="C102">
        <v>585</v>
      </c>
      <c r="E102">
        <v>1053</v>
      </c>
      <c r="F102" t="s">
        <v>24</v>
      </c>
      <c r="G102">
        <v>295</v>
      </c>
    </row>
    <row r="103" spans="1:7" x14ac:dyDescent="0.15">
      <c r="A103">
        <v>901</v>
      </c>
      <c r="B103" t="s">
        <v>71</v>
      </c>
      <c r="C103">
        <v>585</v>
      </c>
      <c r="E103">
        <v>1054</v>
      </c>
      <c r="F103" t="s">
        <v>24</v>
      </c>
      <c r="G103">
        <v>295</v>
      </c>
    </row>
    <row r="104" spans="1:7" x14ac:dyDescent="0.15">
      <c r="A104">
        <v>902</v>
      </c>
      <c r="B104" t="s">
        <v>16</v>
      </c>
      <c r="C104">
        <v>585</v>
      </c>
      <c r="E104">
        <v>1055</v>
      </c>
      <c r="F104" t="s">
        <v>24</v>
      </c>
      <c r="G104">
        <v>295</v>
      </c>
    </row>
    <row r="105" spans="1:7" x14ac:dyDescent="0.15">
      <c r="A105">
        <v>903</v>
      </c>
      <c r="B105" t="s">
        <v>71</v>
      </c>
      <c r="C105">
        <v>1135</v>
      </c>
      <c r="E105">
        <v>1061</v>
      </c>
      <c r="F105" t="s">
        <v>24</v>
      </c>
      <c r="G105">
        <v>0</v>
      </c>
    </row>
    <row r="106" spans="1:7" x14ac:dyDescent="0.15">
      <c r="A106">
        <v>905</v>
      </c>
      <c r="B106" t="s">
        <v>71</v>
      </c>
      <c r="C106">
        <v>525</v>
      </c>
      <c r="E106">
        <v>1063</v>
      </c>
      <c r="F106" t="s">
        <v>24</v>
      </c>
      <c r="G106">
        <v>295</v>
      </c>
    </row>
    <row r="107" spans="1:7" x14ac:dyDescent="0.15">
      <c r="A107">
        <v>907</v>
      </c>
      <c r="B107" t="s">
        <v>71</v>
      </c>
      <c r="C107">
        <v>685</v>
      </c>
      <c r="E107">
        <v>1066</v>
      </c>
      <c r="F107" t="s">
        <v>24</v>
      </c>
      <c r="G107">
        <v>295</v>
      </c>
    </row>
    <row r="108" spans="1:7" x14ac:dyDescent="0.15">
      <c r="A108">
        <v>908</v>
      </c>
      <c r="B108" t="s">
        <v>71</v>
      </c>
      <c r="C108">
        <v>685</v>
      </c>
      <c r="E108">
        <v>1067</v>
      </c>
      <c r="F108" t="s">
        <v>24</v>
      </c>
      <c r="G108">
        <v>0</v>
      </c>
    </row>
    <row r="109" spans="1:7" x14ac:dyDescent="0.15">
      <c r="A109">
        <v>909</v>
      </c>
      <c r="B109" t="s">
        <v>63</v>
      </c>
      <c r="C109">
        <v>585</v>
      </c>
      <c r="E109">
        <v>1072</v>
      </c>
      <c r="F109" t="s">
        <v>24</v>
      </c>
      <c r="G109">
        <v>295</v>
      </c>
    </row>
    <row r="110" spans="1:7" x14ac:dyDescent="0.15">
      <c r="A110">
        <v>910</v>
      </c>
      <c r="B110" t="s">
        <v>71</v>
      </c>
      <c r="C110">
        <v>585</v>
      </c>
      <c r="E110">
        <v>1074</v>
      </c>
      <c r="F110" t="s">
        <v>24</v>
      </c>
      <c r="G110">
        <v>295</v>
      </c>
    </row>
    <row r="111" spans="1:7" x14ac:dyDescent="0.15">
      <c r="A111">
        <v>911</v>
      </c>
      <c r="B111" t="s">
        <v>16</v>
      </c>
      <c r="C111">
        <v>585</v>
      </c>
      <c r="E111">
        <v>1080</v>
      </c>
      <c r="F111" t="s">
        <v>24</v>
      </c>
      <c r="G111">
        <v>295</v>
      </c>
    </row>
    <row r="112" spans="1:7" x14ac:dyDescent="0.15">
      <c r="A112">
        <v>912</v>
      </c>
      <c r="B112" t="s">
        <v>67</v>
      </c>
      <c r="C112">
        <v>585</v>
      </c>
      <c r="E112">
        <v>1082</v>
      </c>
      <c r="F112" t="s">
        <v>24</v>
      </c>
      <c r="G112">
        <v>295</v>
      </c>
    </row>
    <row r="113" spans="1:7" x14ac:dyDescent="0.15">
      <c r="A113">
        <v>913</v>
      </c>
      <c r="B113" t="s">
        <v>71</v>
      </c>
      <c r="C113">
        <v>585</v>
      </c>
      <c r="E113">
        <v>1084</v>
      </c>
      <c r="F113" t="s">
        <v>24</v>
      </c>
      <c r="G113">
        <v>275</v>
      </c>
    </row>
    <row r="114" spans="1:7" x14ac:dyDescent="0.15">
      <c r="A114">
        <v>914</v>
      </c>
      <c r="B114" t="s">
        <v>16</v>
      </c>
      <c r="C114">
        <v>585</v>
      </c>
      <c r="E114">
        <v>1085</v>
      </c>
      <c r="F114" t="s">
        <v>60</v>
      </c>
      <c r="G114">
        <v>295</v>
      </c>
    </row>
    <row r="115" spans="1:7" x14ac:dyDescent="0.15">
      <c r="A115">
        <v>915</v>
      </c>
      <c r="B115" t="s">
        <v>71</v>
      </c>
      <c r="C115">
        <v>585</v>
      </c>
      <c r="E115">
        <v>1088</v>
      </c>
      <c r="F115" t="s">
        <v>24</v>
      </c>
      <c r="G115">
        <v>565</v>
      </c>
    </row>
    <row r="116" spans="1:7" x14ac:dyDescent="0.15">
      <c r="A116">
        <v>916</v>
      </c>
      <c r="B116" t="s">
        <v>71</v>
      </c>
      <c r="C116">
        <v>1100</v>
      </c>
      <c r="E116">
        <v>1089</v>
      </c>
      <c r="F116" t="s">
        <v>24</v>
      </c>
      <c r="G116">
        <v>295</v>
      </c>
    </row>
    <row r="117" spans="1:7" x14ac:dyDescent="0.15">
      <c r="A117">
        <v>917</v>
      </c>
      <c r="B117" t="s">
        <v>71</v>
      </c>
      <c r="C117">
        <v>585</v>
      </c>
      <c r="E117">
        <v>1093</v>
      </c>
      <c r="F117" t="s">
        <v>24</v>
      </c>
      <c r="G117">
        <v>375</v>
      </c>
    </row>
    <row r="118" spans="1:7" x14ac:dyDescent="0.15">
      <c r="A118">
        <v>919</v>
      </c>
      <c r="B118" t="s">
        <v>71</v>
      </c>
      <c r="C118">
        <v>585</v>
      </c>
      <c r="E118">
        <v>1094</v>
      </c>
      <c r="F118" t="s">
        <v>24</v>
      </c>
      <c r="G118">
        <v>295</v>
      </c>
    </row>
    <row r="119" spans="1:7" x14ac:dyDescent="0.15">
      <c r="A119">
        <v>920</v>
      </c>
      <c r="B119" t="s">
        <v>71</v>
      </c>
      <c r="C119">
        <v>585</v>
      </c>
      <c r="E119">
        <v>1095</v>
      </c>
      <c r="F119" t="s">
        <v>24</v>
      </c>
      <c r="G119">
        <v>525</v>
      </c>
    </row>
    <row r="120" spans="1:7" x14ac:dyDescent="0.15">
      <c r="A120">
        <v>921</v>
      </c>
      <c r="B120" t="s">
        <v>67</v>
      </c>
      <c r="C120">
        <v>0</v>
      </c>
      <c r="E120">
        <v>1096</v>
      </c>
      <c r="F120" t="s">
        <v>24</v>
      </c>
      <c r="G120">
        <v>295</v>
      </c>
    </row>
    <row r="121" spans="1:7" x14ac:dyDescent="0.15">
      <c r="A121">
        <v>922</v>
      </c>
      <c r="B121" t="s">
        <v>71</v>
      </c>
      <c r="C121">
        <v>1485</v>
      </c>
      <c r="E121">
        <v>1100</v>
      </c>
      <c r="F121" t="s">
        <v>24</v>
      </c>
      <c r="G121">
        <v>295</v>
      </c>
    </row>
    <row r="122" spans="1:7" x14ac:dyDescent="0.15">
      <c r="A122">
        <v>923</v>
      </c>
      <c r="B122" t="s">
        <v>67</v>
      </c>
      <c r="C122">
        <v>585</v>
      </c>
      <c r="E122">
        <v>1105</v>
      </c>
      <c r="F122" t="s">
        <v>24</v>
      </c>
      <c r="G122">
        <v>1325</v>
      </c>
    </row>
    <row r="123" spans="1:7" x14ac:dyDescent="0.15">
      <c r="A123">
        <v>924</v>
      </c>
      <c r="B123" t="s">
        <v>71</v>
      </c>
      <c r="C123">
        <v>525</v>
      </c>
      <c r="E123">
        <v>1106</v>
      </c>
      <c r="F123" t="s">
        <v>24</v>
      </c>
      <c r="G123">
        <v>0</v>
      </c>
    </row>
    <row r="124" spans="1:7" x14ac:dyDescent="0.15">
      <c r="A124">
        <v>925</v>
      </c>
      <c r="B124" t="s">
        <v>71</v>
      </c>
      <c r="C124">
        <v>585</v>
      </c>
      <c r="E124">
        <v>1110</v>
      </c>
      <c r="F124" t="s">
        <v>24</v>
      </c>
      <c r="G124">
        <v>295</v>
      </c>
    </row>
    <row r="125" spans="1:7" x14ac:dyDescent="0.15">
      <c r="A125">
        <v>929</v>
      </c>
      <c r="B125" t="s">
        <v>16</v>
      </c>
      <c r="C125">
        <v>0</v>
      </c>
      <c r="E125">
        <v>1111</v>
      </c>
      <c r="F125" t="s">
        <v>24</v>
      </c>
      <c r="G125">
        <v>295</v>
      </c>
    </row>
    <row r="126" spans="1:7" x14ac:dyDescent="0.15">
      <c r="A126">
        <v>930</v>
      </c>
      <c r="B126" t="s">
        <v>16</v>
      </c>
      <c r="C126">
        <v>925</v>
      </c>
      <c r="E126">
        <v>1115</v>
      </c>
      <c r="F126" t="s">
        <v>24</v>
      </c>
      <c r="G126">
        <v>545</v>
      </c>
    </row>
    <row r="127" spans="1:7" x14ac:dyDescent="0.15">
      <c r="A127">
        <v>931</v>
      </c>
      <c r="B127" t="s">
        <v>54</v>
      </c>
      <c r="C127">
        <v>0</v>
      </c>
      <c r="E127">
        <v>1124</v>
      </c>
      <c r="F127" t="s">
        <v>24</v>
      </c>
      <c r="G127">
        <v>565</v>
      </c>
    </row>
    <row r="128" spans="1:7" x14ac:dyDescent="0.15">
      <c r="A128">
        <v>932</v>
      </c>
      <c r="B128" t="s">
        <v>63</v>
      </c>
      <c r="C128">
        <v>585</v>
      </c>
      <c r="E128">
        <v>1125</v>
      </c>
      <c r="F128" t="s">
        <v>24</v>
      </c>
      <c r="G128">
        <v>735</v>
      </c>
    </row>
    <row r="129" spans="1:7" x14ac:dyDescent="0.15">
      <c r="A129">
        <v>933</v>
      </c>
      <c r="B129" t="s">
        <v>16</v>
      </c>
      <c r="C129">
        <v>685</v>
      </c>
      <c r="E129">
        <v>1127</v>
      </c>
      <c r="F129" t="s">
        <v>24</v>
      </c>
      <c r="G129">
        <v>295</v>
      </c>
    </row>
    <row r="130" spans="1:7" x14ac:dyDescent="0.15">
      <c r="A130">
        <v>934</v>
      </c>
      <c r="B130" t="s">
        <v>16</v>
      </c>
      <c r="C130">
        <v>525</v>
      </c>
      <c r="E130">
        <v>1132</v>
      </c>
      <c r="F130" t="s">
        <v>24</v>
      </c>
      <c r="G130">
        <v>295</v>
      </c>
    </row>
    <row r="131" spans="1:7" x14ac:dyDescent="0.15">
      <c r="A131">
        <v>935</v>
      </c>
      <c r="B131" t="s">
        <v>49</v>
      </c>
      <c r="C131">
        <v>1485</v>
      </c>
      <c r="E131">
        <v>1141</v>
      </c>
      <c r="F131" t="s">
        <v>24</v>
      </c>
      <c r="G131">
        <v>295</v>
      </c>
    </row>
    <row r="132" spans="1:7" x14ac:dyDescent="0.15">
      <c r="A132">
        <v>936</v>
      </c>
      <c r="B132" t="s">
        <v>16</v>
      </c>
      <c r="C132">
        <v>585</v>
      </c>
      <c r="E132">
        <v>1142</v>
      </c>
      <c r="F132" t="s">
        <v>24</v>
      </c>
      <c r="G132">
        <v>295</v>
      </c>
    </row>
    <row r="133" spans="1:7" x14ac:dyDescent="0.15">
      <c r="A133">
        <v>937</v>
      </c>
      <c r="B133" t="s">
        <v>16</v>
      </c>
      <c r="C133">
        <v>525</v>
      </c>
      <c r="E133">
        <v>1144</v>
      </c>
      <c r="F133" t="s">
        <v>24</v>
      </c>
      <c r="G133">
        <v>565</v>
      </c>
    </row>
    <row r="134" spans="1:7" x14ac:dyDescent="0.15">
      <c r="A134">
        <v>938</v>
      </c>
      <c r="B134" t="s">
        <v>71</v>
      </c>
      <c r="C134">
        <v>1485</v>
      </c>
      <c r="E134">
        <v>1150</v>
      </c>
      <c r="F134" t="s">
        <v>24</v>
      </c>
      <c r="G134">
        <v>665</v>
      </c>
    </row>
    <row r="135" spans="1:7" x14ac:dyDescent="0.15">
      <c r="A135">
        <v>939</v>
      </c>
      <c r="B135" t="s">
        <v>16</v>
      </c>
      <c r="C135">
        <v>525</v>
      </c>
      <c r="E135">
        <v>1152</v>
      </c>
      <c r="F135" t="s">
        <v>24</v>
      </c>
      <c r="G135">
        <v>565</v>
      </c>
    </row>
    <row r="136" spans="1:7" x14ac:dyDescent="0.15">
      <c r="A136">
        <v>940</v>
      </c>
      <c r="B136" t="s">
        <v>16</v>
      </c>
      <c r="C136">
        <v>585</v>
      </c>
      <c r="E136">
        <v>1153</v>
      </c>
      <c r="F136" t="s">
        <v>24</v>
      </c>
      <c r="G136">
        <v>295</v>
      </c>
    </row>
    <row r="137" spans="1:7" x14ac:dyDescent="0.15">
      <c r="A137">
        <v>941</v>
      </c>
      <c r="B137" t="s">
        <v>63</v>
      </c>
      <c r="C137">
        <v>585</v>
      </c>
      <c r="E137">
        <v>1162</v>
      </c>
      <c r="F137" t="s">
        <v>24</v>
      </c>
      <c r="G137">
        <v>295</v>
      </c>
    </row>
    <row r="138" spans="1:7" x14ac:dyDescent="0.15">
      <c r="A138">
        <v>942</v>
      </c>
      <c r="B138" t="s">
        <v>16</v>
      </c>
      <c r="C138">
        <v>585</v>
      </c>
      <c r="E138">
        <v>1172</v>
      </c>
      <c r="F138" t="s">
        <v>24</v>
      </c>
      <c r="G138">
        <v>295</v>
      </c>
    </row>
    <row r="139" spans="1:7" x14ac:dyDescent="0.15">
      <c r="A139">
        <v>943</v>
      </c>
      <c r="B139" t="s">
        <v>71</v>
      </c>
      <c r="C139">
        <v>585</v>
      </c>
      <c r="E139">
        <v>1179</v>
      </c>
      <c r="F139" t="s">
        <v>60</v>
      </c>
      <c r="G139">
        <v>295</v>
      </c>
    </row>
    <row r="140" spans="1:7" x14ac:dyDescent="0.15">
      <c r="A140">
        <v>944</v>
      </c>
      <c r="B140" t="s">
        <v>63</v>
      </c>
      <c r="C140">
        <v>1135</v>
      </c>
      <c r="E140">
        <v>1181</v>
      </c>
      <c r="F140" t="s">
        <v>24</v>
      </c>
      <c r="G140">
        <v>370</v>
      </c>
    </row>
    <row r="141" spans="1:7" x14ac:dyDescent="0.15">
      <c r="A141">
        <v>945</v>
      </c>
      <c r="B141" t="s">
        <v>71</v>
      </c>
      <c r="C141">
        <v>685</v>
      </c>
      <c r="E141">
        <v>1182</v>
      </c>
      <c r="F141" t="s">
        <v>60</v>
      </c>
      <c r="G141">
        <v>295</v>
      </c>
    </row>
    <row r="142" spans="1:7" x14ac:dyDescent="0.15">
      <c r="A142">
        <v>946</v>
      </c>
      <c r="B142" t="s">
        <v>67</v>
      </c>
      <c r="C142">
        <v>0</v>
      </c>
      <c r="E142">
        <v>1186</v>
      </c>
      <c r="F142" t="s">
        <v>24</v>
      </c>
      <c r="G142">
        <v>565</v>
      </c>
    </row>
    <row r="143" spans="1:7" x14ac:dyDescent="0.15">
      <c r="A143">
        <v>948</v>
      </c>
      <c r="B143" t="s">
        <v>49</v>
      </c>
      <c r="C143">
        <v>1335</v>
      </c>
      <c r="E143">
        <v>1189</v>
      </c>
      <c r="F143" t="s">
        <v>24</v>
      </c>
      <c r="G143">
        <v>395</v>
      </c>
    </row>
    <row r="144" spans="1:7" x14ac:dyDescent="0.15">
      <c r="A144">
        <v>949</v>
      </c>
      <c r="B144" t="s">
        <v>16</v>
      </c>
      <c r="C144">
        <v>525</v>
      </c>
      <c r="E144">
        <v>1192</v>
      </c>
      <c r="F144" t="s">
        <v>24</v>
      </c>
      <c r="G144">
        <v>295</v>
      </c>
    </row>
    <row r="145" spans="1:7" x14ac:dyDescent="0.15">
      <c r="A145">
        <v>951</v>
      </c>
      <c r="B145" t="s">
        <v>67</v>
      </c>
      <c r="C145">
        <v>585</v>
      </c>
      <c r="E145">
        <v>1193</v>
      </c>
      <c r="F145" t="s">
        <v>24</v>
      </c>
      <c r="G145">
        <v>295</v>
      </c>
    </row>
    <row r="146" spans="1:7" x14ac:dyDescent="0.15">
      <c r="A146">
        <v>953</v>
      </c>
      <c r="B146" t="s">
        <v>71</v>
      </c>
      <c r="C146">
        <v>585</v>
      </c>
      <c r="E146">
        <v>1200</v>
      </c>
      <c r="F146" t="s">
        <v>24</v>
      </c>
      <c r="G146">
        <v>565</v>
      </c>
    </row>
    <row r="147" spans="1:7" x14ac:dyDescent="0.15">
      <c r="A147">
        <v>954</v>
      </c>
      <c r="B147" t="s">
        <v>71</v>
      </c>
      <c r="C147">
        <v>1235</v>
      </c>
      <c r="E147">
        <v>1202</v>
      </c>
      <c r="F147" t="s">
        <v>24</v>
      </c>
      <c r="G147">
        <v>525</v>
      </c>
    </row>
    <row r="148" spans="1:7" x14ac:dyDescent="0.15">
      <c r="A148">
        <v>957</v>
      </c>
      <c r="B148" t="s">
        <v>49</v>
      </c>
      <c r="C148">
        <v>585</v>
      </c>
      <c r="E148">
        <v>1215</v>
      </c>
      <c r="F148" t="s">
        <v>24</v>
      </c>
      <c r="G148">
        <v>295</v>
      </c>
    </row>
    <row r="149" spans="1:7" x14ac:dyDescent="0.15">
      <c r="A149">
        <v>958</v>
      </c>
      <c r="B149" t="s">
        <v>16</v>
      </c>
      <c r="C149">
        <v>585</v>
      </c>
      <c r="E149">
        <v>1220</v>
      </c>
      <c r="F149" t="s">
        <v>24</v>
      </c>
      <c r="G149">
        <v>295</v>
      </c>
    </row>
    <row r="150" spans="1:7" x14ac:dyDescent="0.15">
      <c r="A150">
        <v>960</v>
      </c>
      <c r="B150" t="s">
        <v>16</v>
      </c>
      <c r="C150">
        <v>585</v>
      </c>
      <c r="E150">
        <v>1222</v>
      </c>
      <c r="F150" t="s">
        <v>24</v>
      </c>
      <c r="G150">
        <v>275</v>
      </c>
    </row>
    <row r="151" spans="1:7" x14ac:dyDescent="0.15">
      <c r="A151">
        <v>961</v>
      </c>
      <c r="B151" t="s">
        <v>49</v>
      </c>
      <c r="C151">
        <v>585</v>
      </c>
      <c r="E151">
        <v>1224</v>
      </c>
      <c r="F151" t="s">
        <v>24</v>
      </c>
      <c r="G151">
        <v>295</v>
      </c>
    </row>
    <row r="152" spans="1:7" x14ac:dyDescent="0.15">
      <c r="A152">
        <v>962</v>
      </c>
      <c r="B152" t="s">
        <v>16</v>
      </c>
      <c r="C152">
        <v>1325</v>
      </c>
      <c r="E152">
        <v>1225</v>
      </c>
      <c r="F152" t="s">
        <v>24</v>
      </c>
      <c r="G152">
        <v>295</v>
      </c>
    </row>
    <row r="153" spans="1:7" x14ac:dyDescent="0.15">
      <c r="A153">
        <v>963</v>
      </c>
      <c r="B153" t="s">
        <v>16</v>
      </c>
      <c r="C153">
        <v>585</v>
      </c>
      <c r="E153">
        <v>1229</v>
      </c>
      <c r="F153" t="s">
        <v>24</v>
      </c>
      <c r="G153">
        <v>295</v>
      </c>
    </row>
    <row r="154" spans="1:7" x14ac:dyDescent="0.15">
      <c r="A154">
        <v>964</v>
      </c>
      <c r="B154" t="s">
        <v>71</v>
      </c>
      <c r="C154">
        <v>0</v>
      </c>
      <c r="E154">
        <v>1231</v>
      </c>
      <c r="F154" t="s">
        <v>24</v>
      </c>
      <c r="G154">
        <v>295</v>
      </c>
    </row>
    <row r="155" spans="1:7" x14ac:dyDescent="0.15">
      <c r="A155">
        <v>966</v>
      </c>
      <c r="B155" t="s">
        <v>71</v>
      </c>
      <c r="C155">
        <v>525</v>
      </c>
      <c r="E155">
        <v>1234</v>
      </c>
      <c r="F155" t="s">
        <v>60</v>
      </c>
      <c r="G155">
        <v>295</v>
      </c>
    </row>
    <row r="156" spans="1:7" x14ac:dyDescent="0.15">
      <c r="A156">
        <v>967</v>
      </c>
      <c r="B156" t="s">
        <v>71</v>
      </c>
      <c r="C156">
        <v>0</v>
      </c>
      <c r="E156">
        <v>1235</v>
      </c>
      <c r="F156" t="s">
        <v>24</v>
      </c>
      <c r="G156">
        <v>295</v>
      </c>
    </row>
    <row r="157" spans="1:7" x14ac:dyDescent="0.15">
      <c r="A157">
        <v>968</v>
      </c>
      <c r="B157" t="s">
        <v>63</v>
      </c>
      <c r="C157">
        <v>585</v>
      </c>
      <c r="E157">
        <v>1238</v>
      </c>
      <c r="F157" t="s">
        <v>60</v>
      </c>
      <c r="G157">
        <v>0</v>
      </c>
    </row>
    <row r="158" spans="1:7" x14ac:dyDescent="0.15">
      <c r="A158">
        <v>973</v>
      </c>
      <c r="B158" t="s">
        <v>63</v>
      </c>
      <c r="C158">
        <v>395</v>
      </c>
      <c r="E158">
        <v>1240</v>
      </c>
      <c r="F158" t="s">
        <v>24</v>
      </c>
      <c r="G158">
        <v>295</v>
      </c>
    </row>
    <row r="159" spans="1:7" x14ac:dyDescent="0.15">
      <c r="A159">
        <v>976</v>
      </c>
      <c r="B159" t="s">
        <v>71</v>
      </c>
      <c r="C159">
        <v>585</v>
      </c>
      <c r="E159">
        <v>1251</v>
      </c>
      <c r="F159" t="s">
        <v>24</v>
      </c>
      <c r="G159">
        <v>525</v>
      </c>
    </row>
    <row r="160" spans="1:7" x14ac:dyDescent="0.15">
      <c r="A160">
        <v>977</v>
      </c>
      <c r="B160" t="s">
        <v>49</v>
      </c>
      <c r="C160">
        <v>585</v>
      </c>
      <c r="E160">
        <v>1252</v>
      </c>
      <c r="F160" t="s">
        <v>24</v>
      </c>
      <c r="G160">
        <v>295</v>
      </c>
    </row>
    <row r="161" spans="1:7" x14ac:dyDescent="0.15">
      <c r="A161">
        <v>978</v>
      </c>
      <c r="B161" t="s">
        <v>71</v>
      </c>
      <c r="C161">
        <v>685</v>
      </c>
      <c r="E161">
        <v>1261</v>
      </c>
      <c r="F161" t="s">
        <v>24</v>
      </c>
      <c r="G161">
        <v>0</v>
      </c>
    </row>
    <row r="162" spans="1:7" x14ac:dyDescent="0.15">
      <c r="A162">
        <v>982</v>
      </c>
      <c r="B162" t="s">
        <v>71</v>
      </c>
      <c r="C162">
        <v>585</v>
      </c>
      <c r="E162">
        <v>1262</v>
      </c>
      <c r="F162" t="s">
        <v>24</v>
      </c>
      <c r="G162">
        <v>295</v>
      </c>
    </row>
    <row r="163" spans="1:7" x14ac:dyDescent="0.15">
      <c r="A163">
        <v>985</v>
      </c>
      <c r="B163" t="s">
        <v>16</v>
      </c>
      <c r="C163">
        <v>585</v>
      </c>
      <c r="E163">
        <v>1264</v>
      </c>
      <c r="F163" t="s">
        <v>24</v>
      </c>
      <c r="G163">
        <v>295</v>
      </c>
    </row>
    <row r="164" spans="1:7" x14ac:dyDescent="0.15">
      <c r="A164">
        <v>987</v>
      </c>
      <c r="B164" t="s">
        <v>16</v>
      </c>
      <c r="C164">
        <v>585</v>
      </c>
      <c r="E164">
        <v>1269</v>
      </c>
      <c r="F164" t="s">
        <v>24</v>
      </c>
      <c r="G164">
        <v>295</v>
      </c>
    </row>
    <row r="165" spans="1:7" x14ac:dyDescent="0.15">
      <c r="A165">
        <v>988</v>
      </c>
      <c r="B165" t="s">
        <v>71</v>
      </c>
      <c r="C165">
        <v>1135</v>
      </c>
      <c r="E165">
        <v>1270</v>
      </c>
      <c r="F165" t="s">
        <v>24</v>
      </c>
      <c r="G165">
        <v>295</v>
      </c>
    </row>
    <row r="166" spans="1:7" x14ac:dyDescent="0.15">
      <c r="A166">
        <v>991</v>
      </c>
      <c r="B166" t="s">
        <v>71</v>
      </c>
      <c r="C166">
        <v>525</v>
      </c>
      <c r="E166">
        <v>1271</v>
      </c>
      <c r="F166" t="s">
        <v>24</v>
      </c>
      <c r="G166">
        <v>395</v>
      </c>
    </row>
    <row r="167" spans="1:7" x14ac:dyDescent="0.15">
      <c r="A167">
        <v>992</v>
      </c>
      <c r="B167" t="s">
        <v>71</v>
      </c>
      <c r="C167">
        <v>0</v>
      </c>
      <c r="E167">
        <v>1272</v>
      </c>
      <c r="F167" t="s">
        <v>24</v>
      </c>
      <c r="G167">
        <v>565</v>
      </c>
    </row>
    <row r="168" spans="1:7" x14ac:dyDescent="0.15">
      <c r="A168">
        <v>993</v>
      </c>
      <c r="B168" t="s">
        <v>63</v>
      </c>
      <c r="C168">
        <v>685</v>
      </c>
      <c r="E168">
        <v>1277</v>
      </c>
      <c r="F168" t="s">
        <v>24</v>
      </c>
      <c r="G168">
        <v>0</v>
      </c>
    </row>
    <row r="169" spans="1:7" x14ac:dyDescent="0.15">
      <c r="A169">
        <v>994</v>
      </c>
      <c r="B169" t="s">
        <v>67</v>
      </c>
      <c r="C169">
        <v>585</v>
      </c>
      <c r="E169">
        <v>1279</v>
      </c>
      <c r="F169" t="s">
        <v>24</v>
      </c>
      <c r="G169">
        <v>295</v>
      </c>
    </row>
    <row r="170" spans="1:7" x14ac:dyDescent="0.15">
      <c r="A170">
        <v>995</v>
      </c>
      <c r="B170" t="s">
        <v>71</v>
      </c>
      <c r="C170">
        <v>525</v>
      </c>
      <c r="E170">
        <v>1280</v>
      </c>
      <c r="F170" t="s">
        <v>24</v>
      </c>
      <c r="G170">
        <v>295</v>
      </c>
    </row>
    <row r="171" spans="1:7" x14ac:dyDescent="0.15">
      <c r="A171">
        <v>996</v>
      </c>
      <c r="B171" t="s">
        <v>16</v>
      </c>
      <c r="C171">
        <v>0</v>
      </c>
      <c r="E171">
        <v>1281</v>
      </c>
      <c r="F171" t="s">
        <v>24</v>
      </c>
      <c r="G171">
        <v>565</v>
      </c>
    </row>
    <row r="172" spans="1:7" x14ac:dyDescent="0.15">
      <c r="A172">
        <v>997</v>
      </c>
      <c r="B172" t="s">
        <v>71</v>
      </c>
      <c r="C172">
        <v>585</v>
      </c>
      <c r="E172">
        <v>1282</v>
      </c>
      <c r="F172" t="s">
        <v>24</v>
      </c>
      <c r="G172">
        <v>295</v>
      </c>
    </row>
    <row r="173" spans="1:7" x14ac:dyDescent="0.15">
      <c r="A173">
        <v>998</v>
      </c>
      <c r="B173" t="s">
        <v>71</v>
      </c>
      <c r="C173">
        <v>1135</v>
      </c>
      <c r="E173">
        <v>1283</v>
      </c>
      <c r="F173" t="s">
        <v>24</v>
      </c>
      <c r="G173">
        <v>295</v>
      </c>
    </row>
    <row r="174" spans="1:7" x14ac:dyDescent="0.15">
      <c r="A174">
        <v>999</v>
      </c>
      <c r="B174" t="s">
        <v>16</v>
      </c>
      <c r="C174">
        <v>585</v>
      </c>
      <c r="E174">
        <v>1286</v>
      </c>
      <c r="F174" t="s">
        <v>24</v>
      </c>
      <c r="G174">
        <v>295</v>
      </c>
    </row>
    <row r="175" spans="1:7" x14ac:dyDescent="0.15">
      <c r="A175">
        <v>1000</v>
      </c>
      <c r="B175" t="s">
        <v>71</v>
      </c>
      <c r="C175">
        <v>585</v>
      </c>
      <c r="E175">
        <v>1288</v>
      </c>
      <c r="F175" t="s">
        <v>24</v>
      </c>
      <c r="G175">
        <v>295</v>
      </c>
    </row>
    <row r="176" spans="1:7" x14ac:dyDescent="0.15">
      <c r="A176">
        <v>1002</v>
      </c>
      <c r="B176" t="s">
        <v>16</v>
      </c>
      <c r="C176">
        <v>525</v>
      </c>
      <c r="E176">
        <v>1293</v>
      </c>
      <c r="F176" t="s">
        <v>24</v>
      </c>
      <c r="G176">
        <v>195</v>
      </c>
    </row>
    <row r="177" spans="1:7" x14ac:dyDescent="0.15">
      <c r="A177">
        <v>1003</v>
      </c>
      <c r="B177" t="s">
        <v>71</v>
      </c>
      <c r="C177">
        <v>685</v>
      </c>
      <c r="E177">
        <v>1296</v>
      </c>
      <c r="F177" t="s">
        <v>24</v>
      </c>
      <c r="G177">
        <v>195</v>
      </c>
    </row>
    <row r="178" spans="1:7" x14ac:dyDescent="0.15">
      <c r="A178">
        <v>1004</v>
      </c>
      <c r="B178" t="s">
        <v>63</v>
      </c>
      <c r="C178">
        <v>585</v>
      </c>
      <c r="E178">
        <v>1298</v>
      </c>
      <c r="F178" t="s">
        <v>24</v>
      </c>
      <c r="G178">
        <v>275</v>
      </c>
    </row>
    <row r="179" spans="1:7" x14ac:dyDescent="0.15">
      <c r="A179">
        <v>1005</v>
      </c>
      <c r="B179" t="s">
        <v>16</v>
      </c>
      <c r="C179">
        <v>585</v>
      </c>
      <c r="E179">
        <v>1299</v>
      </c>
      <c r="F179" t="s">
        <v>24</v>
      </c>
      <c r="G179">
        <v>195</v>
      </c>
    </row>
    <row r="180" spans="1:7" x14ac:dyDescent="0.15">
      <c r="A180">
        <v>1006</v>
      </c>
      <c r="B180" t="s">
        <v>16</v>
      </c>
      <c r="C180">
        <v>525</v>
      </c>
      <c r="E180">
        <v>1303</v>
      </c>
      <c r="F180" t="s">
        <v>24</v>
      </c>
      <c r="G180">
        <v>195</v>
      </c>
    </row>
    <row r="181" spans="1:7" x14ac:dyDescent="0.15">
      <c r="A181">
        <v>1009</v>
      </c>
      <c r="B181" t="s">
        <v>71</v>
      </c>
      <c r="C181">
        <v>1485</v>
      </c>
      <c r="E181">
        <v>1306</v>
      </c>
      <c r="F181" t="s">
        <v>24</v>
      </c>
      <c r="G181">
        <v>195</v>
      </c>
    </row>
    <row r="182" spans="1:7" x14ac:dyDescent="0.15">
      <c r="A182">
        <v>1010</v>
      </c>
      <c r="B182" t="s">
        <v>71</v>
      </c>
      <c r="C182">
        <v>525</v>
      </c>
      <c r="E182">
        <v>1308</v>
      </c>
      <c r="F182" t="s">
        <v>24</v>
      </c>
      <c r="G182">
        <v>195</v>
      </c>
    </row>
    <row r="183" spans="1:7" x14ac:dyDescent="0.15">
      <c r="A183">
        <v>1013</v>
      </c>
      <c r="B183" t="s">
        <v>16</v>
      </c>
      <c r="C183">
        <v>0</v>
      </c>
      <c r="E183">
        <v>1313</v>
      </c>
      <c r="F183" t="s">
        <v>24</v>
      </c>
      <c r="G183">
        <v>195</v>
      </c>
    </row>
    <row r="184" spans="1:7" x14ac:dyDescent="0.15">
      <c r="A184">
        <v>1014</v>
      </c>
      <c r="B184" t="s">
        <v>71</v>
      </c>
      <c r="C184">
        <v>585</v>
      </c>
      <c r="E184">
        <v>1318</v>
      </c>
      <c r="F184" t="s">
        <v>24</v>
      </c>
      <c r="G184">
        <v>195</v>
      </c>
    </row>
    <row r="185" spans="1:7" x14ac:dyDescent="0.15">
      <c r="A185">
        <v>1016</v>
      </c>
      <c r="B185" t="s">
        <v>71</v>
      </c>
      <c r="C185">
        <v>1250</v>
      </c>
      <c r="E185">
        <v>1319</v>
      </c>
      <c r="F185" t="s">
        <v>24</v>
      </c>
      <c r="G185">
        <v>295</v>
      </c>
    </row>
    <row r="186" spans="1:7" x14ac:dyDescent="0.15">
      <c r="A186">
        <v>1017</v>
      </c>
      <c r="B186" t="s">
        <v>49</v>
      </c>
      <c r="C186">
        <v>0</v>
      </c>
      <c r="E186">
        <v>1330</v>
      </c>
      <c r="F186" t="s">
        <v>24</v>
      </c>
      <c r="G186">
        <v>195</v>
      </c>
    </row>
    <row r="187" spans="1:7" x14ac:dyDescent="0.15">
      <c r="A187">
        <v>1018</v>
      </c>
      <c r="B187" t="s">
        <v>16</v>
      </c>
      <c r="C187">
        <v>585</v>
      </c>
      <c r="E187">
        <v>1331</v>
      </c>
      <c r="F187" t="s">
        <v>24</v>
      </c>
      <c r="G187">
        <v>195</v>
      </c>
    </row>
    <row r="188" spans="1:7" x14ac:dyDescent="0.15">
      <c r="A188">
        <v>1020</v>
      </c>
      <c r="B188" t="s">
        <v>16</v>
      </c>
      <c r="C188">
        <v>585</v>
      </c>
      <c r="E188">
        <v>1332</v>
      </c>
      <c r="F188" t="s">
        <v>24</v>
      </c>
      <c r="G188">
        <v>195</v>
      </c>
    </row>
    <row r="189" spans="1:7" x14ac:dyDescent="0.15">
      <c r="A189">
        <v>1022</v>
      </c>
      <c r="B189" t="s">
        <v>16</v>
      </c>
      <c r="C189">
        <v>525</v>
      </c>
      <c r="E189">
        <v>1335</v>
      </c>
      <c r="F189" t="s">
        <v>24</v>
      </c>
      <c r="G189">
        <v>295</v>
      </c>
    </row>
    <row r="190" spans="1:7" x14ac:dyDescent="0.15">
      <c r="A190">
        <v>1025</v>
      </c>
      <c r="B190" t="s">
        <v>67</v>
      </c>
      <c r="C190">
        <v>295</v>
      </c>
      <c r="E190">
        <v>1339</v>
      </c>
      <c r="F190" t="s">
        <v>24</v>
      </c>
      <c r="G190">
        <v>195</v>
      </c>
    </row>
    <row r="191" spans="1:7" x14ac:dyDescent="0.15">
      <c r="A191">
        <v>1026</v>
      </c>
      <c r="B191" t="s">
        <v>16</v>
      </c>
      <c r="C191">
        <v>585</v>
      </c>
      <c r="E191">
        <v>1342</v>
      </c>
      <c r="F191" t="s">
        <v>24</v>
      </c>
      <c r="G191">
        <v>195</v>
      </c>
    </row>
    <row r="192" spans="1:7" x14ac:dyDescent="0.15">
      <c r="A192">
        <v>1027</v>
      </c>
      <c r="B192" t="s">
        <v>16</v>
      </c>
      <c r="C192">
        <v>585</v>
      </c>
      <c r="E192">
        <v>1353</v>
      </c>
      <c r="F192" t="s">
        <v>24</v>
      </c>
      <c r="G192">
        <v>195</v>
      </c>
    </row>
    <row r="193" spans="1:7" x14ac:dyDescent="0.15">
      <c r="A193">
        <v>1028</v>
      </c>
      <c r="B193" t="s">
        <v>49</v>
      </c>
      <c r="C193">
        <v>585</v>
      </c>
      <c r="E193">
        <v>1356</v>
      </c>
      <c r="F193" t="s">
        <v>24</v>
      </c>
      <c r="G193">
        <v>195</v>
      </c>
    </row>
    <row r="194" spans="1:7" x14ac:dyDescent="0.15">
      <c r="A194">
        <v>1030</v>
      </c>
      <c r="B194" t="s">
        <v>16</v>
      </c>
      <c r="C194">
        <v>585</v>
      </c>
      <c r="E194">
        <v>1360</v>
      </c>
      <c r="F194" t="s">
        <v>24</v>
      </c>
      <c r="G194">
        <v>295</v>
      </c>
    </row>
    <row r="195" spans="1:7" x14ac:dyDescent="0.15">
      <c r="A195">
        <v>1031</v>
      </c>
      <c r="B195" t="s">
        <v>16</v>
      </c>
      <c r="C195">
        <v>525</v>
      </c>
      <c r="E195">
        <v>1362</v>
      </c>
      <c r="F195" t="s">
        <v>24</v>
      </c>
      <c r="G195">
        <v>275</v>
      </c>
    </row>
    <row r="196" spans="1:7" x14ac:dyDescent="0.15">
      <c r="A196">
        <v>1032</v>
      </c>
      <c r="B196" t="s">
        <v>16</v>
      </c>
      <c r="C196">
        <v>625</v>
      </c>
      <c r="E196">
        <v>1365</v>
      </c>
      <c r="F196" t="s">
        <v>24</v>
      </c>
      <c r="G196">
        <v>565</v>
      </c>
    </row>
    <row r="197" spans="1:7" x14ac:dyDescent="0.15">
      <c r="A197">
        <v>1033</v>
      </c>
      <c r="B197" t="s">
        <v>16</v>
      </c>
      <c r="C197">
        <v>525</v>
      </c>
      <c r="E197">
        <v>1366</v>
      </c>
      <c r="F197" t="s">
        <v>24</v>
      </c>
      <c r="G197">
        <v>175</v>
      </c>
    </row>
    <row r="198" spans="1:7" x14ac:dyDescent="0.15">
      <c r="A198">
        <v>1035</v>
      </c>
      <c r="B198" t="s">
        <v>71</v>
      </c>
      <c r="C198">
        <v>1335</v>
      </c>
      <c r="E198">
        <v>1371</v>
      </c>
      <c r="F198" t="s">
        <v>24</v>
      </c>
      <c r="G198">
        <v>195</v>
      </c>
    </row>
    <row r="199" spans="1:7" x14ac:dyDescent="0.15">
      <c r="A199">
        <v>1036</v>
      </c>
      <c r="B199" t="s">
        <v>16</v>
      </c>
      <c r="C199">
        <v>525</v>
      </c>
      <c r="E199">
        <v>1372</v>
      </c>
      <c r="F199" t="s">
        <v>24</v>
      </c>
      <c r="G199">
        <v>195</v>
      </c>
    </row>
    <row r="200" spans="1:7" x14ac:dyDescent="0.15">
      <c r="A200">
        <v>1037</v>
      </c>
      <c r="B200" t="s">
        <v>16</v>
      </c>
      <c r="C200">
        <v>525</v>
      </c>
      <c r="E200">
        <v>1376</v>
      </c>
      <c r="F200" t="s">
        <v>24</v>
      </c>
      <c r="G200">
        <v>195</v>
      </c>
    </row>
    <row r="201" spans="1:7" x14ac:dyDescent="0.15">
      <c r="A201">
        <v>1038</v>
      </c>
      <c r="B201" t="s">
        <v>71</v>
      </c>
      <c r="C201">
        <v>585</v>
      </c>
      <c r="E201">
        <v>1377</v>
      </c>
      <c r="F201" t="s">
        <v>24</v>
      </c>
      <c r="G201">
        <v>275</v>
      </c>
    </row>
    <row r="202" spans="1:7" x14ac:dyDescent="0.15">
      <c r="A202">
        <v>1039</v>
      </c>
      <c r="B202" t="s">
        <v>71</v>
      </c>
      <c r="C202">
        <v>585</v>
      </c>
      <c r="E202">
        <v>1381</v>
      </c>
      <c r="F202" t="s">
        <v>24</v>
      </c>
      <c r="G202">
        <v>425</v>
      </c>
    </row>
    <row r="203" spans="1:7" x14ac:dyDescent="0.15">
      <c r="A203">
        <v>1040</v>
      </c>
      <c r="B203" t="s">
        <v>67</v>
      </c>
      <c r="C203">
        <v>585</v>
      </c>
      <c r="E203">
        <v>1382</v>
      </c>
      <c r="F203" t="s">
        <v>24</v>
      </c>
      <c r="G203">
        <v>295</v>
      </c>
    </row>
    <row r="204" spans="1:7" x14ac:dyDescent="0.15">
      <c r="A204">
        <v>1041</v>
      </c>
      <c r="B204" t="s">
        <v>16</v>
      </c>
      <c r="C204">
        <v>525</v>
      </c>
      <c r="E204">
        <v>1385</v>
      </c>
      <c r="F204" t="s">
        <v>24</v>
      </c>
      <c r="G204">
        <v>195</v>
      </c>
    </row>
    <row r="205" spans="1:7" x14ac:dyDescent="0.15">
      <c r="A205">
        <v>1042</v>
      </c>
      <c r="B205" t="s">
        <v>71</v>
      </c>
      <c r="C205">
        <v>585</v>
      </c>
      <c r="E205">
        <v>1387</v>
      </c>
      <c r="F205" t="s">
        <v>24</v>
      </c>
      <c r="G205">
        <v>295</v>
      </c>
    </row>
    <row r="206" spans="1:7" x14ac:dyDescent="0.15">
      <c r="A206">
        <v>1043</v>
      </c>
      <c r="B206" t="s">
        <v>71</v>
      </c>
      <c r="C206">
        <v>585</v>
      </c>
      <c r="E206">
        <v>1390</v>
      </c>
      <c r="F206" t="s">
        <v>24</v>
      </c>
      <c r="G206">
        <v>465</v>
      </c>
    </row>
    <row r="207" spans="1:7" x14ac:dyDescent="0.15">
      <c r="A207">
        <v>1044</v>
      </c>
      <c r="B207" t="s">
        <v>49</v>
      </c>
      <c r="C207">
        <v>585</v>
      </c>
      <c r="E207">
        <v>1396</v>
      </c>
      <c r="F207" t="s">
        <v>24</v>
      </c>
      <c r="G207">
        <v>175</v>
      </c>
    </row>
    <row r="208" spans="1:7" x14ac:dyDescent="0.15">
      <c r="A208">
        <v>1045</v>
      </c>
      <c r="B208" t="s">
        <v>16</v>
      </c>
      <c r="C208">
        <v>585</v>
      </c>
      <c r="E208">
        <v>1400</v>
      </c>
      <c r="F208" t="s">
        <v>24</v>
      </c>
      <c r="G208">
        <v>295</v>
      </c>
    </row>
    <row r="209" spans="1:7" x14ac:dyDescent="0.15">
      <c r="A209">
        <v>1046</v>
      </c>
      <c r="B209" t="s">
        <v>67</v>
      </c>
      <c r="C209">
        <v>585</v>
      </c>
      <c r="E209">
        <v>1401</v>
      </c>
      <c r="F209" t="s">
        <v>24</v>
      </c>
      <c r="G209">
        <v>195</v>
      </c>
    </row>
    <row r="210" spans="1:7" x14ac:dyDescent="0.15">
      <c r="A210">
        <v>1047</v>
      </c>
      <c r="B210" t="s">
        <v>16</v>
      </c>
      <c r="C210">
        <v>525</v>
      </c>
      <c r="E210">
        <v>1406</v>
      </c>
      <c r="F210" t="s">
        <v>24</v>
      </c>
      <c r="G210">
        <v>195</v>
      </c>
    </row>
    <row r="211" spans="1:7" x14ac:dyDescent="0.15">
      <c r="A211">
        <v>1048</v>
      </c>
      <c r="B211" t="s">
        <v>71</v>
      </c>
      <c r="C211">
        <v>685</v>
      </c>
      <c r="E211">
        <v>1411</v>
      </c>
      <c r="F211" t="s">
        <v>24</v>
      </c>
      <c r="G211">
        <v>195</v>
      </c>
    </row>
    <row r="212" spans="1:7" x14ac:dyDescent="0.15">
      <c r="A212">
        <v>1049</v>
      </c>
      <c r="B212" t="s">
        <v>16</v>
      </c>
      <c r="C212">
        <v>525</v>
      </c>
      <c r="E212">
        <v>1414</v>
      </c>
      <c r="F212" t="s">
        <v>24</v>
      </c>
      <c r="G212">
        <v>465</v>
      </c>
    </row>
    <row r="213" spans="1:7" x14ac:dyDescent="0.15">
      <c r="A213">
        <v>1050</v>
      </c>
      <c r="B213" t="s">
        <v>71</v>
      </c>
      <c r="C213">
        <v>0</v>
      </c>
      <c r="E213">
        <v>1417</v>
      </c>
      <c r="F213" t="s">
        <v>24</v>
      </c>
      <c r="G213">
        <v>295</v>
      </c>
    </row>
    <row r="214" spans="1:7" x14ac:dyDescent="0.15">
      <c r="A214">
        <v>1051</v>
      </c>
      <c r="B214" t="s">
        <v>71</v>
      </c>
      <c r="C214">
        <v>650</v>
      </c>
      <c r="E214">
        <v>1423</v>
      </c>
      <c r="F214" t="s">
        <v>24</v>
      </c>
      <c r="G214">
        <v>295</v>
      </c>
    </row>
    <row r="215" spans="1:7" x14ac:dyDescent="0.15">
      <c r="A215">
        <v>1052</v>
      </c>
      <c r="B215" t="s">
        <v>71</v>
      </c>
      <c r="C215">
        <v>525</v>
      </c>
      <c r="E215">
        <v>1426</v>
      </c>
      <c r="F215" t="s">
        <v>24</v>
      </c>
      <c r="G215">
        <v>295</v>
      </c>
    </row>
    <row r="216" spans="1:7" x14ac:dyDescent="0.15">
      <c r="A216">
        <v>1056</v>
      </c>
      <c r="B216" t="s">
        <v>71</v>
      </c>
      <c r="C216">
        <v>585</v>
      </c>
      <c r="E216">
        <v>1429</v>
      </c>
      <c r="F216" t="s">
        <v>24</v>
      </c>
      <c r="G216">
        <v>600</v>
      </c>
    </row>
    <row r="217" spans="1:7" x14ac:dyDescent="0.15">
      <c r="A217">
        <v>1057</v>
      </c>
      <c r="B217" t="s">
        <v>63</v>
      </c>
      <c r="C217">
        <v>585</v>
      </c>
      <c r="E217">
        <v>1437</v>
      </c>
      <c r="F217" t="s">
        <v>24</v>
      </c>
      <c r="G217">
        <v>195</v>
      </c>
    </row>
    <row r="218" spans="1:7" x14ac:dyDescent="0.15">
      <c r="A218">
        <v>1058</v>
      </c>
      <c r="B218" t="s">
        <v>67</v>
      </c>
      <c r="C218">
        <v>275</v>
      </c>
      <c r="E218">
        <v>1438</v>
      </c>
      <c r="F218" t="s">
        <v>24</v>
      </c>
      <c r="G218">
        <v>195</v>
      </c>
    </row>
    <row r="219" spans="1:7" x14ac:dyDescent="0.15">
      <c r="A219">
        <v>1059</v>
      </c>
      <c r="B219" t="s">
        <v>67</v>
      </c>
      <c r="C219">
        <v>275</v>
      </c>
      <c r="E219">
        <v>1446</v>
      </c>
      <c r="F219" t="s">
        <v>24</v>
      </c>
      <c r="G219">
        <v>590</v>
      </c>
    </row>
    <row r="220" spans="1:7" x14ac:dyDescent="0.15">
      <c r="A220">
        <v>1060</v>
      </c>
      <c r="B220" t="s">
        <v>16</v>
      </c>
      <c r="C220">
        <v>525</v>
      </c>
      <c r="E220">
        <v>1448</v>
      </c>
      <c r="F220" t="s">
        <v>24</v>
      </c>
      <c r="G220">
        <v>195</v>
      </c>
    </row>
    <row r="221" spans="1:7" x14ac:dyDescent="0.15">
      <c r="A221">
        <v>1062</v>
      </c>
      <c r="B221" t="s">
        <v>16</v>
      </c>
      <c r="C221">
        <v>585</v>
      </c>
      <c r="E221">
        <v>1449</v>
      </c>
      <c r="F221" t="s">
        <v>24</v>
      </c>
      <c r="G221">
        <v>275</v>
      </c>
    </row>
    <row r="222" spans="1:7" x14ac:dyDescent="0.15">
      <c r="A222">
        <v>1064</v>
      </c>
      <c r="B222" t="s">
        <v>16</v>
      </c>
      <c r="C222">
        <v>585</v>
      </c>
      <c r="E222">
        <v>1450</v>
      </c>
      <c r="F222" t="s">
        <v>24</v>
      </c>
      <c r="G222">
        <v>175</v>
      </c>
    </row>
    <row r="223" spans="1:7" x14ac:dyDescent="0.15">
      <c r="A223">
        <v>1065</v>
      </c>
      <c r="B223" t="s">
        <v>71</v>
      </c>
      <c r="C223">
        <v>585</v>
      </c>
      <c r="E223">
        <v>1453</v>
      </c>
      <c r="F223" t="s">
        <v>24</v>
      </c>
      <c r="G223">
        <v>295</v>
      </c>
    </row>
    <row r="224" spans="1:7" x14ac:dyDescent="0.15">
      <c r="A224">
        <v>1068</v>
      </c>
      <c r="B224" t="s">
        <v>16</v>
      </c>
      <c r="C224">
        <v>525</v>
      </c>
      <c r="E224">
        <v>1456</v>
      </c>
      <c r="F224" t="s">
        <v>24</v>
      </c>
      <c r="G224">
        <v>195</v>
      </c>
    </row>
    <row r="225" spans="1:7" x14ac:dyDescent="0.15">
      <c r="A225">
        <v>1069</v>
      </c>
      <c r="B225" t="s">
        <v>16</v>
      </c>
      <c r="C225">
        <v>585</v>
      </c>
      <c r="E225">
        <v>1457</v>
      </c>
      <c r="F225" t="s">
        <v>24</v>
      </c>
      <c r="G225">
        <v>635</v>
      </c>
    </row>
    <row r="226" spans="1:7" x14ac:dyDescent="0.15">
      <c r="A226">
        <v>1070</v>
      </c>
      <c r="B226" t="s">
        <v>67</v>
      </c>
      <c r="C226">
        <v>295</v>
      </c>
      <c r="E226">
        <v>1458</v>
      </c>
      <c r="F226" t="s">
        <v>24</v>
      </c>
      <c r="G226">
        <v>195</v>
      </c>
    </row>
    <row r="227" spans="1:7" x14ac:dyDescent="0.15">
      <c r="A227">
        <v>1071</v>
      </c>
      <c r="B227" t="s">
        <v>67</v>
      </c>
      <c r="C227">
        <v>395</v>
      </c>
      <c r="E227">
        <v>1460</v>
      </c>
      <c r="F227" t="s">
        <v>24</v>
      </c>
      <c r="G227">
        <v>195</v>
      </c>
    </row>
    <row r="228" spans="1:7" x14ac:dyDescent="0.15">
      <c r="A228">
        <v>1073</v>
      </c>
      <c r="B228" t="s">
        <v>16</v>
      </c>
      <c r="C228">
        <v>585</v>
      </c>
      <c r="E228">
        <v>1464</v>
      </c>
      <c r="F228" t="s">
        <v>24</v>
      </c>
      <c r="G228">
        <v>635</v>
      </c>
    </row>
    <row r="229" spans="1:7" x14ac:dyDescent="0.15">
      <c r="A229">
        <v>1075</v>
      </c>
      <c r="B229" t="s">
        <v>16</v>
      </c>
      <c r="C229">
        <v>585</v>
      </c>
      <c r="E229">
        <v>1465</v>
      </c>
      <c r="F229" t="s">
        <v>24</v>
      </c>
      <c r="G229">
        <v>635</v>
      </c>
    </row>
    <row r="230" spans="1:7" x14ac:dyDescent="0.15">
      <c r="A230">
        <v>1076</v>
      </c>
      <c r="B230" t="s">
        <v>71</v>
      </c>
      <c r="C230">
        <v>585</v>
      </c>
      <c r="E230">
        <v>1467</v>
      </c>
      <c r="F230" t="s">
        <v>24</v>
      </c>
      <c r="G230">
        <v>195</v>
      </c>
    </row>
    <row r="231" spans="1:7" x14ac:dyDescent="0.15">
      <c r="A231">
        <v>1077</v>
      </c>
      <c r="B231" t="s">
        <v>16</v>
      </c>
      <c r="C231">
        <v>585</v>
      </c>
      <c r="E231">
        <v>1470</v>
      </c>
      <c r="F231" t="s">
        <v>24</v>
      </c>
      <c r="G231">
        <v>195</v>
      </c>
    </row>
    <row r="232" spans="1:7" x14ac:dyDescent="0.15">
      <c r="A232">
        <v>1078</v>
      </c>
      <c r="B232" t="s">
        <v>67</v>
      </c>
      <c r="C232">
        <v>295</v>
      </c>
      <c r="E232">
        <v>1472</v>
      </c>
      <c r="F232" t="s">
        <v>24</v>
      </c>
      <c r="G232">
        <v>295</v>
      </c>
    </row>
    <row r="233" spans="1:7" x14ac:dyDescent="0.15">
      <c r="A233">
        <v>1079</v>
      </c>
      <c r="B233" t="s">
        <v>16</v>
      </c>
      <c r="C233">
        <v>0</v>
      </c>
      <c r="E233">
        <v>1473</v>
      </c>
      <c r="F233" t="s">
        <v>24</v>
      </c>
      <c r="G233">
        <v>295</v>
      </c>
    </row>
    <row r="234" spans="1:7" x14ac:dyDescent="0.15">
      <c r="A234">
        <v>1081</v>
      </c>
      <c r="B234" t="s">
        <v>16</v>
      </c>
      <c r="C234">
        <v>525</v>
      </c>
      <c r="E234">
        <v>1474</v>
      </c>
      <c r="F234" t="s">
        <v>24</v>
      </c>
      <c r="G234">
        <v>295</v>
      </c>
    </row>
    <row r="235" spans="1:7" x14ac:dyDescent="0.15">
      <c r="A235">
        <v>1083</v>
      </c>
      <c r="B235" t="s">
        <v>16</v>
      </c>
      <c r="C235">
        <v>525</v>
      </c>
      <c r="E235">
        <v>1477</v>
      </c>
      <c r="F235" t="s">
        <v>24</v>
      </c>
      <c r="G235">
        <v>425</v>
      </c>
    </row>
    <row r="236" spans="1:7" x14ac:dyDescent="0.15">
      <c r="A236">
        <v>1086</v>
      </c>
      <c r="B236" t="s">
        <v>71</v>
      </c>
      <c r="C236">
        <v>585</v>
      </c>
      <c r="E236">
        <v>1481</v>
      </c>
      <c r="F236" t="s">
        <v>24</v>
      </c>
      <c r="G236">
        <v>425</v>
      </c>
    </row>
    <row r="237" spans="1:7" x14ac:dyDescent="0.15">
      <c r="A237">
        <v>1087</v>
      </c>
      <c r="B237" t="s">
        <v>71</v>
      </c>
      <c r="C237">
        <v>0</v>
      </c>
      <c r="E237">
        <v>1491</v>
      </c>
      <c r="F237" t="s">
        <v>24</v>
      </c>
      <c r="G237">
        <v>635</v>
      </c>
    </row>
    <row r="238" spans="1:7" x14ac:dyDescent="0.15">
      <c r="A238">
        <v>1090</v>
      </c>
      <c r="B238" t="s">
        <v>63</v>
      </c>
      <c r="C238">
        <v>395</v>
      </c>
      <c r="E238">
        <v>1500</v>
      </c>
      <c r="F238" t="s">
        <v>24</v>
      </c>
      <c r="G238">
        <v>195</v>
      </c>
    </row>
    <row r="239" spans="1:7" x14ac:dyDescent="0.15">
      <c r="A239">
        <v>1091</v>
      </c>
      <c r="B239" t="s">
        <v>63</v>
      </c>
      <c r="C239">
        <v>525</v>
      </c>
      <c r="E239">
        <v>1501</v>
      </c>
      <c r="F239" t="s">
        <v>24</v>
      </c>
      <c r="G239">
        <v>195</v>
      </c>
    </row>
    <row r="240" spans="1:7" x14ac:dyDescent="0.15">
      <c r="A240">
        <v>1092</v>
      </c>
      <c r="B240" t="s">
        <v>67</v>
      </c>
      <c r="C240">
        <v>585</v>
      </c>
      <c r="E240">
        <v>1503</v>
      </c>
      <c r="F240" t="s">
        <v>24</v>
      </c>
      <c r="G240">
        <v>635</v>
      </c>
    </row>
    <row r="241" spans="1:7" x14ac:dyDescent="0.15">
      <c r="A241">
        <v>1097</v>
      </c>
      <c r="B241" t="s">
        <v>71</v>
      </c>
      <c r="C241">
        <v>525</v>
      </c>
      <c r="E241">
        <v>1504</v>
      </c>
      <c r="F241" t="s">
        <v>24</v>
      </c>
      <c r="G241">
        <v>195</v>
      </c>
    </row>
    <row r="242" spans="1:7" x14ac:dyDescent="0.15">
      <c r="A242">
        <v>1098</v>
      </c>
      <c r="B242" t="s">
        <v>49</v>
      </c>
      <c r="C242">
        <v>585</v>
      </c>
      <c r="E242">
        <v>1509</v>
      </c>
      <c r="F242" t="s">
        <v>24</v>
      </c>
      <c r="G242">
        <v>195</v>
      </c>
    </row>
    <row r="243" spans="1:7" x14ac:dyDescent="0.15">
      <c r="A243">
        <v>1099</v>
      </c>
      <c r="B243" t="s">
        <v>16</v>
      </c>
      <c r="C243">
        <v>585</v>
      </c>
      <c r="E243">
        <v>1519</v>
      </c>
      <c r="F243" t="s">
        <v>24</v>
      </c>
      <c r="G243">
        <v>295</v>
      </c>
    </row>
    <row r="244" spans="1:7" x14ac:dyDescent="0.15">
      <c r="A244">
        <v>1101</v>
      </c>
      <c r="B244" t="s">
        <v>71</v>
      </c>
      <c r="C244">
        <v>585</v>
      </c>
      <c r="E244">
        <v>1527</v>
      </c>
      <c r="F244" t="s">
        <v>24</v>
      </c>
      <c r="G244">
        <v>195</v>
      </c>
    </row>
    <row r="245" spans="1:7" x14ac:dyDescent="0.15">
      <c r="A245">
        <v>1102</v>
      </c>
      <c r="B245" t="s">
        <v>71</v>
      </c>
      <c r="C245">
        <v>0</v>
      </c>
      <c r="E245">
        <v>1530</v>
      </c>
      <c r="F245" t="s">
        <v>24</v>
      </c>
      <c r="G245">
        <v>195</v>
      </c>
    </row>
    <row r="246" spans="1:7" x14ac:dyDescent="0.15">
      <c r="A246">
        <v>1103</v>
      </c>
      <c r="B246" t="s">
        <v>71</v>
      </c>
      <c r="C246">
        <v>585</v>
      </c>
      <c r="E246">
        <v>1533</v>
      </c>
      <c r="F246" t="s">
        <v>24</v>
      </c>
      <c r="G246">
        <v>195</v>
      </c>
    </row>
    <row r="247" spans="1:7" x14ac:dyDescent="0.15">
      <c r="A247">
        <v>1104</v>
      </c>
      <c r="B247" t="s">
        <v>63</v>
      </c>
      <c r="C247">
        <v>685</v>
      </c>
      <c r="E247">
        <v>1534</v>
      </c>
      <c r="F247" t="s">
        <v>24</v>
      </c>
      <c r="G247">
        <v>195</v>
      </c>
    </row>
    <row r="248" spans="1:7" x14ac:dyDescent="0.15">
      <c r="A248">
        <v>1107</v>
      </c>
      <c r="B248" t="s">
        <v>16</v>
      </c>
      <c r="C248">
        <v>1485</v>
      </c>
      <c r="E248">
        <v>1537</v>
      </c>
      <c r="F248" t="s">
        <v>24</v>
      </c>
      <c r="G248">
        <v>195</v>
      </c>
    </row>
    <row r="249" spans="1:7" x14ac:dyDescent="0.15">
      <c r="A249">
        <v>1108</v>
      </c>
      <c r="B249" t="s">
        <v>71</v>
      </c>
      <c r="C249">
        <v>585</v>
      </c>
      <c r="E249">
        <v>1538</v>
      </c>
      <c r="F249" t="s">
        <v>24</v>
      </c>
      <c r="G249">
        <v>195</v>
      </c>
    </row>
    <row r="250" spans="1:7" x14ac:dyDescent="0.15">
      <c r="A250">
        <v>1109</v>
      </c>
      <c r="B250" t="s">
        <v>71</v>
      </c>
      <c r="C250">
        <v>525</v>
      </c>
      <c r="E250">
        <v>1539</v>
      </c>
      <c r="F250" t="s">
        <v>24</v>
      </c>
      <c r="G250">
        <v>545</v>
      </c>
    </row>
    <row r="251" spans="1:7" x14ac:dyDescent="0.15">
      <c r="A251">
        <v>1112</v>
      </c>
      <c r="B251" t="s">
        <v>71</v>
      </c>
      <c r="C251">
        <v>1135</v>
      </c>
      <c r="E251">
        <v>1540</v>
      </c>
      <c r="F251" t="s">
        <v>24</v>
      </c>
      <c r="G251">
        <v>175</v>
      </c>
    </row>
    <row r="252" spans="1:7" x14ac:dyDescent="0.15">
      <c r="A252">
        <v>1113</v>
      </c>
      <c r="B252" t="s">
        <v>16</v>
      </c>
      <c r="C252">
        <v>585</v>
      </c>
      <c r="E252">
        <v>1544</v>
      </c>
      <c r="F252" t="s">
        <v>24</v>
      </c>
      <c r="G252">
        <v>195</v>
      </c>
    </row>
    <row r="253" spans="1:7" x14ac:dyDescent="0.15">
      <c r="A253">
        <v>1114</v>
      </c>
      <c r="B253" t="s">
        <v>16</v>
      </c>
      <c r="C253">
        <v>525</v>
      </c>
      <c r="E253">
        <v>1550</v>
      </c>
      <c r="F253" t="s">
        <v>24</v>
      </c>
      <c r="G253">
        <v>195</v>
      </c>
    </row>
    <row r="254" spans="1:7" x14ac:dyDescent="0.15">
      <c r="A254">
        <v>1116</v>
      </c>
      <c r="B254" t="s">
        <v>63</v>
      </c>
      <c r="C254">
        <v>585</v>
      </c>
      <c r="E254">
        <v>1552</v>
      </c>
      <c r="F254" t="s">
        <v>24</v>
      </c>
      <c r="G254">
        <v>195</v>
      </c>
    </row>
    <row r="255" spans="1:7" x14ac:dyDescent="0.15">
      <c r="A255">
        <v>1117</v>
      </c>
      <c r="B255" t="s">
        <v>16</v>
      </c>
      <c r="C255">
        <v>585</v>
      </c>
      <c r="E255">
        <v>1555</v>
      </c>
      <c r="F255" t="s">
        <v>24</v>
      </c>
      <c r="G255">
        <v>195</v>
      </c>
    </row>
    <row r="256" spans="1:7" x14ac:dyDescent="0.15">
      <c r="A256">
        <v>1118</v>
      </c>
      <c r="B256" t="s">
        <v>71</v>
      </c>
      <c r="C256">
        <v>585</v>
      </c>
      <c r="E256">
        <v>1556</v>
      </c>
      <c r="F256" t="s">
        <v>24</v>
      </c>
      <c r="G256">
        <v>565</v>
      </c>
    </row>
    <row r="257" spans="1:7" x14ac:dyDescent="0.15">
      <c r="A257">
        <v>1119</v>
      </c>
      <c r="B257" t="s">
        <v>16</v>
      </c>
      <c r="C257">
        <v>735</v>
      </c>
      <c r="E257">
        <v>1559</v>
      </c>
      <c r="F257" t="s">
        <v>24</v>
      </c>
      <c r="G257">
        <v>0</v>
      </c>
    </row>
    <row r="258" spans="1:7" x14ac:dyDescent="0.15">
      <c r="A258">
        <v>1120</v>
      </c>
      <c r="B258" t="s">
        <v>71</v>
      </c>
      <c r="C258">
        <v>685</v>
      </c>
      <c r="E258">
        <v>1560</v>
      </c>
      <c r="F258" t="s">
        <v>24</v>
      </c>
      <c r="G258">
        <v>195</v>
      </c>
    </row>
    <row r="259" spans="1:7" x14ac:dyDescent="0.15">
      <c r="A259">
        <v>1121</v>
      </c>
      <c r="B259" t="s">
        <v>71</v>
      </c>
      <c r="C259">
        <v>685</v>
      </c>
      <c r="E259">
        <v>1561</v>
      </c>
      <c r="F259" t="s">
        <v>24</v>
      </c>
      <c r="G259">
        <v>295</v>
      </c>
    </row>
    <row r="260" spans="1:7" x14ac:dyDescent="0.15">
      <c r="A260">
        <v>1122</v>
      </c>
      <c r="B260" t="s">
        <v>71</v>
      </c>
      <c r="C260">
        <v>585</v>
      </c>
      <c r="E260">
        <v>1563</v>
      </c>
      <c r="F260" t="s">
        <v>24</v>
      </c>
      <c r="G260">
        <v>175</v>
      </c>
    </row>
    <row r="261" spans="1:7" x14ac:dyDescent="0.15">
      <c r="A261">
        <v>1123</v>
      </c>
      <c r="B261" t="s">
        <v>71</v>
      </c>
      <c r="C261">
        <v>1135</v>
      </c>
      <c r="E261">
        <v>1574</v>
      </c>
      <c r="F261" t="s">
        <v>24</v>
      </c>
      <c r="G261">
        <v>175</v>
      </c>
    </row>
    <row r="262" spans="1:7" x14ac:dyDescent="0.15">
      <c r="A262">
        <v>1126</v>
      </c>
      <c r="B262" t="s">
        <v>71</v>
      </c>
      <c r="C262">
        <v>525</v>
      </c>
      <c r="E262">
        <v>1578</v>
      </c>
      <c r="F262" t="s">
        <v>24</v>
      </c>
      <c r="G262">
        <v>195</v>
      </c>
    </row>
    <row r="263" spans="1:7" x14ac:dyDescent="0.15">
      <c r="A263">
        <v>1128</v>
      </c>
      <c r="B263" t="s">
        <v>63</v>
      </c>
      <c r="C263">
        <v>1025</v>
      </c>
      <c r="E263">
        <v>1583</v>
      </c>
      <c r="F263" t="s">
        <v>24</v>
      </c>
      <c r="G263">
        <v>195</v>
      </c>
    </row>
    <row r="264" spans="1:7" x14ac:dyDescent="0.15">
      <c r="A264">
        <v>1129</v>
      </c>
      <c r="B264" t="s">
        <v>16</v>
      </c>
      <c r="C264">
        <v>585</v>
      </c>
      <c r="E264">
        <v>1584</v>
      </c>
      <c r="F264" t="s">
        <v>24</v>
      </c>
      <c r="G264">
        <v>195</v>
      </c>
    </row>
    <row r="265" spans="1:7" x14ac:dyDescent="0.15">
      <c r="A265">
        <v>1130</v>
      </c>
      <c r="B265" t="s">
        <v>71</v>
      </c>
      <c r="C265">
        <v>585</v>
      </c>
      <c r="E265">
        <v>1586</v>
      </c>
      <c r="F265" t="s">
        <v>24</v>
      </c>
      <c r="G265">
        <v>195</v>
      </c>
    </row>
    <row r="266" spans="1:7" x14ac:dyDescent="0.15">
      <c r="A266">
        <v>1131</v>
      </c>
      <c r="B266" t="s">
        <v>67</v>
      </c>
      <c r="C266">
        <v>585</v>
      </c>
      <c r="E266">
        <v>1587</v>
      </c>
      <c r="F266" t="s">
        <v>24</v>
      </c>
      <c r="G266">
        <v>175</v>
      </c>
    </row>
    <row r="267" spans="1:7" x14ac:dyDescent="0.15">
      <c r="A267">
        <v>1133</v>
      </c>
      <c r="B267" t="s">
        <v>16</v>
      </c>
      <c r="C267">
        <v>525</v>
      </c>
      <c r="E267">
        <v>1590</v>
      </c>
      <c r="F267" t="s">
        <v>24</v>
      </c>
      <c r="G267">
        <v>195</v>
      </c>
    </row>
    <row r="268" spans="1:7" x14ac:dyDescent="0.15">
      <c r="A268">
        <v>1134</v>
      </c>
      <c r="B268" t="s">
        <v>49</v>
      </c>
      <c r="C268">
        <v>525</v>
      </c>
      <c r="E268">
        <v>1591</v>
      </c>
      <c r="F268" t="s">
        <v>24</v>
      </c>
      <c r="G268">
        <v>195</v>
      </c>
    </row>
    <row r="269" spans="1:7" x14ac:dyDescent="0.15">
      <c r="A269">
        <v>1135</v>
      </c>
      <c r="B269" t="s">
        <v>71</v>
      </c>
      <c r="C269">
        <v>550</v>
      </c>
      <c r="E269">
        <v>1595</v>
      </c>
      <c r="F269" t="s">
        <v>24</v>
      </c>
      <c r="G269">
        <v>175</v>
      </c>
    </row>
    <row r="270" spans="1:7" x14ac:dyDescent="0.15">
      <c r="A270">
        <v>1136</v>
      </c>
      <c r="B270" t="s">
        <v>16</v>
      </c>
      <c r="C270">
        <v>525</v>
      </c>
      <c r="E270">
        <v>1596</v>
      </c>
      <c r="F270" t="s">
        <v>24</v>
      </c>
      <c r="G270">
        <v>345</v>
      </c>
    </row>
    <row r="271" spans="1:7" x14ac:dyDescent="0.15">
      <c r="A271">
        <v>1137</v>
      </c>
      <c r="B271" t="s">
        <v>16</v>
      </c>
      <c r="C271">
        <v>525</v>
      </c>
      <c r="E271">
        <v>1600</v>
      </c>
      <c r="F271" t="s">
        <v>24</v>
      </c>
      <c r="G271">
        <v>295</v>
      </c>
    </row>
    <row r="272" spans="1:7" x14ac:dyDescent="0.15">
      <c r="A272">
        <v>1138</v>
      </c>
      <c r="B272" t="s">
        <v>71</v>
      </c>
      <c r="C272">
        <v>1135</v>
      </c>
      <c r="E272">
        <v>1601</v>
      </c>
      <c r="F272" t="s">
        <v>24</v>
      </c>
      <c r="G272">
        <v>195</v>
      </c>
    </row>
    <row r="273" spans="1:7" x14ac:dyDescent="0.15">
      <c r="A273">
        <v>1139</v>
      </c>
      <c r="B273" t="s">
        <v>71</v>
      </c>
      <c r="C273">
        <v>1135</v>
      </c>
      <c r="E273">
        <v>1606</v>
      </c>
      <c r="F273" t="s">
        <v>24</v>
      </c>
      <c r="G273">
        <v>465</v>
      </c>
    </row>
    <row r="274" spans="1:7" x14ac:dyDescent="0.15">
      <c r="A274">
        <v>1140</v>
      </c>
      <c r="B274" t="s">
        <v>71</v>
      </c>
      <c r="C274">
        <v>585</v>
      </c>
      <c r="E274">
        <v>1608</v>
      </c>
      <c r="F274" t="s">
        <v>24</v>
      </c>
      <c r="G274">
        <v>195</v>
      </c>
    </row>
    <row r="275" spans="1:7" x14ac:dyDescent="0.15">
      <c r="A275">
        <v>1143</v>
      </c>
      <c r="B275" t="s">
        <v>16</v>
      </c>
      <c r="C275">
        <v>525</v>
      </c>
      <c r="E275">
        <v>1609</v>
      </c>
      <c r="F275" t="s">
        <v>24</v>
      </c>
      <c r="G275">
        <v>195</v>
      </c>
    </row>
    <row r="276" spans="1:7" x14ac:dyDescent="0.15">
      <c r="A276">
        <v>1145</v>
      </c>
      <c r="B276" t="s">
        <v>67</v>
      </c>
      <c r="C276">
        <v>685</v>
      </c>
      <c r="E276">
        <v>1610</v>
      </c>
      <c r="F276" t="s">
        <v>24</v>
      </c>
      <c r="G276">
        <v>175</v>
      </c>
    </row>
    <row r="277" spans="1:7" x14ac:dyDescent="0.15">
      <c r="A277">
        <v>1146</v>
      </c>
      <c r="B277" t="s">
        <v>71</v>
      </c>
      <c r="C277">
        <v>585</v>
      </c>
      <c r="E277">
        <v>1612</v>
      </c>
      <c r="F277" t="s">
        <v>24</v>
      </c>
      <c r="G277">
        <v>275</v>
      </c>
    </row>
    <row r="278" spans="1:7" x14ac:dyDescent="0.15">
      <c r="A278">
        <v>1147</v>
      </c>
      <c r="B278" t="s">
        <v>71</v>
      </c>
      <c r="C278">
        <v>0</v>
      </c>
      <c r="E278">
        <v>1614</v>
      </c>
      <c r="F278" t="s">
        <v>24</v>
      </c>
      <c r="G278">
        <v>175</v>
      </c>
    </row>
    <row r="279" spans="1:7" x14ac:dyDescent="0.15">
      <c r="A279">
        <v>1148</v>
      </c>
      <c r="B279" t="s">
        <v>16</v>
      </c>
      <c r="C279">
        <v>585</v>
      </c>
      <c r="E279">
        <v>1619</v>
      </c>
      <c r="F279" t="s">
        <v>24</v>
      </c>
      <c r="G279">
        <v>195</v>
      </c>
    </row>
    <row r="280" spans="1:7" x14ac:dyDescent="0.15">
      <c r="A280">
        <v>1149</v>
      </c>
      <c r="B280" t="s">
        <v>16</v>
      </c>
      <c r="C280">
        <v>525</v>
      </c>
      <c r="E280">
        <v>1629</v>
      </c>
      <c r="F280" t="s">
        <v>24</v>
      </c>
      <c r="G280">
        <v>195</v>
      </c>
    </row>
    <row r="281" spans="1:7" x14ac:dyDescent="0.15">
      <c r="A281">
        <v>1151</v>
      </c>
      <c r="B281" t="s">
        <v>71</v>
      </c>
      <c r="C281">
        <v>675</v>
      </c>
      <c r="E281">
        <v>1631</v>
      </c>
      <c r="F281" t="s">
        <v>24</v>
      </c>
      <c r="G281">
        <v>195</v>
      </c>
    </row>
    <row r="282" spans="1:7" x14ac:dyDescent="0.15">
      <c r="A282">
        <v>1154</v>
      </c>
      <c r="B282" t="s">
        <v>71</v>
      </c>
      <c r="C282">
        <v>525</v>
      </c>
      <c r="E282">
        <v>1632</v>
      </c>
      <c r="F282" t="s">
        <v>24</v>
      </c>
      <c r="G282">
        <v>395</v>
      </c>
    </row>
    <row r="283" spans="1:7" x14ac:dyDescent="0.15">
      <c r="A283">
        <v>1155</v>
      </c>
      <c r="B283" t="s">
        <v>71</v>
      </c>
      <c r="C283">
        <v>1335</v>
      </c>
      <c r="E283">
        <v>1634</v>
      </c>
      <c r="F283" t="s">
        <v>24</v>
      </c>
      <c r="G283">
        <v>195</v>
      </c>
    </row>
    <row r="284" spans="1:7" x14ac:dyDescent="0.15">
      <c r="A284">
        <v>1156</v>
      </c>
      <c r="B284" t="s">
        <v>71</v>
      </c>
      <c r="C284">
        <v>585</v>
      </c>
      <c r="E284">
        <v>1635</v>
      </c>
      <c r="F284" t="s">
        <v>24</v>
      </c>
      <c r="G284">
        <v>0</v>
      </c>
    </row>
    <row r="285" spans="1:7" x14ac:dyDescent="0.15">
      <c r="A285">
        <v>1157</v>
      </c>
      <c r="B285" t="s">
        <v>16</v>
      </c>
      <c r="C285">
        <v>585</v>
      </c>
      <c r="E285">
        <v>1636</v>
      </c>
      <c r="F285" t="s">
        <v>24</v>
      </c>
      <c r="G285">
        <v>295</v>
      </c>
    </row>
    <row r="286" spans="1:7" x14ac:dyDescent="0.15">
      <c r="A286">
        <v>1158</v>
      </c>
      <c r="B286" t="s">
        <v>49</v>
      </c>
      <c r="C286">
        <v>585</v>
      </c>
      <c r="E286">
        <v>1637</v>
      </c>
      <c r="F286" t="s">
        <v>24</v>
      </c>
      <c r="G286">
        <v>0</v>
      </c>
    </row>
    <row r="287" spans="1:7" x14ac:dyDescent="0.15">
      <c r="A287">
        <v>1159</v>
      </c>
      <c r="B287" t="s">
        <v>16</v>
      </c>
      <c r="C287">
        <v>525</v>
      </c>
      <c r="E287">
        <v>1641</v>
      </c>
      <c r="F287" t="s">
        <v>24</v>
      </c>
      <c r="G287">
        <v>195</v>
      </c>
    </row>
    <row r="288" spans="1:7" x14ac:dyDescent="0.15">
      <c r="A288">
        <v>1160</v>
      </c>
      <c r="B288" t="s">
        <v>71</v>
      </c>
      <c r="C288">
        <v>1135</v>
      </c>
      <c r="E288">
        <v>1649</v>
      </c>
      <c r="F288" t="s">
        <v>24</v>
      </c>
      <c r="G288">
        <v>195</v>
      </c>
    </row>
    <row r="289" spans="1:7" x14ac:dyDescent="0.15">
      <c r="A289">
        <v>1161</v>
      </c>
      <c r="B289" t="s">
        <v>71</v>
      </c>
      <c r="C289">
        <v>1335</v>
      </c>
      <c r="E289">
        <v>1654</v>
      </c>
      <c r="F289" t="s">
        <v>24</v>
      </c>
      <c r="G289">
        <v>195</v>
      </c>
    </row>
    <row r="290" spans="1:7" x14ac:dyDescent="0.15">
      <c r="A290">
        <v>1163</v>
      </c>
      <c r="B290" t="s">
        <v>16</v>
      </c>
      <c r="C290">
        <v>585</v>
      </c>
      <c r="E290">
        <v>1659</v>
      </c>
      <c r="F290" t="s">
        <v>24</v>
      </c>
      <c r="G290">
        <v>295</v>
      </c>
    </row>
    <row r="291" spans="1:7" x14ac:dyDescent="0.15">
      <c r="A291">
        <v>1164</v>
      </c>
      <c r="B291" t="s">
        <v>63</v>
      </c>
      <c r="C291">
        <v>585</v>
      </c>
      <c r="E291">
        <v>1661</v>
      </c>
      <c r="F291" t="s">
        <v>24</v>
      </c>
      <c r="G291">
        <v>175</v>
      </c>
    </row>
    <row r="292" spans="1:7" x14ac:dyDescent="0.15">
      <c r="A292">
        <v>1165</v>
      </c>
      <c r="B292" t="s">
        <v>71</v>
      </c>
      <c r="C292">
        <v>585</v>
      </c>
      <c r="E292">
        <v>1663</v>
      </c>
      <c r="F292" t="s">
        <v>24</v>
      </c>
      <c r="G292">
        <v>195</v>
      </c>
    </row>
    <row r="293" spans="1:7" x14ac:dyDescent="0.15">
      <c r="A293">
        <v>1166</v>
      </c>
      <c r="B293" t="s">
        <v>71</v>
      </c>
      <c r="C293">
        <v>0</v>
      </c>
      <c r="E293">
        <v>1671</v>
      </c>
      <c r="F293" t="s">
        <v>60</v>
      </c>
      <c r="G293">
        <v>295</v>
      </c>
    </row>
    <row r="294" spans="1:7" x14ac:dyDescent="0.15">
      <c r="A294">
        <v>1167</v>
      </c>
      <c r="B294" t="s">
        <v>71</v>
      </c>
      <c r="C294">
        <v>585</v>
      </c>
      <c r="E294">
        <v>1672</v>
      </c>
      <c r="F294" t="s">
        <v>24</v>
      </c>
      <c r="G294">
        <v>275</v>
      </c>
    </row>
    <row r="295" spans="1:7" x14ac:dyDescent="0.15">
      <c r="A295">
        <v>1168</v>
      </c>
      <c r="B295" t="s">
        <v>71</v>
      </c>
      <c r="C295">
        <v>585</v>
      </c>
      <c r="E295">
        <v>1674</v>
      </c>
      <c r="F295" t="s">
        <v>24</v>
      </c>
      <c r="G295">
        <v>275</v>
      </c>
    </row>
    <row r="296" spans="1:7" x14ac:dyDescent="0.15">
      <c r="A296">
        <v>1169</v>
      </c>
      <c r="B296" t="s">
        <v>67</v>
      </c>
      <c r="C296">
        <v>295</v>
      </c>
      <c r="E296">
        <v>1677</v>
      </c>
      <c r="F296" t="s">
        <v>24</v>
      </c>
      <c r="G296">
        <v>195</v>
      </c>
    </row>
    <row r="297" spans="1:7" x14ac:dyDescent="0.15">
      <c r="A297">
        <v>1170</v>
      </c>
      <c r="B297" t="s">
        <v>16</v>
      </c>
      <c r="C297">
        <v>585</v>
      </c>
      <c r="E297">
        <v>1680</v>
      </c>
      <c r="F297" t="s">
        <v>24</v>
      </c>
      <c r="G297">
        <v>195</v>
      </c>
    </row>
    <row r="298" spans="1:7" x14ac:dyDescent="0.15">
      <c r="A298">
        <v>1171</v>
      </c>
      <c r="B298" t="s">
        <v>16</v>
      </c>
      <c r="C298">
        <v>685</v>
      </c>
      <c r="E298">
        <v>1681</v>
      </c>
      <c r="F298" t="s">
        <v>24</v>
      </c>
      <c r="G298">
        <v>295</v>
      </c>
    </row>
    <row r="299" spans="1:7" x14ac:dyDescent="0.15">
      <c r="A299">
        <v>1173</v>
      </c>
      <c r="B299" t="s">
        <v>71</v>
      </c>
      <c r="C299">
        <v>1485</v>
      </c>
      <c r="E299">
        <v>1692</v>
      </c>
      <c r="F299" t="s">
        <v>24</v>
      </c>
      <c r="G299">
        <v>175</v>
      </c>
    </row>
    <row r="300" spans="1:7" x14ac:dyDescent="0.15">
      <c r="A300">
        <v>1174</v>
      </c>
      <c r="B300" t="s">
        <v>71</v>
      </c>
      <c r="C300">
        <v>585</v>
      </c>
      <c r="E300">
        <v>1694</v>
      </c>
      <c r="F300" t="s">
        <v>24</v>
      </c>
      <c r="G300">
        <v>195</v>
      </c>
    </row>
    <row r="301" spans="1:7" x14ac:dyDescent="0.15">
      <c r="A301">
        <v>1175</v>
      </c>
      <c r="B301" t="s">
        <v>16</v>
      </c>
      <c r="C301">
        <v>0</v>
      </c>
      <c r="E301">
        <v>1698</v>
      </c>
      <c r="F301" t="s">
        <v>24</v>
      </c>
      <c r="G301">
        <v>635</v>
      </c>
    </row>
    <row r="302" spans="1:7" x14ac:dyDescent="0.15">
      <c r="A302">
        <v>1176</v>
      </c>
      <c r="B302" t="s">
        <v>54</v>
      </c>
      <c r="C302">
        <v>1335</v>
      </c>
      <c r="E302">
        <v>1700</v>
      </c>
      <c r="F302" t="s">
        <v>24</v>
      </c>
      <c r="G302">
        <v>195</v>
      </c>
    </row>
    <row r="303" spans="1:7" x14ac:dyDescent="0.15">
      <c r="A303">
        <v>1177</v>
      </c>
      <c r="B303" t="s">
        <v>71</v>
      </c>
      <c r="C303">
        <v>585</v>
      </c>
      <c r="E303">
        <v>1702</v>
      </c>
      <c r="F303" t="s">
        <v>24</v>
      </c>
      <c r="G303">
        <v>195</v>
      </c>
    </row>
    <row r="304" spans="1:7" x14ac:dyDescent="0.15">
      <c r="A304">
        <v>1178</v>
      </c>
      <c r="B304" t="s">
        <v>71</v>
      </c>
      <c r="C304">
        <v>585</v>
      </c>
      <c r="E304">
        <v>1706</v>
      </c>
      <c r="F304" t="s">
        <v>24</v>
      </c>
      <c r="G304">
        <v>195</v>
      </c>
    </row>
    <row r="305" spans="1:7" x14ac:dyDescent="0.15">
      <c r="A305">
        <v>1180</v>
      </c>
      <c r="B305" t="s">
        <v>54</v>
      </c>
      <c r="C305">
        <v>585</v>
      </c>
      <c r="E305">
        <v>1710</v>
      </c>
      <c r="F305" t="s">
        <v>24</v>
      </c>
      <c r="G305">
        <v>195</v>
      </c>
    </row>
    <row r="306" spans="1:7" x14ac:dyDescent="0.15">
      <c r="A306">
        <v>1183</v>
      </c>
      <c r="B306" t="s">
        <v>67</v>
      </c>
      <c r="C306">
        <v>275</v>
      </c>
      <c r="E306">
        <v>1714</v>
      </c>
      <c r="F306" t="s">
        <v>24</v>
      </c>
      <c r="G306">
        <v>195</v>
      </c>
    </row>
    <row r="307" spans="1:7" x14ac:dyDescent="0.15">
      <c r="A307">
        <v>1184</v>
      </c>
      <c r="B307" t="s">
        <v>16</v>
      </c>
      <c r="C307">
        <v>585</v>
      </c>
      <c r="E307">
        <v>1715</v>
      </c>
      <c r="F307" t="s">
        <v>24</v>
      </c>
      <c r="G307">
        <v>0</v>
      </c>
    </row>
    <row r="308" spans="1:7" x14ac:dyDescent="0.15">
      <c r="A308">
        <v>1185</v>
      </c>
      <c r="B308" t="s">
        <v>63</v>
      </c>
      <c r="C308">
        <v>585</v>
      </c>
      <c r="E308">
        <v>1716</v>
      </c>
      <c r="F308" t="s">
        <v>24</v>
      </c>
      <c r="G308">
        <v>425</v>
      </c>
    </row>
    <row r="309" spans="1:7" x14ac:dyDescent="0.15">
      <c r="A309">
        <v>1187</v>
      </c>
      <c r="B309" t="s">
        <v>71</v>
      </c>
      <c r="C309">
        <v>585</v>
      </c>
      <c r="E309">
        <v>1721</v>
      </c>
      <c r="F309" t="s">
        <v>24</v>
      </c>
      <c r="G309">
        <v>295</v>
      </c>
    </row>
    <row r="310" spans="1:7" x14ac:dyDescent="0.15">
      <c r="A310">
        <v>1188</v>
      </c>
      <c r="B310" t="s">
        <v>16</v>
      </c>
      <c r="C310">
        <v>525</v>
      </c>
      <c r="E310">
        <v>1727</v>
      </c>
      <c r="F310" t="s">
        <v>24</v>
      </c>
      <c r="G310">
        <v>395</v>
      </c>
    </row>
    <row r="311" spans="1:7" x14ac:dyDescent="0.15">
      <c r="A311">
        <v>1190</v>
      </c>
      <c r="B311" t="s">
        <v>16</v>
      </c>
      <c r="C311">
        <v>525</v>
      </c>
      <c r="E311">
        <v>1729</v>
      </c>
      <c r="F311" t="s">
        <v>24</v>
      </c>
      <c r="G311">
        <v>295</v>
      </c>
    </row>
    <row r="312" spans="1:7" x14ac:dyDescent="0.15">
      <c r="A312">
        <v>1191</v>
      </c>
      <c r="B312" t="s">
        <v>67</v>
      </c>
      <c r="C312">
        <v>585</v>
      </c>
      <c r="E312">
        <v>1736</v>
      </c>
      <c r="F312" t="s">
        <v>24</v>
      </c>
      <c r="G312">
        <v>545</v>
      </c>
    </row>
    <row r="313" spans="1:7" x14ac:dyDescent="0.15">
      <c r="A313">
        <v>1194</v>
      </c>
      <c r="B313" t="s">
        <v>67</v>
      </c>
      <c r="C313">
        <v>525</v>
      </c>
      <c r="E313">
        <v>1737</v>
      </c>
      <c r="F313" t="s">
        <v>24</v>
      </c>
      <c r="G313">
        <v>295</v>
      </c>
    </row>
    <row r="314" spans="1:7" x14ac:dyDescent="0.15">
      <c r="A314">
        <v>1195</v>
      </c>
      <c r="B314" t="s">
        <v>71</v>
      </c>
      <c r="C314">
        <v>585</v>
      </c>
      <c r="E314">
        <v>1741</v>
      </c>
      <c r="F314" t="s">
        <v>24</v>
      </c>
      <c r="G314">
        <v>395</v>
      </c>
    </row>
    <row r="315" spans="1:7" x14ac:dyDescent="0.15">
      <c r="A315">
        <v>1196</v>
      </c>
      <c r="B315" t="s">
        <v>16</v>
      </c>
      <c r="C315">
        <v>585</v>
      </c>
      <c r="E315">
        <v>1744</v>
      </c>
      <c r="F315" t="s">
        <v>24</v>
      </c>
      <c r="G315">
        <v>295</v>
      </c>
    </row>
    <row r="316" spans="1:7" x14ac:dyDescent="0.15">
      <c r="A316">
        <v>1197</v>
      </c>
      <c r="B316" t="s">
        <v>71</v>
      </c>
      <c r="C316">
        <v>585</v>
      </c>
      <c r="E316">
        <v>1745</v>
      </c>
      <c r="F316" t="s">
        <v>24</v>
      </c>
      <c r="G316">
        <v>0</v>
      </c>
    </row>
    <row r="317" spans="1:7" x14ac:dyDescent="0.15">
      <c r="A317">
        <v>1198</v>
      </c>
      <c r="B317" t="s">
        <v>63</v>
      </c>
      <c r="C317">
        <v>585</v>
      </c>
      <c r="E317">
        <v>1756</v>
      </c>
      <c r="F317" t="s">
        <v>24</v>
      </c>
      <c r="G317">
        <v>745</v>
      </c>
    </row>
    <row r="318" spans="1:7" x14ac:dyDescent="0.15">
      <c r="A318">
        <v>1199</v>
      </c>
      <c r="B318" t="s">
        <v>67</v>
      </c>
      <c r="C318">
        <v>295</v>
      </c>
      <c r="E318">
        <v>1763</v>
      </c>
      <c r="F318" t="s">
        <v>24</v>
      </c>
      <c r="G318">
        <v>295</v>
      </c>
    </row>
    <row r="319" spans="1:7" x14ac:dyDescent="0.15">
      <c r="A319">
        <v>1201</v>
      </c>
      <c r="B319" t="s">
        <v>71</v>
      </c>
      <c r="C319">
        <v>525</v>
      </c>
      <c r="E319">
        <v>1766</v>
      </c>
      <c r="F319" t="s">
        <v>24</v>
      </c>
      <c r="G319">
        <v>395</v>
      </c>
    </row>
    <row r="320" spans="1:7" x14ac:dyDescent="0.15">
      <c r="A320">
        <v>1203</v>
      </c>
      <c r="B320" t="s">
        <v>71</v>
      </c>
      <c r="C320">
        <v>0</v>
      </c>
      <c r="E320">
        <v>1770</v>
      </c>
      <c r="F320" t="s">
        <v>24</v>
      </c>
      <c r="G320">
        <v>395</v>
      </c>
    </row>
    <row r="321" spans="1:7" x14ac:dyDescent="0.15">
      <c r="A321">
        <v>1204</v>
      </c>
      <c r="B321" t="s">
        <v>71</v>
      </c>
      <c r="C321">
        <v>585</v>
      </c>
      <c r="E321">
        <v>1771</v>
      </c>
      <c r="F321" t="s">
        <v>24</v>
      </c>
      <c r="G321">
        <v>295</v>
      </c>
    </row>
    <row r="322" spans="1:7" x14ac:dyDescent="0.15">
      <c r="A322">
        <v>1205</v>
      </c>
      <c r="B322" t="s">
        <v>71</v>
      </c>
      <c r="C322">
        <v>1135</v>
      </c>
      <c r="E322">
        <v>1772</v>
      </c>
      <c r="F322" t="s">
        <v>24</v>
      </c>
      <c r="G322">
        <v>295</v>
      </c>
    </row>
    <row r="323" spans="1:7" x14ac:dyDescent="0.15">
      <c r="A323">
        <v>1206</v>
      </c>
      <c r="B323" t="s">
        <v>16</v>
      </c>
      <c r="C323">
        <v>525</v>
      </c>
      <c r="E323">
        <v>1774</v>
      </c>
      <c r="F323" t="s">
        <v>24</v>
      </c>
      <c r="G323">
        <v>375</v>
      </c>
    </row>
    <row r="324" spans="1:7" x14ac:dyDescent="0.15">
      <c r="A324">
        <v>1207</v>
      </c>
      <c r="B324" t="s">
        <v>16</v>
      </c>
      <c r="C324">
        <v>525</v>
      </c>
      <c r="E324">
        <v>1778</v>
      </c>
      <c r="F324" t="s">
        <v>24</v>
      </c>
      <c r="G324">
        <v>295</v>
      </c>
    </row>
    <row r="325" spans="1:7" x14ac:dyDescent="0.15">
      <c r="A325">
        <v>1208</v>
      </c>
      <c r="B325" t="s">
        <v>71</v>
      </c>
      <c r="C325">
        <v>585</v>
      </c>
      <c r="E325">
        <v>1781</v>
      </c>
      <c r="F325" t="s">
        <v>24</v>
      </c>
      <c r="G325">
        <v>295</v>
      </c>
    </row>
    <row r="326" spans="1:7" x14ac:dyDescent="0.15">
      <c r="A326">
        <v>1209</v>
      </c>
      <c r="B326" t="s">
        <v>63</v>
      </c>
      <c r="C326">
        <v>0</v>
      </c>
      <c r="E326">
        <v>1782</v>
      </c>
      <c r="F326" t="s">
        <v>24</v>
      </c>
      <c r="G326">
        <v>295</v>
      </c>
    </row>
    <row r="327" spans="1:7" x14ac:dyDescent="0.15">
      <c r="A327">
        <v>1210</v>
      </c>
      <c r="B327" t="s">
        <v>16</v>
      </c>
      <c r="C327">
        <v>1135</v>
      </c>
      <c r="E327">
        <v>1784</v>
      </c>
      <c r="F327" t="s">
        <v>24</v>
      </c>
      <c r="G327">
        <v>295</v>
      </c>
    </row>
    <row r="328" spans="1:7" x14ac:dyDescent="0.15">
      <c r="A328">
        <v>1211</v>
      </c>
      <c r="B328" t="s">
        <v>67</v>
      </c>
      <c r="C328">
        <v>295</v>
      </c>
      <c r="E328">
        <v>1789</v>
      </c>
      <c r="F328" t="s">
        <v>24</v>
      </c>
      <c r="G328">
        <v>275</v>
      </c>
    </row>
    <row r="329" spans="1:7" x14ac:dyDescent="0.15">
      <c r="A329">
        <v>1212</v>
      </c>
      <c r="B329" t="s">
        <v>49</v>
      </c>
      <c r="C329">
        <v>685</v>
      </c>
      <c r="E329">
        <v>1791</v>
      </c>
      <c r="F329" t="s">
        <v>24</v>
      </c>
      <c r="G329">
        <v>275</v>
      </c>
    </row>
    <row r="330" spans="1:7" x14ac:dyDescent="0.15">
      <c r="A330">
        <v>1213</v>
      </c>
      <c r="B330" t="s">
        <v>67</v>
      </c>
      <c r="C330">
        <v>585</v>
      </c>
      <c r="E330">
        <v>1792</v>
      </c>
      <c r="F330" t="s">
        <v>24</v>
      </c>
      <c r="G330">
        <v>525</v>
      </c>
    </row>
    <row r="331" spans="1:7" x14ac:dyDescent="0.15">
      <c r="A331">
        <v>1214</v>
      </c>
      <c r="B331" t="s">
        <v>16</v>
      </c>
      <c r="C331">
        <v>685</v>
      </c>
      <c r="E331">
        <v>1794</v>
      </c>
      <c r="F331" t="s">
        <v>24</v>
      </c>
      <c r="G331">
        <v>275</v>
      </c>
    </row>
    <row r="332" spans="1:7" x14ac:dyDescent="0.15">
      <c r="A332">
        <v>1216</v>
      </c>
      <c r="B332" t="s">
        <v>71</v>
      </c>
      <c r="C332">
        <v>0</v>
      </c>
      <c r="E332">
        <v>1796</v>
      </c>
      <c r="F332" t="s">
        <v>24</v>
      </c>
      <c r="G332">
        <v>295</v>
      </c>
    </row>
    <row r="333" spans="1:7" x14ac:dyDescent="0.15">
      <c r="A333">
        <v>1217</v>
      </c>
      <c r="B333" t="s">
        <v>16</v>
      </c>
      <c r="C333">
        <v>585</v>
      </c>
      <c r="E333">
        <v>1797</v>
      </c>
      <c r="F333" t="s">
        <v>24</v>
      </c>
      <c r="G333">
        <v>275</v>
      </c>
    </row>
    <row r="334" spans="1:7" x14ac:dyDescent="0.15">
      <c r="A334">
        <v>1218</v>
      </c>
      <c r="B334" t="s">
        <v>67</v>
      </c>
      <c r="C334">
        <v>685</v>
      </c>
      <c r="E334">
        <v>1800</v>
      </c>
      <c r="F334" t="s">
        <v>24</v>
      </c>
      <c r="G334">
        <v>275</v>
      </c>
    </row>
    <row r="335" spans="1:7" x14ac:dyDescent="0.15">
      <c r="A335">
        <v>1219</v>
      </c>
      <c r="B335" t="s">
        <v>16</v>
      </c>
      <c r="C335">
        <v>585</v>
      </c>
      <c r="E335">
        <v>1803</v>
      </c>
      <c r="F335" t="s">
        <v>24</v>
      </c>
      <c r="G335">
        <v>370</v>
      </c>
    </row>
    <row r="336" spans="1:7" x14ac:dyDescent="0.15">
      <c r="A336">
        <v>1221</v>
      </c>
      <c r="B336" t="s">
        <v>71</v>
      </c>
      <c r="C336">
        <v>1325</v>
      </c>
      <c r="E336">
        <v>1814</v>
      </c>
      <c r="F336" t="s">
        <v>24</v>
      </c>
      <c r="G336">
        <v>295</v>
      </c>
    </row>
    <row r="337" spans="1:7" x14ac:dyDescent="0.15">
      <c r="A337">
        <v>1223</v>
      </c>
      <c r="B337" t="s">
        <v>71</v>
      </c>
      <c r="C337">
        <v>0</v>
      </c>
      <c r="E337">
        <v>1821</v>
      </c>
      <c r="F337" t="s">
        <v>24</v>
      </c>
      <c r="G337">
        <v>0</v>
      </c>
    </row>
    <row r="338" spans="1:7" x14ac:dyDescent="0.15">
      <c r="A338">
        <v>1226</v>
      </c>
      <c r="B338" t="s">
        <v>63</v>
      </c>
      <c r="C338">
        <v>525</v>
      </c>
      <c r="E338">
        <v>1842</v>
      </c>
      <c r="F338" t="s">
        <v>24</v>
      </c>
      <c r="G338">
        <v>295</v>
      </c>
    </row>
    <row r="339" spans="1:7" x14ac:dyDescent="0.15">
      <c r="A339">
        <v>1227</v>
      </c>
      <c r="B339" t="s">
        <v>49</v>
      </c>
      <c r="C339">
        <v>295</v>
      </c>
      <c r="E339">
        <v>1846</v>
      </c>
      <c r="F339" t="s">
        <v>24</v>
      </c>
      <c r="G339">
        <v>525</v>
      </c>
    </row>
    <row r="340" spans="1:7" x14ac:dyDescent="0.15">
      <c r="A340">
        <v>1228</v>
      </c>
      <c r="B340" t="s">
        <v>16</v>
      </c>
      <c r="C340">
        <v>0</v>
      </c>
      <c r="E340">
        <v>1847</v>
      </c>
      <c r="F340" t="s">
        <v>24</v>
      </c>
      <c r="G340">
        <v>295</v>
      </c>
    </row>
    <row r="341" spans="1:7" x14ac:dyDescent="0.15">
      <c r="A341">
        <v>1230</v>
      </c>
      <c r="B341" t="s">
        <v>16</v>
      </c>
      <c r="C341">
        <v>525</v>
      </c>
      <c r="E341">
        <v>1850</v>
      </c>
      <c r="F341" t="s">
        <v>24</v>
      </c>
      <c r="G341">
        <v>375</v>
      </c>
    </row>
    <row r="342" spans="1:7" x14ac:dyDescent="0.15">
      <c r="A342">
        <v>1232</v>
      </c>
      <c r="B342" t="s">
        <v>16</v>
      </c>
      <c r="C342">
        <v>525</v>
      </c>
      <c r="E342">
        <v>1854</v>
      </c>
      <c r="F342" t="s">
        <v>24</v>
      </c>
      <c r="G342">
        <v>545</v>
      </c>
    </row>
    <row r="343" spans="1:7" x14ac:dyDescent="0.15">
      <c r="A343">
        <v>1233</v>
      </c>
      <c r="B343" t="s">
        <v>71</v>
      </c>
      <c r="C343">
        <v>585</v>
      </c>
      <c r="E343">
        <v>1857</v>
      </c>
      <c r="F343" t="s">
        <v>24</v>
      </c>
      <c r="G343">
        <v>695</v>
      </c>
    </row>
    <row r="344" spans="1:7" x14ac:dyDescent="0.15">
      <c r="A344">
        <v>1236</v>
      </c>
      <c r="B344" t="s">
        <v>67</v>
      </c>
      <c r="C344">
        <v>585</v>
      </c>
      <c r="E344">
        <v>1860</v>
      </c>
      <c r="F344" t="s">
        <v>24</v>
      </c>
      <c r="G344">
        <v>295</v>
      </c>
    </row>
    <row r="345" spans="1:7" x14ac:dyDescent="0.15">
      <c r="A345">
        <v>1237</v>
      </c>
      <c r="B345" t="s">
        <v>63</v>
      </c>
      <c r="C345">
        <v>1135</v>
      </c>
      <c r="E345">
        <v>1861</v>
      </c>
      <c r="F345" t="s">
        <v>24</v>
      </c>
      <c r="G345">
        <v>295</v>
      </c>
    </row>
    <row r="346" spans="1:7" x14ac:dyDescent="0.15">
      <c r="A346">
        <v>1239</v>
      </c>
      <c r="B346" t="s">
        <v>71</v>
      </c>
      <c r="C346">
        <v>685</v>
      </c>
      <c r="E346">
        <v>1864</v>
      </c>
      <c r="F346" t="s">
        <v>24</v>
      </c>
      <c r="G346">
        <v>250</v>
      </c>
    </row>
    <row r="347" spans="1:7" x14ac:dyDescent="0.15">
      <c r="A347">
        <v>1241</v>
      </c>
      <c r="B347" t="s">
        <v>71</v>
      </c>
      <c r="C347">
        <v>685</v>
      </c>
      <c r="E347">
        <v>1867</v>
      </c>
      <c r="F347" t="s">
        <v>24</v>
      </c>
      <c r="G347">
        <v>295</v>
      </c>
    </row>
    <row r="348" spans="1:7" x14ac:dyDescent="0.15">
      <c r="A348">
        <v>1242</v>
      </c>
      <c r="B348" t="s">
        <v>71</v>
      </c>
      <c r="C348">
        <v>625</v>
      </c>
      <c r="E348">
        <v>1870</v>
      </c>
      <c r="F348" t="s">
        <v>24</v>
      </c>
      <c r="G348">
        <v>275</v>
      </c>
    </row>
    <row r="349" spans="1:7" x14ac:dyDescent="0.15">
      <c r="A349">
        <v>1243</v>
      </c>
      <c r="B349" t="s">
        <v>16</v>
      </c>
      <c r="C349">
        <v>585</v>
      </c>
      <c r="E349">
        <v>1872</v>
      </c>
      <c r="F349" t="s">
        <v>24</v>
      </c>
      <c r="G349">
        <v>295</v>
      </c>
    </row>
    <row r="350" spans="1:7" x14ac:dyDescent="0.15">
      <c r="A350">
        <v>1244</v>
      </c>
      <c r="B350" t="s">
        <v>67</v>
      </c>
      <c r="C350">
        <v>585</v>
      </c>
      <c r="E350">
        <v>1875</v>
      </c>
      <c r="F350" t="s">
        <v>24</v>
      </c>
      <c r="G350">
        <v>295</v>
      </c>
    </row>
    <row r="351" spans="1:7" x14ac:dyDescent="0.15">
      <c r="A351">
        <v>1245</v>
      </c>
      <c r="B351" t="s">
        <v>49</v>
      </c>
      <c r="C351">
        <v>585</v>
      </c>
      <c r="E351">
        <v>1887</v>
      </c>
      <c r="F351" t="s">
        <v>24</v>
      </c>
      <c r="G351">
        <v>695</v>
      </c>
    </row>
    <row r="352" spans="1:7" x14ac:dyDescent="0.15">
      <c r="A352">
        <v>1246</v>
      </c>
      <c r="B352" t="s">
        <v>16</v>
      </c>
      <c r="C352">
        <v>525</v>
      </c>
      <c r="E352">
        <v>1895</v>
      </c>
      <c r="F352" t="s">
        <v>24</v>
      </c>
      <c r="G352">
        <v>375</v>
      </c>
    </row>
    <row r="353" spans="1:7" x14ac:dyDescent="0.15">
      <c r="A353">
        <v>1247</v>
      </c>
      <c r="B353" t="s">
        <v>16</v>
      </c>
      <c r="C353">
        <v>585</v>
      </c>
      <c r="E353">
        <v>1897</v>
      </c>
      <c r="F353" t="s">
        <v>24</v>
      </c>
      <c r="G353">
        <v>295</v>
      </c>
    </row>
    <row r="354" spans="1:7" x14ac:dyDescent="0.15">
      <c r="A354">
        <v>1248</v>
      </c>
      <c r="B354" t="s">
        <v>67</v>
      </c>
      <c r="C354">
        <v>585</v>
      </c>
      <c r="E354">
        <v>1899</v>
      </c>
      <c r="F354" t="s">
        <v>24</v>
      </c>
      <c r="G354">
        <v>295</v>
      </c>
    </row>
    <row r="355" spans="1:7" x14ac:dyDescent="0.15">
      <c r="A355">
        <v>1249</v>
      </c>
      <c r="B355" t="s">
        <v>71</v>
      </c>
      <c r="C355">
        <v>585</v>
      </c>
      <c r="E355">
        <v>1900</v>
      </c>
      <c r="F355" t="s">
        <v>24</v>
      </c>
      <c r="G355">
        <v>400</v>
      </c>
    </row>
    <row r="356" spans="1:7" x14ac:dyDescent="0.15">
      <c r="A356">
        <v>1250</v>
      </c>
      <c r="B356" t="s">
        <v>16</v>
      </c>
      <c r="C356">
        <v>275</v>
      </c>
      <c r="E356">
        <v>1911</v>
      </c>
      <c r="F356" t="s">
        <v>24</v>
      </c>
      <c r="G356">
        <v>295</v>
      </c>
    </row>
    <row r="357" spans="1:7" x14ac:dyDescent="0.15">
      <c r="A357">
        <v>1253</v>
      </c>
      <c r="B357" t="s">
        <v>71</v>
      </c>
      <c r="C357">
        <v>525</v>
      </c>
      <c r="E357">
        <v>1913</v>
      </c>
      <c r="F357" t="s">
        <v>24</v>
      </c>
      <c r="G357">
        <v>295</v>
      </c>
    </row>
    <row r="358" spans="1:7" x14ac:dyDescent="0.15">
      <c r="A358">
        <v>1254</v>
      </c>
      <c r="B358" t="s">
        <v>16</v>
      </c>
      <c r="C358">
        <v>0</v>
      </c>
      <c r="E358">
        <v>1919</v>
      </c>
      <c r="F358" t="s">
        <v>24</v>
      </c>
      <c r="G358">
        <v>295</v>
      </c>
    </row>
    <row r="359" spans="1:7" x14ac:dyDescent="0.15">
      <c r="A359">
        <v>1255</v>
      </c>
      <c r="B359" t="s">
        <v>71</v>
      </c>
      <c r="C359">
        <v>1335</v>
      </c>
      <c r="E359">
        <v>1923</v>
      </c>
      <c r="F359" t="s">
        <v>24</v>
      </c>
      <c r="G359">
        <v>295</v>
      </c>
    </row>
    <row r="360" spans="1:7" x14ac:dyDescent="0.15">
      <c r="A360">
        <v>1256</v>
      </c>
      <c r="B360" t="s">
        <v>71</v>
      </c>
      <c r="C360">
        <v>585</v>
      </c>
      <c r="E360">
        <v>1924</v>
      </c>
      <c r="F360" t="s">
        <v>24</v>
      </c>
      <c r="G360">
        <v>395</v>
      </c>
    </row>
    <row r="361" spans="1:7" x14ac:dyDescent="0.15">
      <c r="A361">
        <v>1257</v>
      </c>
      <c r="B361" t="s">
        <v>16</v>
      </c>
      <c r="C361">
        <v>585</v>
      </c>
      <c r="E361">
        <v>1925</v>
      </c>
      <c r="F361" t="s">
        <v>24</v>
      </c>
      <c r="G361">
        <v>275</v>
      </c>
    </row>
    <row r="362" spans="1:7" x14ac:dyDescent="0.15">
      <c r="A362">
        <v>1258</v>
      </c>
      <c r="B362" t="s">
        <v>63</v>
      </c>
      <c r="C362">
        <v>685</v>
      </c>
      <c r="E362">
        <v>1927</v>
      </c>
      <c r="F362" t="s">
        <v>24</v>
      </c>
      <c r="G362">
        <v>370</v>
      </c>
    </row>
    <row r="363" spans="1:7" x14ac:dyDescent="0.15">
      <c r="A363">
        <v>1259</v>
      </c>
      <c r="B363" t="s">
        <v>71</v>
      </c>
      <c r="C363">
        <v>500</v>
      </c>
      <c r="E363">
        <v>1936</v>
      </c>
      <c r="F363" t="s">
        <v>24</v>
      </c>
      <c r="G363">
        <v>525</v>
      </c>
    </row>
    <row r="364" spans="1:7" x14ac:dyDescent="0.15">
      <c r="A364">
        <v>1260</v>
      </c>
      <c r="B364" t="s">
        <v>49</v>
      </c>
      <c r="C364">
        <v>585</v>
      </c>
      <c r="E364">
        <v>1937</v>
      </c>
      <c r="F364" t="s">
        <v>24</v>
      </c>
      <c r="G364">
        <v>295</v>
      </c>
    </row>
    <row r="365" spans="1:7" x14ac:dyDescent="0.15">
      <c r="A365">
        <v>1263</v>
      </c>
      <c r="B365" t="s">
        <v>71</v>
      </c>
      <c r="C365">
        <v>525</v>
      </c>
      <c r="E365">
        <v>1939</v>
      </c>
      <c r="F365" t="s">
        <v>24</v>
      </c>
      <c r="G365">
        <v>295</v>
      </c>
    </row>
    <row r="366" spans="1:7" x14ac:dyDescent="0.15">
      <c r="A366">
        <v>1265</v>
      </c>
      <c r="B366" t="s">
        <v>67</v>
      </c>
      <c r="C366">
        <v>1035</v>
      </c>
      <c r="E366">
        <v>1941</v>
      </c>
      <c r="F366" t="s">
        <v>24</v>
      </c>
      <c r="G366">
        <v>295</v>
      </c>
    </row>
    <row r="367" spans="1:7" x14ac:dyDescent="0.15">
      <c r="A367">
        <v>1266</v>
      </c>
      <c r="B367" t="s">
        <v>67</v>
      </c>
      <c r="C367">
        <v>395</v>
      </c>
      <c r="E367">
        <v>1942</v>
      </c>
      <c r="F367" t="s">
        <v>60</v>
      </c>
      <c r="G367">
        <v>295</v>
      </c>
    </row>
    <row r="368" spans="1:7" x14ac:dyDescent="0.15">
      <c r="A368">
        <v>1267</v>
      </c>
      <c r="B368" t="s">
        <v>67</v>
      </c>
      <c r="C368">
        <v>525</v>
      </c>
      <c r="E368">
        <v>1950</v>
      </c>
      <c r="F368" t="s">
        <v>24</v>
      </c>
      <c r="G368">
        <v>295</v>
      </c>
    </row>
    <row r="369" spans="1:7" x14ac:dyDescent="0.15">
      <c r="A369">
        <v>1268</v>
      </c>
      <c r="B369" t="s">
        <v>49</v>
      </c>
      <c r="C369">
        <v>585</v>
      </c>
      <c r="E369">
        <v>1962</v>
      </c>
      <c r="F369" t="s">
        <v>24</v>
      </c>
      <c r="G369">
        <v>545</v>
      </c>
    </row>
    <row r="370" spans="1:7" x14ac:dyDescent="0.15">
      <c r="A370">
        <v>1273</v>
      </c>
      <c r="B370" t="s">
        <v>63</v>
      </c>
      <c r="C370">
        <v>585</v>
      </c>
      <c r="E370">
        <v>1963</v>
      </c>
      <c r="F370" t="s">
        <v>24</v>
      </c>
      <c r="G370">
        <v>0</v>
      </c>
    </row>
    <row r="371" spans="1:7" x14ac:dyDescent="0.15">
      <c r="A371">
        <v>1274</v>
      </c>
      <c r="B371" t="s">
        <v>16</v>
      </c>
      <c r="C371">
        <v>585</v>
      </c>
      <c r="E371">
        <v>1973</v>
      </c>
      <c r="F371" t="s">
        <v>60</v>
      </c>
      <c r="G371">
        <v>275</v>
      </c>
    </row>
    <row r="372" spans="1:7" x14ac:dyDescent="0.15">
      <c r="A372">
        <v>1275</v>
      </c>
      <c r="B372" t="s">
        <v>54</v>
      </c>
      <c r="C372">
        <v>525</v>
      </c>
      <c r="E372">
        <v>1976</v>
      </c>
      <c r="F372" t="s">
        <v>24</v>
      </c>
      <c r="G372">
        <v>295</v>
      </c>
    </row>
    <row r="373" spans="1:7" x14ac:dyDescent="0.15">
      <c r="A373">
        <v>1276</v>
      </c>
      <c r="B373" t="s">
        <v>54</v>
      </c>
      <c r="C373">
        <v>0</v>
      </c>
      <c r="E373">
        <v>1980</v>
      </c>
      <c r="F373" t="s">
        <v>24</v>
      </c>
      <c r="G373">
        <v>295</v>
      </c>
    </row>
    <row r="374" spans="1:7" x14ac:dyDescent="0.15">
      <c r="A374">
        <v>1278</v>
      </c>
      <c r="B374" t="s">
        <v>16</v>
      </c>
      <c r="C374">
        <v>525</v>
      </c>
      <c r="E374">
        <v>1981</v>
      </c>
      <c r="F374" t="s">
        <v>24</v>
      </c>
      <c r="G374">
        <v>0</v>
      </c>
    </row>
    <row r="375" spans="1:7" x14ac:dyDescent="0.15">
      <c r="A375">
        <v>1284</v>
      </c>
      <c r="B375" t="s">
        <v>71</v>
      </c>
      <c r="C375">
        <v>1135</v>
      </c>
      <c r="E375">
        <v>1982</v>
      </c>
      <c r="F375" t="s">
        <v>24</v>
      </c>
      <c r="G375">
        <v>295</v>
      </c>
    </row>
    <row r="376" spans="1:7" x14ac:dyDescent="0.15">
      <c r="A376">
        <v>1285</v>
      </c>
      <c r="B376" t="s">
        <v>16</v>
      </c>
      <c r="C376">
        <v>1485</v>
      </c>
      <c r="E376">
        <v>1983</v>
      </c>
      <c r="F376" t="s">
        <v>24</v>
      </c>
      <c r="G376">
        <v>295</v>
      </c>
    </row>
    <row r="377" spans="1:7" x14ac:dyDescent="0.15">
      <c r="A377">
        <v>1287</v>
      </c>
      <c r="B377" t="s">
        <v>16</v>
      </c>
      <c r="C377">
        <v>585</v>
      </c>
      <c r="E377">
        <v>1984</v>
      </c>
      <c r="F377" t="s">
        <v>24</v>
      </c>
      <c r="G377">
        <v>445</v>
      </c>
    </row>
    <row r="378" spans="1:7" x14ac:dyDescent="0.15">
      <c r="A378">
        <v>1289</v>
      </c>
      <c r="B378" t="s">
        <v>67</v>
      </c>
      <c r="C378">
        <v>585</v>
      </c>
      <c r="E378">
        <v>1987</v>
      </c>
      <c r="F378" t="s">
        <v>24</v>
      </c>
      <c r="G378">
        <v>395</v>
      </c>
    </row>
    <row r="379" spans="1:7" x14ac:dyDescent="0.15">
      <c r="A379">
        <v>1290</v>
      </c>
      <c r="B379" t="s">
        <v>71</v>
      </c>
      <c r="C379">
        <v>585</v>
      </c>
      <c r="E379">
        <v>1988</v>
      </c>
      <c r="F379" t="s">
        <v>24</v>
      </c>
      <c r="G379">
        <v>275</v>
      </c>
    </row>
    <row r="380" spans="1:7" x14ac:dyDescent="0.15">
      <c r="A380">
        <v>1291</v>
      </c>
      <c r="B380" t="s">
        <v>16</v>
      </c>
      <c r="C380">
        <v>0</v>
      </c>
      <c r="E380">
        <v>1989</v>
      </c>
      <c r="F380" t="s">
        <v>24</v>
      </c>
      <c r="G380">
        <v>295</v>
      </c>
    </row>
    <row r="381" spans="1:7" x14ac:dyDescent="0.15">
      <c r="A381">
        <v>1292</v>
      </c>
      <c r="B381" t="s">
        <v>16</v>
      </c>
      <c r="C381">
        <v>0</v>
      </c>
      <c r="E381">
        <v>1990</v>
      </c>
      <c r="F381" t="s">
        <v>24</v>
      </c>
      <c r="G381">
        <v>275</v>
      </c>
    </row>
    <row r="382" spans="1:7" x14ac:dyDescent="0.15">
      <c r="A382">
        <v>1294</v>
      </c>
      <c r="B382" t="s">
        <v>71</v>
      </c>
      <c r="C382">
        <v>625</v>
      </c>
      <c r="E382">
        <v>1991</v>
      </c>
      <c r="F382" t="s">
        <v>24</v>
      </c>
      <c r="G382">
        <v>395</v>
      </c>
    </row>
    <row r="383" spans="1:7" x14ac:dyDescent="0.15">
      <c r="A383">
        <v>1295</v>
      </c>
      <c r="B383" t="s">
        <v>16</v>
      </c>
      <c r="C383">
        <v>585</v>
      </c>
      <c r="E383">
        <v>1994</v>
      </c>
      <c r="F383" t="s">
        <v>24</v>
      </c>
      <c r="G383">
        <v>295</v>
      </c>
    </row>
    <row r="384" spans="1:7" x14ac:dyDescent="0.15">
      <c r="A384">
        <v>1297</v>
      </c>
      <c r="B384" t="s">
        <v>16</v>
      </c>
      <c r="C384">
        <v>0</v>
      </c>
      <c r="E384">
        <v>1998</v>
      </c>
      <c r="F384" t="s">
        <v>24</v>
      </c>
      <c r="G384">
        <v>0</v>
      </c>
    </row>
    <row r="385" spans="1:7" x14ac:dyDescent="0.15">
      <c r="A385">
        <v>1300</v>
      </c>
      <c r="B385" t="s">
        <v>67</v>
      </c>
      <c r="C385">
        <v>195</v>
      </c>
      <c r="E385">
        <v>1999</v>
      </c>
      <c r="F385" t="s">
        <v>24</v>
      </c>
      <c r="G385">
        <v>275</v>
      </c>
    </row>
    <row r="386" spans="1:7" x14ac:dyDescent="0.15">
      <c r="A386">
        <v>1301</v>
      </c>
      <c r="B386" t="s">
        <v>71</v>
      </c>
      <c r="C386">
        <v>585</v>
      </c>
      <c r="E386">
        <v>2004</v>
      </c>
      <c r="F386" t="s">
        <v>24</v>
      </c>
      <c r="G386">
        <v>995</v>
      </c>
    </row>
    <row r="387" spans="1:7" x14ac:dyDescent="0.15">
      <c r="A387">
        <v>1302</v>
      </c>
      <c r="B387" t="s">
        <v>71</v>
      </c>
      <c r="C387">
        <v>0</v>
      </c>
      <c r="E387">
        <v>2006</v>
      </c>
      <c r="F387" t="s">
        <v>24</v>
      </c>
      <c r="G387">
        <v>275</v>
      </c>
    </row>
    <row r="388" spans="1:7" x14ac:dyDescent="0.15">
      <c r="A388">
        <v>1304</v>
      </c>
      <c r="B388" t="s">
        <v>67</v>
      </c>
      <c r="C388">
        <v>195</v>
      </c>
      <c r="E388">
        <v>2010</v>
      </c>
      <c r="F388" t="s">
        <v>24</v>
      </c>
      <c r="G388">
        <v>395</v>
      </c>
    </row>
    <row r="389" spans="1:7" x14ac:dyDescent="0.15">
      <c r="A389">
        <v>1305</v>
      </c>
      <c r="B389" t="s">
        <v>16</v>
      </c>
      <c r="C389">
        <v>525</v>
      </c>
      <c r="E389">
        <v>2015</v>
      </c>
      <c r="F389" t="s">
        <v>24</v>
      </c>
      <c r="G389">
        <v>275</v>
      </c>
    </row>
    <row r="390" spans="1:7" x14ac:dyDescent="0.15">
      <c r="A390">
        <v>1307</v>
      </c>
      <c r="B390" t="s">
        <v>16</v>
      </c>
      <c r="C390">
        <v>525</v>
      </c>
      <c r="E390">
        <v>2017</v>
      </c>
      <c r="F390" t="s">
        <v>24</v>
      </c>
      <c r="G390">
        <v>295</v>
      </c>
    </row>
    <row r="391" spans="1:7" x14ac:dyDescent="0.15">
      <c r="A391">
        <v>1309</v>
      </c>
      <c r="B391" t="s">
        <v>71</v>
      </c>
      <c r="C391">
        <v>585</v>
      </c>
      <c r="E391">
        <v>2022</v>
      </c>
      <c r="F391" t="s">
        <v>24</v>
      </c>
      <c r="G391">
        <v>295</v>
      </c>
    </row>
    <row r="392" spans="1:7" x14ac:dyDescent="0.15">
      <c r="A392">
        <v>1310</v>
      </c>
      <c r="B392" t="s">
        <v>16</v>
      </c>
      <c r="C392">
        <v>585</v>
      </c>
      <c r="E392">
        <v>2023</v>
      </c>
      <c r="F392" t="s">
        <v>24</v>
      </c>
      <c r="G392">
        <v>295</v>
      </c>
    </row>
    <row r="393" spans="1:7" x14ac:dyDescent="0.15">
      <c r="A393">
        <v>1311</v>
      </c>
      <c r="B393" t="s">
        <v>67</v>
      </c>
      <c r="C393">
        <v>585</v>
      </c>
      <c r="E393">
        <v>2027</v>
      </c>
      <c r="F393" t="s">
        <v>24</v>
      </c>
      <c r="G393">
        <v>545</v>
      </c>
    </row>
    <row r="394" spans="1:7" x14ac:dyDescent="0.15">
      <c r="A394">
        <v>1312</v>
      </c>
      <c r="B394" t="s">
        <v>71</v>
      </c>
      <c r="C394">
        <v>0</v>
      </c>
      <c r="E394">
        <v>2028</v>
      </c>
      <c r="F394" t="s">
        <v>24</v>
      </c>
      <c r="G394">
        <v>275</v>
      </c>
    </row>
    <row r="395" spans="1:7" x14ac:dyDescent="0.15">
      <c r="A395">
        <v>1314</v>
      </c>
      <c r="B395" t="s">
        <v>16</v>
      </c>
      <c r="C395">
        <v>525</v>
      </c>
      <c r="E395">
        <v>2029</v>
      </c>
      <c r="F395" t="s">
        <v>24</v>
      </c>
      <c r="G395">
        <v>375</v>
      </c>
    </row>
    <row r="396" spans="1:7" x14ac:dyDescent="0.15">
      <c r="A396">
        <v>1315</v>
      </c>
      <c r="B396" t="s">
        <v>16</v>
      </c>
      <c r="C396">
        <v>525</v>
      </c>
      <c r="E396">
        <v>2034</v>
      </c>
      <c r="F396" t="s">
        <v>24</v>
      </c>
      <c r="G396">
        <v>0</v>
      </c>
    </row>
    <row r="397" spans="1:7" x14ac:dyDescent="0.15">
      <c r="A397">
        <v>1316</v>
      </c>
      <c r="B397" t="s">
        <v>49</v>
      </c>
      <c r="C397">
        <v>0</v>
      </c>
      <c r="E397">
        <v>2042</v>
      </c>
      <c r="F397" t="s">
        <v>24</v>
      </c>
      <c r="G397">
        <v>295</v>
      </c>
    </row>
    <row r="398" spans="1:7" x14ac:dyDescent="0.15">
      <c r="A398">
        <v>1317</v>
      </c>
      <c r="B398" t="s">
        <v>71</v>
      </c>
      <c r="C398">
        <v>585</v>
      </c>
      <c r="E398">
        <v>2045</v>
      </c>
      <c r="F398" t="s">
        <v>24</v>
      </c>
      <c r="G398">
        <v>395</v>
      </c>
    </row>
    <row r="399" spans="1:7" x14ac:dyDescent="0.15">
      <c r="A399">
        <v>1320</v>
      </c>
      <c r="B399" t="s">
        <v>16</v>
      </c>
      <c r="C399">
        <v>1125</v>
      </c>
      <c r="E399">
        <v>2046</v>
      </c>
      <c r="F399" t="s">
        <v>24</v>
      </c>
      <c r="G399">
        <v>395</v>
      </c>
    </row>
    <row r="400" spans="1:7" x14ac:dyDescent="0.15">
      <c r="A400">
        <v>1321</v>
      </c>
      <c r="B400" t="s">
        <v>71</v>
      </c>
      <c r="C400">
        <v>0</v>
      </c>
      <c r="E400">
        <v>2048</v>
      </c>
      <c r="F400" t="s">
        <v>24</v>
      </c>
      <c r="G400">
        <v>695</v>
      </c>
    </row>
    <row r="401" spans="1:7" x14ac:dyDescent="0.15">
      <c r="A401">
        <v>1322</v>
      </c>
      <c r="B401" t="s">
        <v>67</v>
      </c>
      <c r="C401">
        <v>465</v>
      </c>
      <c r="E401">
        <v>2049</v>
      </c>
      <c r="F401" t="s">
        <v>24</v>
      </c>
      <c r="G401">
        <v>295</v>
      </c>
    </row>
    <row r="402" spans="1:7" x14ac:dyDescent="0.15">
      <c r="A402">
        <v>1323</v>
      </c>
      <c r="B402" t="s">
        <v>49</v>
      </c>
      <c r="C402">
        <v>525</v>
      </c>
      <c r="E402">
        <v>2051</v>
      </c>
      <c r="F402" t="s">
        <v>24</v>
      </c>
      <c r="G402">
        <v>295</v>
      </c>
    </row>
    <row r="403" spans="1:7" x14ac:dyDescent="0.15">
      <c r="A403">
        <v>1324</v>
      </c>
      <c r="B403" t="s">
        <v>71</v>
      </c>
      <c r="C403">
        <v>525</v>
      </c>
      <c r="E403">
        <v>2055</v>
      </c>
      <c r="F403" t="s">
        <v>24</v>
      </c>
      <c r="G403">
        <v>395</v>
      </c>
    </row>
    <row r="404" spans="1:7" x14ac:dyDescent="0.15">
      <c r="A404">
        <v>1325</v>
      </c>
      <c r="B404" t="s">
        <v>16</v>
      </c>
      <c r="C404">
        <v>150</v>
      </c>
      <c r="E404">
        <v>2059</v>
      </c>
      <c r="F404" t="s">
        <v>24</v>
      </c>
      <c r="G404">
        <v>275</v>
      </c>
    </row>
    <row r="405" spans="1:7" x14ac:dyDescent="0.15">
      <c r="A405">
        <v>1326</v>
      </c>
      <c r="B405" t="s">
        <v>54</v>
      </c>
      <c r="C405">
        <v>0</v>
      </c>
      <c r="E405">
        <v>2065</v>
      </c>
      <c r="F405" t="s">
        <v>24</v>
      </c>
      <c r="G405">
        <v>295</v>
      </c>
    </row>
    <row r="406" spans="1:7" x14ac:dyDescent="0.15">
      <c r="A406">
        <v>1327</v>
      </c>
      <c r="B406" t="s">
        <v>63</v>
      </c>
      <c r="C406">
        <v>585</v>
      </c>
      <c r="E406">
        <v>2067</v>
      </c>
      <c r="F406" t="s">
        <v>24</v>
      </c>
      <c r="G406">
        <v>295</v>
      </c>
    </row>
    <row r="407" spans="1:7" x14ac:dyDescent="0.15">
      <c r="A407">
        <v>1328</v>
      </c>
      <c r="B407" t="s">
        <v>71</v>
      </c>
      <c r="C407">
        <v>585</v>
      </c>
      <c r="E407">
        <v>2074</v>
      </c>
      <c r="F407" t="s">
        <v>24</v>
      </c>
      <c r="G407">
        <v>295</v>
      </c>
    </row>
    <row r="408" spans="1:7" x14ac:dyDescent="0.15">
      <c r="A408">
        <v>1329</v>
      </c>
      <c r="B408" t="s">
        <v>63</v>
      </c>
      <c r="C408">
        <v>525</v>
      </c>
      <c r="E408">
        <v>2075</v>
      </c>
      <c r="F408" t="s">
        <v>24</v>
      </c>
      <c r="G408">
        <v>295</v>
      </c>
    </row>
    <row r="409" spans="1:7" x14ac:dyDescent="0.15">
      <c r="A409">
        <v>1333</v>
      </c>
      <c r="B409" t="s">
        <v>16</v>
      </c>
      <c r="C409">
        <v>585</v>
      </c>
      <c r="E409">
        <v>2077</v>
      </c>
      <c r="F409" t="s">
        <v>24</v>
      </c>
      <c r="G409">
        <v>295</v>
      </c>
    </row>
    <row r="410" spans="1:7" x14ac:dyDescent="0.15">
      <c r="A410">
        <v>1334</v>
      </c>
      <c r="B410" t="s">
        <v>16</v>
      </c>
      <c r="C410">
        <v>0</v>
      </c>
      <c r="E410">
        <v>2078</v>
      </c>
      <c r="F410" t="s">
        <v>24</v>
      </c>
      <c r="G410">
        <v>295</v>
      </c>
    </row>
    <row r="411" spans="1:7" x14ac:dyDescent="0.15">
      <c r="A411">
        <v>1336</v>
      </c>
      <c r="B411" t="s">
        <v>71</v>
      </c>
      <c r="C411">
        <v>1635</v>
      </c>
      <c r="E411">
        <v>2079</v>
      </c>
      <c r="F411" t="s">
        <v>24</v>
      </c>
      <c r="G411">
        <v>295</v>
      </c>
    </row>
    <row r="412" spans="1:7" x14ac:dyDescent="0.15">
      <c r="A412">
        <v>1337</v>
      </c>
      <c r="B412" t="s">
        <v>16</v>
      </c>
      <c r="C412">
        <v>525</v>
      </c>
      <c r="E412">
        <v>2082</v>
      </c>
      <c r="F412" t="s">
        <v>24</v>
      </c>
      <c r="G412">
        <v>350</v>
      </c>
    </row>
    <row r="413" spans="1:7" x14ac:dyDescent="0.15">
      <c r="A413">
        <v>1338</v>
      </c>
      <c r="B413" t="s">
        <v>67</v>
      </c>
      <c r="C413">
        <v>685</v>
      </c>
      <c r="E413">
        <v>2083</v>
      </c>
      <c r="F413" t="s">
        <v>24</v>
      </c>
      <c r="G413">
        <v>970</v>
      </c>
    </row>
    <row r="414" spans="1:7" x14ac:dyDescent="0.15">
      <c r="A414">
        <v>1340</v>
      </c>
      <c r="B414" t="s">
        <v>16</v>
      </c>
      <c r="C414">
        <v>585</v>
      </c>
      <c r="E414">
        <v>2088</v>
      </c>
      <c r="F414" t="s">
        <v>24</v>
      </c>
      <c r="G414">
        <v>270</v>
      </c>
    </row>
    <row r="415" spans="1:7" x14ac:dyDescent="0.15">
      <c r="A415">
        <v>1341</v>
      </c>
      <c r="B415" t="s">
        <v>16</v>
      </c>
      <c r="C415">
        <v>525</v>
      </c>
      <c r="E415">
        <v>2093</v>
      </c>
      <c r="F415" t="s">
        <v>24</v>
      </c>
      <c r="G415">
        <v>520</v>
      </c>
    </row>
    <row r="416" spans="1:7" x14ac:dyDescent="0.15">
      <c r="A416">
        <v>1343</v>
      </c>
      <c r="B416" t="s">
        <v>71</v>
      </c>
      <c r="C416">
        <v>525</v>
      </c>
      <c r="E416">
        <v>2094</v>
      </c>
      <c r="F416" t="s">
        <v>24</v>
      </c>
      <c r="G416">
        <v>166</v>
      </c>
    </row>
    <row r="417" spans="1:7" x14ac:dyDescent="0.15">
      <c r="A417">
        <v>1344</v>
      </c>
      <c r="B417" t="s">
        <v>67</v>
      </c>
      <c r="C417">
        <v>585</v>
      </c>
      <c r="E417">
        <v>2098</v>
      </c>
      <c r="F417" t="s">
        <v>24</v>
      </c>
      <c r="G417">
        <v>500</v>
      </c>
    </row>
    <row r="418" spans="1:7" x14ac:dyDescent="0.15">
      <c r="A418">
        <v>1345</v>
      </c>
      <c r="B418" t="s">
        <v>16</v>
      </c>
      <c r="C418">
        <v>525</v>
      </c>
      <c r="E418">
        <v>2100</v>
      </c>
      <c r="F418" t="s">
        <v>24</v>
      </c>
      <c r="G418">
        <v>166</v>
      </c>
    </row>
    <row r="419" spans="1:7" x14ac:dyDescent="0.15">
      <c r="A419">
        <v>1346</v>
      </c>
      <c r="B419" t="s">
        <v>49</v>
      </c>
      <c r="C419">
        <v>295</v>
      </c>
      <c r="E419">
        <v>2108</v>
      </c>
      <c r="F419" t="s">
        <v>60</v>
      </c>
      <c r="G419">
        <v>370</v>
      </c>
    </row>
    <row r="420" spans="1:7" x14ac:dyDescent="0.15">
      <c r="A420">
        <v>1347</v>
      </c>
      <c r="B420" t="s">
        <v>16</v>
      </c>
      <c r="C420">
        <v>585</v>
      </c>
      <c r="E420">
        <v>2112</v>
      </c>
      <c r="F420" t="s">
        <v>24</v>
      </c>
      <c r="G420">
        <v>146</v>
      </c>
    </row>
    <row r="421" spans="1:7" x14ac:dyDescent="0.15">
      <c r="A421">
        <v>1348</v>
      </c>
      <c r="B421" t="s">
        <v>71</v>
      </c>
      <c r="C421">
        <v>585</v>
      </c>
      <c r="E421">
        <v>2113</v>
      </c>
      <c r="F421" t="s">
        <v>24</v>
      </c>
      <c r="G421">
        <v>166</v>
      </c>
    </row>
    <row r="422" spans="1:7" x14ac:dyDescent="0.15">
      <c r="A422">
        <v>1349</v>
      </c>
      <c r="B422" t="s">
        <v>71</v>
      </c>
      <c r="C422">
        <v>0</v>
      </c>
      <c r="E422">
        <v>2126</v>
      </c>
      <c r="F422" t="s">
        <v>24</v>
      </c>
      <c r="G422">
        <v>166</v>
      </c>
    </row>
    <row r="423" spans="1:7" x14ac:dyDescent="0.15">
      <c r="A423">
        <v>1350</v>
      </c>
      <c r="B423" t="s">
        <v>49</v>
      </c>
      <c r="C423">
        <v>175</v>
      </c>
      <c r="E423">
        <v>2128</v>
      </c>
      <c r="F423" t="s">
        <v>24</v>
      </c>
      <c r="G423">
        <v>166</v>
      </c>
    </row>
    <row r="424" spans="1:7" x14ac:dyDescent="0.15">
      <c r="A424">
        <v>1351</v>
      </c>
      <c r="B424" t="s">
        <v>16</v>
      </c>
      <c r="C424">
        <v>525</v>
      </c>
      <c r="E424">
        <v>2130</v>
      </c>
      <c r="F424" t="s">
        <v>24</v>
      </c>
      <c r="G424">
        <v>250</v>
      </c>
    </row>
    <row r="425" spans="1:7" x14ac:dyDescent="0.15">
      <c r="A425">
        <v>1352</v>
      </c>
      <c r="B425" t="s">
        <v>71</v>
      </c>
      <c r="C425">
        <v>295</v>
      </c>
      <c r="E425">
        <v>2137</v>
      </c>
      <c r="F425" t="s">
        <v>24</v>
      </c>
      <c r="G425">
        <v>166</v>
      </c>
    </row>
    <row r="426" spans="1:7" x14ac:dyDescent="0.15">
      <c r="A426">
        <v>1354</v>
      </c>
      <c r="B426" t="s">
        <v>16</v>
      </c>
      <c r="C426">
        <v>585</v>
      </c>
      <c r="E426">
        <v>2141</v>
      </c>
      <c r="F426" t="s">
        <v>24</v>
      </c>
      <c r="G426">
        <v>166</v>
      </c>
    </row>
    <row r="427" spans="1:7" x14ac:dyDescent="0.15">
      <c r="A427">
        <v>1355</v>
      </c>
      <c r="B427" t="s">
        <v>67</v>
      </c>
      <c r="C427">
        <v>585</v>
      </c>
      <c r="E427">
        <v>2149</v>
      </c>
      <c r="F427" t="s">
        <v>24</v>
      </c>
      <c r="G427">
        <v>166</v>
      </c>
    </row>
    <row r="428" spans="1:7" x14ac:dyDescent="0.15">
      <c r="A428">
        <v>1357</v>
      </c>
      <c r="B428" t="s">
        <v>71</v>
      </c>
      <c r="C428">
        <v>525</v>
      </c>
      <c r="E428">
        <v>2151</v>
      </c>
      <c r="F428" t="s">
        <v>24</v>
      </c>
      <c r="G428">
        <v>270</v>
      </c>
    </row>
    <row r="429" spans="1:7" x14ac:dyDescent="0.15">
      <c r="A429">
        <v>1358</v>
      </c>
      <c r="B429" t="s">
        <v>49</v>
      </c>
      <c r="C429">
        <v>585</v>
      </c>
      <c r="E429">
        <v>2157</v>
      </c>
      <c r="F429" t="s">
        <v>24</v>
      </c>
      <c r="G429">
        <v>166</v>
      </c>
    </row>
    <row r="430" spans="1:7" x14ac:dyDescent="0.15">
      <c r="A430">
        <v>1359</v>
      </c>
      <c r="B430" t="s">
        <v>49</v>
      </c>
      <c r="C430">
        <v>685</v>
      </c>
      <c r="E430">
        <v>2162</v>
      </c>
      <c r="F430" t="s">
        <v>24</v>
      </c>
      <c r="G430">
        <v>350</v>
      </c>
    </row>
    <row r="431" spans="1:7" x14ac:dyDescent="0.15">
      <c r="A431">
        <v>1361</v>
      </c>
      <c r="B431" t="s">
        <v>16</v>
      </c>
      <c r="C431">
        <v>525</v>
      </c>
      <c r="E431">
        <v>2163</v>
      </c>
      <c r="F431" t="s">
        <v>24</v>
      </c>
      <c r="G431">
        <v>166</v>
      </c>
    </row>
    <row r="432" spans="1:7" x14ac:dyDescent="0.15">
      <c r="A432">
        <v>1363</v>
      </c>
      <c r="B432" t="s">
        <v>71</v>
      </c>
      <c r="C432">
        <v>525</v>
      </c>
      <c r="E432">
        <v>2171</v>
      </c>
      <c r="F432" t="s">
        <v>24</v>
      </c>
      <c r="G432">
        <v>166</v>
      </c>
    </row>
    <row r="433" spans="1:7" x14ac:dyDescent="0.15">
      <c r="A433">
        <v>1364</v>
      </c>
      <c r="B433" t="s">
        <v>71</v>
      </c>
      <c r="C433">
        <v>685</v>
      </c>
      <c r="E433">
        <v>2173</v>
      </c>
      <c r="F433" t="s">
        <v>24</v>
      </c>
      <c r="G433">
        <v>166</v>
      </c>
    </row>
    <row r="434" spans="1:7" x14ac:dyDescent="0.15">
      <c r="A434">
        <v>1367</v>
      </c>
      <c r="B434" t="s">
        <v>16</v>
      </c>
      <c r="C434">
        <v>685</v>
      </c>
      <c r="E434">
        <v>2186</v>
      </c>
      <c r="F434" t="s">
        <v>24</v>
      </c>
      <c r="G434">
        <v>520</v>
      </c>
    </row>
    <row r="435" spans="1:7" x14ac:dyDescent="0.15">
      <c r="A435">
        <v>1368</v>
      </c>
      <c r="B435" t="s">
        <v>16</v>
      </c>
      <c r="C435">
        <v>0</v>
      </c>
      <c r="E435">
        <v>2196</v>
      </c>
      <c r="F435" t="s">
        <v>24</v>
      </c>
      <c r="G435">
        <v>350</v>
      </c>
    </row>
    <row r="436" spans="1:7" x14ac:dyDescent="0.15">
      <c r="A436">
        <v>1369</v>
      </c>
      <c r="B436" t="s">
        <v>16</v>
      </c>
      <c r="C436">
        <v>525</v>
      </c>
      <c r="E436">
        <v>2197</v>
      </c>
      <c r="F436" t="s">
        <v>24</v>
      </c>
      <c r="G436">
        <v>166</v>
      </c>
    </row>
    <row r="437" spans="1:7" x14ac:dyDescent="0.15">
      <c r="A437">
        <v>1370</v>
      </c>
      <c r="B437" t="s">
        <v>16</v>
      </c>
      <c r="C437">
        <v>685</v>
      </c>
      <c r="E437">
        <v>2213</v>
      </c>
      <c r="F437" t="s">
        <v>24</v>
      </c>
      <c r="G437">
        <v>370</v>
      </c>
    </row>
    <row r="438" spans="1:7" x14ac:dyDescent="0.15">
      <c r="A438">
        <v>1373</v>
      </c>
      <c r="B438" t="s">
        <v>16</v>
      </c>
      <c r="C438">
        <v>525</v>
      </c>
      <c r="E438">
        <v>2220</v>
      </c>
      <c r="F438" t="s">
        <v>24</v>
      </c>
      <c r="G438">
        <v>270</v>
      </c>
    </row>
    <row r="439" spans="1:7" x14ac:dyDescent="0.15">
      <c r="A439">
        <v>1374</v>
      </c>
      <c r="B439" t="s">
        <v>16</v>
      </c>
      <c r="C439">
        <v>525</v>
      </c>
      <c r="E439">
        <v>2228</v>
      </c>
      <c r="F439" t="s">
        <v>24</v>
      </c>
      <c r="G439">
        <v>166</v>
      </c>
    </row>
    <row r="440" spans="1:7" x14ac:dyDescent="0.15">
      <c r="A440">
        <v>1375</v>
      </c>
      <c r="B440" t="s">
        <v>71</v>
      </c>
      <c r="C440">
        <v>585</v>
      </c>
      <c r="E440">
        <v>2241</v>
      </c>
      <c r="F440" t="s">
        <v>24</v>
      </c>
      <c r="G440">
        <v>270</v>
      </c>
    </row>
    <row r="441" spans="1:7" x14ac:dyDescent="0.15">
      <c r="A441">
        <v>1378</v>
      </c>
      <c r="B441" t="s">
        <v>71</v>
      </c>
      <c r="C441">
        <v>625</v>
      </c>
      <c r="E441">
        <v>2243</v>
      </c>
      <c r="F441" t="s">
        <v>24</v>
      </c>
      <c r="G441">
        <v>146</v>
      </c>
    </row>
    <row r="442" spans="1:7" x14ac:dyDescent="0.15">
      <c r="A442">
        <v>1379</v>
      </c>
      <c r="B442" t="s">
        <v>16</v>
      </c>
      <c r="C442">
        <v>525</v>
      </c>
      <c r="E442">
        <v>2244</v>
      </c>
      <c r="F442" t="s">
        <v>24</v>
      </c>
      <c r="G442">
        <v>270</v>
      </c>
    </row>
    <row r="443" spans="1:7" x14ac:dyDescent="0.15">
      <c r="A443">
        <v>1380</v>
      </c>
      <c r="B443" t="s">
        <v>71</v>
      </c>
      <c r="C443">
        <v>0</v>
      </c>
      <c r="E443">
        <v>2245</v>
      </c>
      <c r="F443" t="s">
        <v>24</v>
      </c>
      <c r="G443">
        <v>146</v>
      </c>
    </row>
    <row r="444" spans="1:7" x14ac:dyDescent="0.15">
      <c r="A444">
        <v>1383</v>
      </c>
      <c r="B444" t="s">
        <v>71</v>
      </c>
      <c r="C444">
        <v>900</v>
      </c>
      <c r="E444">
        <v>2246</v>
      </c>
      <c r="F444" t="s">
        <v>24</v>
      </c>
      <c r="G444">
        <v>146</v>
      </c>
    </row>
    <row r="445" spans="1:7" x14ac:dyDescent="0.15">
      <c r="A445">
        <v>1384</v>
      </c>
      <c r="B445" t="s">
        <v>67</v>
      </c>
      <c r="C445">
        <v>525</v>
      </c>
      <c r="E445">
        <v>2247</v>
      </c>
      <c r="F445" t="s">
        <v>24</v>
      </c>
      <c r="G445">
        <v>670</v>
      </c>
    </row>
    <row r="446" spans="1:7" x14ac:dyDescent="0.15">
      <c r="A446">
        <v>1386</v>
      </c>
      <c r="B446" t="s">
        <v>54</v>
      </c>
      <c r="C446">
        <v>0</v>
      </c>
      <c r="E446">
        <v>2248</v>
      </c>
      <c r="F446" t="s">
        <v>24</v>
      </c>
      <c r="G446">
        <v>221</v>
      </c>
    </row>
    <row r="447" spans="1:7" x14ac:dyDescent="0.15">
      <c r="A447">
        <v>1388</v>
      </c>
      <c r="B447" t="s">
        <v>54</v>
      </c>
      <c r="C447">
        <v>0</v>
      </c>
      <c r="E447">
        <v>2250</v>
      </c>
      <c r="F447" t="s">
        <v>24</v>
      </c>
      <c r="G447">
        <v>0</v>
      </c>
    </row>
    <row r="448" spans="1:7" x14ac:dyDescent="0.15">
      <c r="A448">
        <v>1389</v>
      </c>
      <c r="B448" t="s">
        <v>16</v>
      </c>
      <c r="C448">
        <v>150</v>
      </c>
      <c r="E448">
        <v>2251</v>
      </c>
      <c r="F448" t="s">
        <v>24</v>
      </c>
      <c r="G448">
        <v>166</v>
      </c>
    </row>
    <row r="449" spans="1:7" x14ac:dyDescent="0.15">
      <c r="A449">
        <v>1391</v>
      </c>
      <c r="B449" t="s">
        <v>16</v>
      </c>
      <c r="C449">
        <v>0</v>
      </c>
      <c r="E449">
        <v>2253</v>
      </c>
      <c r="F449" t="s">
        <v>24</v>
      </c>
      <c r="G449">
        <v>270</v>
      </c>
    </row>
    <row r="450" spans="1:7" x14ac:dyDescent="0.15">
      <c r="A450">
        <v>1392</v>
      </c>
      <c r="B450" t="s">
        <v>71</v>
      </c>
      <c r="C450">
        <v>685</v>
      </c>
      <c r="E450">
        <v>2256</v>
      </c>
      <c r="F450" t="s">
        <v>24</v>
      </c>
      <c r="G450">
        <v>270</v>
      </c>
    </row>
    <row r="451" spans="1:7" x14ac:dyDescent="0.15">
      <c r="A451">
        <v>1393</v>
      </c>
      <c r="B451" t="s">
        <v>16</v>
      </c>
      <c r="C451">
        <v>685</v>
      </c>
      <c r="E451">
        <v>2257</v>
      </c>
      <c r="F451" t="s">
        <v>24</v>
      </c>
      <c r="G451">
        <v>166</v>
      </c>
    </row>
    <row r="452" spans="1:7" x14ac:dyDescent="0.15">
      <c r="A452">
        <v>1394</v>
      </c>
      <c r="B452" t="s">
        <v>16</v>
      </c>
      <c r="C452">
        <v>0</v>
      </c>
      <c r="E452">
        <v>2260</v>
      </c>
      <c r="F452" t="s">
        <v>24</v>
      </c>
      <c r="G452">
        <v>166</v>
      </c>
    </row>
    <row r="453" spans="1:7" x14ac:dyDescent="0.15">
      <c r="A453">
        <v>1395</v>
      </c>
      <c r="B453" t="s">
        <v>16</v>
      </c>
      <c r="C453">
        <v>1485</v>
      </c>
      <c r="E453">
        <v>2265</v>
      </c>
      <c r="F453" t="s">
        <v>24</v>
      </c>
      <c r="G453">
        <v>166</v>
      </c>
    </row>
    <row r="454" spans="1:7" x14ac:dyDescent="0.15">
      <c r="A454">
        <v>1397</v>
      </c>
      <c r="B454" t="s">
        <v>71</v>
      </c>
      <c r="C454">
        <v>625</v>
      </c>
      <c r="E454">
        <v>2268</v>
      </c>
      <c r="F454" t="s">
        <v>24</v>
      </c>
      <c r="G454">
        <v>166</v>
      </c>
    </row>
    <row r="455" spans="1:7" x14ac:dyDescent="0.15">
      <c r="A455">
        <v>1398</v>
      </c>
      <c r="B455" t="s">
        <v>49</v>
      </c>
      <c r="C455">
        <v>585</v>
      </c>
      <c r="E455">
        <v>2271</v>
      </c>
      <c r="F455" t="s">
        <v>24</v>
      </c>
      <c r="G455">
        <v>146</v>
      </c>
    </row>
    <row r="456" spans="1:7" x14ac:dyDescent="0.15">
      <c r="A456">
        <v>1399</v>
      </c>
      <c r="B456" t="s">
        <v>71</v>
      </c>
      <c r="C456">
        <v>585</v>
      </c>
      <c r="E456">
        <v>2275</v>
      </c>
      <c r="F456" t="s">
        <v>24</v>
      </c>
      <c r="G456">
        <v>166</v>
      </c>
    </row>
    <row r="457" spans="1:7" x14ac:dyDescent="0.15">
      <c r="A457">
        <v>1402</v>
      </c>
      <c r="B457" t="s">
        <v>16</v>
      </c>
      <c r="C457">
        <v>525</v>
      </c>
      <c r="E457">
        <v>2285</v>
      </c>
      <c r="F457" t="s">
        <v>24</v>
      </c>
      <c r="G457">
        <v>166</v>
      </c>
    </row>
    <row r="458" spans="1:7" x14ac:dyDescent="0.15">
      <c r="A458">
        <v>1403</v>
      </c>
      <c r="B458" t="s">
        <v>71</v>
      </c>
      <c r="C458">
        <v>0</v>
      </c>
      <c r="E458">
        <v>2289</v>
      </c>
      <c r="F458" t="s">
        <v>24</v>
      </c>
      <c r="G458">
        <v>270</v>
      </c>
    </row>
    <row r="459" spans="1:7" x14ac:dyDescent="0.15">
      <c r="A459">
        <v>1404</v>
      </c>
      <c r="B459" t="s">
        <v>49</v>
      </c>
      <c r="C459">
        <v>585</v>
      </c>
      <c r="E459">
        <v>2290</v>
      </c>
      <c r="F459" t="s">
        <v>24</v>
      </c>
      <c r="G459">
        <v>270</v>
      </c>
    </row>
    <row r="460" spans="1:7" x14ac:dyDescent="0.15">
      <c r="A460">
        <v>1405</v>
      </c>
      <c r="B460" t="s">
        <v>49</v>
      </c>
      <c r="C460">
        <v>585</v>
      </c>
      <c r="E460">
        <v>2291</v>
      </c>
      <c r="F460" t="s">
        <v>24</v>
      </c>
      <c r="G460">
        <v>241</v>
      </c>
    </row>
    <row r="461" spans="1:7" x14ac:dyDescent="0.15">
      <c r="A461">
        <v>1407</v>
      </c>
      <c r="B461" t="s">
        <v>16</v>
      </c>
      <c r="C461">
        <v>525</v>
      </c>
      <c r="E461">
        <v>2297</v>
      </c>
      <c r="F461" t="s">
        <v>60</v>
      </c>
      <c r="G461">
        <v>266</v>
      </c>
    </row>
    <row r="462" spans="1:7" x14ac:dyDescent="0.15">
      <c r="A462">
        <v>1408</v>
      </c>
      <c r="B462" t="s">
        <v>49</v>
      </c>
      <c r="C462">
        <v>525</v>
      </c>
      <c r="E462">
        <v>2299</v>
      </c>
      <c r="F462" t="s">
        <v>24</v>
      </c>
      <c r="G462">
        <v>0</v>
      </c>
    </row>
    <row r="463" spans="1:7" x14ac:dyDescent="0.15">
      <c r="A463">
        <v>1409</v>
      </c>
      <c r="B463" t="s">
        <v>71</v>
      </c>
      <c r="C463">
        <v>585</v>
      </c>
      <c r="E463">
        <v>2302</v>
      </c>
      <c r="F463" t="s">
        <v>24</v>
      </c>
      <c r="G463">
        <v>500</v>
      </c>
    </row>
    <row r="464" spans="1:7" x14ac:dyDescent="0.15">
      <c r="A464">
        <v>1410</v>
      </c>
      <c r="B464" t="s">
        <v>16</v>
      </c>
      <c r="C464">
        <v>585</v>
      </c>
      <c r="E464">
        <v>2303</v>
      </c>
      <c r="F464" t="s">
        <v>24</v>
      </c>
      <c r="G464">
        <v>520</v>
      </c>
    </row>
    <row r="465" spans="1:7" x14ac:dyDescent="0.15">
      <c r="A465">
        <v>1412</v>
      </c>
      <c r="B465" t="s">
        <v>71</v>
      </c>
      <c r="C465">
        <v>525</v>
      </c>
      <c r="E465">
        <v>2306</v>
      </c>
      <c r="F465" t="s">
        <v>24</v>
      </c>
      <c r="G465">
        <v>166</v>
      </c>
    </row>
    <row r="466" spans="1:7" x14ac:dyDescent="0.15">
      <c r="A466">
        <v>1413</v>
      </c>
      <c r="B466" t="s">
        <v>16</v>
      </c>
      <c r="C466">
        <v>585</v>
      </c>
      <c r="E466">
        <v>2307</v>
      </c>
      <c r="F466" t="s">
        <v>24</v>
      </c>
      <c r="G466">
        <v>370</v>
      </c>
    </row>
    <row r="467" spans="1:7" x14ac:dyDescent="0.15">
      <c r="A467">
        <v>1415</v>
      </c>
      <c r="B467" t="s">
        <v>16</v>
      </c>
      <c r="C467">
        <v>525</v>
      </c>
      <c r="E467">
        <v>2308</v>
      </c>
      <c r="F467" t="s">
        <v>24</v>
      </c>
      <c r="G467">
        <v>0</v>
      </c>
    </row>
    <row r="468" spans="1:7" x14ac:dyDescent="0.15">
      <c r="A468">
        <v>1416</v>
      </c>
      <c r="B468" t="s">
        <v>71</v>
      </c>
      <c r="C468">
        <v>685</v>
      </c>
      <c r="E468">
        <v>2313</v>
      </c>
      <c r="F468" t="s">
        <v>24</v>
      </c>
      <c r="G468">
        <v>266</v>
      </c>
    </row>
    <row r="469" spans="1:7" x14ac:dyDescent="0.15">
      <c r="A469">
        <v>1418</v>
      </c>
      <c r="B469" t="s">
        <v>71</v>
      </c>
      <c r="C469">
        <v>685</v>
      </c>
      <c r="E469">
        <v>2319</v>
      </c>
      <c r="F469" t="s">
        <v>24</v>
      </c>
      <c r="G469">
        <v>166</v>
      </c>
    </row>
    <row r="470" spans="1:7" x14ac:dyDescent="0.15">
      <c r="A470">
        <v>1419</v>
      </c>
      <c r="B470" t="s">
        <v>71</v>
      </c>
      <c r="C470">
        <v>685</v>
      </c>
      <c r="E470">
        <v>2320</v>
      </c>
      <c r="F470" t="s">
        <v>24</v>
      </c>
      <c r="G470">
        <v>166</v>
      </c>
    </row>
    <row r="471" spans="1:7" x14ac:dyDescent="0.15">
      <c r="A471">
        <v>1420</v>
      </c>
      <c r="B471" t="s">
        <v>67</v>
      </c>
      <c r="C471">
        <v>195</v>
      </c>
      <c r="E471">
        <v>2324</v>
      </c>
      <c r="F471" t="s">
        <v>24</v>
      </c>
      <c r="G471">
        <v>549</v>
      </c>
    </row>
    <row r="472" spans="1:7" x14ac:dyDescent="0.15">
      <c r="A472">
        <v>1421</v>
      </c>
      <c r="B472" t="s">
        <v>71</v>
      </c>
      <c r="C472">
        <v>585</v>
      </c>
      <c r="E472">
        <v>2331</v>
      </c>
      <c r="F472" t="s">
        <v>24</v>
      </c>
      <c r="G472">
        <v>250</v>
      </c>
    </row>
    <row r="473" spans="1:7" x14ac:dyDescent="0.15">
      <c r="A473">
        <v>1422</v>
      </c>
      <c r="B473" t="s">
        <v>71</v>
      </c>
      <c r="C473">
        <v>525</v>
      </c>
      <c r="E473">
        <v>2333</v>
      </c>
      <c r="F473" t="s">
        <v>24</v>
      </c>
      <c r="G473">
        <v>166</v>
      </c>
    </row>
    <row r="474" spans="1:7" x14ac:dyDescent="0.15">
      <c r="A474">
        <v>1424</v>
      </c>
      <c r="B474" t="s">
        <v>71</v>
      </c>
      <c r="C474">
        <v>585</v>
      </c>
      <c r="E474">
        <v>2334</v>
      </c>
      <c r="F474" t="s">
        <v>24</v>
      </c>
      <c r="G474">
        <v>166</v>
      </c>
    </row>
    <row r="475" spans="1:7" x14ac:dyDescent="0.15">
      <c r="A475">
        <v>1425</v>
      </c>
      <c r="B475" t="s">
        <v>71</v>
      </c>
      <c r="C475">
        <v>585</v>
      </c>
      <c r="E475">
        <v>2335</v>
      </c>
      <c r="F475" t="s">
        <v>24</v>
      </c>
      <c r="G475">
        <v>270</v>
      </c>
    </row>
    <row r="476" spans="1:7" x14ac:dyDescent="0.15">
      <c r="A476">
        <v>1427</v>
      </c>
      <c r="B476" t="s">
        <v>71</v>
      </c>
      <c r="C476">
        <v>585</v>
      </c>
      <c r="E476">
        <v>2337</v>
      </c>
      <c r="F476" t="s">
        <v>24</v>
      </c>
      <c r="G476">
        <v>166</v>
      </c>
    </row>
    <row r="477" spans="1:7" x14ac:dyDescent="0.15">
      <c r="A477">
        <v>1428</v>
      </c>
      <c r="B477" t="s">
        <v>16</v>
      </c>
      <c r="C477">
        <v>0</v>
      </c>
      <c r="E477">
        <v>2338</v>
      </c>
      <c r="F477" t="s">
        <v>24</v>
      </c>
      <c r="G477">
        <v>166</v>
      </c>
    </row>
    <row r="478" spans="1:7" x14ac:dyDescent="0.15">
      <c r="A478">
        <v>1430</v>
      </c>
      <c r="B478" t="s">
        <v>16</v>
      </c>
      <c r="C478">
        <v>585</v>
      </c>
      <c r="E478">
        <v>2357</v>
      </c>
      <c r="F478" t="s">
        <v>24</v>
      </c>
      <c r="G478">
        <v>746</v>
      </c>
    </row>
    <row r="479" spans="1:7" x14ac:dyDescent="0.15">
      <c r="A479">
        <v>1431</v>
      </c>
      <c r="B479" t="s">
        <v>16</v>
      </c>
      <c r="C479">
        <v>675</v>
      </c>
      <c r="E479">
        <v>2361</v>
      </c>
      <c r="F479" t="s">
        <v>24</v>
      </c>
      <c r="G479">
        <v>270</v>
      </c>
    </row>
    <row r="480" spans="1:7" x14ac:dyDescent="0.15">
      <c r="A480">
        <v>1432</v>
      </c>
      <c r="B480" t="s">
        <v>54</v>
      </c>
      <c r="C480">
        <v>0</v>
      </c>
      <c r="E480">
        <v>2370</v>
      </c>
      <c r="F480" t="s">
        <v>24</v>
      </c>
      <c r="G480">
        <v>166</v>
      </c>
    </row>
    <row r="481" spans="1:7" x14ac:dyDescent="0.15">
      <c r="A481">
        <v>1433</v>
      </c>
      <c r="B481" t="s">
        <v>63</v>
      </c>
      <c r="C481">
        <v>585</v>
      </c>
      <c r="E481">
        <v>2374</v>
      </c>
      <c r="F481" t="s">
        <v>24</v>
      </c>
      <c r="G481">
        <v>166</v>
      </c>
    </row>
    <row r="482" spans="1:7" x14ac:dyDescent="0.15">
      <c r="A482">
        <v>1434</v>
      </c>
      <c r="B482" t="s">
        <v>16</v>
      </c>
      <c r="C482">
        <v>525</v>
      </c>
      <c r="E482">
        <v>2379</v>
      </c>
      <c r="F482" t="s">
        <v>24</v>
      </c>
      <c r="G482">
        <v>166</v>
      </c>
    </row>
    <row r="483" spans="1:7" x14ac:dyDescent="0.15">
      <c r="A483">
        <v>1435</v>
      </c>
      <c r="B483" t="s">
        <v>16</v>
      </c>
      <c r="C483">
        <v>525</v>
      </c>
      <c r="E483">
        <v>2382</v>
      </c>
      <c r="F483" t="s">
        <v>24</v>
      </c>
      <c r="G483">
        <v>166</v>
      </c>
    </row>
    <row r="484" spans="1:7" x14ac:dyDescent="0.15">
      <c r="A484">
        <v>1436</v>
      </c>
      <c r="B484" t="s">
        <v>49</v>
      </c>
      <c r="C484">
        <v>685</v>
      </c>
      <c r="E484">
        <v>2391</v>
      </c>
      <c r="F484" t="s">
        <v>24</v>
      </c>
      <c r="G484">
        <v>299</v>
      </c>
    </row>
    <row r="485" spans="1:7" x14ac:dyDescent="0.15">
      <c r="A485">
        <v>1439</v>
      </c>
      <c r="B485" t="s">
        <v>16</v>
      </c>
      <c r="C485">
        <v>625</v>
      </c>
      <c r="E485">
        <v>2399</v>
      </c>
      <c r="F485" t="s">
        <v>24</v>
      </c>
      <c r="G485">
        <v>166</v>
      </c>
    </row>
    <row r="486" spans="1:7" x14ac:dyDescent="0.15">
      <c r="A486">
        <v>1440</v>
      </c>
      <c r="B486" t="s">
        <v>54</v>
      </c>
      <c r="C486">
        <v>0</v>
      </c>
      <c r="E486">
        <v>2400</v>
      </c>
      <c r="F486" t="s">
        <v>24</v>
      </c>
      <c r="G486">
        <v>166</v>
      </c>
    </row>
    <row r="487" spans="1:7" x14ac:dyDescent="0.15">
      <c r="A487">
        <v>1441</v>
      </c>
      <c r="B487" t="s">
        <v>16</v>
      </c>
      <c r="C487">
        <v>675</v>
      </c>
      <c r="E487">
        <v>2403</v>
      </c>
      <c r="F487" t="s">
        <v>24</v>
      </c>
      <c r="G487">
        <v>166</v>
      </c>
    </row>
    <row r="488" spans="1:7" x14ac:dyDescent="0.15">
      <c r="A488">
        <v>1442</v>
      </c>
      <c r="B488" t="s">
        <v>16</v>
      </c>
      <c r="C488">
        <v>585</v>
      </c>
      <c r="E488">
        <v>2405</v>
      </c>
      <c r="F488" t="s">
        <v>24</v>
      </c>
      <c r="G488">
        <v>396</v>
      </c>
    </row>
    <row r="489" spans="1:7" x14ac:dyDescent="0.15">
      <c r="A489">
        <v>1443</v>
      </c>
      <c r="B489" t="s">
        <v>67</v>
      </c>
      <c r="C489">
        <v>1485</v>
      </c>
      <c r="E489">
        <v>2408</v>
      </c>
      <c r="F489" t="s">
        <v>24</v>
      </c>
      <c r="G489">
        <v>166</v>
      </c>
    </row>
    <row r="490" spans="1:7" x14ac:dyDescent="0.15">
      <c r="A490">
        <v>1444</v>
      </c>
      <c r="B490" t="s">
        <v>71</v>
      </c>
      <c r="C490">
        <v>585</v>
      </c>
      <c r="E490">
        <v>2411</v>
      </c>
      <c r="F490" t="s">
        <v>24</v>
      </c>
      <c r="G490">
        <v>166</v>
      </c>
    </row>
    <row r="491" spans="1:7" x14ac:dyDescent="0.15">
      <c r="A491">
        <v>1445</v>
      </c>
      <c r="B491" t="s">
        <v>16</v>
      </c>
      <c r="C491">
        <v>625</v>
      </c>
      <c r="E491">
        <v>2414</v>
      </c>
      <c r="F491" t="s">
        <v>24</v>
      </c>
      <c r="G491">
        <v>146</v>
      </c>
    </row>
    <row r="492" spans="1:7" x14ac:dyDescent="0.15">
      <c r="A492">
        <v>1447</v>
      </c>
      <c r="B492" t="s">
        <v>16</v>
      </c>
      <c r="C492">
        <v>525</v>
      </c>
      <c r="E492">
        <v>2415</v>
      </c>
      <c r="F492" t="s">
        <v>24</v>
      </c>
      <c r="G492">
        <v>166</v>
      </c>
    </row>
    <row r="493" spans="1:7" x14ac:dyDescent="0.15">
      <c r="A493">
        <v>1451</v>
      </c>
      <c r="B493" t="s">
        <v>71</v>
      </c>
      <c r="C493">
        <v>1485</v>
      </c>
      <c r="E493">
        <v>2420</v>
      </c>
      <c r="F493" t="s">
        <v>24</v>
      </c>
      <c r="G493">
        <v>166</v>
      </c>
    </row>
    <row r="494" spans="1:7" x14ac:dyDescent="0.15">
      <c r="A494">
        <v>1452</v>
      </c>
      <c r="B494" t="s">
        <v>71</v>
      </c>
      <c r="C494">
        <v>685</v>
      </c>
      <c r="E494">
        <v>2421</v>
      </c>
      <c r="F494" t="s">
        <v>24</v>
      </c>
      <c r="G494">
        <v>246</v>
      </c>
    </row>
    <row r="495" spans="1:7" x14ac:dyDescent="0.15">
      <c r="A495">
        <v>1454</v>
      </c>
      <c r="B495" t="s">
        <v>49</v>
      </c>
      <c r="C495">
        <v>585</v>
      </c>
      <c r="E495">
        <v>2422</v>
      </c>
      <c r="F495" t="s">
        <v>24</v>
      </c>
      <c r="G495">
        <v>166</v>
      </c>
    </row>
    <row r="496" spans="1:7" x14ac:dyDescent="0.15">
      <c r="A496">
        <v>1455</v>
      </c>
      <c r="B496" t="s">
        <v>71</v>
      </c>
      <c r="C496">
        <v>685</v>
      </c>
      <c r="E496">
        <v>2425</v>
      </c>
      <c r="F496" t="s">
        <v>24</v>
      </c>
      <c r="G496">
        <v>520</v>
      </c>
    </row>
    <row r="497" spans="1:7" x14ac:dyDescent="0.15">
      <c r="A497">
        <v>1459</v>
      </c>
      <c r="B497" t="s">
        <v>71</v>
      </c>
      <c r="C497">
        <v>0</v>
      </c>
      <c r="E497">
        <v>2427</v>
      </c>
      <c r="F497" t="s">
        <v>24</v>
      </c>
      <c r="G497">
        <v>146</v>
      </c>
    </row>
    <row r="498" spans="1:7" x14ac:dyDescent="0.15">
      <c r="A498">
        <v>1461</v>
      </c>
      <c r="B498" t="s">
        <v>71</v>
      </c>
      <c r="C498">
        <v>525</v>
      </c>
      <c r="E498">
        <v>2430</v>
      </c>
      <c r="F498" t="s">
        <v>24</v>
      </c>
      <c r="G498">
        <v>146</v>
      </c>
    </row>
    <row r="499" spans="1:7" x14ac:dyDescent="0.15">
      <c r="A499">
        <v>1462</v>
      </c>
      <c r="B499" t="s">
        <v>54</v>
      </c>
      <c r="C499">
        <v>295</v>
      </c>
      <c r="E499">
        <v>2431</v>
      </c>
      <c r="F499" t="s">
        <v>24</v>
      </c>
      <c r="G499">
        <v>166</v>
      </c>
    </row>
    <row r="500" spans="1:7" x14ac:dyDescent="0.15">
      <c r="A500">
        <v>1463</v>
      </c>
      <c r="B500" t="s">
        <v>67</v>
      </c>
      <c r="C500">
        <v>585</v>
      </c>
      <c r="E500">
        <v>2433</v>
      </c>
      <c r="F500" t="s">
        <v>24</v>
      </c>
      <c r="G500">
        <v>166</v>
      </c>
    </row>
    <row r="501" spans="1:7" x14ac:dyDescent="0.15">
      <c r="A501">
        <v>1466</v>
      </c>
      <c r="B501" t="s">
        <v>16</v>
      </c>
      <c r="C501">
        <v>0</v>
      </c>
      <c r="E501">
        <v>2435</v>
      </c>
      <c r="F501" t="s">
        <v>24</v>
      </c>
      <c r="G501">
        <v>0</v>
      </c>
    </row>
    <row r="502" spans="1:7" x14ac:dyDescent="0.15">
      <c r="A502">
        <v>1468</v>
      </c>
      <c r="B502" t="s">
        <v>71</v>
      </c>
      <c r="C502">
        <v>625</v>
      </c>
      <c r="E502">
        <v>2439</v>
      </c>
      <c r="F502" t="s">
        <v>24</v>
      </c>
      <c r="G502">
        <v>328</v>
      </c>
    </row>
    <row r="503" spans="1:7" x14ac:dyDescent="0.15">
      <c r="A503">
        <v>1469</v>
      </c>
      <c r="B503" t="s">
        <v>71</v>
      </c>
      <c r="C503">
        <v>1325</v>
      </c>
      <c r="E503">
        <v>2441</v>
      </c>
      <c r="F503" t="s">
        <v>24</v>
      </c>
      <c r="G503">
        <v>166</v>
      </c>
    </row>
    <row r="504" spans="1:7" x14ac:dyDescent="0.15">
      <c r="A504">
        <v>1471</v>
      </c>
      <c r="B504" t="s">
        <v>54</v>
      </c>
      <c r="C504">
        <v>0</v>
      </c>
      <c r="E504">
        <v>2444</v>
      </c>
      <c r="F504" t="s">
        <v>24</v>
      </c>
      <c r="G504">
        <v>670</v>
      </c>
    </row>
    <row r="505" spans="1:7" x14ac:dyDescent="0.15">
      <c r="A505">
        <v>1475</v>
      </c>
      <c r="B505" t="s">
        <v>16</v>
      </c>
      <c r="C505">
        <v>585</v>
      </c>
      <c r="E505">
        <v>2445</v>
      </c>
      <c r="F505" t="s">
        <v>24</v>
      </c>
      <c r="G505">
        <v>146</v>
      </c>
    </row>
    <row r="506" spans="1:7" x14ac:dyDescent="0.15">
      <c r="A506">
        <v>1476</v>
      </c>
      <c r="B506" t="s">
        <v>54</v>
      </c>
      <c r="C506">
        <v>195</v>
      </c>
      <c r="E506">
        <v>2450</v>
      </c>
      <c r="F506" t="s">
        <v>24</v>
      </c>
      <c r="G506">
        <v>166</v>
      </c>
    </row>
    <row r="507" spans="1:7" x14ac:dyDescent="0.15">
      <c r="A507">
        <v>1478</v>
      </c>
      <c r="B507" t="s">
        <v>67</v>
      </c>
      <c r="C507">
        <v>585</v>
      </c>
      <c r="E507">
        <v>2453</v>
      </c>
      <c r="F507" t="s">
        <v>24</v>
      </c>
      <c r="G507">
        <v>270</v>
      </c>
    </row>
    <row r="508" spans="1:7" x14ac:dyDescent="0.15">
      <c r="A508">
        <v>1479</v>
      </c>
      <c r="B508" t="s">
        <v>16</v>
      </c>
      <c r="C508">
        <v>525</v>
      </c>
      <c r="E508">
        <v>2455</v>
      </c>
      <c r="F508" t="s">
        <v>24</v>
      </c>
      <c r="G508">
        <v>146</v>
      </c>
    </row>
    <row r="509" spans="1:7" x14ac:dyDescent="0.15">
      <c r="A509">
        <v>1480</v>
      </c>
      <c r="B509" t="s">
        <v>16</v>
      </c>
      <c r="C509">
        <v>585</v>
      </c>
      <c r="E509">
        <v>2456</v>
      </c>
      <c r="F509" t="s">
        <v>24</v>
      </c>
      <c r="G509">
        <v>166</v>
      </c>
    </row>
    <row r="510" spans="1:7" x14ac:dyDescent="0.15">
      <c r="A510">
        <v>1482</v>
      </c>
      <c r="B510" t="s">
        <v>54</v>
      </c>
      <c r="C510">
        <v>0</v>
      </c>
      <c r="E510">
        <v>2459</v>
      </c>
      <c r="F510" t="s">
        <v>24</v>
      </c>
      <c r="G510">
        <v>270</v>
      </c>
    </row>
    <row r="511" spans="1:7" x14ac:dyDescent="0.15">
      <c r="A511">
        <v>1483</v>
      </c>
      <c r="B511" t="s">
        <v>16</v>
      </c>
      <c r="C511">
        <v>0</v>
      </c>
      <c r="E511">
        <v>2460</v>
      </c>
      <c r="F511" t="s">
        <v>24</v>
      </c>
      <c r="G511">
        <v>520</v>
      </c>
    </row>
    <row r="512" spans="1:7" x14ac:dyDescent="0.15">
      <c r="A512">
        <v>1484</v>
      </c>
      <c r="B512" t="s">
        <v>71</v>
      </c>
      <c r="C512">
        <v>585</v>
      </c>
      <c r="E512">
        <v>2463</v>
      </c>
      <c r="F512" t="s">
        <v>24</v>
      </c>
      <c r="G512">
        <v>566</v>
      </c>
    </row>
    <row r="513" spans="1:7" x14ac:dyDescent="0.15">
      <c r="A513">
        <v>1485</v>
      </c>
      <c r="B513" t="s">
        <v>16</v>
      </c>
      <c r="C513">
        <v>585</v>
      </c>
      <c r="E513">
        <v>2468</v>
      </c>
      <c r="F513" t="s">
        <v>24</v>
      </c>
      <c r="G513">
        <v>166</v>
      </c>
    </row>
    <row r="514" spans="1:7" x14ac:dyDescent="0.15">
      <c r="A514">
        <v>1486</v>
      </c>
      <c r="B514" t="s">
        <v>71</v>
      </c>
      <c r="C514">
        <v>525</v>
      </c>
      <c r="E514">
        <v>2471</v>
      </c>
      <c r="F514" t="s">
        <v>24</v>
      </c>
      <c r="G514">
        <v>0</v>
      </c>
    </row>
    <row r="515" spans="1:7" x14ac:dyDescent="0.15">
      <c r="A515">
        <v>1487</v>
      </c>
      <c r="B515" t="s">
        <v>16</v>
      </c>
      <c r="C515">
        <v>0</v>
      </c>
      <c r="E515">
        <v>2474</v>
      </c>
      <c r="F515" t="s">
        <v>24</v>
      </c>
      <c r="G515">
        <v>270</v>
      </c>
    </row>
    <row r="516" spans="1:7" x14ac:dyDescent="0.15">
      <c r="A516">
        <v>1488</v>
      </c>
      <c r="B516" t="s">
        <v>54</v>
      </c>
      <c r="C516">
        <v>0</v>
      </c>
      <c r="E516">
        <v>2478</v>
      </c>
      <c r="F516" t="s">
        <v>24</v>
      </c>
      <c r="G516">
        <v>270</v>
      </c>
    </row>
    <row r="517" spans="1:7" x14ac:dyDescent="0.15">
      <c r="A517">
        <v>1489</v>
      </c>
      <c r="B517" t="s">
        <v>71</v>
      </c>
      <c r="C517">
        <v>675</v>
      </c>
      <c r="E517">
        <v>2479</v>
      </c>
      <c r="F517" t="s">
        <v>24</v>
      </c>
      <c r="G517">
        <v>246</v>
      </c>
    </row>
    <row r="518" spans="1:7" x14ac:dyDescent="0.15">
      <c r="A518">
        <v>1490</v>
      </c>
      <c r="B518" t="s">
        <v>71</v>
      </c>
      <c r="C518">
        <v>585</v>
      </c>
      <c r="E518">
        <v>2483</v>
      </c>
      <c r="F518" t="s">
        <v>24</v>
      </c>
      <c r="G518">
        <v>670</v>
      </c>
    </row>
    <row r="519" spans="1:7" x14ac:dyDescent="0.15">
      <c r="A519">
        <v>1492</v>
      </c>
      <c r="B519" t="s">
        <v>16</v>
      </c>
      <c r="C519">
        <v>525</v>
      </c>
      <c r="E519">
        <v>2484</v>
      </c>
      <c r="F519" t="s">
        <v>24</v>
      </c>
      <c r="G519">
        <v>146</v>
      </c>
    </row>
    <row r="520" spans="1:7" x14ac:dyDescent="0.15">
      <c r="A520">
        <v>1493</v>
      </c>
      <c r="B520" t="s">
        <v>71</v>
      </c>
      <c r="C520">
        <v>585</v>
      </c>
      <c r="E520">
        <v>2485</v>
      </c>
      <c r="F520" t="s">
        <v>24</v>
      </c>
      <c r="G520">
        <v>270</v>
      </c>
    </row>
    <row r="521" spans="1:7" x14ac:dyDescent="0.15">
      <c r="A521">
        <v>1494</v>
      </c>
      <c r="B521" t="s">
        <v>63</v>
      </c>
      <c r="C521">
        <v>585</v>
      </c>
      <c r="E521">
        <v>2486</v>
      </c>
      <c r="F521" t="s">
        <v>24</v>
      </c>
      <c r="G521">
        <v>146</v>
      </c>
    </row>
    <row r="522" spans="1:7" x14ac:dyDescent="0.15">
      <c r="A522">
        <v>1495</v>
      </c>
      <c r="B522" t="s">
        <v>71</v>
      </c>
      <c r="C522">
        <v>525</v>
      </c>
      <c r="E522">
        <v>2488</v>
      </c>
      <c r="F522" t="s">
        <v>24</v>
      </c>
      <c r="G522">
        <v>146</v>
      </c>
    </row>
    <row r="523" spans="1:7" x14ac:dyDescent="0.15">
      <c r="A523">
        <v>1496</v>
      </c>
      <c r="B523" t="s">
        <v>16</v>
      </c>
      <c r="C523">
        <v>525</v>
      </c>
      <c r="E523">
        <v>2489</v>
      </c>
      <c r="F523" t="s">
        <v>24</v>
      </c>
      <c r="G523">
        <v>166</v>
      </c>
    </row>
    <row r="524" spans="1:7" x14ac:dyDescent="0.15">
      <c r="A524">
        <v>1497</v>
      </c>
      <c r="B524" t="s">
        <v>54</v>
      </c>
      <c r="C524">
        <v>195</v>
      </c>
      <c r="E524">
        <v>2493</v>
      </c>
      <c r="F524" t="s">
        <v>24</v>
      </c>
      <c r="G524">
        <v>166</v>
      </c>
    </row>
    <row r="525" spans="1:7" x14ac:dyDescent="0.15">
      <c r="A525">
        <v>1498</v>
      </c>
      <c r="B525" t="s">
        <v>16</v>
      </c>
      <c r="C525">
        <v>585</v>
      </c>
      <c r="E525">
        <v>2497</v>
      </c>
      <c r="F525" t="s">
        <v>24</v>
      </c>
      <c r="G525">
        <v>166</v>
      </c>
    </row>
    <row r="526" spans="1:7" x14ac:dyDescent="0.15">
      <c r="A526">
        <v>1499</v>
      </c>
      <c r="B526" t="s">
        <v>71</v>
      </c>
      <c r="C526">
        <v>585</v>
      </c>
      <c r="E526">
        <v>2499</v>
      </c>
      <c r="F526" t="s">
        <v>24</v>
      </c>
      <c r="G526">
        <v>195</v>
      </c>
    </row>
    <row r="527" spans="1:7" x14ac:dyDescent="0.15">
      <c r="A527">
        <v>1502</v>
      </c>
      <c r="B527" t="s">
        <v>16</v>
      </c>
      <c r="C527">
        <v>525</v>
      </c>
      <c r="E527">
        <v>2501</v>
      </c>
      <c r="F527" t="s">
        <v>24</v>
      </c>
      <c r="G527">
        <v>166</v>
      </c>
    </row>
    <row r="528" spans="1:7" x14ac:dyDescent="0.15">
      <c r="A528">
        <v>1505</v>
      </c>
      <c r="B528" t="s">
        <v>16</v>
      </c>
      <c r="C528">
        <v>585</v>
      </c>
      <c r="E528">
        <v>2507</v>
      </c>
      <c r="F528" t="s">
        <v>24</v>
      </c>
      <c r="G528">
        <v>520</v>
      </c>
    </row>
    <row r="529" spans="1:7" x14ac:dyDescent="0.15">
      <c r="A529">
        <v>1506</v>
      </c>
      <c r="B529" t="s">
        <v>71</v>
      </c>
      <c r="C529">
        <v>685</v>
      </c>
      <c r="E529">
        <v>2508</v>
      </c>
      <c r="F529" t="s">
        <v>24</v>
      </c>
      <c r="G529">
        <v>670</v>
      </c>
    </row>
    <row r="530" spans="1:7" x14ac:dyDescent="0.15">
      <c r="A530">
        <v>1507</v>
      </c>
      <c r="B530" t="s">
        <v>71</v>
      </c>
      <c r="C530">
        <v>585</v>
      </c>
      <c r="E530">
        <v>2511</v>
      </c>
      <c r="F530" t="s">
        <v>24</v>
      </c>
      <c r="G530">
        <v>166</v>
      </c>
    </row>
    <row r="531" spans="1:7" x14ac:dyDescent="0.15">
      <c r="A531">
        <v>1508</v>
      </c>
      <c r="B531" t="s">
        <v>16</v>
      </c>
      <c r="C531">
        <v>685</v>
      </c>
      <c r="E531">
        <v>2512</v>
      </c>
      <c r="F531" t="s">
        <v>24</v>
      </c>
      <c r="G531">
        <v>166</v>
      </c>
    </row>
    <row r="532" spans="1:7" x14ac:dyDescent="0.15">
      <c r="A532">
        <v>1510</v>
      </c>
      <c r="B532" t="s">
        <v>71</v>
      </c>
      <c r="C532">
        <v>0</v>
      </c>
      <c r="E532">
        <v>2515</v>
      </c>
      <c r="F532" t="s">
        <v>24</v>
      </c>
      <c r="G532">
        <v>266</v>
      </c>
    </row>
    <row r="533" spans="1:7" x14ac:dyDescent="0.15">
      <c r="A533">
        <v>1511</v>
      </c>
      <c r="B533" t="s">
        <v>16</v>
      </c>
      <c r="C533">
        <v>525</v>
      </c>
      <c r="E533">
        <v>2517</v>
      </c>
      <c r="F533" t="s">
        <v>24</v>
      </c>
      <c r="G533">
        <v>146</v>
      </c>
    </row>
    <row r="534" spans="1:7" x14ac:dyDescent="0.15">
      <c r="A534">
        <v>1512</v>
      </c>
      <c r="B534" t="s">
        <v>71</v>
      </c>
      <c r="C534">
        <v>150</v>
      </c>
      <c r="E534">
        <v>2519</v>
      </c>
      <c r="F534" t="s">
        <v>24</v>
      </c>
      <c r="G534">
        <v>166</v>
      </c>
    </row>
    <row r="535" spans="1:7" x14ac:dyDescent="0.15">
      <c r="A535">
        <v>1513</v>
      </c>
      <c r="B535" t="s">
        <v>16</v>
      </c>
      <c r="C535">
        <v>625</v>
      </c>
      <c r="E535">
        <v>2520</v>
      </c>
      <c r="F535" t="s">
        <v>24</v>
      </c>
      <c r="G535">
        <v>146</v>
      </c>
    </row>
    <row r="536" spans="1:7" x14ac:dyDescent="0.15">
      <c r="A536">
        <v>1514</v>
      </c>
      <c r="B536" t="s">
        <v>16</v>
      </c>
      <c r="C536">
        <v>585</v>
      </c>
      <c r="E536">
        <v>2521</v>
      </c>
      <c r="F536" t="s">
        <v>24</v>
      </c>
      <c r="G536">
        <v>166</v>
      </c>
    </row>
    <row r="537" spans="1:7" x14ac:dyDescent="0.15">
      <c r="A537">
        <v>1515</v>
      </c>
      <c r="B537" t="s">
        <v>71</v>
      </c>
      <c r="C537">
        <v>0</v>
      </c>
      <c r="E537">
        <v>2522</v>
      </c>
      <c r="F537" t="s">
        <v>24</v>
      </c>
      <c r="G537">
        <v>166</v>
      </c>
    </row>
    <row r="538" spans="1:7" x14ac:dyDescent="0.15">
      <c r="A538">
        <v>1516</v>
      </c>
      <c r="B538" t="s">
        <v>16</v>
      </c>
      <c r="C538">
        <v>525</v>
      </c>
      <c r="E538">
        <v>2525</v>
      </c>
      <c r="F538" t="s">
        <v>24</v>
      </c>
      <c r="G538">
        <v>270</v>
      </c>
    </row>
    <row r="539" spans="1:7" x14ac:dyDescent="0.15">
      <c r="A539">
        <v>1517</v>
      </c>
      <c r="B539" t="s">
        <v>49</v>
      </c>
      <c r="C539">
        <v>585</v>
      </c>
      <c r="E539">
        <v>2526</v>
      </c>
      <c r="F539" t="s">
        <v>24</v>
      </c>
      <c r="G539">
        <v>166</v>
      </c>
    </row>
    <row r="540" spans="1:7" x14ac:dyDescent="0.15">
      <c r="A540">
        <v>1518</v>
      </c>
      <c r="B540" t="s">
        <v>16</v>
      </c>
      <c r="C540">
        <v>525</v>
      </c>
      <c r="E540">
        <v>2530</v>
      </c>
      <c r="F540" t="s">
        <v>24</v>
      </c>
      <c r="G540">
        <v>166</v>
      </c>
    </row>
    <row r="541" spans="1:7" x14ac:dyDescent="0.15">
      <c r="A541">
        <v>1520</v>
      </c>
      <c r="B541" t="s">
        <v>16</v>
      </c>
      <c r="C541">
        <v>525</v>
      </c>
      <c r="E541">
        <v>2531</v>
      </c>
      <c r="F541" t="s">
        <v>24</v>
      </c>
      <c r="G541">
        <v>166</v>
      </c>
    </row>
    <row r="542" spans="1:7" x14ac:dyDescent="0.15">
      <c r="A542">
        <v>1521</v>
      </c>
      <c r="B542" t="s">
        <v>71</v>
      </c>
      <c r="C542">
        <v>800</v>
      </c>
      <c r="E542">
        <v>2533</v>
      </c>
      <c r="F542" t="s">
        <v>24</v>
      </c>
      <c r="G542">
        <v>270</v>
      </c>
    </row>
    <row r="543" spans="1:7" x14ac:dyDescent="0.15">
      <c r="A543">
        <v>1522</v>
      </c>
      <c r="B543" t="s">
        <v>16</v>
      </c>
      <c r="C543">
        <v>525</v>
      </c>
      <c r="E543">
        <v>2534</v>
      </c>
      <c r="F543" t="s">
        <v>24</v>
      </c>
      <c r="G543">
        <v>166</v>
      </c>
    </row>
    <row r="544" spans="1:7" x14ac:dyDescent="0.15">
      <c r="A544">
        <v>1523</v>
      </c>
      <c r="B544" t="s">
        <v>71</v>
      </c>
      <c r="C544">
        <v>585</v>
      </c>
      <c r="E544">
        <v>2535</v>
      </c>
      <c r="F544" t="s">
        <v>24</v>
      </c>
      <c r="G544">
        <v>270</v>
      </c>
    </row>
    <row r="545" spans="1:3" x14ac:dyDescent="0.15">
      <c r="A545">
        <v>1524</v>
      </c>
      <c r="B545" t="s">
        <v>71</v>
      </c>
      <c r="C545">
        <v>585</v>
      </c>
    </row>
    <row r="546" spans="1:3" x14ac:dyDescent="0.15">
      <c r="A546">
        <v>1525</v>
      </c>
      <c r="B546" t="s">
        <v>16</v>
      </c>
      <c r="C546">
        <v>0</v>
      </c>
    </row>
    <row r="547" spans="1:3" x14ac:dyDescent="0.15">
      <c r="A547">
        <v>1526</v>
      </c>
      <c r="B547" t="s">
        <v>71</v>
      </c>
      <c r="C547">
        <v>525</v>
      </c>
    </row>
    <row r="548" spans="1:3" x14ac:dyDescent="0.15">
      <c r="A548">
        <v>1528</v>
      </c>
      <c r="B548" t="s">
        <v>16</v>
      </c>
      <c r="C548">
        <v>585</v>
      </c>
    </row>
    <row r="549" spans="1:3" x14ac:dyDescent="0.15">
      <c r="A549">
        <v>1529</v>
      </c>
      <c r="B549" t="s">
        <v>16</v>
      </c>
      <c r="C549">
        <v>525</v>
      </c>
    </row>
    <row r="550" spans="1:3" x14ac:dyDescent="0.15">
      <c r="A550">
        <v>1531</v>
      </c>
      <c r="B550" t="s">
        <v>16</v>
      </c>
      <c r="C550">
        <v>525</v>
      </c>
    </row>
    <row r="551" spans="1:3" x14ac:dyDescent="0.15">
      <c r="A551">
        <v>1532</v>
      </c>
      <c r="B551" t="s">
        <v>71</v>
      </c>
      <c r="C551">
        <v>585</v>
      </c>
    </row>
    <row r="552" spans="1:3" x14ac:dyDescent="0.15">
      <c r="A552">
        <v>1535</v>
      </c>
      <c r="B552" t="s">
        <v>63</v>
      </c>
      <c r="C552">
        <v>685</v>
      </c>
    </row>
    <row r="553" spans="1:3" x14ac:dyDescent="0.15">
      <c r="A553">
        <v>1536</v>
      </c>
      <c r="B553" t="s">
        <v>49</v>
      </c>
      <c r="C553">
        <v>685</v>
      </c>
    </row>
    <row r="554" spans="1:3" x14ac:dyDescent="0.15">
      <c r="A554">
        <v>1541</v>
      </c>
      <c r="B554" t="s">
        <v>16</v>
      </c>
      <c r="C554">
        <v>585</v>
      </c>
    </row>
    <row r="555" spans="1:3" x14ac:dyDescent="0.15">
      <c r="A555">
        <v>1542</v>
      </c>
      <c r="B555" t="s">
        <v>71</v>
      </c>
      <c r="C555">
        <v>525</v>
      </c>
    </row>
    <row r="556" spans="1:3" x14ac:dyDescent="0.15">
      <c r="A556">
        <v>1543</v>
      </c>
      <c r="B556" t="s">
        <v>16</v>
      </c>
      <c r="C556">
        <v>685</v>
      </c>
    </row>
    <row r="557" spans="1:3" x14ac:dyDescent="0.15">
      <c r="A557">
        <v>1545</v>
      </c>
      <c r="B557" t="s">
        <v>16</v>
      </c>
      <c r="C557">
        <v>585</v>
      </c>
    </row>
    <row r="558" spans="1:3" x14ac:dyDescent="0.15">
      <c r="A558">
        <v>1546</v>
      </c>
      <c r="B558" t="s">
        <v>71</v>
      </c>
      <c r="C558">
        <v>585</v>
      </c>
    </row>
    <row r="559" spans="1:3" x14ac:dyDescent="0.15">
      <c r="A559">
        <v>1547</v>
      </c>
      <c r="B559" t="s">
        <v>16</v>
      </c>
      <c r="C559">
        <v>525</v>
      </c>
    </row>
    <row r="560" spans="1:3" x14ac:dyDescent="0.15">
      <c r="A560">
        <v>1548</v>
      </c>
      <c r="B560" t="s">
        <v>71</v>
      </c>
      <c r="C560">
        <v>0</v>
      </c>
    </row>
    <row r="561" spans="1:3" x14ac:dyDescent="0.15">
      <c r="A561">
        <v>1549</v>
      </c>
      <c r="B561" t="s">
        <v>16</v>
      </c>
      <c r="C561">
        <v>525</v>
      </c>
    </row>
    <row r="562" spans="1:3" x14ac:dyDescent="0.15">
      <c r="A562">
        <v>1551</v>
      </c>
      <c r="B562" t="s">
        <v>71</v>
      </c>
      <c r="C562">
        <v>685</v>
      </c>
    </row>
    <row r="563" spans="1:3" x14ac:dyDescent="0.15">
      <c r="A563">
        <v>1553</v>
      </c>
      <c r="B563" t="s">
        <v>16</v>
      </c>
      <c r="C563">
        <v>585</v>
      </c>
    </row>
    <row r="564" spans="1:3" x14ac:dyDescent="0.15">
      <c r="A564">
        <v>1554</v>
      </c>
      <c r="B564" t="s">
        <v>71</v>
      </c>
      <c r="C564">
        <v>625</v>
      </c>
    </row>
    <row r="565" spans="1:3" x14ac:dyDescent="0.15">
      <c r="A565">
        <v>1557</v>
      </c>
      <c r="B565" t="s">
        <v>63</v>
      </c>
      <c r="C565">
        <v>525</v>
      </c>
    </row>
    <row r="566" spans="1:3" x14ac:dyDescent="0.15">
      <c r="A566">
        <v>1558</v>
      </c>
      <c r="B566" t="s">
        <v>67</v>
      </c>
      <c r="C566">
        <v>0</v>
      </c>
    </row>
    <row r="567" spans="1:3" x14ac:dyDescent="0.15">
      <c r="A567">
        <v>1562</v>
      </c>
      <c r="B567" t="s">
        <v>71</v>
      </c>
      <c r="C567">
        <v>525</v>
      </c>
    </row>
    <row r="568" spans="1:3" x14ac:dyDescent="0.15">
      <c r="A568">
        <v>1564</v>
      </c>
      <c r="B568" t="s">
        <v>71</v>
      </c>
      <c r="C568">
        <v>685</v>
      </c>
    </row>
    <row r="569" spans="1:3" x14ac:dyDescent="0.15">
      <c r="A569">
        <v>1565</v>
      </c>
      <c r="B569" t="s">
        <v>16</v>
      </c>
      <c r="C569">
        <v>0</v>
      </c>
    </row>
    <row r="570" spans="1:3" x14ac:dyDescent="0.15">
      <c r="A570">
        <v>1566</v>
      </c>
      <c r="B570" t="s">
        <v>71</v>
      </c>
      <c r="C570">
        <v>585</v>
      </c>
    </row>
    <row r="571" spans="1:3" x14ac:dyDescent="0.15">
      <c r="A571">
        <v>1567</v>
      </c>
      <c r="B571" t="s">
        <v>71</v>
      </c>
      <c r="C571">
        <v>0</v>
      </c>
    </row>
    <row r="572" spans="1:3" x14ac:dyDescent="0.15">
      <c r="A572">
        <v>1568</v>
      </c>
      <c r="B572" t="s">
        <v>49</v>
      </c>
      <c r="C572">
        <v>195</v>
      </c>
    </row>
    <row r="573" spans="1:3" x14ac:dyDescent="0.15">
      <c r="A573">
        <v>1569</v>
      </c>
      <c r="B573" t="s">
        <v>16</v>
      </c>
      <c r="C573">
        <v>685</v>
      </c>
    </row>
    <row r="574" spans="1:3" x14ac:dyDescent="0.15">
      <c r="A574">
        <v>1570</v>
      </c>
      <c r="B574" t="s">
        <v>63</v>
      </c>
      <c r="C574">
        <v>585</v>
      </c>
    </row>
    <row r="575" spans="1:3" x14ac:dyDescent="0.15">
      <c r="A575">
        <v>1571</v>
      </c>
      <c r="B575" t="s">
        <v>16</v>
      </c>
      <c r="C575">
        <v>685</v>
      </c>
    </row>
    <row r="576" spans="1:3" x14ac:dyDescent="0.15">
      <c r="A576">
        <v>1572</v>
      </c>
      <c r="B576" t="s">
        <v>49</v>
      </c>
      <c r="C576">
        <v>585</v>
      </c>
    </row>
    <row r="577" spans="1:3" x14ac:dyDescent="0.15">
      <c r="A577">
        <v>1573</v>
      </c>
      <c r="B577" t="s">
        <v>71</v>
      </c>
      <c r="C577">
        <v>525</v>
      </c>
    </row>
    <row r="578" spans="1:3" x14ac:dyDescent="0.15">
      <c r="A578">
        <v>1575</v>
      </c>
      <c r="B578" t="s">
        <v>16</v>
      </c>
      <c r="C578">
        <v>525</v>
      </c>
    </row>
    <row r="579" spans="1:3" x14ac:dyDescent="0.15">
      <c r="A579">
        <v>1576</v>
      </c>
      <c r="B579" t="s">
        <v>16</v>
      </c>
      <c r="C579">
        <v>525</v>
      </c>
    </row>
    <row r="580" spans="1:3" x14ac:dyDescent="0.15">
      <c r="A580">
        <v>1577</v>
      </c>
      <c r="B580" t="s">
        <v>71</v>
      </c>
      <c r="C580">
        <v>1135</v>
      </c>
    </row>
    <row r="581" spans="1:3" x14ac:dyDescent="0.15">
      <c r="A581">
        <v>1579</v>
      </c>
      <c r="B581" t="s">
        <v>71</v>
      </c>
      <c r="C581">
        <v>585</v>
      </c>
    </row>
    <row r="582" spans="1:3" x14ac:dyDescent="0.15">
      <c r="A582">
        <v>1580</v>
      </c>
      <c r="B582" t="s">
        <v>49</v>
      </c>
      <c r="C582">
        <v>585</v>
      </c>
    </row>
    <row r="583" spans="1:3" x14ac:dyDescent="0.15">
      <c r="A583">
        <v>1581</v>
      </c>
      <c r="B583" t="s">
        <v>71</v>
      </c>
      <c r="C583">
        <v>1560</v>
      </c>
    </row>
    <row r="584" spans="1:3" x14ac:dyDescent="0.15">
      <c r="A584">
        <v>1582</v>
      </c>
      <c r="B584" t="s">
        <v>49</v>
      </c>
      <c r="C584">
        <v>685</v>
      </c>
    </row>
    <row r="585" spans="1:3" x14ac:dyDescent="0.15">
      <c r="A585">
        <v>1585</v>
      </c>
      <c r="B585" t="s">
        <v>71</v>
      </c>
      <c r="C585">
        <v>0</v>
      </c>
    </row>
    <row r="586" spans="1:3" x14ac:dyDescent="0.15">
      <c r="A586">
        <v>1588</v>
      </c>
      <c r="B586" t="s">
        <v>16</v>
      </c>
      <c r="C586">
        <v>685</v>
      </c>
    </row>
    <row r="587" spans="1:3" x14ac:dyDescent="0.15">
      <c r="A587">
        <v>1589</v>
      </c>
      <c r="B587" t="s">
        <v>16</v>
      </c>
      <c r="C587">
        <v>525</v>
      </c>
    </row>
    <row r="588" spans="1:3" x14ac:dyDescent="0.15">
      <c r="A588">
        <v>1592</v>
      </c>
      <c r="B588" t="s">
        <v>16</v>
      </c>
      <c r="C588">
        <v>525</v>
      </c>
    </row>
    <row r="589" spans="1:3" x14ac:dyDescent="0.15">
      <c r="A589">
        <v>1593</v>
      </c>
      <c r="B589" t="s">
        <v>16</v>
      </c>
      <c r="C589">
        <v>0</v>
      </c>
    </row>
    <row r="590" spans="1:3" x14ac:dyDescent="0.15">
      <c r="A590">
        <v>1594</v>
      </c>
      <c r="B590" t="s">
        <v>71</v>
      </c>
      <c r="C590">
        <v>525</v>
      </c>
    </row>
    <row r="591" spans="1:3" x14ac:dyDescent="0.15">
      <c r="A591">
        <v>1597</v>
      </c>
      <c r="B591" t="s">
        <v>49</v>
      </c>
      <c r="C591">
        <v>0</v>
      </c>
    </row>
    <row r="592" spans="1:3" x14ac:dyDescent="0.15">
      <c r="A592">
        <v>1598</v>
      </c>
      <c r="B592" t="s">
        <v>16</v>
      </c>
      <c r="C592">
        <v>525</v>
      </c>
    </row>
    <row r="593" spans="1:3" x14ac:dyDescent="0.15">
      <c r="A593">
        <v>1599</v>
      </c>
      <c r="B593" t="s">
        <v>67</v>
      </c>
      <c r="C593">
        <v>735</v>
      </c>
    </row>
    <row r="594" spans="1:3" x14ac:dyDescent="0.15">
      <c r="A594">
        <v>1602</v>
      </c>
      <c r="B594" t="s">
        <v>16</v>
      </c>
      <c r="C594">
        <v>685</v>
      </c>
    </row>
    <row r="595" spans="1:3" x14ac:dyDescent="0.15">
      <c r="A595">
        <v>1603</v>
      </c>
      <c r="B595" t="s">
        <v>16</v>
      </c>
      <c r="C595">
        <v>585</v>
      </c>
    </row>
    <row r="596" spans="1:3" x14ac:dyDescent="0.15">
      <c r="A596">
        <v>1604</v>
      </c>
      <c r="B596" t="s">
        <v>71</v>
      </c>
      <c r="C596">
        <v>585</v>
      </c>
    </row>
    <row r="597" spans="1:3" x14ac:dyDescent="0.15">
      <c r="A597">
        <v>1605</v>
      </c>
      <c r="B597" t="s">
        <v>16</v>
      </c>
      <c r="C597">
        <v>585</v>
      </c>
    </row>
    <row r="598" spans="1:3" x14ac:dyDescent="0.15">
      <c r="A598">
        <v>1607</v>
      </c>
      <c r="B598" t="s">
        <v>16</v>
      </c>
      <c r="C598">
        <v>585</v>
      </c>
    </row>
    <row r="599" spans="1:3" x14ac:dyDescent="0.15">
      <c r="A599">
        <v>1611</v>
      </c>
      <c r="B599" t="s">
        <v>16</v>
      </c>
      <c r="C599">
        <v>585</v>
      </c>
    </row>
    <row r="600" spans="1:3" x14ac:dyDescent="0.15">
      <c r="A600">
        <v>1613</v>
      </c>
      <c r="B600" t="s">
        <v>71</v>
      </c>
      <c r="C600">
        <v>0</v>
      </c>
    </row>
    <row r="601" spans="1:3" x14ac:dyDescent="0.15">
      <c r="A601">
        <v>1615</v>
      </c>
      <c r="B601" t="s">
        <v>63</v>
      </c>
      <c r="C601">
        <v>585</v>
      </c>
    </row>
    <row r="602" spans="1:3" x14ac:dyDescent="0.15">
      <c r="A602">
        <v>1616</v>
      </c>
      <c r="B602" t="s">
        <v>67</v>
      </c>
      <c r="C602">
        <v>175</v>
      </c>
    </row>
    <row r="603" spans="1:3" x14ac:dyDescent="0.15">
      <c r="A603">
        <v>1617</v>
      </c>
      <c r="B603" t="s">
        <v>71</v>
      </c>
      <c r="C603">
        <v>0</v>
      </c>
    </row>
    <row r="604" spans="1:3" x14ac:dyDescent="0.15">
      <c r="A604">
        <v>1618</v>
      </c>
      <c r="B604" t="s">
        <v>67</v>
      </c>
      <c r="C604">
        <v>195</v>
      </c>
    </row>
    <row r="605" spans="1:3" x14ac:dyDescent="0.15">
      <c r="A605">
        <v>1620</v>
      </c>
      <c r="B605" t="s">
        <v>16</v>
      </c>
      <c r="C605">
        <v>685</v>
      </c>
    </row>
    <row r="606" spans="1:3" x14ac:dyDescent="0.15">
      <c r="A606">
        <v>1621</v>
      </c>
      <c r="B606" t="s">
        <v>67</v>
      </c>
      <c r="C606">
        <v>585</v>
      </c>
    </row>
    <row r="607" spans="1:3" x14ac:dyDescent="0.15">
      <c r="A607">
        <v>1622</v>
      </c>
      <c r="B607" t="s">
        <v>71</v>
      </c>
      <c r="C607">
        <v>525</v>
      </c>
    </row>
    <row r="608" spans="1:3" x14ac:dyDescent="0.15">
      <c r="A608">
        <v>1623</v>
      </c>
      <c r="B608" t="s">
        <v>16</v>
      </c>
      <c r="C608">
        <v>585</v>
      </c>
    </row>
    <row r="609" spans="1:3" x14ac:dyDescent="0.15">
      <c r="A609">
        <v>1624</v>
      </c>
      <c r="B609" t="s">
        <v>16</v>
      </c>
      <c r="C609">
        <v>585</v>
      </c>
    </row>
    <row r="610" spans="1:3" x14ac:dyDescent="0.15">
      <c r="A610">
        <v>1625</v>
      </c>
      <c r="B610" t="s">
        <v>71</v>
      </c>
      <c r="C610">
        <v>735</v>
      </c>
    </row>
    <row r="611" spans="1:3" x14ac:dyDescent="0.15">
      <c r="A611">
        <v>1626</v>
      </c>
      <c r="B611" t="s">
        <v>71</v>
      </c>
      <c r="C611">
        <v>0</v>
      </c>
    </row>
    <row r="612" spans="1:3" x14ac:dyDescent="0.15">
      <c r="A612">
        <v>1627</v>
      </c>
      <c r="B612" t="s">
        <v>63</v>
      </c>
      <c r="C612">
        <v>525</v>
      </c>
    </row>
    <row r="613" spans="1:3" x14ac:dyDescent="0.15">
      <c r="A613">
        <v>1628</v>
      </c>
      <c r="B613" t="s">
        <v>16</v>
      </c>
      <c r="C613">
        <v>585</v>
      </c>
    </row>
    <row r="614" spans="1:3" x14ac:dyDescent="0.15">
      <c r="A614">
        <v>1630</v>
      </c>
      <c r="B614" t="s">
        <v>16</v>
      </c>
      <c r="C614">
        <v>585</v>
      </c>
    </row>
    <row r="615" spans="1:3" x14ac:dyDescent="0.15">
      <c r="A615">
        <v>1633</v>
      </c>
      <c r="B615" t="s">
        <v>16</v>
      </c>
      <c r="C615">
        <v>585</v>
      </c>
    </row>
    <row r="616" spans="1:3" x14ac:dyDescent="0.15">
      <c r="A616">
        <v>1638</v>
      </c>
      <c r="B616" t="s">
        <v>16</v>
      </c>
      <c r="C616">
        <v>0</v>
      </c>
    </row>
    <row r="617" spans="1:3" x14ac:dyDescent="0.15">
      <c r="A617">
        <v>1639</v>
      </c>
      <c r="B617" t="s">
        <v>71</v>
      </c>
      <c r="C617">
        <v>800</v>
      </c>
    </row>
    <row r="618" spans="1:3" x14ac:dyDescent="0.15">
      <c r="A618">
        <v>1640</v>
      </c>
      <c r="B618" t="s">
        <v>16</v>
      </c>
      <c r="C618">
        <v>525</v>
      </c>
    </row>
    <row r="619" spans="1:3" x14ac:dyDescent="0.15">
      <c r="A619">
        <v>1642</v>
      </c>
      <c r="B619" t="s">
        <v>67</v>
      </c>
      <c r="C619">
        <v>585</v>
      </c>
    </row>
    <row r="620" spans="1:3" x14ac:dyDescent="0.15">
      <c r="A620">
        <v>1643</v>
      </c>
      <c r="B620" t="s">
        <v>71</v>
      </c>
      <c r="C620">
        <v>585</v>
      </c>
    </row>
    <row r="621" spans="1:3" x14ac:dyDescent="0.15">
      <c r="A621">
        <v>1644</v>
      </c>
      <c r="B621" t="s">
        <v>63</v>
      </c>
      <c r="C621">
        <v>585</v>
      </c>
    </row>
    <row r="622" spans="1:3" x14ac:dyDescent="0.15">
      <c r="A622">
        <v>1645</v>
      </c>
      <c r="B622" t="s">
        <v>16</v>
      </c>
      <c r="C622">
        <v>585</v>
      </c>
    </row>
    <row r="623" spans="1:3" x14ac:dyDescent="0.15">
      <c r="A623">
        <v>1646</v>
      </c>
      <c r="B623" t="s">
        <v>71</v>
      </c>
      <c r="C623">
        <v>525</v>
      </c>
    </row>
    <row r="624" spans="1:3" x14ac:dyDescent="0.15">
      <c r="A624">
        <v>1647</v>
      </c>
      <c r="B624" t="s">
        <v>16</v>
      </c>
      <c r="C624">
        <v>585</v>
      </c>
    </row>
    <row r="625" spans="1:3" x14ac:dyDescent="0.15">
      <c r="A625">
        <v>1648</v>
      </c>
      <c r="B625" t="s">
        <v>71</v>
      </c>
      <c r="C625">
        <v>585</v>
      </c>
    </row>
    <row r="626" spans="1:3" x14ac:dyDescent="0.15">
      <c r="A626">
        <v>1650</v>
      </c>
      <c r="B626" t="s">
        <v>71</v>
      </c>
      <c r="C626">
        <v>525</v>
      </c>
    </row>
    <row r="627" spans="1:3" x14ac:dyDescent="0.15">
      <c r="A627">
        <v>1651</v>
      </c>
      <c r="B627" t="s">
        <v>49</v>
      </c>
      <c r="C627">
        <v>525</v>
      </c>
    </row>
    <row r="628" spans="1:3" x14ac:dyDescent="0.15">
      <c r="A628">
        <v>1652</v>
      </c>
      <c r="B628" t="s">
        <v>71</v>
      </c>
      <c r="C628">
        <v>585</v>
      </c>
    </row>
    <row r="629" spans="1:3" x14ac:dyDescent="0.15">
      <c r="A629">
        <v>1653</v>
      </c>
      <c r="B629" t="s">
        <v>71</v>
      </c>
      <c r="C629">
        <v>585</v>
      </c>
    </row>
    <row r="630" spans="1:3" x14ac:dyDescent="0.15">
      <c r="A630">
        <v>1655</v>
      </c>
      <c r="B630" t="s">
        <v>49</v>
      </c>
      <c r="C630">
        <v>585</v>
      </c>
    </row>
    <row r="631" spans="1:3" x14ac:dyDescent="0.15">
      <c r="A631">
        <v>1656</v>
      </c>
      <c r="B631" t="s">
        <v>49</v>
      </c>
      <c r="C631">
        <v>585</v>
      </c>
    </row>
    <row r="632" spans="1:3" x14ac:dyDescent="0.15">
      <c r="A632">
        <v>1657</v>
      </c>
      <c r="B632" t="s">
        <v>16</v>
      </c>
      <c r="C632">
        <v>525</v>
      </c>
    </row>
    <row r="633" spans="1:3" x14ac:dyDescent="0.15">
      <c r="A633">
        <v>1658</v>
      </c>
      <c r="B633" t="s">
        <v>71</v>
      </c>
      <c r="C633">
        <v>0</v>
      </c>
    </row>
    <row r="634" spans="1:3" x14ac:dyDescent="0.15">
      <c r="A634">
        <v>1660</v>
      </c>
      <c r="B634" t="s">
        <v>16</v>
      </c>
      <c r="C634">
        <v>525</v>
      </c>
    </row>
    <row r="635" spans="1:3" x14ac:dyDescent="0.15">
      <c r="A635">
        <v>1662</v>
      </c>
      <c r="B635" t="s">
        <v>71</v>
      </c>
      <c r="C635">
        <v>585</v>
      </c>
    </row>
    <row r="636" spans="1:3" x14ac:dyDescent="0.15">
      <c r="A636">
        <v>1664</v>
      </c>
      <c r="B636" t="s">
        <v>71</v>
      </c>
      <c r="C636">
        <v>685</v>
      </c>
    </row>
    <row r="637" spans="1:3" x14ac:dyDescent="0.15">
      <c r="A637">
        <v>1665</v>
      </c>
      <c r="B637" t="s">
        <v>63</v>
      </c>
      <c r="C637">
        <v>525</v>
      </c>
    </row>
    <row r="638" spans="1:3" x14ac:dyDescent="0.15">
      <c r="A638">
        <v>1666</v>
      </c>
      <c r="B638" t="s">
        <v>49</v>
      </c>
      <c r="C638">
        <v>195</v>
      </c>
    </row>
    <row r="639" spans="1:3" x14ac:dyDescent="0.15">
      <c r="A639">
        <v>1667</v>
      </c>
      <c r="B639" t="s">
        <v>16</v>
      </c>
      <c r="C639">
        <v>585</v>
      </c>
    </row>
    <row r="640" spans="1:3" x14ac:dyDescent="0.15">
      <c r="A640">
        <v>1668</v>
      </c>
      <c r="B640" t="s">
        <v>71</v>
      </c>
      <c r="C640">
        <v>585</v>
      </c>
    </row>
    <row r="641" spans="1:3" x14ac:dyDescent="0.15">
      <c r="A641">
        <v>1669</v>
      </c>
      <c r="B641" t="s">
        <v>16</v>
      </c>
      <c r="C641">
        <v>525</v>
      </c>
    </row>
    <row r="642" spans="1:3" x14ac:dyDescent="0.15">
      <c r="A642">
        <v>1670</v>
      </c>
      <c r="B642" t="s">
        <v>16</v>
      </c>
      <c r="C642">
        <v>585</v>
      </c>
    </row>
    <row r="643" spans="1:3" x14ac:dyDescent="0.15">
      <c r="A643">
        <v>1673</v>
      </c>
      <c r="B643" t="s">
        <v>49</v>
      </c>
      <c r="C643">
        <v>685</v>
      </c>
    </row>
    <row r="644" spans="1:3" x14ac:dyDescent="0.15">
      <c r="A644">
        <v>1675</v>
      </c>
      <c r="B644" t="s">
        <v>71</v>
      </c>
      <c r="C644">
        <v>1100</v>
      </c>
    </row>
    <row r="645" spans="1:3" x14ac:dyDescent="0.15">
      <c r="A645">
        <v>1676</v>
      </c>
      <c r="B645" t="s">
        <v>16</v>
      </c>
      <c r="C645">
        <v>585</v>
      </c>
    </row>
    <row r="646" spans="1:3" x14ac:dyDescent="0.15">
      <c r="A646">
        <v>1678</v>
      </c>
      <c r="B646" t="s">
        <v>49</v>
      </c>
      <c r="C646">
        <v>660</v>
      </c>
    </row>
    <row r="647" spans="1:3" x14ac:dyDescent="0.15">
      <c r="A647">
        <v>1679</v>
      </c>
      <c r="B647" t="s">
        <v>49</v>
      </c>
      <c r="C647">
        <v>0</v>
      </c>
    </row>
    <row r="648" spans="1:3" x14ac:dyDescent="0.15">
      <c r="A648">
        <v>1682</v>
      </c>
      <c r="B648" t="s">
        <v>71</v>
      </c>
      <c r="C648">
        <v>685</v>
      </c>
    </row>
    <row r="649" spans="1:3" x14ac:dyDescent="0.15">
      <c r="A649">
        <v>1683</v>
      </c>
      <c r="B649" t="s">
        <v>16</v>
      </c>
      <c r="C649">
        <v>585</v>
      </c>
    </row>
    <row r="650" spans="1:3" x14ac:dyDescent="0.15">
      <c r="A650">
        <v>1684</v>
      </c>
      <c r="B650" t="s">
        <v>16</v>
      </c>
      <c r="C650">
        <v>175</v>
      </c>
    </row>
    <row r="651" spans="1:3" x14ac:dyDescent="0.15">
      <c r="A651">
        <v>1685</v>
      </c>
      <c r="B651" t="s">
        <v>16</v>
      </c>
      <c r="C651">
        <v>650</v>
      </c>
    </row>
    <row r="652" spans="1:3" x14ac:dyDescent="0.15">
      <c r="A652">
        <v>1686</v>
      </c>
      <c r="B652" t="s">
        <v>71</v>
      </c>
      <c r="C652">
        <v>1025</v>
      </c>
    </row>
    <row r="653" spans="1:3" x14ac:dyDescent="0.15">
      <c r="A653">
        <v>1687</v>
      </c>
      <c r="B653" t="s">
        <v>71</v>
      </c>
      <c r="C653">
        <v>1485</v>
      </c>
    </row>
    <row r="654" spans="1:3" x14ac:dyDescent="0.15">
      <c r="A654">
        <v>1688</v>
      </c>
      <c r="B654" t="s">
        <v>16</v>
      </c>
      <c r="C654">
        <v>525</v>
      </c>
    </row>
    <row r="655" spans="1:3" x14ac:dyDescent="0.15">
      <c r="A655">
        <v>1689</v>
      </c>
      <c r="B655" t="s">
        <v>71</v>
      </c>
      <c r="C655">
        <v>585</v>
      </c>
    </row>
    <row r="656" spans="1:3" x14ac:dyDescent="0.15">
      <c r="A656">
        <v>1690</v>
      </c>
      <c r="B656" t="s">
        <v>71</v>
      </c>
      <c r="C656">
        <v>685</v>
      </c>
    </row>
    <row r="657" spans="1:3" x14ac:dyDescent="0.15">
      <c r="A657">
        <v>1691</v>
      </c>
      <c r="B657" t="s">
        <v>71</v>
      </c>
      <c r="C657">
        <v>0</v>
      </c>
    </row>
    <row r="658" spans="1:3" x14ac:dyDescent="0.15">
      <c r="A658">
        <v>1693</v>
      </c>
      <c r="B658" t="s">
        <v>49</v>
      </c>
      <c r="C658">
        <v>565</v>
      </c>
    </row>
    <row r="659" spans="1:3" x14ac:dyDescent="0.15">
      <c r="A659">
        <v>1695</v>
      </c>
      <c r="B659" t="s">
        <v>63</v>
      </c>
      <c r="C659">
        <v>585</v>
      </c>
    </row>
    <row r="660" spans="1:3" x14ac:dyDescent="0.15">
      <c r="A660">
        <v>1696</v>
      </c>
      <c r="B660" t="s">
        <v>71</v>
      </c>
      <c r="C660">
        <v>585</v>
      </c>
    </row>
    <row r="661" spans="1:3" x14ac:dyDescent="0.15">
      <c r="A661">
        <v>1697</v>
      </c>
      <c r="B661" t="s">
        <v>71</v>
      </c>
      <c r="C661">
        <v>685</v>
      </c>
    </row>
    <row r="662" spans="1:3" x14ac:dyDescent="0.15">
      <c r="A662">
        <v>1699</v>
      </c>
      <c r="B662" t="s">
        <v>67</v>
      </c>
      <c r="C662">
        <v>585</v>
      </c>
    </row>
    <row r="663" spans="1:3" x14ac:dyDescent="0.15">
      <c r="A663">
        <v>1701</v>
      </c>
      <c r="B663" t="s">
        <v>16</v>
      </c>
      <c r="C663">
        <v>585</v>
      </c>
    </row>
    <row r="664" spans="1:3" x14ac:dyDescent="0.15">
      <c r="A664">
        <v>1703</v>
      </c>
      <c r="B664" t="s">
        <v>71</v>
      </c>
      <c r="C664">
        <v>585</v>
      </c>
    </row>
    <row r="665" spans="1:3" x14ac:dyDescent="0.15">
      <c r="A665">
        <v>1704</v>
      </c>
      <c r="B665" t="s">
        <v>67</v>
      </c>
      <c r="C665">
        <v>635</v>
      </c>
    </row>
    <row r="666" spans="1:3" x14ac:dyDescent="0.15">
      <c r="A666">
        <v>1705</v>
      </c>
      <c r="B666" t="s">
        <v>71</v>
      </c>
      <c r="C666">
        <v>585</v>
      </c>
    </row>
    <row r="667" spans="1:3" x14ac:dyDescent="0.15">
      <c r="A667">
        <v>1707</v>
      </c>
      <c r="B667" t="s">
        <v>71</v>
      </c>
      <c r="C667">
        <v>75</v>
      </c>
    </row>
    <row r="668" spans="1:3" x14ac:dyDescent="0.15">
      <c r="A668">
        <v>1708</v>
      </c>
      <c r="B668" t="s">
        <v>54</v>
      </c>
      <c r="C668">
        <v>565</v>
      </c>
    </row>
    <row r="669" spans="1:3" x14ac:dyDescent="0.15">
      <c r="A669">
        <v>1709</v>
      </c>
      <c r="B669" t="s">
        <v>16</v>
      </c>
      <c r="C669">
        <v>585</v>
      </c>
    </row>
    <row r="670" spans="1:3" x14ac:dyDescent="0.15">
      <c r="A670">
        <v>1711</v>
      </c>
      <c r="B670" t="s">
        <v>16</v>
      </c>
      <c r="C670">
        <v>585</v>
      </c>
    </row>
    <row r="671" spans="1:3" x14ac:dyDescent="0.15">
      <c r="A671">
        <v>1712</v>
      </c>
      <c r="B671" t="s">
        <v>71</v>
      </c>
      <c r="C671">
        <v>625</v>
      </c>
    </row>
    <row r="672" spans="1:3" x14ac:dyDescent="0.15">
      <c r="A672">
        <v>1713</v>
      </c>
      <c r="B672" t="s">
        <v>67</v>
      </c>
      <c r="C672">
        <v>195</v>
      </c>
    </row>
    <row r="673" spans="1:3" x14ac:dyDescent="0.15">
      <c r="A673">
        <v>1717</v>
      </c>
      <c r="B673" t="s">
        <v>16</v>
      </c>
      <c r="C673">
        <v>75</v>
      </c>
    </row>
    <row r="674" spans="1:3" x14ac:dyDescent="0.15">
      <c r="A674">
        <v>1718</v>
      </c>
      <c r="B674" t="s">
        <v>71</v>
      </c>
      <c r="C674">
        <v>685</v>
      </c>
    </row>
    <row r="675" spans="1:3" x14ac:dyDescent="0.15">
      <c r="A675">
        <v>1719</v>
      </c>
      <c r="B675" t="s">
        <v>16</v>
      </c>
      <c r="C675">
        <v>525</v>
      </c>
    </row>
    <row r="676" spans="1:3" x14ac:dyDescent="0.15">
      <c r="A676">
        <v>1720</v>
      </c>
      <c r="B676" t="s">
        <v>71</v>
      </c>
      <c r="C676">
        <v>585</v>
      </c>
    </row>
    <row r="677" spans="1:3" x14ac:dyDescent="0.15">
      <c r="A677">
        <v>1722</v>
      </c>
      <c r="B677" t="s">
        <v>71</v>
      </c>
      <c r="C677">
        <v>585</v>
      </c>
    </row>
    <row r="678" spans="1:3" x14ac:dyDescent="0.15">
      <c r="A678">
        <v>1723</v>
      </c>
      <c r="B678" t="s">
        <v>16</v>
      </c>
      <c r="C678">
        <v>585</v>
      </c>
    </row>
    <row r="679" spans="1:3" x14ac:dyDescent="0.15">
      <c r="A679">
        <v>1724</v>
      </c>
      <c r="B679" t="s">
        <v>71</v>
      </c>
      <c r="C679">
        <v>1025</v>
      </c>
    </row>
    <row r="680" spans="1:3" x14ac:dyDescent="0.15">
      <c r="A680">
        <v>1725</v>
      </c>
      <c r="B680" t="s">
        <v>63</v>
      </c>
      <c r="C680">
        <v>625</v>
      </c>
    </row>
    <row r="681" spans="1:3" x14ac:dyDescent="0.15">
      <c r="A681">
        <v>1726</v>
      </c>
      <c r="B681" t="s">
        <v>71</v>
      </c>
      <c r="C681">
        <v>295</v>
      </c>
    </row>
    <row r="682" spans="1:3" x14ac:dyDescent="0.15">
      <c r="A682">
        <v>1728</v>
      </c>
      <c r="B682" t="s">
        <v>71</v>
      </c>
      <c r="C682">
        <v>1025</v>
      </c>
    </row>
    <row r="683" spans="1:3" x14ac:dyDescent="0.15">
      <c r="A683">
        <v>1730</v>
      </c>
      <c r="B683" t="s">
        <v>16</v>
      </c>
      <c r="C683">
        <v>585</v>
      </c>
    </row>
    <row r="684" spans="1:3" x14ac:dyDescent="0.15">
      <c r="A684">
        <v>1731</v>
      </c>
      <c r="B684" t="s">
        <v>16</v>
      </c>
      <c r="C684">
        <v>1025</v>
      </c>
    </row>
    <row r="685" spans="1:3" x14ac:dyDescent="0.15">
      <c r="A685">
        <v>1732</v>
      </c>
      <c r="B685" t="s">
        <v>16</v>
      </c>
      <c r="C685">
        <v>685</v>
      </c>
    </row>
    <row r="686" spans="1:3" x14ac:dyDescent="0.15">
      <c r="A686">
        <v>1733</v>
      </c>
      <c r="B686" t="s">
        <v>71</v>
      </c>
      <c r="C686">
        <v>0</v>
      </c>
    </row>
    <row r="687" spans="1:3" x14ac:dyDescent="0.15">
      <c r="A687">
        <v>1734</v>
      </c>
      <c r="B687" t="s">
        <v>16</v>
      </c>
      <c r="C687">
        <v>585</v>
      </c>
    </row>
    <row r="688" spans="1:3" x14ac:dyDescent="0.15">
      <c r="A688">
        <v>1735</v>
      </c>
      <c r="B688" t="s">
        <v>16</v>
      </c>
      <c r="C688">
        <v>0</v>
      </c>
    </row>
    <row r="689" spans="1:3" x14ac:dyDescent="0.15">
      <c r="A689">
        <v>1738</v>
      </c>
      <c r="B689" t="s">
        <v>16</v>
      </c>
      <c r="C689">
        <v>585</v>
      </c>
    </row>
    <row r="690" spans="1:3" x14ac:dyDescent="0.15">
      <c r="A690">
        <v>1739</v>
      </c>
      <c r="B690" t="s">
        <v>71</v>
      </c>
      <c r="C690">
        <v>685</v>
      </c>
    </row>
    <row r="691" spans="1:3" x14ac:dyDescent="0.15">
      <c r="A691">
        <v>1740</v>
      </c>
      <c r="B691" t="s">
        <v>67</v>
      </c>
      <c r="C691">
        <v>295</v>
      </c>
    </row>
    <row r="692" spans="1:3" x14ac:dyDescent="0.15">
      <c r="A692">
        <v>1742</v>
      </c>
      <c r="B692" t="s">
        <v>71</v>
      </c>
      <c r="C692">
        <v>0</v>
      </c>
    </row>
    <row r="693" spans="1:3" x14ac:dyDescent="0.15">
      <c r="A693">
        <v>1743</v>
      </c>
      <c r="B693" t="s">
        <v>16</v>
      </c>
      <c r="C693">
        <v>525</v>
      </c>
    </row>
    <row r="694" spans="1:3" x14ac:dyDescent="0.15">
      <c r="A694">
        <v>1746</v>
      </c>
      <c r="B694" t="s">
        <v>49</v>
      </c>
      <c r="C694">
        <v>685</v>
      </c>
    </row>
    <row r="695" spans="1:3" x14ac:dyDescent="0.15">
      <c r="A695">
        <v>1747</v>
      </c>
      <c r="B695" t="s">
        <v>71</v>
      </c>
      <c r="C695">
        <v>685</v>
      </c>
    </row>
    <row r="696" spans="1:3" x14ac:dyDescent="0.15">
      <c r="A696">
        <v>1748</v>
      </c>
      <c r="B696" t="s">
        <v>54</v>
      </c>
      <c r="C696">
        <v>0</v>
      </c>
    </row>
    <row r="697" spans="1:3" x14ac:dyDescent="0.15">
      <c r="A697">
        <v>1749</v>
      </c>
      <c r="B697" t="s">
        <v>16</v>
      </c>
      <c r="C697">
        <v>150</v>
      </c>
    </row>
    <row r="698" spans="1:3" x14ac:dyDescent="0.15">
      <c r="A698">
        <v>1750</v>
      </c>
      <c r="B698" t="s">
        <v>63</v>
      </c>
      <c r="C698">
        <v>585</v>
      </c>
    </row>
    <row r="699" spans="1:3" x14ac:dyDescent="0.15">
      <c r="A699">
        <v>1751</v>
      </c>
      <c r="B699" t="s">
        <v>71</v>
      </c>
      <c r="C699">
        <v>685</v>
      </c>
    </row>
    <row r="700" spans="1:3" x14ac:dyDescent="0.15">
      <c r="A700">
        <v>1752</v>
      </c>
      <c r="B700" t="s">
        <v>71</v>
      </c>
      <c r="C700">
        <v>1335</v>
      </c>
    </row>
    <row r="701" spans="1:3" x14ac:dyDescent="0.15">
      <c r="A701">
        <v>1753</v>
      </c>
      <c r="B701" t="s">
        <v>71</v>
      </c>
      <c r="C701">
        <v>685</v>
      </c>
    </row>
    <row r="702" spans="1:3" x14ac:dyDescent="0.15">
      <c r="A702">
        <v>1754</v>
      </c>
      <c r="B702" t="s">
        <v>67</v>
      </c>
      <c r="C702">
        <v>1485</v>
      </c>
    </row>
    <row r="703" spans="1:3" x14ac:dyDescent="0.15">
      <c r="A703">
        <v>1755</v>
      </c>
      <c r="B703" t="s">
        <v>63</v>
      </c>
      <c r="C703">
        <v>685</v>
      </c>
    </row>
    <row r="704" spans="1:3" x14ac:dyDescent="0.15">
      <c r="A704">
        <v>1757</v>
      </c>
      <c r="B704" t="s">
        <v>71</v>
      </c>
      <c r="C704">
        <v>0</v>
      </c>
    </row>
    <row r="705" spans="1:3" x14ac:dyDescent="0.15">
      <c r="A705">
        <v>1758</v>
      </c>
      <c r="B705" t="s">
        <v>16</v>
      </c>
      <c r="C705">
        <v>585</v>
      </c>
    </row>
    <row r="706" spans="1:3" x14ac:dyDescent="0.15">
      <c r="A706">
        <v>1759</v>
      </c>
      <c r="B706" t="s">
        <v>67</v>
      </c>
      <c r="C706">
        <v>295</v>
      </c>
    </row>
    <row r="707" spans="1:3" x14ac:dyDescent="0.15">
      <c r="A707">
        <v>1760</v>
      </c>
      <c r="B707" t="s">
        <v>71</v>
      </c>
      <c r="C707">
        <v>1135</v>
      </c>
    </row>
    <row r="708" spans="1:3" x14ac:dyDescent="0.15">
      <c r="A708">
        <v>1761</v>
      </c>
      <c r="B708" t="s">
        <v>71</v>
      </c>
      <c r="C708">
        <v>275</v>
      </c>
    </row>
    <row r="709" spans="1:3" x14ac:dyDescent="0.15">
      <c r="A709">
        <v>1762</v>
      </c>
      <c r="B709" t="s">
        <v>16</v>
      </c>
      <c r="C709">
        <v>0</v>
      </c>
    </row>
    <row r="710" spans="1:3" x14ac:dyDescent="0.15">
      <c r="A710">
        <v>1764</v>
      </c>
      <c r="B710" t="s">
        <v>71</v>
      </c>
      <c r="C710">
        <v>685</v>
      </c>
    </row>
    <row r="711" spans="1:3" x14ac:dyDescent="0.15">
      <c r="A711">
        <v>1765</v>
      </c>
      <c r="B711" t="s">
        <v>63</v>
      </c>
      <c r="C711">
        <v>0</v>
      </c>
    </row>
    <row r="712" spans="1:3" x14ac:dyDescent="0.15">
      <c r="A712">
        <v>1767</v>
      </c>
      <c r="B712" t="s">
        <v>71</v>
      </c>
      <c r="C712">
        <v>0</v>
      </c>
    </row>
    <row r="713" spans="1:3" x14ac:dyDescent="0.15">
      <c r="A713">
        <v>1768</v>
      </c>
      <c r="B713" t="s">
        <v>71</v>
      </c>
      <c r="C713">
        <v>585</v>
      </c>
    </row>
    <row r="714" spans="1:3" x14ac:dyDescent="0.15">
      <c r="A714">
        <v>1769</v>
      </c>
      <c r="B714" t="s">
        <v>49</v>
      </c>
      <c r="C714">
        <v>585</v>
      </c>
    </row>
    <row r="715" spans="1:3" x14ac:dyDescent="0.15">
      <c r="A715">
        <v>1773</v>
      </c>
      <c r="B715" t="s">
        <v>16</v>
      </c>
      <c r="C715">
        <v>685</v>
      </c>
    </row>
    <row r="716" spans="1:3" x14ac:dyDescent="0.15">
      <c r="A716">
        <v>1775</v>
      </c>
      <c r="B716" t="s">
        <v>71</v>
      </c>
      <c r="C716">
        <v>525</v>
      </c>
    </row>
    <row r="717" spans="1:3" x14ac:dyDescent="0.15">
      <c r="A717">
        <v>1776</v>
      </c>
      <c r="B717" t="s">
        <v>71</v>
      </c>
      <c r="C717">
        <v>585</v>
      </c>
    </row>
    <row r="718" spans="1:3" x14ac:dyDescent="0.15">
      <c r="A718">
        <v>1777</v>
      </c>
      <c r="B718" t="s">
        <v>67</v>
      </c>
      <c r="C718">
        <v>0</v>
      </c>
    </row>
    <row r="719" spans="1:3" x14ac:dyDescent="0.15">
      <c r="A719">
        <v>1779</v>
      </c>
      <c r="B719" t="s">
        <v>71</v>
      </c>
      <c r="C719">
        <v>685</v>
      </c>
    </row>
    <row r="720" spans="1:3" x14ac:dyDescent="0.15">
      <c r="A720">
        <v>1780</v>
      </c>
      <c r="B720" t="s">
        <v>71</v>
      </c>
      <c r="C720">
        <v>1135</v>
      </c>
    </row>
    <row r="721" spans="1:3" x14ac:dyDescent="0.15">
      <c r="A721">
        <v>1783</v>
      </c>
      <c r="B721" t="s">
        <v>71</v>
      </c>
      <c r="C721">
        <v>1485</v>
      </c>
    </row>
    <row r="722" spans="1:3" x14ac:dyDescent="0.15">
      <c r="A722">
        <v>1785</v>
      </c>
      <c r="B722" t="s">
        <v>71</v>
      </c>
      <c r="C722">
        <v>375</v>
      </c>
    </row>
    <row r="723" spans="1:3" x14ac:dyDescent="0.15">
      <c r="A723">
        <v>1786</v>
      </c>
      <c r="B723" t="s">
        <v>71</v>
      </c>
      <c r="C723">
        <v>525</v>
      </c>
    </row>
    <row r="724" spans="1:3" x14ac:dyDescent="0.15">
      <c r="A724">
        <v>1787</v>
      </c>
      <c r="B724" t="s">
        <v>16</v>
      </c>
      <c r="C724">
        <v>525</v>
      </c>
    </row>
    <row r="725" spans="1:3" x14ac:dyDescent="0.15">
      <c r="A725">
        <v>1788</v>
      </c>
      <c r="B725" t="s">
        <v>71</v>
      </c>
      <c r="C725">
        <v>0</v>
      </c>
    </row>
    <row r="726" spans="1:3" x14ac:dyDescent="0.15">
      <c r="A726">
        <v>1790</v>
      </c>
      <c r="B726" t="s">
        <v>16</v>
      </c>
      <c r="C726">
        <v>685</v>
      </c>
    </row>
    <row r="727" spans="1:3" x14ac:dyDescent="0.15">
      <c r="A727">
        <v>1793</v>
      </c>
      <c r="B727" t="s">
        <v>71</v>
      </c>
      <c r="C727">
        <v>525</v>
      </c>
    </row>
    <row r="728" spans="1:3" x14ac:dyDescent="0.15">
      <c r="A728">
        <v>1795</v>
      </c>
      <c r="B728" t="s">
        <v>16</v>
      </c>
      <c r="C728">
        <v>585</v>
      </c>
    </row>
    <row r="729" spans="1:3" x14ac:dyDescent="0.15">
      <c r="A729">
        <v>1798</v>
      </c>
      <c r="B729" t="s">
        <v>67</v>
      </c>
      <c r="C729">
        <v>295</v>
      </c>
    </row>
    <row r="730" spans="1:3" x14ac:dyDescent="0.15">
      <c r="A730">
        <v>1799</v>
      </c>
      <c r="B730" t="s">
        <v>16</v>
      </c>
      <c r="C730">
        <v>0</v>
      </c>
    </row>
    <row r="731" spans="1:3" x14ac:dyDescent="0.15">
      <c r="A731">
        <v>1801</v>
      </c>
      <c r="B731" t="s">
        <v>67</v>
      </c>
      <c r="C731">
        <v>295</v>
      </c>
    </row>
    <row r="732" spans="1:3" x14ac:dyDescent="0.15">
      <c r="A732">
        <v>1802</v>
      </c>
      <c r="B732" t="s">
        <v>16</v>
      </c>
      <c r="C732">
        <v>585</v>
      </c>
    </row>
    <row r="733" spans="1:3" x14ac:dyDescent="0.15">
      <c r="A733">
        <v>1804</v>
      </c>
      <c r="B733" t="s">
        <v>16</v>
      </c>
      <c r="C733">
        <v>525</v>
      </c>
    </row>
    <row r="734" spans="1:3" x14ac:dyDescent="0.15">
      <c r="A734">
        <v>1805</v>
      </c>
      <c r="B734" t="s">
        <v>16</v>
      </c>
      <c r="C734">
        <v>625</v>
      </c>
    </row>
    <row r="735" spans="1:3" x14ac:dyDescent="0.15">
      <c r="A735">
        <v>1806</v>
      </c>
      <c r="B735" t="s">
        <v>16</v>
      </c>
      <c r="C735">
        <v>525</v>
      </c>
    </row>
    <row r="736" spans="1:3" x14ac:dyDescent="0.15">
      <c r="A736">
        <v>1807</v>
      </c>
      <c r="B736" t="s">
        <v>16</v>
      </c>
      <c r="C736">
        <v>525</v>
      </c>
    </row>
    <row r="737" spans="1:3" x14ac:dyDescent="0.15">
      <c r="A737">
        <v>1808</v>
      </c>
      <c r="B737" t="s">
        <v>16</v>
      </c>
      <c r="C737">
        <v>585</v>
      </c>
    </row>
    <row r="738" spans="1:3" x14ac:dyDescent="0.15">
      <c r="A738">
        <v>1809</v>
      </c>
      <c r="B738" t="s">
        <v>71</v>
      </c>
      <c r="C738">
        <v>685</v>
      </c>
    </row>
    <row r="739" spans="1:3" x14ac:dyDescent="0.15">
      <c r="A739">
        <v>1810</v>
      </c>
      <c r="B739" t="s">
        <v>71</v>
      </c>
      <c r="C739">
        <v>585</v>
      </c>
    </row>
    <row r="740" spans="1:3" x14ac:dyDescent="0.15">
      <c r="A740">
        <v>1811</v>
      </c>
      <c r="B740" t="s">
        <v>71</v>
      </c>
      <c r="C740">
        <v>0</v>
      </c>
    </row>
    <row r="741" spans="1:3" x14ac:dyDescent="0.15">
      <c r="A741">
        <v>1812</v>
      </c>
      <c r="B741" t="s">
        <v>71</v>
      </c>
      <c r="C741">
        <v>585</v>
      </c>
    </row>
    <row r="742" spans="1:3" x14ac:dyDescent="0.15">
      <c r="A742">
        <v>1813</v>
      </c>
      <c r="B742" t="s">
        <v>16</v>
      </c>
      <c r="C742">
        <v>585</v>
      </c>
    </row>
    <row r="743" spans="1:3" x14ac:dyDescent="0.15">
      <c r="A743">
        <v>1815</v>
      </c>
      <c r="B743" t="s">
        <v>67</v>
      </c>
      <c r="C743">
        <v>295</v>
      </c>
    </row>
    <row r="744" spans="1:3" x14ac:dyDescent="0.15">
      <c r="A744">
        <v>1816</v>
      </c>
      <c r="B744" t="s">
        <v>71</v>
      </c>
      <c r="C744">
        <v>0</v>
      </c>
    </row>
    <row r="745" spans="1:3" x14ac:dyDescent="0.15">
      <c r="A745">
        <v>1817</v>
      </c>
      <c r="B745" t="s">
        <v>71</v>
      </c>
      <c r="C745">
        <v>585</v>
      </c>
    </row>
    <row r="746" spans="1:3" x14ac:dyDescent="0.15">
      <c r="A746">
        <v>1818</v>
      </c>
      <c r="B746" t="s">
        <v>71</v>
      </c>
      <c r="C746">
        <v>525</v>
      </c>
    </row>
    <row r="747" spans="1:3" x14ac:dyDescent="0.15">
      <c r="A747">
        <v>1819</v>
      </c>
      <c r="B747" t="s">
        <v>71</v>
      </c>
      <c r="C747">
        <v>685</v>
      </c>
    </row>
    <row r="748" spans="1:3" x14ac:dyDescent="0.15">
      <c r="A748">
        <v>1820</v>
      </c>
      <c r="B748" t="s">
        <v>71</v>
      </c>
      <c r="C748">
        <v>1135</v>
      </c>
    </row>
    <row r="749" spans="1:3" x14ac:dyDescent="0.15">
      <c r="A749">
        <v>1822</v>
      </c>
      <c r="B749" t="s">
        <v>16</v>
      </c>
      <c r="C749">
        <v>0</v>
      </c>
    </row>
    <row r="750" spans="1:3" x14ac:dyDescent="0.15">
      <c r="A750">
        <v>1823</v>
      </c>
      <c r="B750" t="s">
        <v>16</v>
      </c>
      <c r="C750">
        <v>525</v>
      </c>
    </row>
    <row r="751" spans="1:3" x14ac:dyDescent="0.15">
      <c r="A751">
        <v>1824</v>
      </c>
      <c r="B751" t="s">
        <v>71</v>
      </c>
      <c r="C751">
        <v>585</v>
      </c>
    </row>
    <row r="752" spans="1:3" x14ac:dyDescent="0.15">
      <c r="A752">
        <v>1825</v>
      </c>
      <c r="B752" t="s">
        <v>71</v>
      </c>
      <c r="C752">
        <v>1785</v>
      </c>
    </row>
    <row r="753" spans="1:3" x14ac:dyDescent="0.15">
      <c r="A753">
        <v>1826</v>
      </c>
      <c r="B753" t="s">
        <v>71</v>
      </c>
      <c r="C753">
        <v>685</v>
      </c>
    </row>
    <row r="754" spans="1:3" x14ac:dyDescent="0.15">
      <c r="A754">
        <v>1827</v>
      </c>
      <c r="B754" t="s">
        <v>49</v>
      </c>
      <c r="C754">
        <v>0</v>
      </c>
    </row>
    <row r="755" spans="1:3" x14ac:dyDescent="0.15">
      <c r="A755">
        <v>1828</v>
      </c>
      <c r="B755" t="s">
        <v>16</v>
      </c>
      <c r="C755">
        <v>585</v>
      </c>
    </row>
    <row r="756" spans="1:3" x14ac:dyDescent="0.15">
      <c r="A756">
        <v>1829</v>
      </c>
      <c r="B756" t="s">
        <v>71</v>
      </c>
      <c r="C756">
        <v>685</v>
      </c>
    </row>
    <row r="757" spans="1:3" x14ac:dyDescent="0.15">
      <c r="A757">
        <v>1830</v>
      </c>
      <c r="B757" t="s">
        <v>71</v>
      </c>
      <c r="C757">
        <v>1485</v>
      </c>
    </row>
    <row r="758" spans="1:3" x14ac:dyDescent="0.15">
      <c r="A758">
        <v>1831</v>
      </c>
      <c r="B758" t="s">
        <v>54</v>
      </c>
      <c r="C758">
        <v>685</v>
      </c>
    </row>
    <row r="759" spans="1:3" x14ac:dyDescent="0.15">
      <c r="A759">
        <v>1832</v>
      </c>
      <c r="B759" t="s">
        <v>71</v>
      </c>
      <c r="C759">
        <v>1485</v>
      </c>
    </row>
    <row r="760" spans="1:3" x14ac:dyDescent="0.15">
      <c r="A760">
        <v>1833</v>
      </c>
      <c r="B760" t="s">
        <v>71</v>
      </c>
      <c r="C760">
        <v>585</v>
      </c>
    </row>
    <row r="761" spans="1:3" x14ac:dyDescent="0.15">
      <c r="A761">
        <v>1834</v>
      </c>
      <c r="B761" t="s">
        <v>71</v>
      </c>
      <c r="C761">
        <v>525</v>
      </c>
    </row>
    <row r="762" spans="1:3" x14ac:dyDescent="0.15">
      <c r="A762">
        <v>1835</v>
      </c>
      <c r="B762" t="s">
        <v>16</v>
      </c>
      <c r="C762">
        <v>0</v>
      </c>
    </row>
    <row r="763" spans="1:3" x14ac:dyDescent="0.15">
      <c r="A763">
        <v>1836</v>
      </c>
      <c r="B763" t="s">
        <v>16</v>
      </c>
      <c r="C763">
        <v>625</v>
      </c>
    </row>
    <row r="764" spans="1:3" x14ac:dyDescent="0.15">
      <c r="A764">
        <v>1837</v>
      </c>
      <c r="B764" t="s">
        <v>16</v>
      </c>
      <c r="C764">
        <v>525</v>
      </c>
    </row>
    <row r="765" spans="1:3" x14ac:dyDescent="0.15">
      <c r="A765">
        <v>1838</v>
      </c>
      <c r="B765" t="s">
        <v>16</v>
      </c>
      <c r="C765">
        <v>0</v>
      </c>
    </row>
    <row r="766" spans="1:3" x14ac:dyDescent="0.15">
      <c r="A766">
        <v>1839</v>
      </c>
      <c r="B766" t="s">
        <v>71</v>
      </c>
      <c r="C766">
        <v>585</v>
      </c>
    </row>
    <row r="767" spans="1:3" x14ac:dyDescent="0.15">
      <c r="A767">
        <v>1840</v>
      </c>
      <c r="B767" t="s">
        <v>49</v>
      </c>
      <c r="C767">
        <v>685</v>
      </c>
    </row>
    <row r="768" spans="1:3" x14ac:dyDescent="0.15">
      <c r="A768">
        <v>1841</v>
      </c>
      <c r="B768" t="s">
        <v>71</v>
      </c>
      <c r="C768">
        <v>585</v>
      </c>
    </row>
    <row r="769" spans="1:3" x14ac:dyDescent="0.15">
      <c r="A769">
        <v>1843</v>
      </c>
      <c r="B769" t="s">
        <v>71</v>
      </c>
      <c r="C769">
        <v>585</v>
      </c>
    </row>
    <row r="770" spans="1:3" x14ac:dyDescent="0.15">
      <c r="A770">
        <v>1844</v>
      </c>
      <c r="B770" t="s">
        <v>71</v>
      </c>
      <c r="C770">
        <v>295</v>
      </c>
    </row>
    <row r="771" spans="1:3" x14ac:dyDescent="0.15">
      <c r="A771">
        <v>1845</v>
      </c>
      <c r="B771" t="s">
        <v>16</v>
      </c>
      <c r="C771">
        <v>0</v>
      </c>
    </row>
    <row r="772" spans="1:3" x14ac:dyDescent="0.15">
      <c r="A772">
        <v>1848</v>
      </c>
      <c r="B772" t="s">
        <v>71</v>
      </c>
      <c r="C772">
        <v>1135</v>
      </c>
    </row>
    <row r="773" spans="1:3" x14ac:dyDescent="0.15">
      <c r="A773">
        <v>1849</v>
      </c>
      <c r="B773" t="s">
        <v>71</v>
      </c>
      <c r="C773">
        <v>1335</v>
      </c>
    </row>
    <row r="774" spans="1:3" x14ac:dyDescent="0.15">
      <c r="A774">
        <v>1851</v>
      </c>
      <c r="B774" t="s">
        <v>71</v>
      </c>
      <c r="C774">
        <v>685</v>
      </c>
    </row>
    <row r="775" spans="1:3" x14ac:dyDescent="0.15">
      <c r="A775">
        <v>1852</v>
      </c>
      <c r="B775" t="s">
        <v>49</v>
      </c>
      <c r="C775">
        <v>685</v>
      </c>
    </row>
    <row r="776" spans="1:3" x14ac:dyDescent="0.15">
      <c r="A776">
        <v>1853</v>
      </c>
      <c r="B776" t="s">
        <v>71</v>
      </c>
      <c r="C776">
        <v>1335</v>
      </c>
    </row>
    <row r="777" spans="1:3" x14ac:dyDescent="0.15">
      <c r="A777">
        <v>1855</v>
      </c>
      <c r="B777" t="s">
        <v>71</v>
      </c>
      <c r="C777">
        <v>550</v>
      </c>
    </row>
    <row r="778" spans="1:3" x14ac:dyDescent="0.15">
      <c r="A778">
        <v>1856</v>
      </c>
      <c r="B778" t="s">
        <v>16</v>
      </c>
      <c r="C778">
        <v>685</v>
      </c>
    </row>
    <row r="779" spans="1:3" x14ac:dyDescent="0.15">
      <c r="A779">
        <v>1858</v>
      </c>
      <c r="B779" t="s">
        <v>71</v>
      </c>
      <c r="C779">
        <v>0</v>
      </c>
    </row>
    <row r="780" spans="1:3" x14ac:dyDescent="0.15">
      <c r="A780">
        <v>1859</v>
      </c>
      <c r="B780" t="s">
        <v>71</v>
      </c>
      <c r="C780">
        <v>585</v>
      </c>
    </row>
    <row r="781" spans="1:3" x14ac:dyDescent="0.15">
      <c r="A781">
        <v>1862</v>
      </c>
      <c r="B781" t="s">
        <v>71</v>
      </c>
      <c r="C781">
        <v>585</v>
      </c>
    </row>
    <row r="782" spans="1:3" x14ac:dyDescent="0.15">
      <c r="A782">
        <v>1863</v>
      </c>
      <c r="B782" t="s">
        <v>71</v>
      </c>
      <c r="C782">
        <v>585</v>
      </c>
    </row>
    <row r="783" spans="1:3" x14ac:dyDescent="0.15">
      <c r="A783">
        <v>1865</v>
      </c>
      <c r="B783" t="s">
        <v>71</v>
      </c>
      <c r="C783">
        <v>585</v>
      </c>
    </row>
    <row r="784" spans="1:3" x14ac:dyDescent="0.15">
      <c r="A784">
        <v>1866</v>
      </c>
      <c r="B784" t="s">
        <v>16</v>
      </c>
      <c r="C784">
        <v>585</v>
      </c>
    </row>
    <row r="785" spans="1:3" x14ac:dyDescent="0.15">
      <c r="A785">
        <v>1868</v>
      </c>
      <c r="B785" t="s">
        <v>71</v>
      </c>
      <c r="C785">
        <v>1785</v>
      </c>
    </row>
    <row r="786" spans="1:3" x14ac:dyDescent="0.15">
      <c r="A786">
        <v>1869</v>
      </c>
      <c r="B786" t="s">
        <v>16</v>
      </c>
      <c r="C786">
        <v>685</v>
      </c>
    </row>
    <row r="787" spans="1:3" x14ac:dyDescent="0.15">
      <c r="A787">
        <v>1871</v>
      </c>
      <c r="B787" t="s">
        <v>16</v>
      </c>
      <c r="C787">
        <v>525</v>
      </c>
    </row>
    <row r="788" spans="1:3" x14ac:dyDescent="0.15">
      <c r="A788">
        <v>1873</v>
      </c>
      <c r="B788" t="s">
        <v>54</v>
      </c>
      <c r="C788">
        <v>585</v>
      </c>
    </row>
    <row r="789" spans="1:3" x14ac:dyDescent="0.15">
      <c r="A789">
        <v>1874</v>
      </c>
      <c r="B789" t="s">
        <v>16</v>
      </c>
      <c r="C789">
        <v>585</v>
      </c>
    </row>
    <row r="790" spans="1:3" x14ac:dyDescent="0.15">
      <c r="A790">
        <v>1876</v>
      </c>
      <c r="B790" t="s">
        <v>71</v>
      </c>
      <c r="C790">
        <v>585</v>
      </c>
    </row>
    <row r="791" spans="1:3" x14ac:dyDescent="0.15">
      <c r="A791">
        <v>1877</v>
      </c>
      <c r="B791" t="s">
        <v>71</v>
      </c>
      <c r="C791">
        <v>585</v>
      </c>
    </row>
    <row r="792" spans="1:3" x14ac:dyDescent="0.15">
      <c r="A792">
        <v>1878</v>
      </c>
      <c r="B792" t="s">
        <v>54</v>
      </c>
      <c r="C792">
        <v>1485</v>
      </c>
    </row>
    <row r="793" spans="1:3" x14ac:dyDescent="0.15">
      <c r="A793">
        <v>1879</v>
      </c>
      <c r="B793" t="s">
        <v>49</v>
      </c>
      <c r="C793">
        <v>545</v>
      </c>
    </row>
    <row r="794" spans="1:3" x14ac:dyDescent="0.15">
      <c r="A794">
        <v>1880</v>
      </c>
      <c r="B794" t="s">
        <v>67</v>
      </c>
      <c r="C794">
        <v>685</v>
      </c>
    </row>
    <row r="795" spans="1:3" x14ac:dyDescent="0.15">
      <c r="A795">
        <v>1881</v>
      </c>
      <c r="B795" t="s">
        <v>71</v>
      </c>
      <c r="C795">
        <v>685</v>
      </c>
    </row>
    <row r="796" spans="1:3" x14ac:dyDescent="0.15">
      <c r="A796">
        <v>1882</v>
      </c>
      <c r="B796" t="s">
        <v>71</v>
      </c>
      <c r="C796">
        <v>525</v>
      </c>
    </row>
    <row r="797" spans="1:3" x14ac:dyDescent="0.15">
      <c r="A797">
        <v>1883</v>
      </c>
      <c r="B797" t="s">
        <v>16</v>
      </c>
      <c r="C797">
        <v>0</v>
      </c>
    </row>
    <row r="798" spans="1:3" x14ac:dyDescent="0.15">
      <c r="A798">
        <v>1884</v>
      </c>
      <c r="B798" t="s">
        <v>16</v>
      </c>
      <c r="C798">
        <v>525</v>
      </c>
    </row>
    <row r="799" spans="1:3" x14ac:dyDescent="0.15">
      <c r="A799">
        <v>1885</v>
      </c>
      <c r="B799" t="s">
        <v>71</v>
      </c>
      <c r="C799">
        <v>1135</v>
      </c>
    </row>
    <row r="800" spans="1:3" x14ac:dyDescent="0.15">
      <c r="A800">
        <v>1886</v>
      </c>
      <c r="B800" t="s">
        <v>67</v>
      </c>
      <c r="C800">
        <v>585</v>
      </c>
    </row>
    <row r="801" spans="1:3" x14ac:dyDescent="0.15">
      <c r="A801">
        <v>1888</v>
      </c>
      <c r="B801" t="s">
        <v>71</v>
      </c>
      <c r="C801">
        <v>585</v>
      </c>
    </row>
    <row r="802" spans="1:3" x14ac:dyDescent="0.15">
      <c r="A802">
        <v>1889</v>
      </c>
      <c r="B802" t="s">
        <v>16</v>
      </c>
      <c r="C802">
        <v>685</v>
      </c>
    </row>
    <row r="803" spans="1:3" x14ac:dyDescent="0.15">
      <c r="A803">
        <v>1890</v>
      </c>
      <c r="B803" t="s">
        <v>71</v>
      </c>
      <c r="C803">
        <v>685</v>
      </c>
    </row>
    <row r="804" spans="1:3" x14ac:dyDescent="0.15">
      <c r="A804">
        <v>1891</v>
      </c>
      <c r="B804" t="s">
        <v>71</v>
      </c>
      <c r="C804">
        <v>685</v>
      </c>
    </row>
    <row r="805" spans="1:3" x14ac:dyDescent="0.15">
      <c r="A805">
        <v>1892</v>
      </c>
      <c r="B805" t="s">
        <v>16</v>
      </c>
      <c r="C805">
        <v>585</v>
      </c>
    </row>
    <row r="806" spans="1:3" x14ac:dyDescent="0.15">
      <c r="A806">
        <v>1893</v>
      </c>
      <c r="B806" t="s">
        <v>71</v>
      </c>
      <c r="C806">
        <v>685</v>
      </c>
    </row>
    <row r="807" spans="1:3" x14ac:dyDescent="0.15">
      <c r="A807">
        <v>1894</v>
      </c>
      <c r="B807" t="s">
        <v>49</v>
      </c>
      <c r="C807">
        <v>685</v>
      </c>
    </row>
    <row r="808" spans="1:3" x14ac:dyDescent="0.15">
      <c r="A808">
        <v>1896</v>
      </c>
      <c r="B808" t="s">
        <v>49</v>
      </c>
      <c r="C808">
        <v>585</v>
      </c>
    </row>
    <row r="809" spans="1:3" x14ac:dyDescent="0.15">
      <c r="A809">
        <v>1898</v>
      </c>
      <c r="B809" t="s">
        <v>16</v>
      </c>
      <c r="C809">
        <v>525</v>
      </c>
    </row>
    <row r="810" spans="1:3" x14ac:dyDescent="0.15">
      <c r="A810">
        <v>1901</v>
      </c>
      <c r="B810" t="s">
        <v>63</v>
      </c>
      <c r="C810">
        <v>585</v>
      </c>
    </row>
    <row r="811" spans="1:3" x14ac:dyDescent="0.15">
      <c r="A811">
        <v>1902</v>
      </c>
      <c r="B811" t="s">
        <v>71</v>
      </c>
      <c r="C811">
        <v>1025</v>
      </c>
    </row>
    <row r="812" spans="1:3" x14ac:dyDescent="0.15">
      <c r="A812">
        <v>1903</v>
      </c>
      <c r="B812" t="s">
        <v>16</v>
      </c>
      <c r="C812">
        <v>525</v>
      </c>
    </row>
    <row r="813" spans="1:3" x14ac:dyDescent="0.15">
      <c r="A813">
        <v>1904</v>
      </c>
      <c r="B813" t="s">
        <v>71</v>
      </c>
      <c r="C813">
        <v>685</v>
      </c>
    </row>
    <row r="814" spans="1:3" x14ac:dyDescent="0.15">
      <c r="A814">
        <v>1905</v>
      </c>
      <c r="B814" t="s">
        <v>16</v>
      </c>
      <c r="C814">
        <v>525</v>
      </c>
    </row>
    <row r="815" spans="1:3" x14ac:dyDescent="0.15">
      <c r="A815">
        <v>1906</v>
      </c>
      <c r="B815" t="s">
        <v>16</v>
      </c>
      <c r="C815">
        <v>0</v>
      </c>
    </row>
    <row r="816" spans="1:3" x14ac:dyDescent="0.15">
      <c r="A816">
        <v>1907</v>
      </c>
      <c r="B816" t="s">
        <v>16</v>
      </c>
      <c r="C816">
        <v>525</v>
      </c>
    </row>
    <row r="817" spans="1:3" x14ac:dyDescent="0.15">
      <c r="A817">
        <v>1908</v>
      </c>
      <c r="B817" t="s">
        <v>49</v>
      </c>
      <c r="C817">
        <v>585</v>
      </c>
    </row>
    <row r="818" spans="1:3" x14ac:dyDescent="0.15">
      <c r="A818">
        <v>1909</v>
      </c>
      <c r="B818" t="s">
        <v>49</v>
      </c>
      <c r="C818">
        <v>1335</v>
      </c>
    </row>
    <row r="819" spans="1:3" x14ac:dyDescent="0.15">
      <c r="A819">
        <v>1910</v>
      </c>
      <c r="B819" t="s">
        <v>63</v>
      </c>
      <c r="C819">
        <v>735</v>
      </c>
    </row>
    <row r="820" spans="1:3" x14ac:dyDescent="0.15">
      <c r="A820">
        <v>1912</v>
      </c>
      <c r="B820" t="s">
        <v>71</v>
      </c>
      <c r="C820">
        <v>1025</v>
      </c>
    </row>
    <row r="821" spans="1:3" x14ac:dyDescent="0.15">
      <c r="A821">
        <v>1914</v>
      </c>
      <c r="B821" t="s">
        <v>63</v>
      </c>
      <c r="C821">
        <v>150</v>
      </c>
    </row>
    <row r="822" spans="1:3" x14ac:dyDescent="0.15">
      <c r="A822">
        <v>1915</v>
      </c>
      <c r="B822" t="s">
        <v>16</v>
      </c>
      <c r="C822">
        <v>585</v>
      </c>
    </row>
    <row r="823" spans="1:3" x14ac:dyDescent="0.15">
      <c r="A823">
        <v>1916</v>
      </c>
      <c r="B823" t="s">
        <v>16</v>
      </c>
      <c r="C823">
        <v>685</v>
      </c>
    </row>
    <row r="824" spans="1:3" x14ac:dyDescent="0.15">
      <c r="A824">
        <v>1917</v>
      </c>
      <c r="B824" t="s">
        <v>16</v>
      </c>
      <c r="C824">
        <v>685</v>
      </c>
    </row>
    <row r="825" spans="1:3" x14ac:dyDescent="0.15">
      <c r="A825">
        <v>1918</v>
      </c>
      <c r="B825" t="s">
        <v>16</v>
      </c>
      <c r="C825">
        <v>685</v>
      </c>
    </row>
    <row r="826" spans="1:3" x14ac:dyDescent="0.15">
      <c r="A826">
        <v>1920</v>
      </c>
      <c r="B826" t="s">
        <v>71</v>
      </c>
      <c r="C826">
        <v>685</v>
      </c>
    </row>
    <row r="827" spans="1:3" x14ac:dyDescent="0.15">
      <c r="A827">
        <v>1921</v>
      </c>
      <c r="B827" t="s">
        <v>71</v>
      </c>
      <c r="C827">
        <v>585</v>
      </c>
    </row>
    <row r="828" spans="1:3" x14ac:dyDescent="0.15">
      <c r="A828">
        <v>1922</v>
      </c>
      <c r="B828" t="s">
        <v>71</v>
      </c>
      <c r="C828">
        <v>685</v>
      </c>
    </row>
    <row r="829" spans="1:3" x14ac:dyDescent="0.15">
      <c r="A829">
        <v>1926</v>
      </c>
      <c r="B829" t="s">
        <v>49</v>
      </c>
      <c r="C829">
        <v>0</v>
      </c>
    </row>
    <row r="830" spans="1:3" x14ac:dyDescent="0.15">
      <c r="A830">
        <v>1928</v>
      </c>
      <c r="B830" t="s">
        <v>71</v>
      </c>
      <c r="C830">
        <v>585</v>
      </c>
    </row>
    <row r="831" spans="1:3" x14ac:dyDescent="0.15">
      <c r="A831">
        <v>1929</v>
      </c>
      <c r="B831" t="s">
        <v>16</v>
      </c>
      <c r="C831">
        <v>625</v>
      </c>
    </row>
    <row r="832" spans="1:3" x14ac:dyDescent="0.15">
      <c r="A832">
        <v>1930</v>
      </c>
      <c r="B832" t="s">
        <v>71</v>
      </c>
      <c r="C832">
        <v>625</v>
      </c>
    </row>
    <row r="833" spans="1:3" x14ac:dyDescent="0.15">
      <c r="A833">
        <v>1931</v>
      </c>
      <c r="B833" t="s">
        <v>16</v>
      </c>
      <c r="C833">
        <v>0</v>
      </c>
    </row>
    <row r="834" spans="1:3" x14ac:dyDescent="0.15">
      <c r="A834">
        <v>1932</v>
      </c>
      <c r="B834" t="s">
        <v>71</v>
      </c>
      <c r="C834">
        <v>585</v>
      </c>
    </row>
    <row r="835" spans="1:3" x14ac:dyDescent="0.15">
      <c r="A835">
        <v>1933</v>
      </c>
      <c r="B835" t="s">
        <v>71</v>
      </c>
      <c r="C835">
        <v>585</v>
      </c>
    </row>
    <row r="836" spans="1:3" x14ac:dyDescent="0.15">
      <c r="A836">
        <v>1934</v>
      </c>
      <c r="B836" t="s">
        <v>71</v>
      </c>
      <c r="C836">
        <v>0</v>
      </c>
    </row>
    <row r="837" spans="1:3" x14ac:dyDescent="0.15">
      <c r="A837">
        <v>1935</v>
      </c>
      <c r="B837" t="s">
        <v>71</v>
      </c>
      <c r="C837">
        <v>685</v>
      </c>
    </row>
    <row r="838" spans="1:3" x14ac:dyDescent="0.15">
      <c r="A838">
        <v>1938</v>
      </c>
      <c r="B838" t="s">
        <v>71</v>
      </c>
      <c r="C838">
        <v>1785</v>
      </c>
    </row>
    <row r="839" spans="1:3" x14ac:dyDescent="0.15">
      <c r="A839">
        <v>1940</v>
      </c>
      <c r="B839" t="s">
        <v>71</v>
      </c>
      <c r="C839">
        <v>585</v>
      </c>
    </row>
    <row r="840" spans="1:3" x14ac:dyDescent="0.15">
      <c r="A840">
        <v>1943</v>
      </c>
      <c r="B840" t="s">
        <v>16</v>
      </c>
      <c r="C840">
        <v>625</v>
      </c>
    </row>
    <row r="841" spans="1:3" x14ac:dyDescent="0.15">
      <c r="A841">
        <v>1944</v>
      </c>
      <c r="B841" t="s">
        <v>16</v>
      </c>
      <c r="C841">
        <v>585</v>
      </c>
    </row>
    <row r="842" spans="1:3" x14ac:dyDescent="0.15">
      <c r="A842">
        <v>1945</v>
      </c>
      <c r="B842" t="s">
        <v>63</v>
      </c>
      <c r="C842">
        <v>625</v>
      </c>
    </row>
    <row r="843" spans="1:3" x14ac:dyDescent="0.15">
      <c r="A843">
        <v>1946</v>
      </c>
      <c r="B843" t="s">
        <v>71</v>
      </c>
      <c r="C843">
        <v>1335</v>
      </c>
    </row>
    <row r="844" spans="1:3" x14ac:dyDescent="0.15">
      <c r="A844">
        <v>1947</v>
      </c>
      <c r="B844" t="s">
        <v>54</v>
      </c>
      <c r="C844">
        <v>0</v>
      </c>
    </row>
    <row r="845" spans="1:3" x14ac:dyDescent="0.15">
      <c r="A845">
        <v>1948</v>
      </c>
      <c r="B845" t="s">
        <v>71</v>
      </c>
      <c r="C845">
        <v>550</v>
      </c>
    </row>
    <row r="846" spans="1:3" x14ac:dyDescent="0.15">
      <c r="A846">
        <v>1949</v>
      </c>
      <c r="B846" t="s">
        <v>71</v>
      </c>
      <c r="C846">
        <v>685</v>
      </c>
    </row>
    <row r="847" spans="1:3" x14ac:dyDescent="0.15">
      <c r="A847">
        <v>1951</v>
      </c>
      <c r="B847" t="s">
        <v>16</v>
      </c>
      <c r="C847">
        <v>0</v>
      </c>
    </row>
    <row r="848" spans="1:3" x14ac:dyDescent="0.15">
      <c r="A848">
        <v>1952</v>
      </c>
      <c r="B848" t="s">
        <v>16</v>
      </c>
      <c r="C848">
        <v>625</v>
      </c>
    </row>
    <row r="849" spans="1:3" x14ac:dyDescent="0.15">
      <c r="A849">
        <v>1953</v>
      </c>
      <c r="B849" t="s">
        <v>71</v>
      </c>
      <c r="C849">
        <v>585</v>
      </c>
    </row>
    <row r="850" spans="1:3" x14ac:dyDescent="0.15">
      <c r="A850">
        <v>1954</v>
      </c>
      <c r="B850" t="s">
        <v>49</v>
      </c>
      <c r="C850">
        <v>585</v>
      </c>
    </row>
    <row r="851" spans="1:3" x14ac:dyDescent="0.15">
      <c r="A851">
        <v>1955</v>
      </c>
      <c r="B851" t="s">
        <v>71</v>
      </c>
      <c r="C851">
        <v>0</v>
      </c>
    </row>
    <row r="852" spans="1:3" x14ac:dyDescent="0.15">
      <c r="A852">
        <v>1956</v>
      </c>
      <c r="B852" t="s">
        <v>49</v>
      </c>
      <c r="C852">
        <v>585</v>
      </c>
    </row>
    <row r="853" spans="1:3" x14ac:dyDescent="0.15">
      <c r="A853">
        <v>1957</v>
      </c>
      <c r="B853" t="s">
        <v>16</v>
      </c>
      <c r="C853">
        <v>1485</v>
      </c>
    </row>
    <row r="854" spans="1:3" x14ac:dyDescent="0.15">
      <c r="A854">
        <v>1958</v>
      </c>
      <c r="B854" t="s">
        <v>71</v>
      </c>
      <c r="C854">
        <v>685</v>
      </c>
    </row>
    <row r="855" spans="1:3" x14ac:dyDescent="0.15">
      <c r="A855">
        <v>1959</v>
      </c>
      <c r="B855" t="s">
        <v>54</v>
      </c>
      <c r="C855">
        <v>0</v>
      </c>
    </row>
    <row r="856" spans="1:3" x14ac:dyDescent="0.15">
      <c r="A856">
        <v>1960</v>
      </c>
      <c r="B856" t="s">
        <v>54</v>
      </c>
      <c r="C856">
        <v>150</v>
      </c>
    </row>
    <row r="857" spans="1:3" x14ac:dyDescent="0.15">
      <c r="A857">
        <v>1961</v>
      </c>
      <c r="B857" t="s">
        <v>16</v>
      </c>
      <c r="C857">
        <v>0</v>
      </c>
    </row>
    <row r="858" spans="1:3" x14ac:dyDescent="0.15">
      <c r="A858">
        <v>1964</v>
      </c>
      <c r="B858" t="s">
        <v>16</v>
      </c>
      <c r="C858">
        <v>685</v>
      </c>
    </row>
    <row r="859" spans="1:3" x14ac:dyDescent="0.15">
      <c r="A859">
        <v>1965</v>
      </c>
      <c r="B859" t="s">
        <v>16</v>
      </c>
      <c r="C859">
        <v>525</v>
      </c>
    </row>
    <row r="860" spans="1:3" x14ac:dyDescent="0.15">
      <c r="A860">
        <v>1966</v>
      </c>
      <c r="B860" t="s">
        <v>49</v>
      </c>
      <c r="C860">
        <v>585</v>
      </c>
    </row>
    <row r="861" spans="1:3" x14ac:dyDescent="0.15">
      <c r="A861">
        <v>1967</v>
      </c>
      <c r="B861" t="s">
        <v>71</v>
      </c>
      <c r="C861">
        <v>1325</v>
      </c>
    </row>
    <row r="862" spans="1:3" x14ac:dyDescent="0.15">
      <c r="A862">
        <v>1968</v>
      </c>
      <c r="B862" t="s">
        <v>16</v>
      </c>
      <c r="C862">
        <v>625</v>
      </c>
    </row>
    <row r="863" spans="1:3" x14ac:dyDescent="0.15">
      <c r="A863">
        <v>1969</v>
      </c>
      <c r="B863" t="s">
        <v>49</v>
      </c>
      <c r="C863">
        <v>1025</v>
      </c>
    </row>
    <row r="864" spans="1:3" x14ac:dyDescent="0.15">
      <c r="A864">
        <v>1970</v>
      </c>
      <c r="B864" t="s">
        <v>67</v>
      </c>
      <c r="C864">
        <v>585</v>
      </c>
    </row>
    <row r="865" spans="1:3" x14ac:dyDescent="0.15">
      <c r="A865">
        <v>1971</v>
      </c>
      <c r="B865" t="s">
        <v>16</v>
      </c>
      <c r="C865">
        <v>0</v>
      </c>
    </row>
    <row r="866" spans="1:3" x14ac:dyDescent="0.15">
      <c r="A866">
        <v>1972</v>
      </c>
      <c r="B866" t="s">
        <v>16</v>
      </c>
      <c r="C866">
        <v>585</v>
      </c>
    </row>
    <row r="867" spans="1:3" x14ac:dyDescent="0.15">
      <c r="A867">
        <v>1974</v>
      </c>
      <c r="B867" t="s">
        <v>71</v>
      </c>
      <c r="C867">
        <v>0</v>
      </c>
    </row>
    <row r="868" spans="1:3" x14ac:dyDescent="0.15">
      <c r="A868">
        <v>1975</v>
      </c>
      <c r="B868" t="s">
        <v>71</v>
      </c>
      <c r="C868">
        <v>585</v>
      </c>
    </row>
    <row r="869" spans="1:3" x14ac:dyDescent="0.15">
      <c r="A869">
        <v>1977</v>
      </c>
      <c r="B869" t="s">
        <v>71</v>
      </c>
      <c r="C869">
        <v>0</v>
      </c>
    </row>
    <row r="870" spans="1:3" x14ac:dyDescent="0.15">
      <c r="A870">
        <v>1978</v>
      </c>
      <c r="B870" t="s">
        <v>16</v>
      </c>
      <c r="C870">
        <v>585</v>
      </c>
    </row>
    <row r="871" spans="1:3" x14ac:dyDescent="0.15">
      <c r="A871">
        <v>1979</v>
      </c>
      <c r="B871" t="s">
        <v>16</v>
      </c>
      <c r="C871">
        <v>585</v>
      </c>
    </row>
    <row r="872" spans="1:3" x14ac:dyDescent="0.15">
      <c r="A872">
        <v>1985</v>
      </c>
      <c r="B872" t="s">
        <v>49</v>
      </c>
      <c r="C872">
        <v>295</v>
      </c>
    </row>
    <row r="873" spans="1:3" x14ac:dyDescent="0.15">
      <c r="A873">
        <v>1986</v>
      </c>
      <c r="B873" t="s">
        <v>16</v>
      </c>
      <c r="C873">
        <v>685</v>
      </c>
    </row>
    <row r="874" spans="1:3" x14ac:dyDescent="0.15">
      <c r="A874">
        <v>1992</v>
      </c>
      <c r="B874" t="s">
        <v>16</v>
      </c>
      <c r="C874">
        <v>585</v>
      </c>
    </row>
    <row r="875" spans="1:3" x14ac:dyDescent="0.15">
      <c r="A875">
        <v>1993</v>
      </c>
      <c r="B875" t="s">
        <v>16</v>
      </c>
      <c r="C875">
        <v>685</v>
      </c>
    </row>
    <row r="876" spans="1:3" x14ac:dyDescent="0.15">
      <c r="A876">
        <v>1995</v>
      </c>
      <c r="B876" t="s">
        <v>63</v>
      </c>
      <c r="C876">
        <v>685</v>
      </c>
    </row>
    <row r="877" spans="1:3" x14ac:dyDescent="0.15">
      <c r="A877">
        <v>1996</v>
      </c>
      <c r="B877" t="s">
        <v>71</v>
      </c>
      <c r="C877">
        <v>0</v>
      </c>
    </row>
    <row r="878" spans="1:3" x14ac:dyDescent="0.15">
      <c r="A878">
        <v>1997</v>
      </c>
      <c r="B878" t="s">
        <v>49</v>
      </c>
      <c r="C878">
        <v>545</v>
      </c>
    </row>
    <row r="879" spans="1:3" x14ac:dyDescent="0.15">
      <c r="A879">
        <v>2000</v>
      </c>
      <c r="B879" t="s">
        <v>71</v>
      </c>
      <c r="C879">
        <v>1000</v>
      </c>
    </row>
    <row r="880" spans="1:3" x14ac:dyDescent="0.15">
      <c r="A880">
        <v>2001</v>
      </c>
      <c r="B880" t="s">
        <v>71</v>
      </c>
      <c r="C880">
        <v>1485</v>
      </c>
    </row>
    <row r="881" spans="1:3" x14ac:dyDescent="0.15">
      <c r="A881">
        <v>2002</v>
      </c>
      <c r="B881" t="s">
        <v>63</v>
      </c>
      <c r="C881">
        <v>585</v>
      </c>
    </row>
    <row r="882" spans="1:3" x14ac:dyDescent="0.15">
      <c r="A882">
        <v>2003</v>
      </c>
      <c r="B882" t="s">
        <v>16</v>
      </c>
      <c r="C882">
        <v>525</v>
      </c>
    </row>
    <row r="883" spans="1:3" x14ac:dyDescent="0.15">
      <c r="A883">
        <v>2005</v>
      </c>
      <c r="B883" t="s">
        <v>54</v>
      </c>
      <c r="C883">
        <v>695</v>
      </c>
    </row>
    <row r="884" spans="1:3" x14ac:dyDescent="0.15">
      <c r="A884">
        <v>2007</v>
      </c>
      <c r="B884" t="s">
        <v>71</v>
      </c>
      <c r="C884">
        <v>0</v>
      </c>
    </row>
    <row r="885" spans="1:3" x14ac:dyDescent="0.15">
      <c r="A885">
        <v>2008</v>
      </c>
      <c r="B885" t="s">
        <v>49</v>
      </c>
      <c r="C885">
        <v>625</v>
      </c>
    </row>
    <row r="886" spans="1:3" x14ac:dyDescent="0.15">
      <c r="A886">
        <v>2009</v>
      </c>
      <c r="B886" t="s">
        <v>16</v>
      </c>
      <c r="C886">
        <v>585</v>
      </c>
    </row>
    <row r="887" spans="1:3" x14ac:dyDescent="0.15">
      <c r="A887">
        <v>2011</v>
      </c>
      <c r="B887" t="s">
        <v>71</v>
      </c>
      <c r="C887">
        <v>585</v>
      </c>
    </row>
    <row r="888" spans="1:3" x14ac:dyDescent="0.15">
      <c r="A888">
        <v>2012</v>
      </c>
      <c r="B888" t="s">
        <v>16</v>
      </c>
      <c r="C888">
        <v>525</v>
      </c>
    </row>
    <row r="889" spans="1:3" x14ac:dyDescent="0.15">
      <c r="A889">
        <v>2013</v>
      </c>
      <c r="B889" t="s">
        <v>54</v>
      </c>
      <c r="C889">
        <v>295</v>
      </c>
    </row>
    <row r="890" spans="1:3" x14ac:dyDescent="0.15">
      <c r="A890">
        <v>2014</v>
      </c>
      <c r="B890" t="s">
        <v>16</v>
      </c>
      <c r="C890">
        <v>585</v>
      </c>
    </row>
    <row r="891" spans="1:3" x14ac:dyDescent="0.15">
      <c r="A891">
        <v>2016</v>
      </c>
      <c r="B891" t="s">
        <v>16</v>
      </c>
      <c r="C891">
        <v>585</v>
      </c>
    </row>
    <row r="892" spans="1:3" x14ac:dyDescent="0.15">
      <c r="A892">
        <v>2018</v>
      </c>
      <c r="B892" t="s">
        <v>71</v>
      </c>
      <c r="C892">
        <v>585</v>
      </c>
    </row>
    <row r="893" spans="1:3" x14ac:dyDescent="0.15">
      <c r="A893">
        <v>2019</v>
      </c>
      <c r="B893" t="s">
        <v>71</v>
      </c>
      <c r="C893">
        <v>0</v>
      </c>
    </row>
    <row r="894" spans="1:3" x14ac:dyDescent="0.15">
      <c r="A894">
        <v>2020</v>
      </c>
      <c r="B894" t="s">
        <v>63</v>
      </c>
      <c r="C894">
        <v>525</v>
      </c>
    </row>
    <row r="895" spans="1:3" x14ac:dyDescent="0.15">
      <c r="A895">
        <v>2021</v>
      </c>
      <c r="B895" t="s">
        <v>16</v>
      </c>
      <c r="C895">
        <v>585</v>
      </c>
    </row>
    <row r="896" spans="1:3" x14ac:dyDescent="0.15">
      <c r="A896">
        <v>2024</v>
      </c>
      <c r="B896" t="s">
        <v>71</v>
      </c>
      <c r="C896">
        <v>525</v>
      </c>
    </row>
    <row r="897" spans="1:3" x14ac:dyDescent="0.15">
      <c r="A897">
        <v>2025</v>
      </c>
      <c r="B897" t="s">
        <v>63</v>
      </c>
      <c r="C897">
        <v>585</v>
      </c>
    </row>
    <row r="898" spans="1:3" x14ac:dyDescent="0.15">
      <c r="A898">
        <v>2026</v>
      </c>
      <c r="B898" t="s">
        <v>16</v>
      </c>
      <c r="C898">
        <v>585</v>
      </c>
    </row>
    <row r="899" spans="1:3" x14ac:dyDescent="0.15">
      <c r="A899">
        <v>2030</v>
      </c>
      <c r="B899" t="s">
        <v>16</v>
      </c>
      <c r="C899">
        <v>685</v>
      </c>
    </row>
    <row r="900" spans="1:3" x14ac:dyDescent="0.15">
      <c r="A900">
        <v>2031</v>
      </c>
      <c r="B900" t="s">
        <v>49</v>
      </c>
      <c r="C900">
        <v>685</v>
      </c>
    </row>
    <row r="901" spans="1:3" x14ac:dyDescent="0.15">
      <c r="A901">
        <v>2032</v>
      </c>
      <c r="B901" t="s">
        <v>71</v>
      </c>
      <c r="C901">
        <v>0</v>
      </c>
    </row>
    <row r="902" spans="1:3" x14ac:dyDescent="0.15">
      <c r="A902">
        <v>2033</v>
      </c>
      <c r="B902" t="s">
        <v>16</v>
      </c>
      <c r="C902">
        <v>395</v>
      </c>
    </row>
    <row r="903" spans="1:3" x14ac:dyDescent="0.15">
      <c r="A903">
        <v>2035</v>
      </c>
      <c r="B903" t="s">
        <v>16</v>
      </c>
      <c r="C903">
        <v>685</v>
      </c>
    </row>
    <row r="904" spans="1:3" x14ac:dyDescent="0.15">
      <c r="A904">
        <v>2036</v>
      </c>
      <c r="B904" t="s">
        <v>63</v>
      </c>
      <c r="C904">
        <v>650</v>
      </c>
    </row>
    <row r="905" spans="1:3" x14ac:dyDescent="0.15">
      <c r="A905">
        <v>2037</v>
      </c>
      <c r="B905" t="s">
        <v>49</v>
      </c>
      <c r="C905">
        <v>0</v>
      </c>
    </row>
    <row r="906" spans="1:3" x14ac:dyDescent="0.15">
      <c r="A906">
        <v>2038</v>
      </c>
      <c r="B906" t="s">
        <v>71</v>
      </c>
      <c r="C906">
        <v>685</v>
      </c>
    </row>
    <row r="907" spans="1:3" x14ac:dyDescent="0.15">
      <c r="A907">
        <v>2039</v>
      </c>
      <c r="B907" t="s">
        <v>71</v>
      </c>
      <c r="C907">
        <v>685</v>
      </c>
    </row>
    <row r="908" spans="1:3" x14ac:dyDescent="0.15">
      <c r="A908">
        <v>2040</v>
      </c>
      <c r="B908" t="s">
        <v>71</v>
      </c>
      <c r="C908">
        <v>585</v>
      </c>
    </row>
    <row r="909" spans="1:3" x14ac:dyDescent="0.15">
      <c r="A909">
        <v>2041</v>
      </c>
      <c r="B909" t="s">
        <v>16</v>
      </c>
      <c r="C909">
        <v>275</v>
      </c>
    </row>
    <row r="910" spans="1:3" x14ac:dyDescent="0.15">
      <c r="A910">
        <v>2043</v>
      </c>
      <c r="B910" t="s">
        <v>71</v>
      </c>
      <c r="C910">
        <v>625</v>
      </c>
    </row>
    <row r="911" spans="1:3" x14ac:dyDescent="0.15">
      <c r="A911">
        <v>2044</v>
      </c>
      <c r="B911" t="s">
        <v>16</v>
      </c>
      <c r="C911">
        <v>585</v>
      </c>
    </row>
    <row r="912" spans="1:3" x14ac:dyDescent="0.15">
      <c r="A912">
        <v>2047</v>
      </c>
      <c r="B912" t="s">
        <v>71</v>
      </c>
      <c r="C912">
        <v>685</v>
      </c>
    </row>
    <row r="913" spans="1:3" x14ac:dyDescent="0.15">
      <c r="A913">
        <v>2050</v>
      </c>
      <c r="B913" t="s">
        <v>71</v>
      </c>
      <c r="C913">
        <v>1135</v>
      </c>
    </row>
    <row r="914" spans="1:3" x14ac:dyDescent="0.15">
      <c r="A914">
        <v>2052</v>
      </c>
      <c r="B914" t="s">
        <v>67</v>
      </c>
      <c r="C914">
        <v>295</v>
      </c>
    </row>
    <row r="915" spans="1:3" x14ac:dyDescent="0.15">
      <c r="A915">
        <v>2053</v>
      </c>
      <c r="B915" t="s">
        <v>54</v>
      </c>
      <c r="C915">
        <v>685</v>
      </c>
    </row>
    <row r="916" spans="1:3" x14ac:dyDescent="0.15">
      <c r="A916">
        <v>2054</v>
      </c>
      <c r="B916" t="s">
        <v>71</v>
      </c>
      <c r="C916">
        <v>685</v>
      </c>
    </row>
    <row r="917" spans="1:3" x14ac:dyDescent="0.15">
      <c r="A917">
        <v>2056</v>
      </c>
      <c r="B917" t="s">
        <v>71</v>
      </c>
      <c r="C917">
        <v>550</v>
      </c>
    </row>
    <row r="918" spans="1:3" x14ac:dyDescent="0.15">
      <c r="A918">
        <v>2057</v>
      </c>
      <c r="B918" t="s">
        <v>71</v>
      </c>
      <c r="C918">
        <v>0</v>
      </c>
    </row>
    <row r="919" spans="1:3" x14ac:dyDescent="0.15">
      <c r="A919">
        <v>2058</v>
      </c>
      <c r="B919" t="s">
        <v>49</v>
      </c>
      <c r="C919">
        <v>1335</v>
      </c>
    </row>
    <row r="920" spans="1:3" x14ac:dyDescent="0.15">
      <c r="A920">
        <v>2060</v>
      </c>
      <c r="B920" t="s">
        <v>54</v>
      </c>
      <c r="C920">
        <v>585</v>
      </c>
    </row>
    <row r="921" spans="1:3" x14ac:dyDescent="0.15">
      <c r="A921">
        <v>2061</v>
      </c>
      <c r="B921" t="s">
        <v>71</v>
      </c>
      <c r="C921">
        <v>685</v>
      </c>
    </row>
    <row r="922" spans="1:3" x14ac:dyDescent="0.15">
      <c r="A922">
        <v>2062</v>
      </c>
      <c r="B922" t="s">
        <v>71</v>
      </c>
      <c r="C922">
        <v>685</v>
      </c>
    </row>
    <row r="923" spans="1:3" x14ac:dyDescent="0.15">
      <c r="A923">
        <v>2063</v>
      </c>
      <c r="B923" t="s">
        <v>54</v>
      </c>
      <c r="C923">
        <v>295</v>
      </c>
    </row>
    <row r="924" spans="1:3" x14ac:dyDescent="0.15">
      <c r="A924">
        <v>2064</v>
      </c>
      <c r="B924" t="s">
        <v>71</v>
      </c>
      <c r="C924">
        <v>1135</v>
      </c>
    </row>
    <row r="925" spans="1:3" x14ac:dyDescent="0.15">
      <c r="A925">
        <v>2066</v>
      </c>
      <c r="B925" t="s">
        <v>54</v>
      </c>
      <c r="C925">
        <v>0</v>
      </c>
    </row>
    <row r="926" spans="1:3" x14ac:dyDescent="0.15">
      <c r="A926">
        <v>2068</v>
      </c>
      <c r="B926" t="s">
        <v>16</v>
      </c>
      <c r="C926">
        <v>735</v>
      </c>
    </row>
    <row r="927" spans="1:3" x14ac:dyDescent="0.15">
      <c r="A927">
        <v>2069</v>
      </c>
      <c r="B927" t="s">
        <v>71</v>
      </c>
      <c r="C927">
        <v>0</v>
      </c>
    </row>
    <row r="928" spans="1:3" x14ac:dyDescent="0.15">
      <c r="A928">
        <v>2070</v>
      </c>
      <c r="B928" t="s">
        <v>71</v>
      </c>
      <c r="C928">
        <v>685</v>
      </c>
    </row>
    <row r="929" spans="1:3" x14ac:dyDescent="0.15">
      <c r="A929">
        <v>2071</v>
      </c>
      <c r="B929" t="s">
        <v>71</v>
      </c>
      <c r="C929">
        <v>1335</v>
      </c>
    </row>
    <row r="930" spans="1:3" x14ac:dyDescent="0.15">
      <c r="A930">
        <v>2072</v>
      </c>
      <c r="B930" t="s">
        <v>71</v>
      </c>
      <c r="C930">
        <v>0</v>
      </c>
    </row>
    <row r="931" spans="1:3" x14ac:dyDescent="0.15">
      <c r="A931">
        <v>2073</v>
      </c>
      <c r="B931" t="s">
        <v>71</v>
      </c>
      <c r="C931">
        <v>585</v>
      </c>
    </row>
    <row r="932" spans="1:3" x14ac:dyDescent="0.15">
      <c r="A932">
        <v>2076</v>
      </c>
      <c r="B932" t="s">
        <v>16</v>
      </c>
      <c r="C932">
        <v>585</v>
      </c>
    </row>
    <row r="933" spans="1:3" x14ac:dyDescent="0.15">
      <c r="A933">
        <v>2080</v>
      </c>
      <c r="B933" t="s">
        <v>71</v>
      </c>
      <c r="C933">
        <v>585</v>
      </c>
    </row>
    <row r="934" spans="1:3" x14ac:dyDescent="0.15">
      <c r="A934">
        <v>2081</v>
      </c>
      <c r="B934" t="s">
        <v>16</v>
      </c>
      <c r="C934">
        <v>525</v>
      </c>
    </row>
    <row r="935" spans="1:3" x14ac:dyDescent="0.15">
      <c r="A935">
        <v>2084</v>
      </c>
      <c r="B935" t="s">
        <v>71</v>
      </c>
      <c r="C935">
        <v>535</v>
      </c>
    </row>
    <row r="936" spans="1:3" x14ac:dyDescent="0.15">
      <c r="A936">
        <v>2085</v>
      </c>
      <c r="B936" t="s">
        <v>71</v>
      </c>
      <c r="C936">
        <v>475</v>
      </c>
    </row>
    <row r="937" spans="1:3" x14ac:dyDescent="0.15">
      <c r="A937">
        <v>2086</v>
      </c>
      <c r="B937" t="s">
        <v>71</v>
      </c>
      <c r="C937">
        <v>535</v>
      </c>
    </row>
    <row r="938" spans="1:3" x14ac:dyDescent="0.15">
      <c r="A938">
        <v>2087</v>
      </c>
      <c r="B938" t="s">
        <v>16</v>
      </c>
      <c r="C938">
        <v>535</v>
      </c>
    </row>
    <row r="939" spans="1:3" x14ac:dyDescent="0.15">
      <c r="A939">
        <v>2089</v>
      </c>
      <c r="B939" t="s">
        <v>71</v>
      </c>
      <c r="C939">
        <v>1635</v>
      </c>
    </row>
    <row r="940" spans="1:3" x14ac:dyDescent="0.15">
      <c r="A940">
        <v>2090</v>
      </c>
      <c r="B940" t="s">
        <v>49</v>
      </c>
      <c r="C940">
        <v>520</v>
      </c>
    </row>
    <row r="941" spans="1:3" x14ac:dyDescent="0.15">
      <c r="A941">
        <v>2091</v>
      </c>
      <c r="B941" t="s">
        <v>71</v>
      </c>
      <c r="C941">
        <v>250</v>
      </c>
    </row>
    <row r="942" spans="1:3" x14ac:dyDescent="0.15">
      <c r="A942">
        <v>2092</v>
      </c>
      <c r="B942" t="s">
        <v>71</v>
      </c>
      <c r="C942">
        <v>635</v>
      </c>
    </row>
    <row r="943" spans="1:3" x14ac:dyDescent="0.15">
      <c r="A943">
        <v>2095</v>
      </c>
      <c r="B943" t="s">
        <v>16</v>
      </c>
      <c r="C943">
        <v>475</v>
      </c>
    </row>
    <row r="944" spans="1:3" x14ac:dyDescent="0.15">
      <c r="A944">
        <v>2096</v>
      </c>
      <c r="B944" t="s">
        <v>67</v>
      </c>
      <c r="C944">
        <v>166</v>
      </c>
    </row>
    <row r="945" spans="1:3" x14ac:dyDescent="0.15">
      <c r="A945">
        <v>2097</v>
      </c>
      <c r="B945" t="s">
        <v>16</v>
      </c>
      <c r="C945">
        <v>475</v>
      </c>
    </row>
    <row r="946" spans="1:3" x14ac:dyDescent="0.15">
      <c r="A946">
        <v>2099</v>
      </c>
      <c r="B946" t="s">
        <v>16</v>
      </c>
      <c r="C946">
        <v>535</v>
      </c>
    </row>
    <row r="947" spans="1:3" x14ac:dyDescent="0.15">
      <c r="A947">
        <v>2101</v>
      </c>
      <c r="B947" t="s">
        <v>16</v>
      </c>
      <c r="C947">
        <v>1275</v>
      </c>
    </row>
    <row r="948" spans="1:3" x14ac:dyDescent="0.15">
      <c r="A948">
        <v>2102</v>
      </c>
      <c r="B948" t="s">
        <v>71</v>
      </c>
      <c r="C948">
        <v>0</v>
      </c>
    </row>
    <row r="949" spans="1:3" x14ac:dyDescent="0.15">
      <c r="A949">
        <v>2103</v>
      </c>
      <c r="B949" t="s">
        <v>49</v>
      </c>
      <c r="C949">
        <v>635</v>
      </c>
    </row>
    <row r="950" spans="1:3" x14ac:dyDescent="0.15">
      <c r="A950">
        <v>2104</v>
      </c>
      <c r="B950" t="s">
        <v>16</v>
      </c>
      <c r="C950">
        <v>535</v>
      </c>
    </row>
    <row r="951" spans="1:3" x14ac:dyDescent="0.15">
      <c r="A951">
        <v>2105</v>
      </c>
      <c r="B951" t="s">
        <v>16</v>
      </c>
      <c r="C951">
        <v>174</v>
      </c>
    </row>
    <row r="952" spans="1:3" x14ac:dyDescent="0.15">
      <c r="A952">
        <v>2106</v>
      </c>
      <c r="B952" t="s">
        <v>16</v>
      </c>
      <c r="C952">
        <v>635</v>
      </c>
    </row>
    <row r="953" spans="1:3" x14ac:dyDescent="0.15">
      <c r="A953">
        <v>2107</v>
      </c>
      <c r="B953" t="s">
        <v>71</v>
      </c>
      <c r="C953">
        <v>1335</v>
      </c>
    </row>
    <row r="954" spans="1:3" x14ac:dyDescent="0.15">
      <c r="A954">
        <v>2109</v>
      </c>
      <c r="B954" t="s">
        <v>16</v>
      </c>
      <c r="C954">
        <v>575</v>
      </c>
    </row>
    <row r="955" spans="1:3" x14ac:dyDescent="0.15">
      <c r="A955">
        <v>2110</v>
      </c>
      <c r="B955" t="s">
        <v>49</v>
      </c>
      <c r="C955">
        <v>1235</v>
      </c>
    </row>
    <row r="956" spans="1:3" x14ac:dyDescent="0.15">
      <c r="A956">
        <v>2111</v>
      </c>
      <c r="B956" t="s">
        <v>71</v>
      </c>
      <c r="C956">
        <v>370</v>
      </c>
    </row>
    <row r="957" spans="1:3" x14ac:dyDescent="0.15">
      <c r="A957">
        <v>2114</v>
      </c>
      <c r="B957" t="s">
        <v>71</v>
      </c>
      <c r="C957">
        <v>535</v>
      </c>
    </row>
    <row r="958" spans="1:3" x14ac:dyDescent="0.15">
      <c r="A958">
        <v>2115</v>
      </c>
      <c r="B958" t="s">
        <v>71</v>
      </c>
      <c r="C958">
        <v>1064</v>
      </c>
    </row>
    <row r="959" spans="1:3" x14ac:dyDescent="0.15">
      <c r="A959">
        <v>2116</v>
      </c>
      <c r="B959" t="s">
        <v>71</v>
      </c>
      <c r="C959">
        <v>2529</v>
      </c>
    </row>
    <row r="960" spans="1:3" x14ac:dyDescent="0.15">
      <c r="A960">
        <v>2117</v>
      </c>
      <c r="B960" t="s">
        <v>71</v>
      </c>
      <c r="C960">
        <v>0</v>
      </c>
    </row>
    <row r="961" spans="1:3" x14ac:dyDescent="0.15">
      <c r="A961">
        <v>2118</v>
      </c>
      <c r="B961" t="s">
        <v>71</v>
      </c>
      <c r="C961">
        <v>535</v>
      </c>
    </row>
    <row r="962" spans="1:3" x14ac:dyDescent="0.15">
      <c r="A962">
        <v>2119</v>
      </c>
      <c r="B962" t="s">
        <v>16</v>
      </c>
      <c r="C962">
        <v>150</v>
      </c>
    </row>
    <row r="963" spans="1:3" x14ac:dyDescent="0.15">
      <c r="A963">
        <v>2120</v>
      </c>
      <c r="B963" t="s">
        <v>54</v>
      </c>
      <c r="C963">
        <v>0</v>
      </c>
    </row>
    <row r="964" spans="1:3" x14ac:dyDescent="0.15">
      <c r="A964">
        <v>2121</v>
      </c>
      <c r="B964" t="s">
        <v>63</v>
      </c>
      <c r="C964">
        <v>535</v>
      </c>
    </row>
    <row r="965" spans="1:3" x14ac:dyDescent="0.15">
      <c r="A965">
        <v>2122</v>
      </c>
      <c r="B965" t="s">
        <v>71</v>
      </c>
      <c r="C965">
        <v>250</v>
      </c>
    </row>
    <row r="966" spans="1:3" x14ac:dyDescent="0.15">
      <c r="A966">
        <v>2123</v>
      </c>
      <c r="B966" t="s">
        <v>71</v>
      </c>
      <c r="C966">
        <v>535</v>
      </c>
    </row>
    <row r="967" spans="1:3" x14ac:dyDescent="0.15">
      <c r="A967">
        <v>2124</v>
      </c>
      <c r="B967" t="s">
        <v>16</v>
      </c>
      <c r="C967">
        <v>685</v>
      </c>
    </row>
    <row r="968" spans="1:3" x14ac:dyDescent="0.15">
      <c r="A968">
        <v>2125</v>
      </c>
      <c r="B968" t="s">
        <v>71</v>
      </c>
      <c r="C968">
        <v>0</v>
      </c>
    </row>
    <row r="969" spans="1:3" x14ac:dyDescent="0.15">
      <c r="A969">
        <v>2127</v>
      </c>
      <c r="B969" t="s">
        <v>16</v>
      </c>
      <c r="C969">
        <v>535</v>
      </c>
    </row>
    <row r="970" spans="1:3" x14ac:dyDescent="0.15">
      <c r="A970">
        <v>2129</v>
      </c>
      <c r="B970" t="s">
        <v>71</v>
      </c>
      <c r="C970">
        <v>535</v>
      </c>
    </row>
    <row r="971" spans="1:3" x14ac:dyDescent="0.15">
      <c r="A971">
        <v>2131</v>
      </c>
      <c r="B971" t="s">
        <v>71</v>
      </c>
      <c r="C971">
        <v>1035</v>
      </c>
    </row>
    <row r="972" spans="1:3" x14ac:dyDescent="0.15">
      <c r="A972">
        <v>2132</v>
      </c>
      <c r="B972" t="s">
        <v>71</v>
      </c>
      <c r="C972">
        <v>635</v>
      </c>
    </row>
    <row r="973" spans="1:3" x14ac:dyDescent="0.15">
      <c r="A973">
        <v>2133</v>
      </c>
      <c r="B973" t="s">
        <v>16</v>
      </c>
      <c r="C973">
        <v>535</v>
      </c>
    </row>
    <row r="974" spans="1:3" x14ac:dyDescent="0.15">
      <c r="A974">
        <v>2134</v>
      </c>
      <c r="B974" t="s">
        <v>16</v>
      </c>
      <c r="C974">
        <v>535</v>
      </c>
    </row>
    <row r="975" spans="1:3" x14ac:dyDescent="0.15">
      <c r="A975">
        <v>2135</v>
      </c>
      <c r="B975" t="s">
        <v>16</v>
      </c>
      <c r="C975">
        <v>635</v>
      </c>
    </row>
    <row r="976" spans="1:3" x14ac:dyDescent="0.15">
      <c r="A976">
        <v>2136</v>
      </c>
      <c r="B976" t="s">
        <v>67</v>
      </c>
      <c r="C976">
        <v>166</v>
      </c>
    </row>
    <row r="977" spans="1:3" x14ac:dyDescent="0.15">
      <c r="A977">
        <v>2138</v>
      </c>
      <c r="B977" t="s">
        <v>71</v>
      </c>
      <c r="C977">
        <v>635</v>
      </c>
    </row>
    <row r="978" spans="1:3" x14ac:dyDescent="0.15">
      <c r="A978">
        <v>2139</v>
      </c>
      <c r="B978" t="s">
        <v>71</v>
      </c>
      <c r="C978">
        <v>146</v>
      </c>
    </row>
    <row r="979" spans="1:3" x14ac:dyDescent="0.15">
      <c r="A979">
        <v>2140</v>
      </c>
      <c r="B979" t="s">
        <v>16</v>
      </c>
      <c r="C979">
        <v>475</v>
      </c>
    </row>
    <row r="980" spans="1:3" x14ac:dyDescent="0.15">
      <c r="A980">
        <v>2142</v>
      </c>
      <c r="B980" t="s">
        <v>16</v>
      </c>
      <c r="C980">
        <v>475</v>
      </c>
    </row>
    <row r="981" spans="1:3" x14ac:dyDescent="0.15">
      <c r="A981">
        <v>2143</v>
      </c>
      <c r="B981" t="s">
        <v>67</v>
      </c>
      <c r="C981">
        <v>270</v>
      </c>
    </row>
    <row r="982" spans="1:3" x14ac:dyDescent="0.15">
      <c r="A982">
        <v>2144</v>
      </c>
      <c r="B982" t="s">
        <v>71</v>
      </c>
      <c r="C982">
        <v>1335</v>
      </c>
    </row>
    <row r="983" spans="1:3" x14ac:dyDescent="0.15">
      <c r="A983">
        <v>2145</v>
      </c>
      <c r="B983" t="s">
        <v>16</v>
      </c>
      <c r="C983">
        <v>475</v>
      </c>
    </row>
    <row r="984" spans="1:3" x14ac:dyDescent="0.15">
      <c r="A984">
        <v>2146</v>
      </c>
      <c r="B984" t="s">
        <v>16</v>
      </c>
      <c r="C984">
        <v>535</v>
      </c>
    </row>
    <row r="985" spans="1:3" x14ac:dyDescent="0.15">
      <c r="A985">
        <v>2147</v>
      </c>
      <c r="B985" t="s">
        <v>71</v>
      </c>
      <c r="C985">
        <v>1035</v>
      </c>
    </row>
    <row r="986" spans="1:3" x14ac:dyDescent="0.15">
      <c r="A986">
        <v>2148</v>
      </c>
      <c r="B986" t="s">
        <v>71</v>
      </c>
      <c r="C986">
        <v>1035</v>
      </c>
    </row>
    <row r="987" spans="1:3" x14ac:dyDescent="0.15">
      <c r="A987">
        <v>2150</v>
      </c>
      <c r="B987" t="s">
        <v>71</v>
      </c>
      <c r="C987">
        <v>635</v>
      </c>
    </row>
    <row r="988" spans="1:3" x14ac:dyDescent="0.15">
      <c r="A988">
        <v>2152</v>
      </c>
      <c r="B988" t="s">
        <v>16</v>
      </c>
      <c r="C988">
        <v>535</v>
      </c>
    </row>
    <row r="989" spans="1:3" x14ac:dyDescent="0.15">
      <c r="A989">
        <v>2153</v>
      </c>
      <c r="B989" t="s">
        <v>71</v>
      </c>
      <c r="C989">
        <v>535</v>
      </c>
    </row>
    <row r="990" spans="1:3" x14ac:dyDescent="0.15">
      <c r="A990">
        <v>2154</v>
      </c>
      <c r="B990" t="s">
        <v>71</v>
      </c>
      <c r="C990">
        <v>146</v>
      </c>
    </row>
    <row r="991" spans="1:3" x14ac:dyDescent="0.15">
      <c r="A991">
        <v>2155</v>
      </c>
      <c r="B991" t="s">
        <v>71</v>
      </c>
      <c r="C991">
        <v>0</v>
      </c>
    </row>
    <row r="992" spans="1:3" x14ac:dyDescent="0.15">
      <c r="A992">
        <v>2156</v>
      </c>
      <c r="B992" t="s">
        <v>16</v>
      </c>
      <c r="C992">
        <v>625</v>
      </c>
    </row>
    <row r="993" spans="1:3" x14ac:dyDescent="0.15">
      <c r="A993">
        <v>2158</v>
      </c>
      <c r="B993" t="s">
        <v>71</v>
      </c>
      <c r="C993">
        <v>146</v>
      </c>
    </row>
    <row r="994" spans="1:3" x14ac:dyDescent="0.15">
      <c r="A994">
        <v>2159</v>
      </c>
      <c r="B994" t="s">
        <v>71</v>
      </c>
      <c r="C994">
        <v>5000</v>
      </c>
    </row>
    <row r="995" spans="1:3" x14ac:dyDescent="0.15">
      <c r="A995">
        <v>2160</v>
      </c>
      <c r="B995" t="s">
        <v>71</v>
      </c>
      <c r="C995">
        <v>475</v>
      </c>
    </row>
    <row r="996" spans="1:3" x14ac:dyDescent="0.15">
      <c r="A996">
        <v>2161</v>
      </c>
      <c r="B996" t="s">
        <v>16</v>
      </c>
      <c r="C996">
        <v>575</v>
      </c>
    </row>
    <row r="997" spans="1:3" x14ac:dyDescent="0.15">
      <c r="A997">
        <v>2164</v>
      </c>
      <c r="B997" t="s">
        <v>71</v>
      </c>
      <c r="C997">
        <v>1335</v>
      </c>
    </row>
    <row r="998" spans="1:3" x14ac:dyDescent="0.15">
      <c r="A998">
        <v>2165</v>
      </c>
      <c r="B998" t="s">
        <v>71</v>
      </c>
      <c r="C998">
        <v>635</v>
      </c>
    </row>
    <row r="999" spans="1:3" x14ac:dyDescent="0.15">
      <c r="A999">
        <v>2166</v>
      </c>
      <c r="B999" t="s">
        <v>54</v>
      </c>
      <c r="C999">
        <v>270</v>
      </c>
    </row>
    <row r="1000" spans="1:3" x14ac:dyDescent="0.15">
      <c r="A1000">
        <v>2167</v>
      </c>
      <c r="B1000" t="s">
        <v>67</v>
      </c>
      <c r="C1000">
        <v>166</v>
      </c>
    </row>
    <row r="1001" spans="1:3" x14ac:dyDescent="0.15">
      <c r="A1001">
        <v>2168</v>
      </c>
      <c r="B1001" t="s">
        <v>71</v>
      </c>
      <c r="C1001">
        <v>720</v>
      </c>
    </row>
    <row r="1002" spans="1:3" x14ac:dyDescent="0.15">
      <c r="A1002">
        <v>2169</v>
      </c>
      <c r="B1002" t="s">
        <v>16</v>
      </c>
      <c r="C1002">
        <v>535</v>
      </c>
    </row>
    <row r="1003" spans="1:3" x14ac:dyDescent="0.15">
      <c r="A1003">
        <v>2170</v>
      </c>
      <c r="B1003" t="s">
        <v>71</v>
      </c>
      <c r="C1003">
        <v>800</v>
      </c>
    </row>
    <row r="1004" spans="1:3" x14ac:dyDescent="0.15">
      <c r="A1004">
        <v>2172</v>
      </c>
      <c r="B1004" t="s">
        <v>71</v>
      </c>
      <c r="C1004">
        <v>475</v>
      </c>
    </row>
    <row r="1005" spans="1:3" x14ac:dyDescent="0.15">
      <c r="A1005">
        <v>2174</v>
      </c>
      <c r="B1005" t="s">
        <v>71</v>
      </c>
      <c r="C1005">
        <v>635</v>
      </c>
    </row>
    <row r="1006" spans="1:3" x14ac:dyDescent="0.15">
      <c r="A1006">
        <v>2175</v>
      </c>
      <c r="B1006" t="s">
        <v>71</v>
      </c>
      <c r="C1006">
        <v>575</v>
      </c>
    </row>
    <row r="1007" spans="1:3" x14ac:dyDescent="0.15">
      <c r="A1007">
        <v>2176</v>
      </c>
      <c r="B1007" t="s">
        <v>71</v>
      </c>
      <c r="C1007">
        <v>475</v>
      </c>
    </row>
    <row r="1008" spans="1:3" x14ac:dyDescent="0.15">
      <c r="A1008">
        <v>2177</v>
      </c>
      <c r="B1008" t="s">
        <v>71</v>
      </c>
      <c r="C1008">
        <v>1000</v>
      </c>
    </row>
    <row r="1009" spans="1:3" x14ac:dyDescent="0.15">
      <c r="A1009">
        <v>2178</v>
      </c>
      <c r="B1009" t="s">
        <v>71</v>
      </c>
      <c r="C1009">
        <v>1235</v>
      </c>
    </row>
    <row r="1010" spans="1:3" x14ac:dyDescent="0.15">
      <c r="A1010">
        <v>2179</v>
      </c>
      <c r="B1010" t="s">
        <v>71</v>
      </c>
      <c r="C1010">
        <v>250</v>
      </c>
    </row>
    <row r="1011" spans="1:3" x14ac:dyDescent="0.15">
      <c r="A1011">
        <v>2180</v>
      </c>
      <c r="B1011" t="s">
        <v>71</v>
      </c>
      <c r="C1011">
        <v>635</v>
      </c>
    </row>
    <row r="1012" spans="1:3" x14ac:dyDescent="0.15">
      <c r="A1012">
        <v>2181</v>
      </c>
      <c r="B1012" t="s">
        <v>16</v>
      </c>
      <c r="C1012">
        <v>58</v>
      </c>
    </row>
    <row r="1013" spans="1:3" x14ac:dyDescent="0.15">
      <c r="A1013">
        <v>2182</v>
      </c>
      <c r="B1013" t="s">
        <v>67</v>
      </c>
      <c r="C1013">
        <v>166</v>
      </c>
    </row>
    <row r="1014" spans="1:3" x14ac:dyDescent="0.15">
      <c r="A1014">
        <v>2183</v>
      </c>
      <c r="B1014" t="s">
        <v>71</v>
      </c>
      <c r="C1014">
        <v>146</v>
      </c>
    </row>
    <row r="1015" spans="1:3" x14ac:dyDescent="0.15">
      <c r="A1015">
        <v>2184</v>
      </c>
      <c r="B1015" t="s">
        <v>54</v>
      </c>
      <c r="C1015">
        <v>475</v>
      </c>
    </row>
    <row r="1016" spans="1:3" x14ac:dyDescent="0.15">
      <c r="A1016">
        <v>2185</v>
      </c>
      <c r="B1016" t="s">
        <v>67</v>
      </c>
      <c r="C1016">
        <v>146</v>
      </c>
    </row>
    <row r="1017" spans="1:3" x14ac:dyDescent="0.15">
      <c r="A1017">
        <v>2187</v>
      </c>
      <c r="B1017" t="s">
        <v>16</v>
      </c>
      <c r="C1017">
        <v>475</v>
      </c>
    </row>
    <row r="1018" spans="1:3" x14ac:dyDescent="0.15">
      <c r="A1018">
        <v>2188</v>
      </c>
      <c r="B1018" t="s">
        <v>71</v>
      </c>
      <c r="C1018">
        <v>535</v>
      </c>
    </row>
    <row r="1019" spans="1:3" x14ac:dyDescent="0.15">
      <c r="A1019">
        <v>2189</v>
      </c>
      <c r="B1019" t="s">
        <v>16</v>
      </c>
      <c r="C1019">
        <v>475</v>
      </c>
    </row>
    <row r="1020" spans="1:3" x14ac:dyDescent="0.15">
      <c r="A1020">
        <v>2190</v>
      </c>
      <c r="B1020" t="s">
        <v>49</v>
      </c>
      <c r="C1020">
        <v>370</v>
      </c>
    </row>
    <row r="1021" spans="1:3" x14ac:dyDescent="0.15">
      <c r="A1021">
        <v>2191</v>
      </c>
      <c r="B1021" t="s">
        <v>16</v>
      </c>
      <c r="C1021">
        <v>0</v>
      </c>
    </row>
    <row r="1022" spans="1:3" x14ac:dyDescent="0.15">
      <c r="A1022">
        <v>2192</v>
      </c>
      <c r="B1022" t="s">
        <v>71</v>
      </c>
      <c r="C1022">
        <v>1335</v>
      </c>
    </row>
    <row r="1023" spans="1:3" x14ac:dyDescent="0.15">
      <c r="A1023">
        <v>2193</v>
      </c>
      <c r="B1023" t="s">
        <v>71</v>
      </c>
      <c r="C1023">
        <v>166</v>
      </c>
    </row>
    <row r="1024" spans="1:3" x14ac:dyDescent="0.15">
      <c r="A1024">
        <v>2194</v>
      </c>
      <c r="B1024" t="s">
        <v>71</v>
      </c>
      <c r="C1024">
        <v>29</v>
      </c>
    </row>
    <row r="1025" spans="1:3" x14ac:dyDescent="0.15">
      <c r="A1025">
        <v>2195</v>
      </c>
      <c r="B1025" t="s">
        <v>71</v>
      </c>
      <c r="C1025">
        <v>535</v>
      </c>
    </row>
    <row r="1026" spans="1:3" x14ac:dyDescent="0.15">
      <c r="A1026">
        <v>2198</v>
      </c>
      <c r="B1026" t="s">
        <v>71</v>
      </c>
      <c r="C1026">
        <v>0</v>
      </c>
    </row>
    <row r="1027" spans="1:3" x14ac:dyDescent="0.15">
      <c r="A1027">
        <v>2199</v>
      </c>
      <c r="B1027" t="s">
        <v>71</v>
      </c>
      <c r="C1027">
        <v>535</v>
      </c>
    </row>
    <row r="1028" spans="1:3" x14ac:dyDescent="0.15">
      <c r="A1028">
        <v>2200</v>
      </c>
      <c r="B1028" t="s">
        <v>16</v>
      </c>
      <c r="C1028">
        <v>0</v>
      </c>
    </row>
    <row r="1029" spans="1:3" x14ac:dyDescent="0.15">
      <c r="A1029">
        <v>2201</v>
      </c>
      <c r="B1029" t="s">
        <v>71</v>
      </c>
      <c r="C1029">
        <v>575</v>
      </c>
    </row>
    <row r="1030" spans="1:3" x14ac:dyDescent="0.15">
      <c r="A1030">
        <v>2202</v>
      </c>
      <c r="B1030" t="s">
        <v>71</v>
      </c>
      <c r="C1030">
        <v>535</v>
      </c>
    </row>
    <row r="1031" spans="1:3" x14ac:dyDescent="0.15">
      <c r="A1031">
        <v>2203</v>
      </c>
      <c r="B1031" t="s">
        <v>16</v>
      </c>
      <c r="C1031">
        <v>535</v>
      </c>
    </row>
    <row r="1032" spans="1:3" x14ac:dyDescent="0.15">
      <c r="A1032">
        <v>2204</v>
      </c>
      <c r="B1032" t="s">
        <v>71</v>
      </c>
      <c r="C1032">
        <v>635</v>
      </c>
    </row>
    <row r="1033" spans="1:3" x14ac:dyDescent="0.15">
      <c r="A1033">
        <v>2205</v>
      </c>
      <c r="B1033" t="s">
        <v>71</v>
      </c>
      <c r="C1033">
        <v>475</v>
      </c>
    </row>
    <row r="1034" spans="1:3" x14ac:dyDescent="0.15">
      <c r="A1034">
        <v>2206</v>
      </c>
      <c r="B1034" t="s">
        <v>16</v>
      </c>
      <c r="C1034">
        <v>535</v>
      </c>
    </row>
    <row r="1035" spans="1:3" x14ac:dyDescent="0.15">
      <c r="A1035">
        <v>2207</v>
      </c>
      <c r="B1035" t="s">
        <v>16</v>
      </c>
      <c r="C1035">
        <v>475</v>
      </c>
    </row>
    <row r="1036" spans="1:3" x14ac:dyDescent="0.15">
      <c r="A1036">
        <v>2208</v>
      </c>
      <c r="B1036" t="s">
        <v>71</v>
      </c>
      <c r="C1036">
        <v>535</v>
      </c>
    </row>
    <row r="1037" spans="1:3" x14ac:dyDescent="0.15">
      <c r="A1037">
        <v>2209</v>
      </c>
      <c r="B1037" t="s">
        <v>71</v>
      </c>
      <c r="C1037">
        <v>535</v>
      </c>
    </row>
    <row r="1038" spans="1:3" x14ac:dyDescent="0.15">
      <c r="A1038">
        <v>2210</v>
      </c>
      <c r="B1038" t="s">
        <v>71</v>
      </c>
      <c r="C1038">
        <v>635</v>
      </c>
    </row>
    <row r="1039" spans="1:3" x14ac:dyDescent="0.15">
      <c r="A1039">
        <v>2211</v>
      </c>
      <c r="B1039" t="s">
        <v>71</v>
      </c>
      <c r="C1039">
        <v>1275</v>
      </c>
    </row>
    <row r="1040" spans="1:3" x14ac:dyDescent="0.15">
      <c r="A1040">
        <v>2212</v>
      </c>
      <c r="B1040" t="s">
        <v>63</v>
      </c>
      <c r="C1040">
        <v>635</v>
      </c>
    </row>
    <row r="1041" spans="1:3" x14ac:dyDescent="0.15">
      <c r="A1041">
        <v>2214</v>
      </c>
      <c r="B1041" t="s">
        <v>16</v>
      </c>
      <c r="C1041">
        <v>685</v>
      </c>
    </row>
    <row r="1042" spans="1:3" x14ac:dyDescent="0.15">
      <c r="A1042">
        <v>2215</v>
      </c>
      <c r="B1042" t="s">
        <v>16</v>
      </c>
      <c r="C1042">
        <v>635</v>
      </c>
    </row>
    <row r="1043" spans="1:3" x14ac:dyDescent="0.15">
      <c r="A1043">
        <v>2216</v>
      </c>
      <c r="B1043" t="s">
        <v>16</v>
      </c>
      <c r="C1043">
        <v>535</v>
      </c>
    </row>
    <row r="1044" spans="1:3" x14ac:dyDescent="0.15">
      <c r="A1044">
        <v>2217</v>
      </c>
      <c r="B1044" t="s">
        <v>16</v>
      </c>
      <c r="C1044">
        <v>535</v>
      </c>
    </row>
    <row r="1045" spans="1:3" x14ac:dyDescent="0.15">
      <c r="A1045">
        <v>2218</v>
      </c>
      <c r="B1045" t="s">
        <v>71</v>
      </c>
      <c r="C1045">
        <v>0</v>
      </c>
    </row>
    <row r="1046" spans="1:3" x14ac:dyDescent="0.15">
      <c r="A1046">
        <v>2219</v>
      </c>
      <c r="B1046" t="s">
        <v>16</v>
      </c>
      <c r="C1046">
        <v>475</v>
      </c>
    </row>
    <row r="1047" spans="1:3" x14ac:dyDescent="0.15">
      <c r="A1047">
        <v>2221</v>
      </c>
      <c r="B1047" t="s">
        <v>71</v>
      </c>
      <c r="C1047">
        <v>2500</v>
      </c>
    </row>
    <row r="1048" spans="1:3" x14ac:dyDescent="0.15">
      <c r="A1048">
        <v>2222</v>
      </c>
      <c r="B1048" t="s">
        <v>71</v>
      </c>
      <c r="C1048">
        <v>635</v>
      </c>
    </row>
    <row r="1049" spans="1:3" x14ac:dyDescent="0.15">
      <c r="A1049">
        <v>2223</v>
      </c>
      <c r="B1049" t="s">
        <v>71</v>
      </c>
      <c r="C1049">
        <v>625</v>
      </c>
    </row>
    <row r="1050" spans="1:3" x14ac:dyDescent="0.15">
      <c r="A1050">
        <v>2224</v>
      </c>
      <c r="B1050" t="s">
        <v>16</v>
      </c>
      <c r="C1050">
        <v>1035</v>
      </c>
    </row>
    <row r="1051" spans="1:3" x14ac:dyDescent="0.15">
      <c r="A1051">
        <v>2225</v>
      </c>
      <c r="B1051" t="s">
        <v>71</v>
      </c>
      <c r="C1051">
        <v>0</v>
      </c>
    </row>
    <row r="1052" spans="1:3" x14ac:dyDescent="0.15">
      <c r="A1052">
        <v>2226</v>
      </c>
      <c r="B1052" t="s">
        <v>71</v>
      </c>
      <c r="C1052">
        <v>0</v>
      </c>
    </row>
    <row r="1053" spans="1:3" x14ac:dyDescent="0.15">
      <c r="A1053">
        <v>2227</v>
      </c>
      <c r="B1053" t="s">
        <v>49</v>
      </c>
      <c r="C1053">
        <v>270</v>
      </c>
    </row>
    <row r="1054" spans="1:3" x14ac:dyDescent="0.15">
      <c r="A1054">
        <v>2229</v>
      </c>
      <c r="B1054" t="s">
        <v>16</v>
      </c>
      <c r="C1054">
        <v>116</v>
      </c>
    </row>
    <row r="1055" spans="1:3" x14ac:dyDescent="0.15">
      <c r="A1055">
        <v>2230</v>
      </c>
      <c r="B1055" t="s">
        <v>16</v>
      </c>
      <c r="C1055">
        <v>535</v>
      </c>
    </row>
    <row r="1056" spans="1:3" x14ac:dyDescent="0.15">
      <c r="A1056">
        <v>2231</v>
      </c>
      <c r="B1056" t="s">
        <v>16</v>
      </c>
      <c r="C1056">
        <v>535</v>
      </c>
    </row>
    <row r="1057" spans="1:3" x14ac:dyDescent="0.15">
      <c r="A1057">
        <v>2232</v>
      </c>
      <c r="B1057" t="s">
        <v>63</v>
      </c>
      <c r="C1057">
        <v>535</v>
      </c>
    </row>
    <row r="1058" spans="1:3" x14ac:dyDescent="0.15">
      <c r="A1058">
        <v>2233</v>
      </c>
      <c r="B1058" t="s">
        <v>71</v>
      </c>
      <c r="C1058">
        <v>0</v>
      </c>
    </row>
    <row r="1059" spans="1:3" x14ac:dyDescent="0.15">
      <c r="A1059">
        <v>2234</v>
      </c>
      <c r="B1059" t="s">
        <v>16</v>
      </c>
      <c r="C1059">
        <v>0</v>
      </c>
    </row>
    <row r="1060" spans="1:3" x14ac:dyDescent="0.15">
      <c r="A1060">
        <v>2235</v>
      </c>
      <c r="B1060" t="s">
        <v>71</v>
      </c>
      <c r="C1060">
        <v>535</v>
      </c>
    </row>
    <row r="1061" spans="1:3" x14ac:dyDescent="0.15">
      <c r="A1061">
        <v>2236</v>
      </c>
      <c r="B1061" t="s">
        <v>71</v>
      </c>
      <c r="C1061">
        <v>650</v>
      </c>
    </row>
    <row r="1062" spans="1:3" x14ac:dyDescent="0.15">
      <c r="A1062">
        <v>2237</v>
      </c>
      <c r="B1062" t="s">
        <v>71</v>
      </c>
      <c r="C1062">
        <v>2500</v>
      </c>
    </row>
    <row r="1063" spans="1:3" x14ac:dyDescent="0.15">
      <c r="A1063">
        <v>2238</v>
      </c>
      <c r="B1063" t="s">
        <v>71</v>
      </c>
      <c r="C1063">
        <v>1335</v>
      </c>
    </row>
    <row r="1064" spans="1:3" x14ac:dyDescent="0.15">
      <c r="A1064">
        <v>2239</v>
      </c>
      <c r="B1064" t="s">
        <v>71</v>
      </c>
      <c r="C1064">
        <v>370</v>
      </c>
    </row>
    <row r="1065" spans="1:3" x14ac:dyDescent="0.15">
      <c r="A1065">
        <v>2240</v>
      </c>
      <c r="B1065" t="s">
        <v>16</v>
      </c>
      <c r="C1065">
        <v>0</v>
      </c>
    </row>
    <row r="1066" spans="1:3" x14ac:dyDescent="0.15">
      <c r="A1066">
        <v>2242</v>
      </c>
      <c r="B1066" t="s">
        <v>67</v>
      </c>
      <c r="C1066">
        <v>535</v>
      </c>
    </row>
    <row r="1067" spans="1:3" x14ac:dyDescent="0.15">
      <c r="A1067">
        <v>2249</v>
      </c>
      <c r="B1067" t="s">
        <v>63</v>
      </c>
      <c r="C1067">
        <v>635</v>
      </c>
    </row>
    <row r="1068" spans="1:3" x14ac:dyDescent="0.15">
      <c r="A1068">
        <v>2252</v>
      </c>
      <c r="B1068" t="s">
        <v>71</v>
      </c>
      <c r="C1068">
        <v>0</v>
      </c>
    </row>
    <row r="1069" spans="1:3" x14ac:dyDescent="0.15">
      <c r="A1069">
        <v>2254</v>
      </c>
      <c r="B1069" t="s">
        <v>71</v>
      </c>
      <c r="C1069">
        <v>475</v>
      </c>
    </row>
    <row r="1070" spans="1:3" x14ac:dyDescent="0.15">
      <c r="A1070">
        <v>2255</v>
      </c>
      <c r="B1070" t="s">
        <v>71</v>
      </c>
      <c r="C1070">
        <v>635</v>
      </c>
    </row>
    <row r="1071" spans="1:3" x14ac:dyDescent="0.15">
      <c r="A1071">
        <v>2258</v>
      </c>
      <c r="B1071" t="s">
        <v>71</v>
      </c>
      <c r="C1071">
        <v>535</v>
      </c>
    </row>
    <row r="1072" spans="1:3" x14ac:dyDescent="0.15">
      <c r="A1072">
        <v>2259</v>
      </c>
      <c r="B1072" t="s">
        <v>71</v>
      </c>
      <c r="C1072">
        <v>0</v>
      </c>
    </row>
    <row r="1073" spans="1:3" x14ac:dyDescent="0.15">
      <c r="A1073">
        <v>2261</v>
      </c>
      <c r="B1073" t="s">
        <v>16</v>
      </c>
      <c r="C1073">
        <v>535</v>
      </c>
    </row>
    <row r="1074" spans="1:3" x14ac:dyDescent="0.15">
      <c r="A1074">
        <v>2262</v>
      </c>
      <c r="B1074" t="s">
        <v>71</v>
      </c>
      <c r="C1074">
        <v>575</v>
      </c>
    </row>
    <row r="1075" spans="1:3" x14ac:dyDescent="0.15">
      <c r="A1075">
        <v>2263</v>
      </c>
      <c r="B1075" t="s">
        <v>71</v>
      </c>
      <c r="C1075">
        <v>975</v>
      </c>
    </row>
    <row r="1076" spans="1:3" x14ac:dyDescent="0.15">
      <c r="A1076">
        <v>2264</v>
      </c>
      <c r="B1076" t="s">
        <v>67</v>
      </c>
      <c r="C1076">
        <v>195</v>
      </c>
    </row>
    <row r="1077" spans="1:3" x14ac:dyDescent="0.15">
      <c r="A1077">
        <v>2266</v>
      </c>
      <c r="B1077" t="s">
        <v>16</v>
      </c>
      <c r="C1077">
        <v>535</v>
      </c>
    </row>
    <row r="1078" spans="1:3" x14ac:dyDescent="0.15">
      <c r="A1078">
        <v>2267</v>
      </c>
      <c r="B1078" t="s">
        <v>71</v>
      </c>
      <c r="C1078">
        <v>0</v>
      </c>
    </row>
    <row r="1079" spans="1:3" x14ac:dyDescent="0.15">
      <c r="A1079">
        <v>2269</v>
      </c>
      <c r="B1079" t="s">
        <v>71</v>
      </c>
      <c r="C1079">
        <v>635</v>
      </c>
    </row>
    <row r="1080" spans="1:3" x14ac:dyDescent="0.15">
      <c r="A1080">
        <v>2270</v>
      </c>
      <c r="B1080" t="s">
        <v>63</v>
      </c>
      <c r="C1080">
        <v>1635</v>
      </c>
    </row>
    <row r="1081" spans="1:3" x14ac:dyDescent="0.15">
      <c r="A1081">
        <v>2272</v>
      </c>
      <c r="B1081" t="s">
        <v>16</v>
      </c>
      <c r="C1081">
        <v>475</v>
      </c>
    </row>
    <row r="1082" spans="1:3" x14ac:dyDescent="0.15">
      <c r="A1082">
        <v>2273</v>
      </c>
      <c r="B1082" t="s">
        <v>67</v>
      </c>
      <c r="C1082">
        <v>535</v>
      </c>
    </row>
    <row r="1083" spans="1:3" x14ac:dyDescent="0.15">
      <c r="A1083">
        <v>2274</v>
      </c>
      <c r="B1083" t="s">
        <v>71</v>
      </c>
      <c r="C1083">
        <v>835</v>
      </c>
    </row>
    <row r="1084" spans="1:3" x14ac:dyDescent="0.15">
      <c r="A1084">
        <v>2276</v>
      </c>
      <c r="B1084" t="s">
        <v>71</v>
      </c>
      <c r="C1084">
        <v>535</v>
      </c>
    </row>
    <row r="1085" spans="1:3" x14ac:dyDescent="0.15">
      <c r="A1085">
        <v>2277</v>
      </c>
      <c r="B1085" t="s">
        <v>71</v>
      </c>
      <c r="C1085">
        <v>0</v>
      </c>
    </row>
    <row r="1086" spans="1:3" x14ac:dyDescent="0.15">
      <c r="A1086">
        <v>2278</v>
      </c>
      <c r="B1086" t="s">
        <v>71</v>
      </c>
      <c r="C1086">
        <v>475</v>
      </c>
    </row>
    <row r="1087" spans="1:3" x14ac:dyDescent="0.15">
      <c r="A1087">
        <v>2279</v>
      </c>
      <c r="B1087" t="s">
        <v>71</v>
      </c>
      <c r="C1087">
        <v>0</v>
      </c>
    </row>
    <row r="1088" spans="1:3" x14ac:dyDescent="0.15">
      <c r="A1088">
        <v>2280</v>
      </c>
      <c r="B1088" t="s">
        <v>71</v>
      </c>
      <c r="C1088">
        <v>635</v>
      </c>
    </row>
    <row r="1089" spans="1:3" x14ac:dyDescent="0.15">
      <c r="A1089">
        <v>2281</v>
      </c>
      <c r="B1089" t="s">
        <v>71</v>
      </c>
      <c r="C1089">
        <v>635</v>
      </c>
    </row>
    <row r="1090" spans="1:3" x14ac:dyDescent="0.15">
      <c r="A1090">
        <v>2282</v>
      </c>
      <c r="B1090" t="s">
        <v>16</v>
      </c>
      <c r="C1090">
        <v>0</v>
      </c>
    </row>
    <row r="1091" spans="1:3" x14ac:dyDescent="0.15">
      <c r="A1091">
        <v>2283</v>
      </c>
      <c r="B1091" t="s">
        <v>54</v>
      </c>
      <c r="C1091">
        <v>0</v>
      </c>
    </row>
    <row r="1092" spans="1:3" x14ac:dyDescent="0.15">
      <c r="A1092">
        <v>2284</v>
      </c>
      <c r="B1092" t="s">
        <v>71</v>
      </c>
      <c r="C1092">
        <v>625</v>
      </c>
    </row>
    <row r="1093" spans="1:3" x14ac:dyDescent="0.15">
      <c r="A1093">
        <v>2286</v>
      </c>
      <c r="B1093" t="s">
        <v>71</v>
      </c>
      <c r="C1093">
        <v>535</v>
      </c>
    </row>
    <row r="1094" spans="1:3" x14ac:dyDescent="0.15">
      <c r="A1094">
        <v>2287</v>
      </c>
      <c r="B1094" t="s">
        <v>16</v>
      </c>
      <c r="C1094">
        <v>475</v>
      </c>
    </row>
    <row r="1095" spans="1:3" x14ac:dyDescent="0.15">
      <c r="A1095">
        <v>2288</v>
      </c>
      <c r="B1095" t="s">
        <v>16</v>
      </c>
      <c r="C1095">
        <v>475</v>
      </c>
    </row>
    <row r="1096" spans="1:3" x14ac:dyDescent="0.15">
      <c r="A1096">
        <v>2292</v>
      </c>
      <c r="B1096" t="s">
        <v>16</v>
      </c>
      <c r="C1096">
        <v>635</v>
      </c>
    </row>
    <row r="1097" spans="1:3" x14ac:dyDescent="0.15">
      <c r="A1097">
        <v>2293</v>
      </c>
      <c r="B1097" t="s">
        <v>16</v>
      </c>
      <c r="C1097">
        <v>535</v>
      </c>
    </row>
    <row r="1098" spans="1:3" x14ac:dyDescent="0.15">
      <c r="A1098">
        <v>2294</v>
      </c>
      <c r="B1098" t="s">
        <v>16</v>
      </c>
      <c r="C1098">
        <v>535</v>
      </c>
    </row>
    <row r="1099" spans="1:3" x14ac:dyDescent="0.15">
      <c r="A1099">
        <v>2295</v>
      </c>
      <c r="B1099" t="s">
        <v>71</v>
      </c>
      <c r="C1099">
        <v>1035</v>
      </c>
    </row>
    <row r="1100" spans="1:3" x14ac:dyDescent="0.15">
      <c r="A1100">
        <v>2296</v>
      </c>
      <c r="B1100" t="s">
        <v>71</v>
      </c>
      <c r="C1100">
        <v>575</v>
      </c>
    </row>
    <row r="1101" spans="1:3" x14ac:dyDescent="0.15">
      <c r="A1101">
        <v>2298</v>
      </c>
      <c r="B1101" t="s">
        <v>54</v>
      </c>
      <c r="C1101">
        <v>593</v>
      </c>
    </row>
    <row r="1102" spans="1:3" x14ac:dyDescent="0.15">
      <c r="A1102">
        <v>2300</v>
      </c>
      <c r="B1102" t="s">
        <v>67</v>
      </c>
      <c r="C1102">
        <v>535</v>
      </c>
    </row>
    <row r="1103" spans="1:3" x14ac:dyDescent="0.15">
      <c r="A1103">
        <v>2301</v>
      </c>
      <c r="B1103" t="s">
        <v>54</v>
      </c>
      <c r="C1103">
        <v>270</v>
      </c>
    </row>
    <row r="1104" spans="1:3" x14ac:dyDescent="0.15">
      <c r="A1104">
        <v>2304</v>
      </c>
      <c r="B1104" t="s">
        <v>71</v>
      </c>
      <c r="C1104">
        <v>1035</v>
      </c>
    </row>
    <row r="1105" spans="1:3" x14ac:dyDescent="0.15">
      <c r="A1105">
        <v>2305</v>
      </c>
      <c r="B1105" t="s">
        <v>71</v>
      </c>
      <c r="C1105">
        <v>475</v>
      </c>
    </row>
    <row r="1106" spans="1:3" x14ac:dyDescent="0.15">
      <c r="A1106">
        <v>2309</v>
      </c>
      <c r="B1106" t="s">
        <v>16</v>
      </c>
      <c r="C1106">
        <v>575</v>
      </c>
    </row>
    <row r="1107" spans="1:3" x14ac:dyDescent="0.15">
      <c r="A1107">
        <v>2310</v>
      </c>
      <c r="B1107" t="s">
        <v>49</v>
      </c>
      <c r="C1107">
        <v>535</v>
      </c>
    </row>
    <row r="1108" spans="1:3" x14ac:dyDescent="0.15">
      <c r="A1108">
        <v>2311</v>
      </c>
      <c r="B1108" t="s">
        <v>16</v>
      </c>
      <c r="C1108">
        <v>475</v>
      </c>
    </row>
    <row r="1109" spans="1:3" x14ac:dyDescent="0.15">
      <c r="A1109">
        <v>2312</v>
      </c>
      <c r="B1109" t="s">
        <v>71</v>
      </c>
      <c r="C1109">
        <v>475</v>
      </c>
    </row>
    <row r="1110" spans="1:3" x14ac:dyDescent="0.15">
      <c r="A1110">
        <v>2314</v>
      </c>
      <c r="B1110" t="s">
        <v>16</v>
      </c>
      <c r="C1110">
        <v>0</v>
      </c>
    </row>
    <row r="1111" spans="1:3" x14ac:dyDescent="0.15">
      <c r="A1111">
        <v>2315</v>
      </c>
      <c r="B1111" t="s">
        <v>16</v>
      </c>
      <c r="C1111">
        <v>635</v>
      </c>
    </row>
    <row r="1112" spans="1:3" x14ac:dyDescent="0.15">
      <c r="A1112">
        <v>2316</v>
      </c>
      <c r="B1112" t="s">
        <v>16</v>
      </c>
      <c r="C1112">
        <v>475</v>
      </c>
    </row>
    <row r="1113" spans="1:3" x14ac:dyDescent="0.15">
      <c r="A1113">
        <v>2317</v>
      </c>
      <c r="B1113" t="s">
        <v>49</v>
      </c>
      <c r="C1113">
        <v>535</v>
      </c>
    </row>
    <row r="1114" spans="1:3" x14ac:dyDescent="0.15">
      <c r="A1114">
        <v>2318</v>
      </c>
      <c r="B1114" t="s">
        <v>71</v>
      </c>
      <c r="C1114">
        <v>575</v>
      </c>
    </row>
    <row r="1115" spans="1:3" x14ac:dyDescent="0.15">
      <c r="A1115">
        <v>2321</v>
      </c>
      <c r="B1115" t="s">
        <v>71</v>
      </c>
      <c r="C1115">
        <v>1275</v>
      </c>
    </row>
    <row r="1116" spans="1:3" x14ac:dyDescent="0.15">
      <c r="A1116">
        <v>2322</v>
      </c>
      <c r="B1116" t="s">
        <v>63</v>
      </c>
      <c r="C1116">
        <v>475</v>
      </c>
    </row>
    <row r="1117" spans="1:3" x14ac:dyDescent="0.15">
      <c r="A1117">
        <v>2323</v>
      </c>
      <c r="B1117" t="s">
        <v>16</v>
      </c>
      <c r="C1117">
        <v>535</v>
      </c>
    </row>
    <row r="1118" spans="1:3" x14ac:dyDescent="0.15">
      <c r="A1118">
        <v>2325</v>
      </c>
      <c r="B1118" t="s">
        <v>16</v>
      </c>
      <c r="C1118">
        <v>535</v>
      </c>
    </row>
    <row r="1119" spans="1:3" x14ac:dyDescent="0.15">
      <c r="A1119">
        <v>2326</v>
      </c>
      <c r="B1119" t="s">
        <v>16</v>
      </c>
      <c r="C1119">
        <v>535</v>
      </c>
    </row>
    <row r="1120" spans="1:3" x14ac:dyDescent="0.15">
      <c r="A1120">
        <v>2327</v>
      </c>
      <c r="B1120" t="s">
        <v>49</v>
      </c>
      <c r="C1120">
        <v>535</v>
      </c>
    </row>
    <row r="1121" spans="1:3" x14ac:dyDescent="0.15">
      <c r="A1121">
        <v>2328</v>
      </c>
      <c r="B1121" t="s">
        <v>54</v>
      </c>
      <c r="C1121">
        <v>270</v>
      </c>
    </row>
    <row r="1122" spans="1:3" x14ac:dyDescent="0.15">
      <c r="A1122">
        <v>2329</v>
      </c>
      <c r="B1122" t="s">
        <v>71</v>
      </c>
      <c r="C1122">
        <v>535</v>
      </c>
    </row>
    <row r="1123" spans="1:3" x14ac:dyDescent="0.15">
      <c r="A1123">
        <v>2330</v>
      </c>
      <c r="B1123" t="s">
        <v>16</v>
      </c>
      <c r="C1123">
        <v>475</v>
      </c>
    </row>
    <row r="1124" spans="1:3" x14ac:dyDescent="0.15">
      <c r="A1124">
        <v>2332</v>
      </c>
      <c r="B1124" t="s">
        <v>67</v>
      </c>
      <c r="C1124">
        <v>535</v>
      </c>
    </row>
    <row r="1125" spans="1:3" x14ac:dyDescent="0.15">
      <c r="A1125">
        <v>2336</v>
      </c>
      <c r="B1125" t="s">
        <v>71</v>
      </c>
      <c r="C1125">
        <v>0</v>
      </c>
    </row>
    <row r="1126" spans="1:3" x14ac:dyDescent="0.15">
      <c r="A1126">
        <v>2339</v>
      </c>
      <c r="B1126" t="s">
        <v>16</v>
      </c>
      <c r="C1126">
        <v>635</v>
      </c>
    </row>
    <row r="1127" spans="1:3" x14ac:dyDescent="0.15">
      <c r="A1127">
        <v>2340</v>
      </c>
      <c r="B1127" t="s">
        <v>71</v>
      </c>
      <c r="C1127">
        <v>635</v>
      </c>
    </row>
    <row r="1128" spans="1:3" x14ac:dyDescent="0.15">
      <c r="A1128">
        <v>2341</v>
      </c>
      <c r="B1128" t="s">
        <v>16</v>
      </c>
      <c r="C1128">
        <v>535</v>
      </c>
    </row>
    <row r="1129" spans="1:3" x14ac:dyDescent="0.15">
      <c r="A1129">
        <v>2342</v>
      </c>
      <c r="B1129" t="s">
        <v>71</v>
      </c>
      <c r="C1129">
        <v>0</v>
      </c>
    </row>
    <row r="1130" spans="1:3" x14ac:dyDescent="0.15">
      <c r="A1130">
        <v>2343</v>
      </c>
      <c r="B1130" t="s">
        <v>16</v>
      </c>
      <c r="C1130">
        <v>0</v>
      </c>
    </row>
    <row r="1131" spans="1:3" x14ac:dyDescent="0.15">
      <c r="A1131">
        <v>2344</v>
      </c>
      <c r="B1131" t="s">
        <v>71</v>
      </c>
      <c r="C1131">
        <v>2500</v>
      </c>
    </row>
    <row r="1132" spans="1:3" x14ac:dyDescent="0.15">
      <c r="A1132">
        <v>2345</v>
      </c>
      <c r="B1132" t="s">
        <v>71</v>
      </c>
      <c r="C1132">
        <v>0</v>
      </c>
    </row>
    <row r="1133" spans="1:3" x14ac:dyDescent="0.15">
      <c r="A1133">
        <v>2346</v>
      </c>
      <c r="B1133" t="s">
        <v>16</v>
      </c>
      <c r="C1133">
        <v>29</v>
      </c>
    </row>
    <row r="1134" spans="1:3" x14ac:dyDescent="0.15">
      <c r="A1134">
        <v>2347</v>
      </c>
      <c r="B1134" t="s">
        <v>71</v>
      </c>
      <c r="C1134">
        <v>635</v>
      </c>
    </row>
    <row r="1135" spans="1:3" x14ac:dyDescent="0.15">
      <c r="A1135">
        <v>2348</v>
      </c>
      <c r="B1135" t="s">
        <v>71</v>
      </c>
      <c r="C1135">
        <v>1000</v>
      </c>
    </row>
    <row r="1136" spans="1:3" x14ac:dyDescent="0.15">
      <c r="A1136">
        <v>2349</v>
      </c>
      <c r="B1136" t="s">
        <v>16</v>
      </c>
      <c r="C1136">
        <v>535</v>
      </c>
    </row>
    <row r="1137" spans="1:3" x14ac:dyDescent="0.15">
      <c r="A1137">
        <v>2350</v>
      </c>
      <c r="B1137" t="s">
        <v>63</v>
      </c>
      <c r="C1137">
        <v>1335</v>
      </c>
    </row>
    <row r="1138" spans="1:3" x14ac:dyDescent="0.15">
      <c r="A1138">
        <v>2351</v>
      </c>
      <c r="B1138" t="s">
        <v>49</v>
      </c>
      <c r="C1138">
        <v>475</v>
      </c>
    </row>
    <row r="1139" spans="1:3" x14ac:dyDescent="0.15">
      <c r="A1139">
        <v>2352</v>
      </c>
      <c r="B1139" t="s">
        <v>16</v>
      </c>
      <c r="C1139">
        <v>535</v>
      </c>
    </row>
    <row r="1140" spans="1:3" x14ac:dyDescent="0.15">
      <c r="A1140">
        <v>2353</v>
      </c>
      <c r="B1140" t="s">
        <v>71</v>
      </c>
      <c r="C1140">
        <v>2500</v>
      </c>
    </row>
    <row r="1141" spans="1:3" x14ac:dyDescent="0.15">
      <c r="A1141">
        <v>2354</v>
      </c>
      <c r="B1141" t="s">
        <v>16</v>
      </c>
      <c r="C1141">
        <v>635</v>
      </c>
    </row>
    <row r="1142" spans="1:3" x14ac:dyDescent="0.15">
      <c r="A1142">
        <v>2355</v>
      </c>
      <c r="B1142" t="s">
        <v>71</v>
      </c>
      <c r="C1142">
        <v>635</v>
      </c>
    </row>
    <row r="1143" spans="1:3" x14ac:dyDescent="0.15">
      <c r="A1143">
        <v>2356</v>
      </c>
      <c r="B1143" t="s">
        <v>71</v>
      </c>
      <c r="C1143">
        <v>1275</v>
      </c>
    </row>
    <row r="1144" spans="1:3" x14ac:dyDescent="0.15">
      <c r="A1144">
        <v>2358</v>
      </c>
      <c r="B1144" t="s">
        <v>71</v>
      </c>
      <c r="C1144">
        <v>1000</v>
      </c>
    </row>
    <row r="1145" spans="1:3" x14ac:dyDescent="0.15">
      <c r="A1145">
        <v>2359</v>
      </c>
      <c r="B1145" t="s">
        <v>71</v>
      </c>
      <c r="C1145">
        <v>635</v>
      </c>
    </row>
    <row r="1146" spans="1:3" x14ac:dyDescent="0.15">
      <c r="A1146">
        <v>2360</v>
      </c>
      <c r="B1146" t="s">
        <v>71</v>
      </c>
      <c r="C1146">
        <v>475</v>
      </c>
    </row>
    <row r="1147" spans="1:3" x14ac:dyDescent="0.15">
      <c r="A1147">
        <v>2362</v>
      </c>
      <c r="B1147" t="s">
        <v>71</v>
      </c>
      <c r="C1147">
        <v>635</v>
      </c>
    </row>
    <row r="1148" spans="1:3" x14ac:dyDescent="0.15">
      <c r="A1148">
        <v>2363</v>
      </c>
      <c r="B1148" t="s">
        <v>71</v>
      </c>
      <c r="C1148">
        <v>0</v>
      </c>
    </row>
    <row r="1149" spans="1:3" x14ac:dyDescent="0.15">
      <c r="A1149">
        <v>2364</v>
      </c>
      <c r="B1149" t="s">
        <v>16</v>
      </c>
      <c r="C1149">
        <v>475</v>
      </c>
    </row>
    <row r="1150" spans="1:3" x14ac:dyDescent="0.15">
      <c r="A1150">
        <v>2365</v>
      </c>
      <c r="B1150" t="s">
        <v>71</v>
      </c>
      <c r="C1150">
        <v>535</v>
      </c>
    </row>
    <row r="1151" spans="1:3" x14ac:dyDescent="0.15">
      <c r="A1151">
        <v>2366</v>
      </c>
      <c r="B1151" t="s">
        <v>16</v>
      </c>
      <c r="C1151">
        <v>535</v>
      </c>
    </row>
    <row r="1152" spans="1:3" x14ac:dyDescent="0.15">
      <c r="A1152">
        <v>2367</v>
      </c>
      <c r="B1152" t="s">
        <v>63</v>
      </c>
      <c r="C1152">
        <v>575</v>
      </c>
    </row>
    <row r="1153" spans="1:3" x14ac:dyDescent="0.15">
      <c r="A1153">
        <v>2368</v>
      </c>
      <c r="B1153" t="s">
        <v>71</v>
      </c>
      <c r="C1153">
        <v>535</v>
      </c>
    </row>
    <row r="1154" spans="1:3" x14ac:dyDescent="0.15">
      <c r="A1154">
        <v>2369</v>
      </c>
      <c r="B1154" t="s">
        <v>71</v>
      </c>
      <c r="C1154">
        <v>475</v>
      </c>
    </row>
    <row r="1155" spans="1:3" x14ac:dyDescent="0.15">
      <c r="A1155">
        <v>2371</v>
      </c>
      <c r="B1155" t="s">
        <v>16</v>
      </c>
      <c r="C1155">
        <v>600</v>
      </c>
    </row>
    <row r="1156" spans="1:3" x14ac:dyDescent="0.15">
      <c r="A1156">
        <v>2372</v>
      </c>
      <c r="B1156" t="s">
        <v>16</v>
      </c>
      <c r="C1156">
        <v>475</v>
      </c>
    </row>
    <row r="1157" spans="1:3" x14ac:dyDescent="0.15">
      <c r="A1157">
        <v>2373</v>
      </c>
      <c r="B1157" t="s">
        <v>16</v>
      </c>
      <c r="C1157">
        <v>475</v>
      </c>
    </row>
    <row r="1158" spans="1:3" x14ac:dyDescent="0.15">
      <c r="A1158">
        <v>2375</v>
      </c>
      <c r="B1158" t="s">
        <v>16</v>
      </c>
      <c r="C1158">
        <v>635</v>
      </c>
    </row>
    <row r="1159" spans="1:3" x14ac:dyDescent="0.15">
      <c r="A1159">
        <v>2376</v>
      </c>
      <c r="B1159" t="s">
        <v>71</v>
      </c>
      <c r="C1159">
        <v>1635</v>
      </c>
    </row>
    <row r="1160" spans="1:3" x14ac:dyDescent="0.15">
      <c r="A1160">
        <v>2377</v>
      </c>
      <c r="B1160" t="s">
        <v>71</v>
      </c>
      <c r="C1160">
        <v>600</v>
      </c>
    </row>
    <row r="1161" spans="1:3" x14ac:dyDescent="0.15">
      <c r="A1161">
        <v>2378</v>
      </c>
      <c r="B1161" t="s">
        <v>71</v>
      </c>
      <c r="C1161">
        <v>535</v>
      </c>
    </row>
    <row r="1162" spans="1:3" x14ac:dyDescent="0.15">
      <c r="A1162">
        <v>2380</v>
      </c>
      <c r="B1162" t="s">
        <v>49</v>
      </c>
      <c r="C1162">
        <v>575</v>
      </c>
    </row>
    <row r="1163" spans="1:3" x14ac:dyDescent="0.15">
      <c r="A1163">
        <v>2381</v>
      </c>
      <c r="B1163" t="s">
        <v>71</v>
      </c>
      <c r="C1163">
        <v>0</v>
      </c>
    </row>
    <row r="1164" spans="1:3" x14ac:dyDescent="0.15">
      <c r="A1164">
        <v>2383</v>
      </c>
      <c r="B1164" t="s">
        <v>16</v>
      </c>
      <c r="C1164">
        <v>475</v>
      </c>
    </row>
    <row r="1165" spans="1:3" x14ac:dyDescent="0.15">
      <c r="A1165">
        <v>2384</v>
      </c>
      <c r="B1165" t="s">
        <v>49</v>
      </c>
      <c r="C1165">
        <v>670</v>
      </c>
    </row>
    <row r="1166" spans="1:3" x14ac:dyDescent="0.15">
      <c r="A1166">
        <v>2385</v>
      </c>
      <c r="B1166" t="s">
        <v>16</v>
      </c>
      <c r="C1166">
        <v>475</v>
      </c>
    </row>
    <row r="1167" spans="1:3" x14ac:dyDescent="0.15">
      <c r="A1167">
        <v>2386</v>
      </c>
      <c r="B1167" t="s">
        <v>71</v>
      </c>
      <c r="C1167">
        <v>575</v>
      </c>
    </row>
    <row r="1168" spans="1:3" x14ac:dyDescent="0.15">
      <c r="A1168">
        <v>2387</v>
      </c>
      <c r="B1168" t="s">
        <v>71</v>
      </c>
      <c r="C1168">
        <v>1275</v>
      </c>
    </row>
    <row r="1169" spans="1:3" x14ac:dyDescent="0.15">
      <c r="A1169">
        <v>2388</v>
      </c>
      <c r="B1169" t="s">
        <v>67</v>
      </c>
      <c r="C1169">
        <v>475</v>
      </c>
    </row>
    <row r="1170" spans="1:3" x14ac:dyDescent="0.15">
      <c r="A1170">
        <v>2389</v>
      </c>
      <c r="B1170" t="s">
        <v>71</v>
      </c>
      <c r="C1170">
        <v>975</v>
      </c>
    </row>
    <row r="1171" spans="1:3" x14ac:dyDescent="0.15">
      <c r="A1171">
        <v>2390</v>
      </c>
      <c r="B1171" t="s">
        <v>16</v>
      </c>
      <c r="C1171">
        <v>475</v>
      </c>
    </row>
    <row r="1172" spans="1:3" x14ac:dyDescent="0.15">
      <c r="A1172">
        <v>2392</v>
      </c>
      <c r="B1172" t="s">
        <v>71</v>
      </c>
      <c r="C1172">
        <v>535</v>
      </c>
    </row>
    <row r="1173" spans="1:3" x14ac:dyDescent="0.15">
      <c r="A1173">
        <v>2393</v>
      </c>
      <c r="B1173" t="s">
        <v>63</v>
      </c>
      <c r="C1173">
        <v>535</v>
      </c>
    </row>
    <row r="1174" spans="1:3" x14ac:dyDescent="0.15">
      <c r="A1174">
        <v>2394</v>
      </c>
      <c r="B1174" t="s">
        <v>71</v>
      </c>
      <c r="C1174">
        <v>1035</v>
      </c>
    </row>
    <row r="1175" spans="1:3" x14ac:dyDescent="0.15">
      <c r="A1175">
        <v>2395</v>
      </c>
      <c r="B1175" t="s">
        <v>63</v>
      </c>
      <c r="C1175">
        <v>575</v>
      </c>
    </row>
    <row r="1176" spans="1:3" x14ac:dyDescent="0.15">
      <c r="A1176">
        <v>2396</v>
      </c>
      <c r="B1176" t="s">
        <v>71</v>
      </c>
      <c r="C1176">
        <v>370</v>
      </c>
    </row>
    <row r="1177" spans="1:3" x14ac:dyDescent="0.15">
      <c r="A1177">
        <v>2397</v>
      </c>
      <c r="B1177" t="s">
        <v>71</v>
      </c>
      <c r="C1177">
        <v>3300</v>
      </c>
    </row>
    <row r="1178" spans="1:3" x14ac:dyDescent="0.15">
      <c r="A1178">
        <v>2398</v>
      </c>
      <c r="B1178" t="s">
        <v>71</v>
      </c>
      <c r="C1178">
        <v>0</v>
      </c>
    </row>
    <row r="1179" spans="1:3" x14ac:dyDescent="0.15">
      <c r="A1179">
        <v>2401</v>
      </c>
      <c r="B1179" t="s">
        <v>71</v>
      </c>
      <c r="C1179">
        <v>0</v>
      </c>
    </row>
    <row r="1180" spans="1:3" x14ac:dyDescent="0.15">
      <c r="A1180">
        <v>2402</v>
      </c>
      <c r="B1180" t="s">
        <v>71</v>
      </c>
      <c r="C1180">
        <v>635</v>
      </c>
    </row>
    <row r="1181" spans="1:3" x14ac:dyDescent="0.15">
      <c r="A1181">
        <v>2404</v>
      </c>
      <c r="B1181" t="s">
        <v>16</v>
      </c>
      <c r="C1181">
        <v>535</v>
      </c>
    </row>
    <row r="1182" spans="1:3" x14ac:dyDescent="0.15">
      <c r="A1182">
        <v>2406</v>
      </c>
      <c r="B1182" t="s">
        <v>63</v>
      </c>
      <c r="C1182">
        <v>635</v>
      </c>
    </row>
    <row r="1183" spans="1:3" x14ac:dyDescent="0.15">
      <c r="A1183">
        <v>2407</v>
      </c>
      <c r="B1183" t="s">
        <v>71</v>
      </c>
      <c r="C1183">
        <v>535</v>
      </c>
    </row>
    <row r="1184" spans="1:3" x14ac:dyDescent="0.15">
      <c r="A1184">
        <v>2409</v>
      </c>
      <c r="B1184" t="s">
        <v>71</v>
      </c>
      <c r="C1184">
        <v>535</v>
      </c>
    </row>
    <row r="1185" spans="1:3" x14ac:dyDescent="0.15">
      <c r="A1185">
        <v>2410</v>
      </c>
      <c r="B1185" t="s">
        <v>16</v>
      </c>
      <c r="C1185">
        <v>475</v>
      </c>
    </row>
    <row r="1186" spans="1:3" x14ac:dyDescent="0.15">
      <c r="A1186">
        <v>2412</v>
      </c>
      <c r="B1186" t="s">
        <v>16</v>
      </c>
      <c r="C1186">
        <v>475</v>
      </c>
    </row>
    <row r="1187" spans="1:3" x14ac:dyDescent="0.15">
      <c r="A1187">
        <v>2413</v>
      </c>
      <c r="B1187" t="s">
        <v>16</v>
      </c>
      <c r="C1187">
        <v>600</v>
      </c>
    </row>
    <row r="1188" spans="1:3" x14ac:dyDescent="0.15">
      <c r="A1188">
        <v>2416</v>
      </c>
      <c r="B1188" t="s">
        <v>67</v>
      </c>
      <c r="C1188">
        <v>350</v>
      </c>
    </row>
    <row r="1189" spans="1:3" x14ac:dyDescent="0.15">
      <c r="A1189">
        <v>2417</v>
      </c>
      <c r="B1189" t="s">
        <v>16</v>
      </c>
      <c r="C1189">
        <v>535</v>
      </c>
    </row>
    <row r="1190" spans="1:3" x14ac:dyDescent="0.15">
      <c r="A1190">
        <v>2418</v>
      </c>
      <c r="B1190" t="s">
        <v>71</v>
      </c>
      <c r="C1190">
        <v>535</v>
      </c>
    </row>
    <row r="1191" spans="1:3" x14ac:dyDescent="0.15">
      <c r="A1191">
        <v>2419</v>
      </c>
      <c r="B1191" t="s">
        <v>71</v>
      </c>
      <c r="C1191">
        <v>475</v>
      </c>
    </row>
    <row r="1192" spans="1:3" x14ac:dyDescent="0.15">
      <c r="A1192">
        <v>2423</v>
      </c>
      <c r="B1192" t="s">
        <v>16</v>
      </c>
      <c r="C1192">
        <v>535</v>
      </c>
    </row>
    <row r="1193" spans="1:3" x14ac:dyDescent="0.15">
      <c r="A1193">
        <v>2424</v>
      </c>
      <c r="B1193" t="s">
        <v>71</v>
      </c>
      <c r="C1193">
        <v>535</v>
      </c>
    </row>
    <row r="1194" spans="1:3" x14ac:dyDescent="0.15">
      <c r="A1194">
        <v>2426</v>
      </c>
      <c r="B1194" t="s">
        <v>71</v>
      </c>
      <c r="C1194">
        <v>0</v>
      </c>
    </row>
    <row r="1195" spans="1:3" x14ac:dyDescent="0.15">
      <c r="A1195">
        <v>2428</v>
      </c>
      <c r="B1195" t="s">
        <v>71</v>
      </c>
      <c r="C1195">
        <v>5000</v>
      </c>
    </row>
    <row r="1196" spans="1:3" x14ac:dyDescent="0.15">
      <c r="A1196">
        <v>2429</v>
      </c>
      <c r="B1196" t="s">
        <v>71</v>
      </c>
      <c r="C1196">
        <v>1335</v>
      </c>
    </row>
    <row r="1197" spans="1:3" x14ac:dyDescent="0.15">
      <c r="A1197">
        <v>2432</v>
      </c>
      <c r="B1197" t="s">
        <v>71</v>
      </c>
      <c r="C1197">
        <v>1235</v>
      </c>
    </row>
    <row r="1198" spans="1:3" x14ac:dyDescent="0.15">
      <c r="A1198">
        <v>2434</v>
      </c>
      <c r="B1198" t="s">
        <v>67</v>
      </c>
      <c r="C1198">
        <v>535</v>
      </c>
    </row>
    <row r="1199" spans="1:3" x14ac:dyDescent="0.15">
      <c r="A1199">
        <v>2436</v>
      </c>
      <c r="B1199" t="s">
        <v>71</v>
      </c>
      <c r="C1199">
        <v>1235</v>
      </c>
    </row>
    <row r="1200" spans="1:3" x14ac:dyDescent="0.15">
      <c r="A1200">
        <v>2437</v>
      </c>
      <c r="B1200" t="s">
        <v>71</v>
      </c>
      <c r="C1200">
        <v>1335</v>
      </c>
    </row>
    <row r="1201" spans="1:3" x14ac:dyDescent="0.15">
      <c r="A1201">
        <v>2438</v>
      </c>
      <c r="B1201" t="s">
        <v>63</v>
      </c>
      <c r="C1201">
        <v>475</v>
      </c>
    </row>
    <row r="1202" spans="1:3" x14ac:dyDescent="0.15">
      <c r="A1202">
        <v>2440</v>
      </c>
      <c r="B1202" t="s">
        <v>16</v>
      </c>
      <c r="C1202">
        <v>475</v>
      </c>
    </row>
    <row r="1203" spans="1:3" x14ac:dyDescent="0.15">
      <c r="A1203">
        <v>2442</v>
      </c>
      <c r="B1203" t="s">
        <v>67</v>
      </c>
      <c r="C1203">
        <v>535</v>
      </c>
    </row>
    <row r="1204" spans="1:3" x14ac:dyDescent="0.15">
      <c r="A1204">
        <v>2443</v>
      </c>
      <c r="B1204" t="s">
        <v>16</v>
      </c>
      <c r="C1204">
        <v>500</v>
      </c>
    </row>
    <row r="1205" spans="1:3" x14ac:dyDescent="0.15">
      <c r="A1205">
        <v>2446</v>
      </c>
      <c r="B1205" t="s">
        <v>71</v>
      </c>
      <c r="C1205">
        <v>2650</v>
      </c>
    </row>
    <row r="1206" spans="1:3" x14ac:dyDescent="0.15">
      <c r="A1206">
        <v>2447</v>
      </c>
      <c r="B1206" t="s">
        <v>67</v>
      </c>
      <c r="C1206">
        <v>635</v>
      </c>
    </row>
    <row r="1207" spans="1:3" x14ac:dyDescent="0.15">
      <c r="A1207">
        <v>2448</v>
      </c>
      <c r="B1207" t="s">
        <v>71</v>
      </c>
      <c r="C1207">
        <v>1735</v>
      </c>
    </row>
    <row r="1208" spans="1:3" x14ac:dyDescent="0.15">
      <c r="A1208">
        <v>2449</v>
      </c>
      <c r="B1208" t="s">
        <v>16</v>
      </c>
      <c r="C1208">
        <v>535</v>
      </c>
    </row>
    <row r="1209" spans="1:3" x14ac:dyDescent="0.15">
      <c r="A1209">
        <v>2451</v>
      </c>
      <c r="B1209" t="s">
        <v>71</v>
      </c>
      <c r="C1209">
        <v>1335</v>
      </c>
    </row>
    <row r="1210" spans="1:3" x14ac:dyDescent="0.15">
      <c r="A1210">
        <v>2452</v>
      </c>
      <c r="B1210" t="s">
        <v>63</v>
      </c>
      <c r="C1210">
        <v>475</v>
      </c>
    </row>
    <row r="1211" spans="1:3" x14ac:dyDescent="0.15">
      <c r="A1211">
        <v>2454</v>
      </c>
      <c r="B1211" t="s">
        <v>71</v>
      </c>
      <c r="C1211">
        <v>475</v>
      </c>
    </row>
    <row r="1212" spans="1:3" x14ac:dyDescent="0.15">
      <c r="A1212">
        <v>2457</v>
      </c>
      <c r="B1212" t="s">
        <v>71</v>
      </c>
      <c r="C1212">
        <v>975</v>
      </c>
    </row>
    <row r="1213" spans="1:3" x14ac:dyDescent="0.15">
      <c r="A1213">
        <v>2458</v>
      </c>
      <c r="B1213" t="s">
        <v>71</v>
      </c>
      <c r="C1213">
        <v>350</v>
      </c>
    </row>
    <row r="1214" spans="1:3" x14ac:dyDescent="0.15">
      <c r="A1214">
        <v>2461</v>
      </c>
      <c r="B1214" t="s">
        <v>71</v>
      </c>
      <c r="C1214">
        <v>535</v>
      </c>
    </row>
    <row r="1215" spans="1:3" x14ac:dyDescent="0.15">
      <c r="A1215">
        <v>2462</v>
      </c>
      <c r="B1215" t="s">
        <v>67</v>
      </c>
      <c r="C1215">
        <v>266</v>
      </c>
    </row>
    <row r="1216" spans="1:3" x14ac:dyDescent="0.15">
      <c r="A1216">
        <v>2464</v>
      </c>
      <c r="B1216" t="s">
        <v>71</v>
      </c>
      <c r="C1216">
        <v>1335</v>
      </c>
    </row>
    <row r="1217" spans="1:3" x14ac:dyDescent="0.15">
      <c r="A1217">
        <v>2465</v>
      </c>
      <c r="B1217" t="s">
        <v>16</v>
      </c>
      <c r="C1217">
        <v>475</v>
      </c>
    </row>
    <row r="1218" spans="1:3" x14ac:dyDescent="0.15">
      <c r="A1218">
        <v>2466</v>
      </c>
      <c r="B1218" t="s">
        <v>16</v>
      </c>
      <c r="C1218">
        <v>535</v>
      </c>
    </row>
    <row r="1219" spans="1:3" x14ac:dyDescent="0.15">
      <c r="A1219">
        <v>2467</v>
      </c>
      <c r="B1219" t="s">
        <v>71</v>
      </c>
      <c r="C1219">
        <v>0</v>
      </c>
    </row>
    <row r="1220" spans="1:3" x14ac:dyDescent="0.15">
      <c r="A1220">
        <v>2469</v>
      </c>
      <c r="B1220" t="s">
        <v>16</v>
      </c>
      <c r="C1220">
        <v>535</v>
      </c>
    </row>
    <row r="1221" spans="1:3" x14ac:dyDescent="0.15">
      <c r="A1221">
        <v>2470</v>
      </c>
      <c r="B1221" t="s">
        <v>16</v>
      </c>
      <c r="C1221">
        <v>564</v>
      </c>
    </row>
    <row r="1222" spans="1:3" x14ac:dyDescent="0.15">
      <c r="A1222">
        <v>2472</v>
      </c>
      <c r="B1222" t="s">
        <v>54</v>
      </c>
      <c r="C1222">
        <v>1000</v>
      </c>
    </row>
    <row r="1223" spans="1:3" x14ac:dyDescent="0.15">
      <c r="A1223">
        <v>2473</v>
      </c>
      <c r="B1223" t="s">
        <v>49</v>
      </c>
      <c r="C1223">
        <v>535</v>
      </c>
    </row>
    <row r="1224" spans="1:3" x14ac:dyDescent="0.15">
      <c r="A1224">
        <v>2475</v>
      </c>
      <c r="B1224" t="s">
        <v>71</v>
      </c>
      <c r="C1224">
        <v>1335</v>
      </c>
    </row>
    <row r="1225" spans="1:3" x14ac:dyDescent="0.15">
      <c r="A1225">
        <v>2476</v>
      </c>
      <c r="B1225" t="s">
        <v>63</v>
      </c>
      <c r="C1225">
        <v>475</v>
      </c>
    </row>
    <row r="1226" spans="1:3" x14ac:dyDescent="0.15">
      <c r="A1226">
        <v>2477</v>
      </c>
      <c r="B1226" t="s">
        <v>16</v>
      </c>
      <c r="C1226">
        <v>535</v>
      </c>
    </row>
    <row r="1227" spans="1:3" x14ac:dyDescent="0.15">
      <c r="A1227">
        <v>2480</v>
      </c>
      <c r="B1227" t="s">
        <v>71</v>
      </c>
      <c r="C1227">
        <v>975</v>
      </c>
    </row>
    <row r="1228" spans="1:3" x14ac:dyDescent="0.15">
      <c r="A1228">
        <v>2481</v>
      </c>
      <c r="B1228" t="s">
        <v>63</v>
      </c>
      <c r="C1228">
        <v>535</v>
      </c>
    </row>
    <row r="1229" spans="1:3" x14ac:dyDescent="0.15">
      <c r="A1229">
        <v>2482</v>
      </c>
      <c r="B1229" t="s">
        <v>16</v>
      </c>
      <c r="C1229">
        <v>535</v>
      </c>
    </row>
    <row r="1230" spans="1:3" x14ac:dyDescent="0.15">
      <c r="A1230">
        <v>2487</v>
      </c>
      <c r="B1230" t="s">
        <v>71</v>
      </c>
      <c r="C1230">
        <v>535</v>
      </c>
    </row>
    <row r="1231" spans="1:3" x14ac:dyDescent="0.15">
      <c r="A1231">
        <v>2490</v>
      </c>
      <c r="B1231" t="s">
        <v>67</v>
      </c>
      <c r="C1231">
        <v>1275</v>
      </c>
    </row>
    <row r="1232" spans="1:3" x14ac:dyDescent="0.15">
      <c r="A1232">
        <v>2491</v>
      </c>
      <c r="B1232" t="s">
        <v>49</v>
      </c>
      <c r="C1232">
        <v>635</v>
      </c>
    </row>
    <row r="1233" spans="1:3" x14ac:dyDescent="0.15">
      <c r="A1233">
        <v>2492</v>
      </c>
      <c r="B1233" t="s">
        <v>16</v>
      </c>
      <c r="C1233">
        <v>535</v>
      </c>
    </row>
    <row r="1234" spans="1:3" x14ac:dyDescent="0.15">
      <c r="A1234">
        <v>2494</v>
      </c>
      <c r="B1234" t="s">
        <v>71</v>
      </c>
      <c r="C1234">
        <v>635</v>
      </c>
    </row>
    <row r="1235" spans="1:3" x14ac:dyDescent="0.15">
      <c r="A1235">
        <v>2495</v>
      </c>
      <c r="B1235" t="s">
        <v>16</v>
      </c>
      <c r="C1235">
        <v>635</v>
      </c>
    </row>
    <row r="1236" spans="1:3" x14ac:dyDescent="0.15">
      <c r="A1236">
        <v>2496</v>
      </c>
      <c r="B1236" t="s">
        <v>71</v>
      </c>
      <c r="C1236">
        <v>535</v>
      </c>
    </row>
    <row r="1237" spans="1:3" x14ac:dyDescent="0.15">
      <c r="A1237">
        <v>2498</v>
      </c>
      <c r="B1237" t="s">
        <v>16</v>
      </c>
      <c r="C1237">
        <v>250</v>
      </c>
    </row>
    <row r="1238" spans="1:3" x14ac:dyDescent="0.15">
      <c r="A1238">
        <v>2500</v>
      </c>
      <c r="B1238" t="s">
        <v>71</v>
      </c>
      <c r="C1238">
        <v>475</v>
      </c>
    </row>
    <row r="1239" spans="1:3" x14ac:dyDescent="0.15">
      <c r="A1239">
        <v>2502</v>
      </c>
      <c r="B1239" t="s">
        <v>16</v>
      </c>
      <c r="C1239">
        <v>0</v>
      </c>
    </row>
    <row r="1240" spans="1:3" x14ac:dyDescent="0.15">
      <c r="A1240">
        <v>2503</v>
      </c>
      <c r="B1240" t="s">
        <v>16</v>
      </c>
      <c r="C1240">
        <v>475</v>
      </c>
    </row>
    <row r="1241" spans="1:3" x14ac:dyDescent="0.15">
      <c r="A1241">
        <v>2504</v>
      </c>
      <c r="B1241" t="s">
        <v>71</v>
      </c>
      <c r="C1241">
        <v>575</v>
      </c>
    </row>
    <row r="1242" spans="1:3" x14ac:dyDescent="0.15">
      <c r="A1242">
        <v>2505</v>
      </c>
      <c r="B1242" t="s">
        <v>16</v>
      </c>
      <c r="C1242">
        <v>475</v>
      </c>
    </row>
    <row r="1243" spans="1:3" x14ac:dyDescent="0.15">
      <c r="A1243">
        <v>2506</v>
      </c>
      <c r="B1243" t="s">
        <v>63</v>
      </c>
      <c r="C1243">
        <v>535</v>
      </c>
    </row>
    <row r="1244" spans="1:3" x14ac:dyDescent="0.15">
      <c r="A1244">
        <v>2509</v>
      </c>
      <c r="B1244" t="s">
        <v>54</v>
      </c>
      <c r="C1244">
        <v>535</v>
      </c>
    </row>
    <row r="1245" spans="1:3" x14ac:dyDescent="0.15">
      <c r="A1245">
        <v>2510</v>
      </c>
      <c r="B1245" t="s">
        <v>16</v>
      </c>
      <c r="C1245">
        <v>535</v>
      </c>
    </row>
    <row r="1246" spans="1:3" x14ac:dyDescent="0.15">
      <c r="A1246">
        <v>2513</v>
      </c>
      <c r="B1246" t="s">
        <v>67</v>
      </c>
      <c r="C1246">
        <v>166</v>
      </c>
    </row>
    <row r="1247" spans="1:3" x14ac:dyDescent="0.15">
      <c r="A1247">
        <v>2514</v>
      </c>
      <c r="B1247" t="s">
        <v>71</v>
      </c>
      <c r="C1247">
        <v>475</v>
      </c>
    </row>
    <row r="1248" spans="1:3" x14ac:dyDescent="0.15">
      <c r="A1248">
        <v>2516</v>
      </c>
      <c r="B1248" t="s">
        <v>71</v>
      </c>
      <c r="C1248">
        <v>535</v>
      </c>
    </row>
    <row r="1249" spans="1:3" x14ac:dyDescent="0.15">
      <c r="A1249">
        <v>2518</v>
      </c>
      <c r="B1249" t="s">
        <v>71</v>
      </c>
      <c r="C1249">
        <v>475</v>
      </c>
    </row>
    <row r="1250" spans="1:3" x14ac:dyDescent="0.15">
      <c r="A1250">
        <v>2523</v>
      </c>
      <c r="B1250" t="s">
        <v>71</v>
      </c>
      <c r="C1250">
        <v>635</v>
      </c>
    </row>
    <row r="1251" spans="1:3" x14ac:dyDescent="0.15">
      <c r="A1251">
        <v>2524</v>
      </c>
      <c r="B1251" t="s">
        <v>49</v>
      </c>
      <c r="C1251">
        <v>250</v>
      </c>
    </row>
    <row r="1252" spans="1:3" x14ac:dyDescent="0.15">
      <c r="A1252">
        <v>2527</v>
      </c>
      <c r="B1252" t="s">
        <v>49</v>
      </c>
      <c r="C1252">
        <v>475</v>
      </c>
    </row>
    <row r="1253" spans="1:3" x14ac:dyDescent="0.15">
      <c r="A1253">
        <v>2528</v>
      </c>
      <c r="B1253" t="s">
        <v>71</v>
      </c>
      <c r="C1253">
        <v>635</v>
      </c>
    </row>
    <row r="1254" spans="1:3" x14ac:dyDescent="0.15">
      <c r="A1254">
        <v>2529</v>
      </c>
      <c r="B1254" t="s">
        <v>71</v>
      </c>
      <c r="C1254">
        <v>1480</v>
      </c>
    </row>
    <row r="1255" spans="1:3" x14ac:dyDescent="0.15">
      <c r="A1255">
        <v>2532</v>
      </c>
      <c r="B1255" t="s">
        <v>71</v>
      </c>
      <c r="C1255">
        <v>1235</v>
      </c>
    </row>
    <row r="1256" spans="1:3" x14ac:dyDescent="0.15">
      <c r="A1256">
        <v>2536</v>
      </c>
      <c r="B1256" t="s">
        <v>67</v>
      </c>
      <c r="C1256">
        <v>635</v>
      </c>
    </row>
    <row r="1257" spans="1:3" x14ac:dyDescent="0.15">
      <c r="A1257">
        <v>2537</v>
      </c>
      <c r="B1257" t="s">
        <v>16</v>
      </c>
      <c r="C125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E3BC-956F-483E-B264-96183D003AD5}">
  <dimension ref="E2:Z114"/>
  <sheetViews>
    <sheetView zoomScale="93" zoomScaleNormal="55" workbookViewId="0">
      <selection activeCell="R105" sqref="R105"/>
    </sheetView>
  </sheetViews>
  <sheetFormatPr baseColWidth="10" defaultColWidth="8.83203125" defaultRowHeight="13" x14ac:dyDescent="0.15"/>
  <cols>
    <col min="1" max="1" width="65.83203125" customWidth="1"/>
    <col min="2" max="3" width="12.1640625" bestFit="1" customWidth="1"/>
    <col min="5" max="5" width="36.83203125" bestFit="1" customWidth="1"/>
    <col min="15" max="15" width="20.33203125" customWidth="1"/>
    <col min="17" max="17" width="11.33203125" customWidth="1"/>
    <col min="21" max="21" width="9.6640625" customWidth="1"/>
    <col min="22" max="22" width="9.1640625" customWidth="1"/>
  </cols>
  <sheetData>
    <row r="2" spans="5:23" x14ac:dyDescent="0.15">
      <c r="E2">
        <f>'mastertable data'!Y2</f>
        <v>2015</v>
      </c>
      <c r="F2">
        <f>'mastertable data'!Z2</f>
        <v>0</v>
      </c>
      <c r="G2">
        <f>'mastertable data'!AA2</f>
        <v>0</v>
      </c>
      <c r="H2">
        <f>'mastertable data'!AB2</f>
        <v>0</v>
      </c>
      <c r="I2">
        <f>'mastertable data'!AC2</f>
        <v>2016</v>
      </c>
      <c r="J2">
        <f>'mastertable data'!AD2</f>
        <v>0</v>
      </c>
      <c r="K2">
        <f>'mastertable data'!AE2</f>
        <v>0</v>
      </c>
      <c r="L2">
        <f>'mastertable data'!AF2</f>
        <v>0</v>
      </c>
      <c r="M2">
        <f>'mastertable data'!AG2</f>
        <v>2018</v>
      </c>
      <c r="N2">
        <f>'mastertable data'!AH2</f>
        <v>0</v>
      </c>
      <c r="O2">
        <f>'mastertable data'!AI2</f>
        <v>0</v>
      </c>
      <c r="P2">
        <f>'mastertable data'!AJ2</f>
        <v>0</v>
      </c>
      <c r="Q2">
        <f>'mastertable data'!AK2</f>
        <v>2019</v>
      </c>
      <c r="R2">
        <f>'mastertable data'!AL2</f>
        <v>0</v>
      </c>
      <c r="S2">
        <f>'mastertable data'!AM2</f>
        <v>0</v>
      </c>
      <c r="T2">
        <f>'mastertable data'!AN2</f>
        <v>0</v>
      </c>
      <c r="U2">
        <f>'mastertable data'!AO2</f>
        <v>2020</v>
      </c>
      <c r="V2">
        <f>'mastertable data'!AP2</f>
        <v>0</v>
      </c>
      <c r="W2">
        <f>'mastertable data'!AQ2</f>
        <v>0</v>
      </c>
    </row>
    <row r="3" spans="5:23" x14ac:dyDescent="0.15">
      <c r="E3" t="str">
        <f>'mastertable data'!Y3</f>
        <v>2015 All People</v>
      </c>
      <c r="F3">
        <f>'mastertable data'!Z3</f>
        <v>0</v>
      </c>
      <c r="G3">
        <f>'mastertable data'!AA3</f>
        <v>0</v>
      </c>
      <c r="H3">
        <f>'mastertable data'!AB3</f>
        <v>0</v>
      </c>
      <c r="I3" t="str">
        <f>'mastertable data'!AC3</f>
        <v>2016 All People</v>
      </c>
      <c r="J3">
        <f>'mastertable data'!AD3</f>
        <v>0</v>
      </c>
      <c r="K3">
        <f>'mastertable data'!AE3</f>
        <v>0</v>
      </c>
      <c r="L3">
        <f>'mastertable data'!AF3</f>
        <v>0</v>
      </c>
      <c r="M3" t="str">
        <f>'mastertable data'!AG3</f>
        <v>2018 All People</v>
      </c>
      <c r="N3">
        <f>'mastertable data'!AH3</f>
        <v>0</v>
      </c>
      <c r="O3">
        <f>'mastertable data'!AI3</f>
        <v>0</v>
      </c>
      <c r="P3">
        <f>'mastertable data'!AJ3</f>
        <v>0</v>
      </c>
      <c r="Q3" t="str">
        <f>'mastertable data'!AK3</f>
        <v>2019 All People</v>
      </c>
      <c r="R3">
        <f>'mastertable data'!AL3</f>
        <v>0</v>
      </c>
      <c r="S3">
        <f>'mastertable data'!AM3</f>
        <v>0</v>
      </c>
      <c r="T3">
        <f>'mastertable data'!AN3</f>
        <v>0</v>
      </c>
      <c r="U3" t="str">
        <f>'mastertable data'!AO3</f>
        <v>2020 People Who Attended Conference</v>
      </c>
      <c r="V3">
        <f>'mastertable data'!AP3</f>
        <v>0</v>
      </c>
      <c r="W3">
        <f>'mastertable data'!AQ3</f>
        <v>0</v>
      </c>
    </row>
    <row r="4" spans="5:23" x14ac:dyDescent="0.15">
      <c r="E4">
        <f>'mastertable data'!Y4</f>
        <v>0</v>
      </c>
      <c r="F4" t="str">
        <f>'mastertable data'!Z4</f>
        <v>Number</v>
      </c>
      <c r="G4" t="str">
        <f>'mastertable data'!AA4</f>
        <v>Percent</v>
      </c>
      <c r="H4">
        <f>'mastertable data'!AB4</f>
        <v>0</v>
      </c>
      <c r="I4">
        <f>'mastertable data'!AC4</f>
        <v>0</v>
      </c>
      <c r="J4" t="str">
        <f>'mastertable data'!AD4</f>
        <v>Number</v>
      </c>
      <c r="K4" t="str">
        <f>'mastertable data'!AE4</f>
        <v>Percent</v>
      </c>
      <c r="L4">
        <f>'mastertable data'!AF4</f>
        <v>0</v>
      </c>
      <c r="M4">
        <f>'mastertable data'!AG4</f>
        <v>0</v>
      </c>
      <c r="N4" t="str">
        <f>'mastertable data'!AH4</f>
        <v>Number</v>
      </c>
      <c r="O4" t="str">
        <f>'mastertable data'!AI4</f>
        <v>Percent</v>
      </c>
      <c r="P4">
        <f>'mastertable data'!AJ4</f>
        <v>0</v>
      </c>
      <c r="Q4">
        <f>'mastertable data'!AK4</f>
        <v>0</v>
      </c>
      <c r="R4" t="str">
        <f>'mastertable data'!AL4</f>
        <v>Number</v>
      </c>
      <c r="S4" t="str">
        <f>'mastertable data'!AM4</f>
        <v>Percent</v>
      </c>
      <c r="T4">
        <f>'mastertable data'!AN4</f>
        <v>0</v>
      </c>
      <c r="U4">
        <f>'mastertable data'!AO4</f>
        <v>0</v>
      </c>
      <c r="V4" t="str">
        <f>'mastertable data'!AP4</f>
        <v>Number</v>
      </c>
      <c r="W4" t="str">
        <f>'mastertable data'!AQ4</f>
        <v>Percent</v>
      </c>
    </row>
    <row r="5" spans="5:23" x14ac:dyDescent="0.15">
      <c r="E5" t="str">
        <f>'mastertable data'!Y5</f>
        <v>Male</v>
      </c>
      <c r="F5">
        <f>'mastertable data'!Z5</f>
        <v>302</v>
      </c>
      <c r="G5">
        <f>'mastertable data'!AA5</f>
        <v>0.66228070175438591</v>
      </c>
      <c r="H5">
        <f>'mastertable data'!AB5</f>
        <v>0</v>
      </c>
      <c r="I5" t="str">
        <f>'mastertable data'!AC5</f>
        <v>Male</v>
      </c>
      <c r="J5">
        <f>'mastertable data'!AD5</f>
        <v>251</v>
      </c>
      <c r="K5">
        <f>'mastertable data'!AE5</f>
        <v>0.6933701657458563</v>
      </c>
      <c r="L5">
        <f>'mastertable data'!AF5</f>
        <v>0</v>
      </c>
      <c r="M5" t="str">
        <f>'mastertable data'!AG5</f>
        <v>Male</v>
      </c>
      <c r="N5">
        <f>'mastertable data'!AH5</f>
        <v>310</v>
      </c>
      <c r="O5">
        <f>'mastertable data'!AI5</f>
        <v>0.72429906542056077</v>
      </c>
      <c r="P5">
        <f>'mastertable data'!AJ5</f>
        <v>0</v>
      </c>
      <c r="Q5" t="str">
        <f>'mastertable data'!AK5</f>
        <v>Male</v>
      </c>
      <c r="R5">
        <f>'mastertable data'!AL5</f>
        <v>391</v>
      </c>
      <c r="S5">
        <f>'mastertable data'!AM5</f>
        <v>0.70705244122965638</v>
      </c>
      <c r="T5">
        <f>'mastertable data'!AN5</f>
        <v>0</v>
      </c>
      <c r="U5" t="str">
        <f>'mastertable data'!AO5</f>
        <v>Male</v>
      </c>
      <c r="V5">
        <f>'mastertable data'!AP5</f>
        <v>423</v>
      </c>
      <c r="W5">
        <f>'mastertable data'!AQ5</f>
        <v>0.66614173228346452</v>
      </c>
    </row>
    <row r="6" spans="5:23" x14ac:dyDescent="0.15">
      <c r="E6" t="str">
        <f>'mastertable data'!Y6</f>
        <v>Female</v>
      </c>
      <c r="F6">
        <f>'mastertable data'!Z6</f>
        <v>118</v>
      </c>
      <c r="G6">
        <f>'mastertable data'!AA6</f>
        <v>0.25877192982456143</v>
      </c>
      <c r="H6">
        <f>'mastertable data'!AB6</f>
        <v>0</v>
      </c>
      <c r="I6" t="str">
        <f>'mastertable data'!AC6</f>
        <v>Female</v>
      </c>
      <c r="J6">
        <f>'mastertable data'!AD6</f>
        <v>87</v>
      </c>
      <c r="K6">
        <f>'mastertable data'!AE6</f>
        <v>0.24033149171270718</v>
      </c>
      <c r="L6">
        <f>'mastertable data'!AF6</f>
        <v>0</v>
      </c>
      <c r="M6" t="str">
        <f>'mastertable data'!AG6</f>
        <v>Female</v>
      </c>
      <c r="N6">
        <f>'mastertable data'!AH6</f>
        <v>107</v>
      </c>
      <c r="O6">
        <f>'mastertable data'!AI6</f>
        <v>0.25</v>
      </c>
      <c r="P6">
        <f>'mastertable data'!AJ6</f>
        <v>0</v>
      </c>
      <c r="Q6" t="str">
        <f>'mastertable data'!AK6</f>
        <v>Female</v>
      </c>
      <c r="R6">
        <f>'mastertable data'!AL6</f>
        <v>152</v>
      </c>
      <c r="S6">
        <f>'mastertable data'!AM6</f>
        <v>0.27486437613019893</v>
      </c>
      <c r="T6">
        <f>'mastertable data'!AN6</f>
        <v>0</v>
      </c>
      <c r="U6" t="str">
        <f>'mastertable data'!AO6</f>
        <v>Female</v>
      </c>
      <c r="V6">
        <f>'mastertable data'!AP6</f>
        <v>193</v>
      </c>
      <c r="W6">
        <f>'mastertable data'!AQ6</f>
        <v>0.30393700787401573</v>
      </c>
    </row>
    <row r="7" spans="5:23" x14ac:dyDescent="0.15">
      <c r="E7" t="str">
        <f>'mastertable data'!Y7</f>
        <v>Unknown</v>
      </c>
      <c r="F7">
        <f>'mastertable data'!Z7</f>
        <v>36</v>
      </c>
      <c r="G7">
        <f>'mastertable data'!AA7</f>
        <v>7.8947368421052627E-2</v>
      </c>
      <c r="H7">
        <f>'mastertable data'!AB7</f>
        <v>0</v>
      </c>
      <c r="I7" t="str">
        <f>'mastertable data'!AC7</f>
        <v>Unknown</v>
      </c>
      <c r="J7">
        <f>'mastertable data'!AD7</f>
        <v>24</v>
      </c>
      <c r="K7">
        <f>'mastertable data'!AE7</f>
        <v>6.6298342541436461E-2</v>
      </c>
      <c r="L7">
        <f>'mastertable data'!AF7</f>
        <v>0</v>
      </c>
      <c r="M7" t="str">
        <f>'mastertable data'!AG7</f>
        <v>Unknown</v>
      </c>
      <c r="N7">
        <f>'mastertable data'!AH7</f>
        <v>11</v>
      </c>
      <c r="O7">
        <f>'mastertable data'!AI7</f>
        <v>2.5700934579439252E-2</v>
      </c>
      <c r="P7">
        <f>'mastertable data'!AJ7</f>
        <v>0</v>
      </c>
      <c r="Q7" t="str">
        <f>'mastertable data'!AK7</f>
        <v>Unknown</v>
      </c>
      <c r="R7">
        <f>'mastertable data'!AL7</f>
        <v>10</v>
      </c>
      <c r="S7">
        <f>'mastertable data'!AM7</f>
        <v>1.8083182640144666E-2</v>
      </c>
      <c r="T7">
        <f>'mastertable data'!AN7</f>
        <v>0</v>
      </c>
      <c r="U7" t="str">
        <f>'mastertable data'!AO7</f>
        <v>Unknown</v>
      </c>
      <c r="V7">
        <f>'mastertable data'!AP7</f>
        <v>19</v>
      </c>
      <c r="W7">
        <f>'mastertable data'!AQ7</f>
        <v>2.9921259842519685E-2</v>
      </c>
    </row>
    <row r="8" spans="5:23" x14ac:dyDescent="0.15">
      <c r="E8" t="str">
        <f>'mastertable data'!Y8</f>
        <v>Total</v>
      </c>
      <c r="F8">
        <f>'mastertable data'!Z8</f>
        <v>456</v>
      </c>
      <c r="G8">
        <f>'mastertable data'!AA8</f>
        <v>1</v>
      </c>
      <c r="H8">
        <f>'mastertable data'!AB8</f>
        <v>0</v>
      </c>
      <c r="I8" t="str">
        <f>'mastertable data'!AC8</f>
        <v>Total</v>
      </c>
      <c r="J8">
        <f>'mastertable data'!AD8</f>
        <v>362</v>
      </c>
      <c r="K8">
        <f>'mastertable data'!AE8</f>
        <v>1</v>
      </c>
      <c r="L8">
        <f>'mastertable data'!AF8</f>
        <v>0</v>
      </c>
      <c r="M8" t="str">
        <f>'mastertable data'!AG8</f>
        <v>Total</v>
      </c>
      <c r="N8">
        <f>'mastertable data'!AH8</f>
        <v>428</v>
      </c>
      <c r="O8">
        <f>'mastertable data'!AI8</f>
        <v>1</v>
      </c>
      <c r="P8">
        <f>'mastertable data'!AJ8</f>
        <v>0</v>
      </c>
      <c r="Q8" t="str">
        <f>'mastertable data'!AK8</f>
        <v>Total</v>
      </c>
      <c r="R8">
        <f>'mastertable data'!AL8</f>
        <v>553</v>
      </c>
      <c r="S8">
        <f>'mastertable data'!AM8</f>
        <v>1</v>
      </c>
      <c r="T8">
        <f>'mastertable data'!AN8</f>
        <v>0</v>
      </c>
      <c r="U8" t="str">
        <f>'mastertable data'!AO8</f>
        <v>Total</v>
      </c>
      <c r="V8">
        <f>'mastertable data'!AP8</f>
        <v>635</v>
      </c>
      <c r="W8">
        <f>'mastertable data'!AQ8</f>
        <v>0.99999999999999989</v>
      </c>
    </row>
    <row r="9" spans="5:23" x14ac:dyDescent="0.15">
      <c r="E9">
        <f>'mastertable data'!Y9</f>
        <v>0</v>
      </c>
      <c r="F9">
        <f>'mastertable data'!Z9</f>
        <v>0</v>
      </c>
      <c r="G9">
        <f>'mastertable data'!AA9</f>
        <v>0</v>
      </c>
      <c r="H9">
        <f>'mastertable data'!AB9</f>
        <v>0</v>
      </c>
      <c r="I9">
        <f>'mastertable data'!AC9</f>
        <v>0</v>
      </c>
      <c r="J9">
        <f>'mastertable data'!AD9</f>
        <v>0</v>
      </c>
      <c r="K9">
        <f>'mastertable data'!AE9</f>
        <v>0</v>
      </c>
      <c r="L9">
        <f>'mastertable data'!AF9</f>
        <v>0</v>
      </c>
      <c r="M9">
        <f>'mastertable data'!AG9</f>
        <v>0</v>
      </c>
      <c r="N9">
        <f>'mastertable data'!AH9</f>
        <v>0</v>
      </c>
      <c r="O9">
        <f>'mastertable data'!AI9</f>
        <v>0</v>
      </c>
      <c r="P9">
        <f>'mastertable data'!AJ9</f>
        <v>0</v>
      </c>
      <c r="Q9">
        <f>'mastertable data'!AK9</f>
        <v>0</v>
      </c>
      <c r="R9">
        <f>'mastertable data'!AL9</f>
        <v>0</v>
      </c>
      <c r="S9">
        <f>'mastertable data'!AM9</f>
        <v>0</v>
      </c>
      <c r="T9">
        <f>'mastertable data'!AN9</f>
        <v>0</v>
      </c>
      <c r="U9">
        <f>'mastertable data'!AO9</f>
        <v>0</v>
      </c>
      <c r="V9">
        <f>'mastertable data'!AP9</f>
        <v>0</v>
      </c>
      <c r="W9">
        <f>'mastertable data'!AQ9</f>
        <v>0</v>
      </c>
    </row>
    <row r="10" spans="5:23" x14ac:dyDescent="0.15">
      <c r="E10">
        <f>'mastertable data'!Y10</f>
        <v>0</v>
      </c>
      <c r="F10" t="str">
        <f>'mastertable data'!Z10</f>
        <v>Number</v>
      </c>
      <c r="G10" t="str">
        <f>'mastertable data'!AA10</f>
        <v>Percent</v>
      </c>
      <c r="H10">
        <f>'mastertable data'!AB10</f>
        <v>0</v>
      </c>
      <c r="I10">
        <f>'mastertable data'!AC10</f>
        <v>0</v>
      </c>
      <c r="J10" t="str">
        <f>'mastertable data'!AD10</f>
        <v>Number</v>
      </c>
      <c r="K10" t="str">
        <f>'mastertable data'!AE10</f>
        <v>Percent</v>
      </c>
      <c r="L10">
        <f>'mastertable data'!AF10</f>
        <v>0</v>
      </c>
      <c r="M10">
        <f>'mastertable data'!AG10</f>
        <v>0</v>
      </c>
      <c r="N10" t="str">
        <f>'mastertable data'!AH10</f>
        <v>Number</v>
      </c>
      <c r="O10" t="str">
        <f>'mastertable data'!AI10</f>
        <v>Percent</v>
      </c>
      <c r="P10">
        <f>'mastertable data'!AJ10</f>
        <v>0</v>
      </c>
      <c r="Q10">
        <f>'mastertable data'!AK10</f>
        <v>0</v>
      </c>
      <c r="R10" t="str">
        <f>'mastertable data'!AL10</f>
        <v>Number</v>
      </c>
      <c r="S10" t="str">
        <f>'mastertable data'!AM10</f>
        <v>Percent</v>
      </c>
      <c r="T10">
        <f>'mastertable data'!AN10</f>
        <v>0</v>
      </c>
      <c r="U10">
        <f>'mastertable data'!AO10</f>
        <v>0</v>
      </c>
      <c r="V10" t="str">
        <f>'mastertable data'!AP10</f>
        <v>Number</v>
      </c>
      <c r="W10" t="str">
        <f>'mastertable data'!AQ10</f>
        <v>Percent</v>
      </c>
    </row>
    <row r="11" spans="5:23" x14ac:dyDescent="0.15">
      <c r="E11" t="str">
        <f>'mastertable data'!Y11</f>
        <v>Undergraduate Student</v>
      </c>
      <c r="F11">
        <f>'mastertable data'!Z11</f>
        <v>2</v>
      </c>
      <c r="G11">
        <f>'mastertable data'!AA11</f>
        <v>4.3859649122807015E-3</v>
      </c>
      <c r="H11">
        <f>'mastertable data'!AB11</f>
        <v>0</v>
      </c>
      <c r="I11" t="str">
        <f>'mastertable data'!AC11</f>
        <v>Undergraduate Student</v>
      </c>
      <c r="J11">
        <f>'mastertable data'!AD11</f>
        <v>2</v>
      </c>
      <c r="K11">
        <f>'mastertable data'!AE11</f>
        <v>5.5248618784530384E-3</v>
      </c>
      <c r="L11">
        <f>'mastertable data'!AF11</f>
        <v>0</v>
      </c>
      <c r="M11" t="str">
        <f>'mastertable data'!AG11</f>
        <v>Undergraduate Student</v>
      </c>
      <c r="N11">
        <f>'mastertable data'!AH11</f>
        <v>1</v>
      </c>
      <c r="O11">
        <f>'mastertable data'!AI11</f>
        <v>2.3364485981308409E-3</v>
      </c>
      <c r="P11">
        <f>'mastertable data'!AJ11</f>
        <v>0</v>
      </c>
      <c r="Q11" t="str">
        <f>'mastertable data'!AK11</f>
        <v>Undergraduate Student</v>
      </c>
      <c r="R11">
        <f>'mastertable data'!AL11</f>
        <v>13</v>
      </c>
      <c r="S11">
        <f>'mastertable data'!AM11</f>
        <v>2.3508137432188065E-2</v>
      </c>
      <c r="T11">
        <f>'mastertable data'!AN11</f>
        <v>0</v>
      </c>
      <c r="U11" t="str">
        <f>'mastertable data'!AO11</f>
        <v>Undergraduate Student</v>
      </c>
      <c r="V11">
        <f>'mastertable data'!AP11</f>
        <v>20</v>
      </c>
      <c r="W11">
        <f>'mastertable data'!AQ11</f>
        <v>3.1496062992125984E-2</v>
      </c>
    </row>
    <row r="12" spans="5:23" x14ac:dyDescent="0.15">
      <c r="E12" t="str">
        <f>'mastertable data'!Y12</f>
        <v>Graduate Student</v>
      </c>
      <c r="F12">
        <f>'mastertable data'!Z12</f>
        <v>131</v>
      </c>
      <c r="G12">
        <f>'mastertable data'!AA12</f>
        <v>0.28728070175438597</v>
      </c>
      <c r="H12">
        <f>'mastertable data'!AB12</f>
        <v>0</v>
      </c>
      <c r="I12" t="str">
        <f>'mastertable data'!AC12</f>
        <v>Graduate Student</v>
      </c>
      <c r="J12">
        <f>'mastertable data'!AD12</f>
        <v>101</v>
      </c>
      <c r="K12">
        <f>'mastertable data'!AE12</f>
        <v>0.27900552486187846</v>
      </c>
      <c r="L12">
        <f>'mastertable data'!AF12</f>
        <v>0</v>
      </c>
      <c r="M12" t="str">
        <f>'mastertable data'!AG12</f>
        <v>Graduate Student</v>
      </c>
      <c r="N12">
        <f>'mastertable data'!AH12</f>
        <v>132</v>
      </c>
      <c r="O12">
        <f>'mastertable data'!AI12</f>
        <v>0.30841121495327101</v>
      </c>
      <c r="P12">
        <f>'mastertable data'!AJ12</f>
        <v>0</v>
      </c>
      <c r="Q12" t="str">
        <f>'mastertable data'!AK12</f>
        <v>Graduate Student</v>
      </c>
      <c r="R12">
        <f>'mastertable data'!AL12</f>
        <v>161</v>
      </c>
      <c r="S12">
        <f>'mastertable data'!AM12</f>
        <v>0.29113924050632911</v>
      </c>
      <c r="T12">
        <f>'mastertable data'!AN12</f>
        <v>0</v>
      </c>
      <c r="U12" t="str">
        <f>'mastertable data'!AO12</f>
        <v>Graduate Student</v>
      </c>
      <c r="V12">
        <f>'mastertable data'!AP12</f>
        <v>262</v>
      </c>
      <c r="W12">
        <f>'mastertable data'!AQ12</f>
        <v>0.41259842519685042</v>
      </c>
    </row>
    <row r="13" spans="5:23" x14ac:dyDescent="0.15">
      <c r="E13" t="str">
        <f>'mastertable data'!Y13</f>
        <v>Professor</v>
      </c>
      <c r="F13">
        <f>'mastertable data'!Z13</f>
        <v>99</v>
      </c>
      <c r="G13">
        <f>'mastertable data'!AA13</f>
        <v>0.21710526315789475</v>
      </c>
      <c r="H13">
        <f>'mastertable data'!AB13</f>
        <v>0</v>
      </c>
      <c r="I13" t="str">
        <f>'mastertable data'!AC13</f>
        <v>Professor</v>
      </c>
      <c r="J13">
        <f>'mastertable data'!AD13</f>
        <v>82</v>
      </c>
      <c r="K13">
        <f>'mastertable data'!AE13</f>
        <v>0.22651933701657459</v>
      </c>
      <c r="L13">
        <f>'mastertable data'!AF13</f>
        <v>0</v>
      </c>
      <c r="M13" t="str">
        <f>'mastertable data'!AG13</f>
        <v>Professor</v>
      </c>
      <c r="N13">
        <f>'mastertable data'!AH13</f>
        <v>117</v>
      </c>
      <c r="O13">
        <f>'mastertable data'!AI13</f>
        <v>0.27336448598130841</v>
      </c>
      <c r="P13">
        <f>'mastertable data'!AJ13</f>
        <v>0</v>
      </c>
      <c r="Q13" t="str">
        <f>'mastertable data'!AK13</f>
        <v>Professor</v>
      </c>
      <c r="R13">
        <f>'mastertable data'!AL13</f>
        <v>125</v>
      </c>
      <c r="S13">
        <f>'mastertable data'!AM13</f>
        <v>0.22603978300180833</v>
      </c>
      <c r="T13">
        <f>'mastertable data'!AN13</f>
        <v>0</v>
      </c>
      <c r="U13" t="str">
        <f>'mastertable data'!AO13</f>
        <v>Professor</v>
      </c>
      <c r="V13">
        <f>'mastertable data'!AP13</f>
        <v>106</v>
      </c>
      <c r="W13">
        <f>'mastertable data'!AQ13</f>
        <v>0.16692913385826771</v>
      </c>
    </row>
    <row r="14" spans="5:23" x14ac:dyDescent="0.15">
      <c r="E14" t="str">
        <f>'mastertable data'!Y14</f>
        <v>Postdoctoral Researcher</v>
      </c>
      <c r="F14">
        <f>'mastertable data'!Z14</f>
        <v>20</v>
      </c>
      <c r="G14">
        <f>'mastertable data'!AA14</f>
        <v>4.3859649122807015E-2</v>
      </c>
      <c r="H14">
        <f>'mastertable data'!AB14</f>
        <v>0</v>
      </c>
      <c r="I14" t="str">
        <f>'mastertable data'!AC14</f>
        <v>Postdoctoral Researcher</v>
      </c>
      <c r="J14">
        <f>'mastertable data'!AD14</f>
        <v>11</v>
      </c>
      <c r="K14">
        <f>'mastertable data'!AE14</f>
        <v>3.0386740331491711E-2</v>
      </c>
      <c r="L14">
        <f>'mastertable data'!AF14</f>
        <v>0</v>
      </c>
      <c r="M14" t="str">
        <f>'mastertable data'!AG14</f>
        <v>Postdoctoral Researcher</v>
      </c>
      <c r="N14">
        <f>'mastertable data'!AH14</f>
        <v>21</v>
      </c>
      <c r="O14">
        <f>'mastertable data'!AI14</f>
        <v>4.9065420560747662E-2</v>
      </c>
      <c r="P14">
        <f>'mastertable data'!AJ14</f>
        <v>0</v>
      </c>
      <c r="Q14" t="str">
        <f>'mastertable data'!AK14</f>
        <v>Postdoctoral Researcher</v>
      </c>
      <c r="R14">
        <f>'mastertable data'!AL14</f>
        <v>44</v>
      </c>
      <c r="S14">
        <f>'mastertable data'!AM14</f>
        <v>7.956600361663653E-2</v>
      </c>
      <c r="T14">
        <f>'mastertable data'!AN14</f>
        <v>0</v>
      </c>
      <c r="U14" t="str">
        <f>'mastertable data'!AO14</f>
        <v>Postdoctoral Researcher</v>
      </c>
      <c r="V14">
        <f>'mastertable data'!AP14</f>
        <v>50</v>
      </c>
      <c r="W14">
        <f>'mastertable data'!AQ14</f>
        <v>7.874015748031496E-2</v>
      </c>
    </row>
    <row r="15" spans="5:23" x14ac:dyDescent="0.15">
      <c r="E15" t="str">
        <f>'mastertable data'!Y15</f>
        <v>Academia Scientist</v>
      </c>
      <c r="F15">
        <f>'mastertable data'!Z15</f>
        <v>15</v>
      </c>
      <c r="G15">
        <f>'mastertable data'!AA15</f>
        <v>3.2894736842105261E-2</v>
      </c>
      <c r="H15">
        <f>'mastertable data'!AB15</f>
        <v>0</v>
      </c>
      <c r="I15" t="str">
        <f>'mastertable data'!AC15</f>
        <v>Academia Scientist</v>
      </c>
      <c r="J15">
        <f>'mastertable data'!AD15</f>
        <v>21</v>
      </c>
      <c r="K15">
        <f>'mastertable data'!AE15</f>
        <v>5.8011049723756904E-2</v>
      </c>
      <c r="L15">
        <f>'mastertable data'!AF15</f>
        <v>0</v>
      </c>
      <c r="M15" t="str">
        <f>'mastertable data'!AG15</f>
        <v>Academia Scientist</v>
      </c>
      <c r="N15">
        <f>'mastertable data'!AH15</f>
        <v>27</v>
      </c>
      <c r="O15">
        <f>'mastertable data'!AI15</f>
        <v>6.3084112149532703E-2</v>
      </c>
      <c r="P15">
        <f>'mastertable data'!AJ15</f>
        <v>0</v>
      </c>
      <c r="Q15" t="str">
        <f>'mastertable data'!AK15</f>
        <v>Academia Scientist</v>
      </c>
      <c r="R15">
        <f>'mastertable data'!AL15</f>
        <v>26</v>
      </c>
      <c r="S15">
        <f>'mastertable data'!AM15</f>
        <v>4.701627486437613E-2</v>
      </c>
      <c r="T15">
        <f>'mastertable data'!AN15</f>
        <v>0</v>
      </c>
      <c r="U15" t="str">
        <f>'mastertable data'!AO15</f>
        <v>Academia Scientist</v>
      </c>
      <c r="V15">
        <f>'mastertable data'!AP15</f>
        <v>31</v>
      </c>
      <c r="W15">
        <f>'mastertable data'!AQ15</f>
        <v>4.8818897637795275E-2</v>
      </c>
    </row>
    <row r="16" spans="5:23" x14ac:dyDescent="0.15">
      <c r="E16" t="str">
        <f>'mastertable data'!Y16</f>
        <v>Industry</v>
      </c>
      <c r="F16">
        <f>'mastertable data'!Z16</f>
        <v>164</v>
      </c>
      <c r="G16">
        <f>'mastertable data'!AA16</f>
        <v>0.35964912280701755</v>
      </c>
      <c r="H16">
        <f>'mastertable data'!AB16</f>
        <v>0</v>
      </c>
      <c r="I16" t="str">
        <f>'mastertable data'!AC16</f>
        <v>Industry</v>
      </c>
      <c r="J16">
        <f>'mastertable data'!AD16</f>
        <v>119</v>
      </c>
      <c r="K16">
        <f>'mastertable data'!AE16</f>
        <v>0.32872928176795579</v>
      </c>
      <c r="L16">
        <f>'mastertable data'!AF16</f>
        <v>0</v>
      </c>
      <c r="M16" t="str">
        <f>'mastertable data'!AG16</f>
        <v>Industry</v>
      </c>
      <c r="N16">
        <f>'mastertable data'!AH16</f>
        <v>106</v>
      </c>
      <c r="O16">
        <f>'mastertable data'!AI16</f>
        <v>0.24766355140186916</v>
      </c>
      <c r="P16">
        <f>'mastertable data'!AJ16</f>
        <v>0</v>
      </c>
      <c r="Q16" t="str">
        <f>'mastertable data'!AK16</f>
        <v>Industry</v>
      </c>
      <c r="R16">
        <f>'mastertable data'!AL16</f>
        <v>151</v>
      </c>
      <c r="S16">
        <f>'mastertable data'!AM16</f>
        <v>0.27305605786618448</v>
      </c>
      <c r="T16">
        <f>'mastertable data'!AN16</f>
        <v>0</v>
      </c>
      <c r="U16" t="str">
        <f>'mastertable data'!AO16</f>
        <v>Industry</v>
      </c>
      <c r="V16">
        <f>'mastertable data'!AP16</f>
        <v>134</v>
      </c>
      <c r="W16">
        <f>'mastertable data'!AQ16</f>
        <v>0.21102362204724409</v>
      </c>
    </row>
    <row r="17" spans="5:23" x14ac:dyDescent="0.15">
      <c r="E17" t="str">
        <f>'mastertable data'!Y17</f>
        <v>Government Scientist</v>
      </c>
      <c r="F17">
        <f>'mastertable data'!Z17</f>
        <v>16</v>
      </c>
      <c r="G17">
        <f>'mastertable data'!AA17</f>
        <v>3.5087719298245612E-2</v>
      </c>
      <c r="H17">
        <f>'mastertable data'!AB17</f>
        <v>0</v>
      </c>
      <c r="I17" t="str">
        <f>'mastertable data'!AC17</f>
        <v>Government Scientist</v>
      </c>
      <c r="J17">
        <f>'mastertable data'!AD17</f>
        <v>13</v>
      </c>
      <c r="K17">
        <f>'mastertable data'!AE17</f>
        <v>3.591160220994475E-2</v>
      </c>
      <c r="L17">
        <f>'mastertable data'!AF17</f>
        <v>0</v>
      </c>
      <c r="M17" t="str">
        <f>'mastertable data'!AG17</f>
        <v>Government Scientist</v>
      </c>
      <c r="N17">
        <f>'mastertable data'!AH17</f>
        <v>12</v>
      </c>
      <c r="O17">
        <f>'mastertable data'!AI17</f>
        <v>2.8037383177570093E-2</v>
      </c>
      <c r="P17">
        <f>'mastertable data'!AJ17</f>
        <v>0</v>
      </c>
      <c r="Q17" t="str">
        <f>'mastertable data'!AK17</f>
        <v>Government Scientist</v>
      </c>
      <c r="R17">
        <f>'mastertable data'!AL17</f>
        <v>25</v>
      </c>
      <c r="S17">
        <f>'mastertable data'!AM17</f>
        <v>4.5207956600361664E-2</v>
      </c>
      <c r="T17">
        <f>'mastertable data'!AN17</f>
        <v>0</v>
      </c>
      <c r="U17" t="str">
        <f>'mastertable data'!AO17</f>
        <v>Government Scientist</v>
      </c>
      <c r="V17">
        <f>'mastertable data'!AP17</f>
        <v>21</v>
      </c>
      <c r="W17">
        <f>'mastertable data'!AQ17</f>
        <v>3.3070866141732283E-2</v>
      </c>
    </row>
    <row r="18" spans="5:23" x14ac:dyDescent="0.15">
      <c r="E18" t="str">
        <f>'mastertable data'!Y18</f>
        <v>Unknown/Other</v>
      </c>
      <c r="F18">
        <f>'mastertable data'!Z18</f>
        <v>9</v>
      </c>
      <c r="G18">
        <f>'mastertable data'!AA18</f>
        <v>1.9736842105263157E-2</v>
      </c>
      <c r="H18">
        <f>'mastertable data'!AB18</f>
        <v>0</v>
      </c>
      <c r="I18" t="str">
        <f>'mastertable data'!AC18</f>
        <v>Unknown/Other</v>
      </c>
      <c r="J18">
        <f>'mastertable data'!AD18</f>
        <v>13</v>
      </c>
      <c r="K18">
        <f>'mastertable data'!AE18</f>
        <v>3.591160220994475E-2</v>
      </c>
      <c r="L18">
        <f>'mastertable data'!AF18</f>
        <v>0</v>
      </c>
      <c r="M18" t="str">
        <f>'mastertable data'!AG18</f>
        <v>Unknown/Other</v>
      </c>
      <c r="N18">
        <f>'mastertable data'!AH18</f>
        <v>12</v>
      </c>
      <c r="O18">
        <f>'mastertable data'!AI18</f>
        <v>2.8037383177570093E-2</v>
      </c>
      <c r="P18">
        <f>'mastertable data'!AJ18</f>
        <v>0</v>
      </c>
      <c r="Q18" t="str">
        <f>'mastertable data'!AK18</f>
        <v>Unknown/Other</v>
      </c>
      <c r="R18">
        <f>'mastertable data'!AL18</f>
        <v>8</v>
      </c>
      <c r="S18">
        <f>'mastertable data'!AM18</f>
        <v>1.4466546112115732E-2</v>
      </c>
      <c r="T18">
        <f>'mastertable data'!AN18</f>
        <v>0</v>
      </c>
      <c r="U18" t="str">
        <f>'mastertable data'!AO18</f>
        <v>Unknown/Other</v>
      </c>
      <c r="V18">
        <f>'mastertable data'!AP18</f>
        <v>11</v>
      </c>
      <c r="W18">
        <f>'mastertable data'!AQ18</f>
        <v>1.7322834645669291E-2</v>
      </c>
    </row>
    <row r="19" spans="5:23" x14ac:dyDescent="0.15">
      <c r="E19" t="str">
        <f>'mastertable data'!Y19</f>
        <v>Total</v>
      </c>
      <c r="F19">
        <f>'mastertable data'!Z19</f>
        <v>456</v>
      </c>
      <c r="G19">
        <f>'mastertable data'!AA19</f>
        <v>1</v>
      </c>
      <c r="H19">
        <f>'mastertable data'!AB19</f>
        <v>0</v>
      </c>
      <c r="I19" t="str">
        <f>'mastertable data'!AC19</f>
        <v>Total</v>
      </c>
      <c r="J19">
        <f>'mastertable data'!AD19</f>
        <v>362</v>
      </c>
      <c r="K19">
        <f>'mastertable data'!AE19</f>
        <v>0.99999999999999989</v>
      </c>
      <c r="L19">
        <f>'mastertable data'!AF19</f>
        <v>0</v>
      </c>
      <c r="M19" t="str">
        <f>'mastertable data'!AG19</f>
        <v>Total</v>
      </c>
      <c r="N19">
        <f>'mastertable data'!AH19</f>
        <v>428</v>
      </c>
      <c r="O19">
        <f>'mastertable data'!AI19</f>
        <v>0.99999999999999989</v>
      </c>
      <c r="P19">
        <f>'mastertable data'!AJ19</f>
        <v>0</v>
      </c>
      <c r="Q19" t="str">
        <f>'mastertable data'!AK19</f>
        <v>Total</v>
      </c>
      <c r="R19">
        <f>'mastertable data'!AL19</f>
        <v>553</v>
      </c>
      <c r="S19">
        <f>'mastertable data'!AM19</f>
        <v>1</v>
      </c>
      <c r="T19">
        <f>'mastertable data'!AN19</f>
        <v>0</v>
      </c>
      <c r="U19" t="str">
        <f>'mastertable data'!AO19</f>
        <v>Total</v>
      </c>
      <c r="V19">
        <f>'mastertable data'!AP19</f>
        <v>635</v>
      </c>
      <c r="W19">
        <f>'mastertable data'!AQ19</f>
        <v>1</v>
      </c>
    </row>
    <row r="20" spans="5:23" x14ac:dyDescent="0.15">
      <c r="E20">
        <f>'mastertable data'!Y20</f>
        <v>0</v>
      </c>
      <c r="F20">
        <f>'mastertable data'!Z20</f>
        <v>0</v>
      </c>
      <c r="G20">
        <f>'mastertable data'!AA20</f>
        <v>0</v>
      </c>
      <c r="H20">
        <f>'mastertable data'!AB20</f>
        <v>0</v>
      </c>
      <c r="I20">
        <f>'mastertable data'!AC20</f>
        <v>0</v>
      </c>
      <c r="J20">
        <f>'mastertable data'!AD20</f>
        <v>0</v>
      </c>
      <c r="K20">
        <f>'mastertable data'!AE20</f>
        <v>0</v>
      </c>
      <c r="L20">
        <f>'mastertable data'!AF20</f>
        <v>0</v>
      </c>
      <c r="M20">
        <f>'mastertable data'!AG20</f>
        <v>0</v>
      </c>
      <c r="N20">
        <f>'mastertable data'!AH20</f>
        <v>0</v>
      </c>
      <c r="O20">
        <f>'mastertable data'!AI20</f>
        <v>0</v>
      </c>
      <c r="P20">
        <f>'mastertable data'!AJ20</f>
        <v>0</v>
      </c>
      <c r="Q20">
        <f>'mastertable data'!AK20</f>
        <v>0</v>
      </c>
      <c r="R20">
        <f>'mastertable data'!AL20</f>
        <v>0</v>
      </c>
      <c r="S20">
        <f>'mastertable data'!AM20</f>
        <v>0</v>
      </c>
      <c r="T20">
        <f>'mastertable data'!AN20</f>
        <v>0</v>
      </c>
      <c r="U20">
        <f>'mastertable data'!AO20</f>
        <v>0</v>
      </c>
      <c r="V20">
        <f>'mastertable data'!AP20</f>
        <v>0</v>
      </c>
      <c r="W20">
        <f>'mastertable data'!AQ20</f>
        <v>0</v>
      </c>
    </row>
    <row r="21" spans="5:23" x14ac:dyDescent="0.15">
      <c r="E21" t="str">
        <f>'mastertable data'!Y21</f>
        <v># of registrants per institution</v>
      </c>
      <c r="F21">
        <f>'mastertable data'!Z21</f>
        <v>5.7222222222222179</v>
      </c>
      <c r="G21">
        <f>'mastertable data'!AA21</f>
        <v>0</v>
      </c>
      <c r="H21">
        <f>'mastertable data'!AB21</f>
        <v>0</v>
      </c>
      <c r="I21" t="str">
        <f>'mastertable data'!AC21</f>
        <v># of registrants per institution</v>
      </c>
      <c r="J21">
        <f>'mastertable data'!AD21</f>
        <v>12.875000000000007</v>
      </c>
      <c r="K21">
        <f>'mastertable data'!AE21</f>
        <v>0</v>
      </c>
      <c r="L21">
        <f>'mastertable data'!AF21</f>
        <v>0</v>
      </c>
      <c r="M21" t="str">
        <f>'mastertable data'!AG21</f>
        <v># of registrants per institution</v>
      </c>
      <c r="N21" t="e">
        <f>'mastertable data'!AH21</f>
        <v>#REF!</v>
      </c>
      <c r="O21">
        <f>'mastertable data'!AI21</f>
        <v>0</v>
      </c>
      <c r="P21">
        <f>'mastertable data'!AJ21</f>
        <v>0</v>
      </c>
      <c r="Q21" t="str">
        <f>'mastertable data'!AK21</f>
        <v># of registrants per institution</v>
      </c>
      <c r="R21" t="e">
        <f>'mastertable data'!AL21</f>
        <v>#REF!</v>
      </c>
      <c r="S21">
        <f>'mastertable data'!AM21</f>
        <v>0</v>
      </c>
      <c r="T21">
        <f>'mastertable data'!AN21</f>
        <v>0</v>
      </c>
      <c r="U21" t="str">
        <f>'mastertable data'!AO21</f>
        <v># of registrants per institution</v>
      </c>
      <c r="V21">
        <f>'mastertable data'!AP21</f>
        <v>25.750000000000007</v>
      </c>
      <c r="W21">
        <f>'mastertable data'!AQ21</f>
        <v>0</v>
      </c>
    </row>
    <row r="22" spans="5:23" x14ac:dyDescent="0.15">
      <c r="E22">
        <f>'mastertable data'!Y22</f>
        <v>0</v>
      </c>
      <c r="F22">
        <f>'mastertable data'!Z22</f>
        <v>0</v>
      </c>
      <c r="G22">
        <f>'mastertable data'!AA22</f>
        <v>0</v>
      </c>
      <c r="H22">
        <f>'mastertable data'!AB22</f>
        <v>0</v>
      </c>
      <c r="I22">
        <f>'mastertable data'!AC22</f>
        <v>0</v>
      </c>
      <c r="J22">
        <f>'mastertable data'!AD22</f>
        <v>0</v>
      </c>
      <c r="K22">
        <f>'mastertable data'!AE22</f>
        <v>0</v>
      </c>
      <c r="L22">
        <f>'mastertable data'!AF22</f>
        <v>0</v>
      </c>
      <c r="M22">
        <f>'mastertable data'!AG22</f>
        <v>0</v>
      </c>
      <c r="N22">
        <f>'mastertable data'!AH22</f>
        <v>0</v>
      </c>
      <c r="O22">
        <f>'mastertable data'!AI22</f>
        <v>0</v>
      </c>
      <c r="P22">
        <f>'mastertable data'!AJ22</f>
        <v>0</v>
      </c>
      <c r="Q22">
        <f>'mastertable data'!AK22</f>
        <v>0</v>
      </c>
      <c r="R22">
        <f>'mastertable data'!AL22</f>
        <v>0</v>
      </c>
      <c r="S22">
        <f>'mastertable data'!AM22</f>
        <v>0</v>
      </c>
      <c r="T22">
        <f>'mastertable data'!AN22</f>
        <v>0</v>
      </c>
      <c r="U22">
        <f>'mastertable data'!AO22</f>
        <v>0</v>
      </c>
      <c r="V22">
        <f>'mastertable data'!AP22</f>
        <v>0</v>
      </c>
      <c r="W22">
        <f>'mastertable data'!AQ22</f>
        <v>0</v>
      </c>
    </row>
    <row r="23" spans="5:23" x14ac:dyDescent="0.15">
      <c r="E23">
        <f>'mastertable data'!Y23</f>
        <v>0</v>
      </c>
      <c r="F23">
        <f>'mastertable data'!Z23</f>
        <v>0</v>
      </c>
      <c r="G23">
        <f>'mastertable data'!AA23</f>
        <v>0</v>
      </c>
      <c r="H23">
        <f>'mastertable data'!AB23</f>
        <v>0</v>
      </c>
      <c r="I23">
        <f>'mastertable data'!AC23</f>
        <v>0</v>
      </c>
      <c r="J23">
        <f>'mastertable data'!AD23</f>
        <v>0</v>
      </c>
      <c r="K23">
        <f>'mastertable data'!AE23</f>
        <v>0</v>
      </c>
      <c r="L23">
        <f>'mastertable data'!AF23</f>
        <v>0</v>
      </c>
      <c r="M23">
        <f>'mastertable data'!AG23</f>
        <v>0</v>
      </c>
      <c r="N23">
        <f>'mastertable data'!AH23</f>
        <v>0</v>
      </c>
      <c r="O23">
        <f>'mastertable data'!AI23</f>
        <v>0</v>
      </c>
      <c r="P23">
        <f>'mastertable data'!AJ23</f>
        <v>0</v>
      </c>
      <c r="Q23">
        <f>'mastertable data'!AK23</f>
        <v>0</v>
      </c>
      <c r="R23">
        <f>'mastertable data'!AL23</f>
        <v>0</v>
      </c>
      <c r="S23">
        <f>'mastertable data'!AM23</f>
        <v>0</v>
      </c>
      <c r="T23">
        <f>'mastertable data'!AN23</f>
        <v>0</v>
      </c>
      <c r="U23">
        <f>'mastertable data'!AO23</f>
        <v>0</v>
      </c>
      <c r="V23">
        <f>'mastertable data'!AP23</f>
        <v>0</v>
      </c>
      <c r="W23">
        <f>'mastertable data'!AQ23</f>
        <v>0</v>
      </c>
    </row>
    <row r="24" spans="5:23" x14ac:dyDescent="0.15">
      <c r="E24">
        <f>'mastertable data'!Y24</f>
        <v>0</v>
      </c>
      <c r="F24">
        <f>'mastertable data'!Z24</f>
        <v>0</v>
      </c>
      <c r="G24">
        <f>'mastertable data'!AA24</f>
        <v>0</v>
      </c>
      <c r="H24">
        <f>'mastertable data'!AB24</f>
        <v>0</v>
      </c>
      <c r="I24">
        <f>'mastertable data'!AC24</f>
        <v>0</v>
      </c>
      <c r="J24">
        <f>'mastertable data'!AD24</f>
        <v>0</v>
      </c>
      <c r="K24">
        <f>'mastertable data'!AE24</f>
        <v>0</v>
      </c>
      <c r="L24">
        <f>'mastertable data'!AF24</f>
        <v>0</v>
      </c>
      <c r="M24">
        <f>'mastertable data'!AG24</f>
        <v>0</v>
      </c>
      <c r="N24">
        <f>'mastertable data'!AH24</f>
        <v>0</v>
      </c>
      <c r="O24">
        <f>'mastertable data'!AI24</f>
        <v>0</v>
      </c>
      <c r="P24">
        <f>'mastertable data'!AJ24</f>
        <v>0</v>
      </c>
      <c r="Q24">
        <f>'mastertable data'!AK24</f>
        <v>0</v>
      </c>
      <c r="R24">
        <f>'mastertable data'!AL24</f>
        <v>0</v>
      </c>
      <c r="S24">
        <f>'mastertable data'!AM24</f>
        <v>0</v>
      </c>
      <c r="T24">
        <f>'mastertable data'!AN24</f>
        <v>0</v>
      </c>
      <c r="U24">
        <f>'mastertable data'!AO24</f>
        <v>0</v>
      </c>
      <c r="V24">
        <f>'mastertable data'!AP24</f>
        <v>0</v>
      </c>
      <c r="W24">
        <f>'mastertable data'!AQ24</f>
        <v>0</v>
      </c>
    </row>
    <row r="25" spans="5:23" x14ac:dyDescent="0.15">
      <c r="E25">
        <f>'mastertable data'!Y25</f>
        <v>0</v>
      </c>
      <c r="F25" t="str">
        <f>'mastertable data'!Z25</f>
        <v>Number</v>
      </c>
      <c r="G25" t="str">
        <f>'mastertable data'!AA25</f>
        <v>Percent</v>
      </c>
      <c r="H25">
        <f>'mastertable data'!AB25</f>
        <v>0</v>
      </c>
      <c r="I25">
        <f>'mastertable data'!AC25</f>
        <v>0</v>
      </c>
      <c r="J25" t="str">
        <f>'mastertable data'!AD25</f>
        <v>Number</v>
      </c>
      <c r="K25" t="str">
        <f>'mastertable data'!AE25</f>
        <v>Percent</v>
      </c>
      <c r="L25">
        <f>'mastertable data'!AF25</f>
        <v>0</v>
      </c>
      <c r="M25">
        <f>'mastertable data'!AG25</f>
        <v>0</v>
      </c>
      <c r="N25" t="str">
        <f>'mastertable data'!AH25</f>
        <v>Number</v>
      </c>
      <c r="O25" t="str">
        <f>'mastertable data'!AI25</f>
        <v>Percent</v>
      </c>
      <c r="P25">
        <f>'mastertable data'!AJ25</f>
        <v>0</v>
      </c>
      <c r="Q25">
        <f>'mastertable data'!AK25</f>
        <v>0</v>
      </c>
      <c r="R25" t="str">
        <f>'mastertable data'!AL25</f>
        <v>Number</v>
      </c>
      <c r="S25" t="str">
        <f>'mastertable data'!AM25</f>
        <v>Percent</v>
      </c>
      <c r="T25">
        <f>'mastertable data'!AN25</f>
        <v>0</v>
      </c>
      <c r="U25">
        <f>'mastertable data'!AO25</f>
        <v>0</v>
      </c>
      <c r="V25" t="str">
        <f>'mastertable data'!AP25</f>
        <v>Number</v>
      </c>
      <c r="W25" t="str">
        <f>'mastertable data'!AQ25</f>
        <v>Percent</v>
      </c>
    </row>
    <row r="26" spans="5:23" x14ac:dyDescent="0.15">
      <c r="E26" t="str">
        <f>'mastertable data'!Y26</f>
        <v>USA</v>
      </c>
      <c r="F26">
        <f>'mastertable data'!Z26</f>
        <v>345</v>
      </c>
      <c r="G26">
        <f>'mastertable data'!AA26</f>
        <v>0.75657894736842102</v>
      </c>
      <c r="H26">
        <f>'mastertable data'!AB26</f>
        <v>0</v>
      </c>
      <c r="I26" t="str">
        <f>'mastertable data'!AC26</f>
        <v>USA</v>
      </c>
      <c r="J26">
        <f>'mastertable data'!AD26</f>
        <v>257</v>
      </c>
      <c r="K26">
        <f>'mastertable data'!AE26</f>
        <v>0.70994475138121549</v>
      </c>
      <c r="L26">
        <f>'mastertable data'!AF26</f>
        <v>0</v>
      </c>
      <c r="M26" t="str">
        <f>'mastertable data'!AG26</f>
        <v>USA</v>
      </c>
      <c r="N26">
        <f>'mastertable data'!AH26</f>
        <v>310</v>
      </c>
      <c r="O26">
        <f>'mastertable data'!AI26</f>
        <v>0.72429906542056077</v>
      </c>
      <c r="P26">
        <f>'mastertable data'!AJ26</f>
        <v>0</v>
      </c>
      <c r="Q26" t="str">
        <f>'mastertable data'!AK26</f>
        <v>USA</v>
      </c>
      <c r="R26">
        <f>'mastertable data'!AL26</f>
        <v>394</v>
      </c>
      <c r="S26">
        <f>'mastertable data'!AM26</f>
        <v>0.71247739602169979</v>
      </c>
      <c r="T26">
        <f>'mastertable data'!AN26</f>
        <v>0</v>
      </c>
      <c r="U26" t="str">
        <f>'mastertable data'!AO26</f>
        <v>USA</v>
      </c>
      <c r="V26">
        <f>'mastertable data'!AP26</f>
        <v>500</v>
      </c>
      <c r="W26">
        <f>'mastertable data'!AQ26</f>
        <v>0.78740157480314965</v>
      </c>
    </row>
    <row r="27" spans="5:23" x14ac:dyDescent="0.15">
      <c r="E27" t="str">
        <f>'mastertable data'!Y27</f>
        <v>International</v>
      </c>
      <c r="F27">
        <f>'mastertable data'!Z27</f>
        <v>102</v>
      </c>
      <c r="G27">
        <f>'mastertable data'!AA27</f>
        <v>0.22368421052631579</v>
      </c>
      <c r="H27">
        <f>'mastertable data'!AB27</f>
        <v>0</v>
      </c>
      <c r="I27" t="str">
        <f>'mastertable data'!AC27</f>
        <v>International</v>
      </c>
      <c r="J27">
        <f>'mastertable data'!AD27</f>
        <v>100</v>
      </c>
      <c r="K27">
        <f>'mastertable data'!AE27</f>
        <v>0.27624309392265195</v>
      </c>
      <c r="L27">
        <f>'mastertable data'!AF27</f>
        <v>0</v>
      </c>
      <c r="M27" t="str">
        <f>'mastertable data'!AG27</f>
        <v>International</v>
      </c>
      <c r="N27">
        <f>'mastertable data'!AH27</f>
        <v>105</v>
      </c>
      <c r="O27">
        <f>'mastertable data'!AI27</f>
        <v>0.24532710280373832</v>
      </c>
      <c r="P27">
        <f>'mastertable data'!AJ27</f>
        <v>0</v>
      </c>
      <c r="Q27" t="str">
        <f>'mastertable data'!AK27</f>
        <v>International</v>
      </c>
      <c r="R27">
        <f>'mastertable data'!AL27</f>
        <v>153</v>
      </c>
      <c r="S27">
        <f>'mastertable data'!AM27</f>
        <v>0.27667269439421338</v>
      </c>
      <c r="T27">
        <f>'mastertable data'!AN27</f>
        <v>0</v>
      </c>
      <c r="U27" t="str">
        <f>'mastertable data'!AO27</f>
        <v>International</v>
      </c>
      <c r="V27">
        <f>'mastertable data'!AP27</f>
        <v>135</v>
      </c>
      <c r="W27">
        <f>'mastertable data'!AQ27</f>
        <v>0.2125984251968504</v>
      </c>
    </row>
    <row r="28" spans="5:23" x14ac:dyDescent="0.15">
      <c r="E28" t="str">
        <f>'mastertable data'!Y28</f>
        <v>Unknown</v>
      </c>
      <c r="F28">
        <f>'mastertable data'!Z28</f>
        <v>9</v>
      </c>
      <c r="G28">
        <f>'mastertable data'!AA28</f>
        <v>1.9736842105263157E-2</v>
      </c>
      <c r="H28">
        <f>'mastertable data'!AB28</f>
        <v>0</v>
      </c>
      <c r="I28" t="str">
        <f>'mastertable data'!AC28</f>
        <v>Unknown</v>
      </c>
      <c r="J28">
        <f>'mastertable data'!AD28</f>
        <v>5</v>
      </c>
      <c r="K28">
        <f>'mastertable data'!AE28</f>
        <v>1.3812154696132596E-2</v>
      </c>
      <c r="L28">
        <f>'mastertable data'!AF28</f>
        <v>0</v>
      </c>
      <c r="M28" t="str">
        <f>'mastertable data'!AG28</f>
        <v>Unknown</v>
      </c>
      <c r="N28">
        <f>'mastertable data'!AH28</f>
        <v>13</v>
      </c>
      <c r="O28">
        <f>'mastertable data'!AI28</f>
        <v>3.0373831775700934E-2</v>
      </c>
      <c r="P28">
        <f>'mastertable data'!AJ28</f>
        <v>0</v>
      </c>
      <c r="Q28" t="str">
        <f>'mastertable data'!AK28</f>
        <v>Unknown</v>
      </c>
      <c r="R28">
        <f>'mastertable data'!AL28</f>
        <v>6</v>
      </c>
      <c r="S28">
        <f>'mastertable data'!AM28</f>
        <v>1.0849909584086799E-2</v>
      </c>
      <c r="T28">
        <f>'mastertable data'!AN28</f>
        <v>0</v>
      </c>
      <c r="U28" t="str">
        <f>'mastertable data'!AO28</f>
        <v>Unknown</v>
      </c>
      <c r="V28">
        <f>'mastertable data'!AP28</f>
        <v>0</v>
      </c>
      <c r="W28">
        <f>'mastertable data'!AQ28</f>
        <v>0</v>
      </c>
    </row>
    <row r="29" spans="5:23" x14ac:dyDescent="0.15">
      <c r="E29">
        <f>'mastertable data'!Y29</f>
        <v>0</v>
      </c>
      <c r="F29">
        <f>'mastertable data'!Z29</f>
        <v>0</v>
      </c>
      <c r="G29">
        <f>'mastertable data'!AA29</f>
        <v>1</v>
      </c>
      <c r="H29">
        <f>'mastertable data'!AB29</f>
        <v>0</v>
      </c>
      <c r="I29">
        <f>'mastertable data'!AC29</f>
        <v>0</v>
      </c>
      <c r="J29">
        <f>'mastertable data'!AD29</f>
        <v>0</v>
      </c>
      <c r="K29">
        <f>'mastertable data'!AE29</f>
        <v>1</v>
      </c>
      <c r="L29">
        <f>'mastertable data'!AF29</f>
        <v>0</v>
      </c>
      <c r="M29">
        <f>'mastertable data'!AG29</f>
        <v>0</v>
      </c>
      <c r="N29">
        <f>'mastertable data'!AH29</f>
        <v>0</v>
      </c>
      <c r="O29">
        <f>'mastertable data'!AI29</f>
        <v>1</v>
      </c>
      <c r="P29">
        <f>'mastertable data'!AJ29</f>
        <v>0</v>
      </c>
      <c r="Q29">
        <f>'mastertable data'!AK29</f>
        <v>0</v>
      </c>
      <c r="R29">
        <f>'mastertable data'!AL29</f>
        <v>0</v>
      </c>
      <c r="S29">
        <f>'mastertable data'!AM29</f>
        <v>1</v>
      </c>
      <c r="T29">
        <f>'mastertable data'!AN29</f>
        <v>0</v>
      </c>
      <c r="U29">
        <f>'mastertable data'!AO29</f>
        <v>0</v>
      </c>
      <c r="V29">
        <f>'mastertable data'!AP29</f>
        <v>0</v>
      </c>
      <c r="W29">
        <f>'mastertable data'!AQ29</f>
        <v>1</v>
      </c>
    </row>
    <row r="30" spans="5:23" x14ac:dyDescent="0.15">
      <c r="E30" t="str">
        <f>'mastertable data'!Y30</f>
        <v>Other Americas</v>
      </c>
      <c r="F30">
        <f>'mastertable data'!Z30</f>
        <v>10</v>
      </c>
      <c r="G30">
        <f>'mastertable data'!AA30</f>
        <v>2.1929824561403508E-2</v>
      </c>
      <c r="H30">
        <f>'mastertable data'!AB30</f>
        <v>0</v>
      </c>
      <c r="I30" t="str">
        <f>'mastertable data'!AC30</f>
        <v>Other Americas</v>
      </c>
      <c r="J30">
        <f>'mastertable data'!AD30</f>
        <v>9</v>
      </c>
      <c r="K30">
        <f>'mastertable data'!AE30</f>
        <v>2.4861878453038673E-2</v>
      </c>
      <c r="L30">
        <f>'mastertable data'!AF30</f>
        <v>0</v>
      </c>
      <c r="M30" t="str">
        <f>'mastertable data'!AG30</f>
        <v>Other Americas</v>
      </c>
      <c r="N30">
        <f>'mastertable data'!AH30</f>
        <v>16</v>
      </c>
      <c r="O30">
        <f>'mastertable data'!AI30</f>
        <v>3.7383177570093455E-2</v>
      </c>
      <c r="P30">
        <f>'mastertable data'!AJ30</f>
        <v>0</v>
      </c>
      <c r="Q30" t="str">
        <f>'mastertable data'!AK30</f>
        <v>Other Americas</v>
      </c>
      <c r="R30">
        <f>'mastertable data'!AL30</f>
        <v>45</v>
      </c>
      <c r="S30">
        <f>'mastertable data'!AM30</f>
        <v>8.1374321880650996E-2</v>
      </c>
      <c r="T30">
        <f>'mastertable data'!AN30</f>
        <v>0</v>
      </c>
      <c r="U30" t="str">
        <f>'mastertable data'!AO30</f>
        <v>Other Americas</v>
      </c>
      <c r="V30">
        <f>'mastertable data'!AP30</f>
        <v>24</v>
      </c>
      <c r="W30">
        <f>'mastertable data'!AQ30</f>
        <v>3.7795275590551181E-2</v>
      </c>
    </row>
    <row r="31" spans="5:23" x14ac:dyDescent="0.15">
      <c r="E31" t="str">
        <f>'mastertable data'!Y31</f>
        <v>Asia</v>
      </c>
      <c r="F31">
        <f>'mastertable data'!Z31</f>
        <v>38</v>
      </c>
      <c r="G31">
        <f>'mastertable data'!AA31</f>
        <v>8.3333333333333329E-2</v>
      </c>
      <c r="H31">
        <f>'mastertable data'!AB31</f>
        <v>0</v>
      </c>
      <c r="I31" t="str">
        <f>'mastertable data'!AC31</f>
        <v>Asia</v>
      </c>
      <c r="J31">
        <f>'mastertable data'!AD31</f>
        <v>49</v>
      </c>
      <c r="K31">
        <f>'mastertable data'!AE31</f>
        <v>0.13535911602209943</v>
      </c>
      <c r="L31">
        <f>'mastertable data'!AF31</f>
        <v>0</v>
      </c>
      <c r="M31" t="str">
        <f>'mastertable data'!AG31</f>
        <v>Asia</v>
      </c>
      <c r="N31">
        <f>'mastertable data'!AH31</f>
        <v>39</v>
      </c>
      <c r="O31">
        <f>'mastertable data'!AI31</f>
        <v>9.11214953271028E-2</v>
      </c>
      <c r="P31">
        <f>'mastertable data'!AJ31</f>
        <v>0</v>
      </c>
      <c r="Q31" t="str">
        <f>'mastertable data'!AK31</f>
        <v>Asia</v>
      </c>
      <c r="R31">
        <f>'mastertable data'!AL31</f>
        <v>44</v>
      </c>
      <c r="S31">
        <f>'mastertable data'!AM31</f>
        <v>7.956600361663653E-2</v>
      </c>
      <c r="T31">
        <f>'mastertable data'!AN31</f>
        <v>0</v>
      </c>
      <c r="U31" t="str">
        <f>'mastertable data'!AO31</f>
        <v>Asia</v>
      </c>
      <c r="V31">
        <f>'mastertable data'!AP31</f>
        <v>16</v>
      </c>
      <c r="W31">
        <f>'mastertable data'!AQ31</f>
        <v>2.5196850393700787E-2</v>
      </c>
    </row>
    <row r="32" spans="5:23" x14ac:dyDescent="0.15">
      <c r="E32" t="str">
        <f>'mastertable data'!Y32</f>
        <v>Europe</v>
      </c>
      <c r="F32">
        <f>'mastertable data'!Z32</f>
        <v>22</v>
      </c>
      <c r="G32">
        <f>'mastertable data'!AA32</f>
        <v>4.8245614035087717E-2</v>
      </c>
      <c r="H32">
        <f>'mastertable data'!AB32</f>
        <v>0</v>
      </c>
      <c r="I32" t="str">
        <f>'mastertable data'!AC32</f>
        <v>Europe</v>
      </c>
      <c r="J32">
        <f>'mastertable data'!AD32</f>
        <v>17</v>
      </c>
      <c r="K32">
        <f>'mastertable data'!AE32</f>
        <v>4.6961325966850827E-2</v>
      </c>
      <c r="L32">
        <f>'mastertable data'!AF32</f>
        <v>0</v>
      </c>
      <c r="M32" t="str">
        <f>'mastertable data'!AG32</f>
        <v>Europe</v>
      </c>
      <c r="N32">
        <f>'mastertable data'!AH32</f>
        <v>26</v>
      </c>
      <c r="O32">
        <f>'mastertable data'!AI32</f>
        <v>6.0747663551401869E-2</v>
      </c>
      <c r="P32">
        <f>'mastertable data'!AJ32</f>
        <v>0</v>
      </c>
      <c r="Q32" t="str">
        <f>'mastertable data'!AK32</f>
        <v>Europe</v>
      </c>
      <c r="R32">
        <f>'mastertable data'!AL32</f>
        <v>42</v>
      </c>
      <c r="S32">
        <f>'mastertable data'!AM32</f>
        <v>7.5949367088607597E-2</v>
      </c>
      <c r="T32">
        <f>'mastertable data'!AN32</f>
        <v>0</v>
      </c>
      <c r="U32" t="str">
        <f>'mastertable data'!AO32</f>
        <v>Europe</v>
      </c>
      <c r="V32">
        <f>'mastertable data'!AP32</f>
        <v>54</v>
      </c>
      <c r="W32">
        <f>'mastertable data'!AQ32</f>
        <v>8.5039370078740156E-2</v>
      </c>
    </row>
    <row r="33" spans="5:23" x14ac:dyDescent="0.15">
      <c r="E33" t="str">
        <f>'mastertable data'!Y33</f>
        <v>Africa</v>
      </c>
      <c r="F33">
        <f>'mastertable data'!Z33</f>
        <v>2</v>
      </c>
      <c r="G33">
        <f>'mastertable data'!AA33</f>
        <v>4.3859649122807015E-3</v>
      </c>
      <c r="H33">
        <f>'mastertable data'!AB33</f>
        <v>0</v>
      </c>
      <c r="I33" t="str">
        <f>'mastertable data'!AC33</f>
        <v>Africa</v>
      </c>
      <c r="J33">
        <f>'mastertable data'!AD33</f>
        <v>1</v>
      </c>
      <c r="K33">
        <f>'mastertable data'!AE33</f>
        <v>2.7624309392265192E-3</v>
      </c>
      <c r="L33">
        <f>'mastertable data'!AF33</f>
        <v>0</v>
      </c>
      <c r="M33" t="str">
        <f>'mastertable data'!AG33</f>
        <v>Africa</v>
      </c>
      <c r="N33">
        <f>'mastertable data'!AH33</f>
        <v>0</v>
      </c>
      <c r="O33">
        <f>'mastertable data'!AI33</f>
        <v>0</v>
      </c>
      <c r="P33">
        <f>'mastertable data'!AJ33</f>
        <v>0</v>
      </c>
      <c r="Q33" t="str">
        <f>'mastertable data'!AK33</f>
        <v>Africa</v>
      </c>
      <c r="R33">
        <f>'mastertable data'!AL33</f>
        <v>2</v>
      </c>
      <c r="S33">
        <f>'mastertable data'!AM33</f>
        <v>3.616636528028933E-3</v>
      </c>
      <c r="T33">
        <f>'mastertable data'!AN33</f>
        <v>0</v>
      </c>
      <c r="U33" t="str">
        <f>'mastertable data'!AO33</f>
        <v>Africa</v>
      </c>
      <c r="V33">
        <f>'mastertable data'!AP33</f>
        <v>0</v>
      </c>
      <c r="W33">
        <f>'mastertable data'!AQ33</f>
        <v>0</v>
      </c>
    </row>
    <row r="34" spans="5:23" x14ac:dyDescent="0.15">
      <c r="E34" t="str">
        <f>'mastertable data'!Y34</f>
        <v>Middle East</v>
      </c>
      <c r="F34">
        <f>'mastertable data'!Z34</f>
        <v>28</v>
      </c>
      <c r="G34">
        <f>'mastertable data'!AA34</f>
        <v>6.1403508771929821E-2</v>
      </c>
      <c r="H34">
        <f>'mastertable data'!AB34</f>
        <v>0</v>
      </c>
      <c r="I34" t="str">
        <f>'mastertable data'!AC34</f>
        <v>Middle East</v>
      </c>
      <c r="J34">
        <f>'mastertable data'!AD34</f>
        <v>20</v>
      </c>
      <c r="K34">
        <f>'mastertable data'!AE34</f>
        <v>5.5248618784530384E-2</v>
      </c>
      <c r="L34">
        <f>'mastertable data'!AF34</f>
        <v>0</v>
      </c>
      <c r="M34" t="str">
        <f>'mastertable data'!AG34</f>
        <v>Middle East</v>
      </c>
      <c r="N34">
        <f>'mastertable data'!AH34</f>
        <v>21</v>
      </c>
      <c r="O34">
        <f>'mastertable data'!AI34</f>
        <v>4.9065420560747662E-2</v>
      </c>
      <c r="P34">
        <f>'mastertable data'!AJ34</f>
        <v>0</v>
      </c>
      <c r="Q34" t="str">
        <f>'mastertable data'!AK34</f>
        <v>Middle East</v>
      </c>
      <c r="R34">
        <f>'mastertable data'!AL34</f>
        <v>15</v>
      </c>
      <c r="S34">
        <f>'mastertable data'!AM34</f>
        <v>2.7124773960216998E-2</v>
      </c>
      <c r="T34">
        <f>'mastertable data'!AN34</f>
        <v>0</v>
      </c>
      <c r="U34" t="str">
        <f>'mastertable data'!AO34</f>
        <v>Middle East</v>
      </c>
      <c r="V34">
        <f>'mastertable data'!AP34</f>
        <v>37</v>
      </c>
      <c r="W34">
        <f>'mastertable data'!AQ34</f>
        <v>5.826771653543307E-2</v>
      </c>
    </row>
    <row r="35" spans="5:23" x14ac:dyDescent="0.15">
      <c r="E35" t="str">
        <f>'mastertable data'!Y35</f>
        <v>Oceania</v>
      </c>
      <c r="F35">
        <f>'mastertable data'!Z35</f>
        <v>2</v>
      </c>
      <c r="G35">
        <f>'mastertable data'!AA35</f>
        <v>4.3859649122807015E-3</v>
      </c>
      <c r="H35">
        <f>'mastertable data'!AB35</f>
        <v>0</v>
      </c>
      <c r="I35" t="str">
        <f>'mastertable data'!AC35</f>
        <v>Oceania</v>
      </c>
      <c r="J35">
        <f>'mastertable data'!AD35</f>
        <v>4</v>
      </c>
      <c r="K35">
        <f>'mastertable data'!AE35</f>
        <v>1.1049723756906077E-2</v>
      </c>
      <c r="L35">
        <f>'mastertable data'!AF35</f>
        <v>0</v>
      </c>
      <c r="M35" t="str">
        <f>'mastertable data'!AG35</f>
        <v>Oceania</v>
      </c>
      <c r="N35">
        <f>'mastertable data'!AH35</f>
        <v>3</v>
      </c>
      <c r="O35">
        <f>'mastertable data'!AI35</f>
        <v>7.0093457943925233E-3</v>
      </c>
      <c r="P35">
        <f>'mastertable data'!AJ35</f>
        <v>0</v>
      </c>
      <c r="Q35" t="str">
        <f>'mastertable data'!AK35</f>
        <v>Oceania</v>
      </c>
      <c r="R35">
        <f>'mastertable data'!AL35</f>
        <v>5</v>
      </c>
      <c r="S35">
        <f>'mastertable data'!AM35</f>
        <v>9.0415913200723331E-3</v>
      </c>
      <c r="T35">
        <f>'mastertable data'!AN35</f>
        <v>0</v>
      </c>
      <c r="U35" t="str">
        <f>'mastertable data'!AO35</f>
        <v>Oceania</v>
      </c>
      <c r="V35">
        <f>'mastertable data'!AP35</f>
        <v>4</v>
      </c>
      <c r="W35">
        <f>'mastertable data'!AQ35</f>
        <v>6.2992125984251968E-3</v>
      </c>
    </row>
    <row r="36" spans="5:23" x14ac:dyDescent="0.15">
      <c r="E36" t="str">
        <f>'mastertable data'!Y36</f>
        <v>Total</v>
      </c>
      <c r="F36">
        <f>'mastertable data'!Z36</f>
        <v>456</v>
      </c>
      <c r="G36">
        <f>'mastertable data'!AA36</f>
        <v>1</v>
      </c>
      <c r="H36">
        <f>'mastertable data'!AB36</f>
        <v>0</v>
      </c>
      <c r="I36" t="str">
        <f>'mastertable data'!AC36</f>
        <v>Total</v>
      </c>
      <c r="J36">
        <f>'mastertable data'!AD36</f>
        <v>362</v>
      </c>
      <c r="K36">
        <f>'mastertable data'!AE36</f>
        <v>1</v>
      </c>
      <c r="L36">
        <f>'mastertable data'!AF36</f>
        <v>0</v>
      </c>
      <c r="M36" t="str">
        <f>'mastertable data'!AG36</f>
        <v>Total</v>
      </c>
      <c r="N36">
        <f>'mastertable data'!AH36</f>
        <v>428</v>
      </c>
      <c r="O36">
        <f>'mastertable data'!AI36</f>
        <v>1</v>
      </c>
      <c r="P36">
        <f>'mastertable data'!AJ36</f>
        <v>0</v>
      </c>
      <c r="Q36" t="str">
        <f>'mastertable data'!AK36</f>
        <v>Total</v>
      </c>
      <c r="R36">
        <f>'mastertable data'!AL36</f>
        <v>553</v>
      </c>
      <c r="S36">
        <f>'mastertable data'!AM36</f>
        <v>0.99999999999999989</v>
      </c>
      <c r="T36">
        <f>'mastertable data'!AN36</f>
        <v>0</v>
      </c>
      <c r="U36" t="str">
        <f>'mastertable data'!AO36</f>
        <v>Total</v>
      </c>
      <c r="V36">
        <f>'mastertable data'!AP36</f>
        <v>635</v>
      </c>
      <c r="W36">
        <f>'mastertable data'!AQ36</f>
        <v>1</v>
      </c>
    </row>
    <row r="37" spans="5:23" x14ac:dyDescent="0.15">
      <c r="E37">
        <f>'mastertable data'!Y37</f>
        <v>0</v>
      </c>
      <c r="F37">
        <f>'mastertable data'!Z37</f>
        <v>0</v>
      </c>
      <c r="G37">
        <f>'mastertable data'!AA37</f>
        <v>0</v>
      </c>
      <c r="H37">
        <f>'mastertable data'!AB37</f>
        <v>0</v>
      </c>
      <c r="I37">
        <f>'mastertable data'!AC37</f>
        <v>0</v>
      </c>
      <c r="J37">
        <f>'mastertable data'!AD37</f>
        <v>0</v>
      </c>
      <c r="K37">
        <f>'mastertable data'!AE37</f>
        <v>0</v>
      </c>
      <c r="L37">
        <f>'mastertable data'!AF37</f>
        <v>0</v>
      </c>
      <c r="M37">
        <f>'mastertable data'!AG37</f>
        <v>0</v>
      </c>
      <c r="N37">
        <f>'mastertable data'!AH37</f>
        <v>0</v>
      </c>
      <c r="O37">
        <f>'mastertable data'!AI37</f>
        <v>0</v>
      </c>
      <c r="P37">
        <f>'mastertable data'!AJ37</f>
        <v>0</v>
      </c>
      <c r="Q37">
        <f>'mastertable data'!AK37</f>
        <v>0</v>
      </c>
      <c r="R37">
        <f>'mastertable data'!AL37</f>
        <v>0</v>
      </c>
      <c r="S37">
        <f>'mastertable data'!AM37</f>
        <v>0</v>
      </c>
      <c r="T37">
        <f>'mastertable data'!AN37</f>
        <v>0</v>
      </c>
      <c r="U37">
        <f>'mastertable data'!AO37</f>
        <v>0</v>
      </c>
      <c r="V37">
        <f>'mastertable data'!AP37</f>
        <v>0</v>
      </c>
      <c r="W37">
        <f>'mastertable data'!AQ37</f>
        <v>0</v>
      </c>
    </row>
    <row r="38" spans="5:23" x14ac:dyDescent="0.15">
      <c r="E38">
        <f>'mastertable data'!Y38</f>
        <v>0</v>
      </c>
      <c r="F38">
        <f>'mastertable data'!Z38</f>
        <v>0</v>
      </c>
      <c r="G38">
        <f>'mastertable data'!AA38</f>
        <v>0</v>
      </c>
      <c r="H38">
        <f>'mastertable data'!AB38</f>
        <v>0</v>
      </c>
      <c r="I38">
        <f>'mastertable data'!AC38</f>
        <v>0</v>
      </c>
      <c r="J38">
        <f>'mastertable data'!AD38</f>
        <v>0</v>
      </c>
      <c r="K38">
        <f>'mastertable data'!AE38</f>
        <v>0</v>
      </c>
      <c r="L38">
        <f>'mastertable data'!AF38</f>
        <v>0</v>
      </c>
      <c r="M38">
        <f>'mastertable data'!AG38</f>
        <v>0</v>
      </c>
      <c r="N38">
        <f>'mastertable data'!AH38</f>
        <v>0</v>
      </c>
      <c r="O38">
        <f>'mastertable data'!AI38</f>
        <v>0</v>
      </c>
      <c r="P38">
        <f>'mastertable data'!AJ38</f>
        <v>0</v>
      </c>
      <c r="Q38">
        <f>'mastertable data'!AK38</f>
        <v>0</v>
      </c>
      <c r="R38">
        <f>'mastertable data'!AL38</f>
        <v>0</v>
      </c>
      <c r="S38">
        <f>'mastertable data'!AM38</f>
        <v>0</v>
      </c>
      <c r="T38">
        <f>'mastertable data'!AN38</f>
        <v>0</v>
      </c>
      <c r="U38">
        <f>'mastertable data'!AO38</f>
        <v>0</v>
      </c>
      <c r="V38">
        <f>'mastertable data'!AP38</f>
        <v>0</v>
      </c>
      <c r="W38">
        <f>'mastertable data'!AQ38</f>
        <v>0</v>
      </c>
    </row>
    <row r="39" spans="5:23" x14ac:dyDescent="0.15">
      <c r="E39" t="str">
        <f>'mastertable data'!Y39</f>
        <v>US Institutions</v>
      </c>
      <c r="F39" t="str">
        <f>'mastertable data'!Z39</f>
        <v>Number</v>
      </c>
      <c r="G39">
        <f>'mastertable data'!AA39</f>
        <v>0</v>
      </c>
      <c r="H39">
        <f>'mastertable data'!AB39</f>
        <v>0</v>
      </c>
      <c r="I39" t="str">
        <f>'mastertable data'!AC39</f>
        <v>US Institutions</v>
      </c>
      <c r="J39" t="str">
        <f>'mastertable data'!AD39</f>
        <v>Number</v>
      </c>
      <c r="K39">
        <f>'mastertable data'!AE39</f>
        <v>0</v>
      </c>
      <c r="L39">
        <f>'mastertable data'!AF39</f>
        <v>0</v>
      </c>
      <c r="M39" t="str">
        <f>'mastertable data'!AG39</f>
        <v>US Institutions</v>
      </c>
      <c r="N39" t="str">
        <f>'mastertable data'!AH39</f>
        <v>Number</v>
      </c>
      <c r="O39">
        <f>'mastertable data'!AI39</f>
        <v>0</v>
      </c>
      <c r="P39">
        <f>'mastertable data'!AJ39</f>
        <v>0</v>
      </c>
      <c r="Q39" t="str">
        <f>'mastertable data'!AK39</f>
        <v>US Institutions</v>
      </c>
      <c r="R39" t="str">
        <f>'mastertable data'!AL39</f>
        <v>Number</v>
      </c>
      <c r="S39">
        <f>'mastertable data'!AM39</f>
        <v>0</v>
      </c>
      <c r="T39">
        <f>'mastertable data'!AN39</f>
        <v>0</v>
      </c>
      <c r="U39" t="str">
        <f>'mastertable data'!AO39</f>
        <v>US Institutions</v>
      </c>
      <c r="V39" t="str">
        <f>'mastertable data'!AP39</f>
        <v>Number</v>
      </c>
      <c r="W39">
        <f>'mastertable data'!AQ39</f>
        <v>0</v>
      </c>
    </row>
    <row r="40" spans="5:23" x14ac:dyDescent="0.15">
      <c r="E40" t="str">
        <f>'mastertable data'!Y40</f>
        <v>R1</v>
      </c>
      <c r="F40">
        <f>'mastertable data'!Z40</f>
        <v>135</v>
      </c>
      <c r="G40">
        <f>'mastertable data'!AA40</f>
        <v>0</v>
      </c>
      <c r="H40">
        <f>'mastertable data'!AB40</f>
        <v>0</v>
      </c>
      <c r="I40" t="str">
        <f>'mastertable data'!AC40</f>
        <v>R1</v>
      </c>
      <c r="J40">
        <f>'mastertable data'!AD40</f>
        <v>129</v>
      </c>
      <c r="K40">
        <f>'mastertable data'!AE40</f>
        <v>0</v>
      </c>
      <c r="L40">
        <f>'mastertable data'!AF40</f>
        <v>0</v>
      </c>
      <c r="M40" t="str">
        <f>'mastertable data'!AG40</f>
        <v>R1</v>
      </c>
      <c r="N40">
        <f>'mastertable data'!AH40</f>
        <v>178</v>
      </c>
      <c r="O40">
        <f>'mastertable data'!AI40</f>
        <v>0</v>
      </c>
      <c r="P40">
        <f>'mastertable data'!AJ40</f>
        <v>0</v>
      </c>
      <c r="Q40" t="str">
        <f>'mastertable data'!AK40</f>
        <v>R1</v>
      </c>
      <c r="R40">
        <f>'mastertable data'!AL40</f>
        <v>217</v>
      </c>
      <c r="S40">
        <f>'mastertable data'!AM40</f>
        <v>0</v>
      </c>
      <c r="T40">
        <f>'mastertable data'!AN40</f>
        <v>0</v>
      </c>
      <c r="U40" t="str">
        <f>'mastertable data'!AO40</f>
        <v>R1</v>
      </c>
      <c r="V40">
        <f>'mastertable data'!AP40</f>
        <v>314</v>
      </c>
      <c r="W40">
        <f>'mastertable data'!AQ40</f>
        <v>0</v>
      </c>
    </row>
    <row r="41" spans="5:23" x14ac:dyDescent="0.15">
      <c r="E41" t="str">
        <f>'mastertable data'!Y41</f>
        <v>R2</v>
      </c>
      <c r="F41">
        <f>'mastertable data'!Z41</f>
        <v>29</v>
      </c>
      <c r="G41">
        <f>'mastertable data'!AA41</f>
        <v>0</v>
      </c>
      <c r="H41">
        <f>'mastertable data'!AB41</f>
        <v>0</v>
      </c>
      <c r="I41" t="str">
        <f>'mastertable data'!AC41</f>
        <v>R2</v>
      </c>
      <c r="J41">
        <f>'mastertable data'!AD41</f>
        <v>18</v>
      </c>
      <c r="K41">
        <f>'mastertable data'!AE41</f>
        <v>0</v>
      </c>
      <c r="L41">
        <f>'mastertable data'!AF41</f>
        <v>0</v>
      </c>
      <c r="M41" t="str">
        <f>'mastertable data'!AG41</f>
        <v>R2</v>
      </c>
      <c r="N41">
        <f>'mastertable data'!AH41</f>
        <v>21</v>
      </c>
      <c r="O41">
        <f>'mastertable data'!AI41</f>
        <v>0</v>
      </c>
      <c r="P41">
        <f>'mastertable data'!AJ41</f>
        <v>0</v>
      </c>
      <c r="Q41" t="str">
        <f>'mastertable data'!AK41</f>
        <v>R2</v>
      </c>
      <c r="R41">
        <f>'mastertable data'!AL41</f>
        <v>23</v>
      </c>
      <c r="S41">
        <f>'mastertable data'!AM41</f>
        <v>0</v>
      </c>
      <c r="T41">
        <f>'mastertable data'!AN41</f>
        <v>0</v>
      </c>
      <c r="U41" t="str">
        <f>'mastertable data'!AO41</f>
        <v>R2</v>
      </c>
      <c r="V41">
        <f>'mastertable data'!AP41</f>
        <v>33</v>
      </c>
      <c r="W41">
        <f>'mastertable data'!AQ41</f>
        <v>0</v>
      </c>
    </row>
    <row r="42" spans="5:23" x14ac:dyDescent="0.15">
      <c r="E42" t="str">
        <f>'mastertable data'!Y42</f>
        <v>non R1, R2</v>
      </c>
      <c r="F42">
        <f>'mastertable data'!Z42</f>
        <v>4</v>
      </c>
      <c r="G42">
        <f>'mastertable data'!AA42</f>
        <v>0</v>
      </c>
      <c r="H42">
        <f>'mastertable data'!AB42</f>
        <v>0</v>
      </c>
      <c r="I42" t="str">
        <f>'mastertable data'!AC42</f>
        <v>non R1, R2</v>
      </c>
      <c r="J42">
        <f>'mastertable data'!AD42</f>
        <v>5</v>
      </c>
      <c r="K42">
        <f>'mastertable data'!AE42</f>
        <v>0</v>
      </c>
      <c r="L42">
        <f>'mastertable data'!AF42</f>
        <v>0</v>
      </c>
      <c r="M42" t="str">
        <f>'mastertable data'!AG42</f>
        <v>non R1, R2</v>
      </c>
      <c r="N42">
        <f>'mastertable data'!AH42</f>
        <v>1</v>
      </c>
      <c r="O42">
        <f>'mastertable data'!AI42</f>
        <v>0</v>
      </c>
      <c r="P42">
        <f>'mastertable data'!AJ42</f>
        <v>0</v>
      </c>
      <c r="Q42" t="str">
        <f>'mastertable data'!AK42</f>
        <v>non R1, R2</v>
      </c>
      <c r="R42">
        <f>'mastertable data'!AL42</f>
        <v>2</v>
      </c>
      <c r="S42">
        <f>'mastertable data'!AM42</f>
        <v>0</v>
      </c>
      <c r="T42">
        <f>'mastertable data'!AN42</f>
        <v>0</v>
      </c>
      <c r="U42" t="str">
        <f>'mastertable data'!AO42</f>
        <v>non R1, R2</v>
      </c>
      <c r="V42">
        <f>'mastertable data'!AP42</f>
        <v>7</v>
      </c>
      <c r="W42">
        <f>'mastertable data'!AQ42</f>
        <v>0</v>
      </c>
    </row>
    <row r="43" spans="5:23" x14ac:dyDescent="0.15">
      <c r="E43" t="str">
        <f>'mastertable data'!Y43</f>
        <v>PUI</v>
      </c>
      <c r="F43">
        <f>'mastertable data'!Z43</f>
        <v>4</v>
      </c>
      <c r="G43">
        <f>'mastertable data'!AA43</f>
        <v>0</v>
      </c>
      <c r="H43">
        <f>'mastertable data'!AB43</f>
        <v>0</v>
      </c>
      <c r="I43" t="str">
        <f>'mastertable data'!AC43</f>
        <v>PUI</v>
      </c>
      <c r="J43">
        <f>'mastertable data'!AD43</f>
        <v>5</v>
      </c>
      <c r="K43">
        <f>'mastertable data'!AE43</f>
        <v>0</v>
      </c>
      <c r="L43">
        <f>'mastertable data'!AF43</f>
        <v>0</v>
      </c>
      <c r="M43" t="str">
        <f>'mastertable data'!AG43</f>
        <v>PUI</v>
      </c>
      <c r="N43">
        <f>'mastertable data'!AH43</f>
        <v>2</v>
      </c>
      <c r="O43">
        <f>'mastertable data'!AI43</f>
        <v>0</v>
      </c>
      <c r="P43">
        <f>'mastertable data'!AJ43</f>
        <v>0</v>
      </c>
      <c r="Q43" t="str">
        <f>'mastertable data'!AK43</f>
        <v>PUI</v>
      </c>
      <c r="R43">
        <f>'mastertable data'!AL43</f>
        <v>3</v>
      </c>
      <c r="S43">
        <f>'mastertable data'!AM43</f>
        <v>0</v>
      </c>
      <c r="T43">
        <f>'mastertable data'!AN43</f>
        <v>0</v>
      </c>
      <c r="U43" t="str">
        <f>'mastertable data'!AO43</f>
        <v>PUI</v>
      </c>
      <c r="V43">
        <f>'mastertable data'!AP43</f>
        <v>9</v>
      </c>
      <c r="W43">
        <f>'mastertable data'!AQ43</f>
        <v>0</v>
      </c>
    </row>
    <row r="44" spans="5:23" x14ac:dyDescent="0.15">
      <c r="E44" t="str">
        <f>'mastertable data'!Y44</f>
        <v>Minority Serving</v>
      </c>
      <c r="F44">
        <f>'mastertable data'!Z44</f>
        <v>3</v>
      </c>
      <c r="G44">
        <f>'mastertable data'!AA44</f>
        <v>0</v>
      </c>
      <c r="H44">
        <f>'mastertable data'!AB44</f>
        <v>0</v>
      </c>
      <c r="I44" t="str">
        <f>'mastertable data'!AC44</f>
        <v>Minority Serving</v>
      </c>
      <c r="J44">
        <f>'mastertable data'!AD44</f>
        <v>0</v>
      </c>
      <c r="K44">
        <f>'mastertable data'!AE44</f>
        <v>0</v>
      </c>
      <c r="L44">
        <f>'mastertable data'!AF44</f>
        <v>0</v>
      </c>
      <c r="M44" t="str">
        <f>'mastertable data'!AG44</f>
        <v>Minority Serving</v>
      </c>
      <c r="N44">
        <f>'mastertable data'!AH44</f>
        <v>2</v>
      </c>
      <c r="O44">
        <f>'mastertable data'!AI44</f>
        <v>0</v>
      </c>
      <c r="P44">
        <f>'mastertable data'!AJ44</f>
        <v>0</v>
      </c>
      <c r="Q44" t="str">
        <f>'mastertable data'!AK44</f>
        <v>Minority Serving</v>
      </c>
      <c r="R44">
        <f>'mastertable data'!AL44</f>
        <v>4</v>
      </c>
      <c r="S44">
        <f>'mastertable data'!AM44</f>
        <v>0</v>
      </c>
      <c r="T44">
        <f>'mastertable data'!AN44</f>
        <v>0</v>
      </c>
      <c r="U44" t="str">
        <f>'mastertable data'!AO44</f>
        <v>Minority Serving</v>
      </c>
      <c r="V44">
        <f>'mastertable data'!AP44</f>
        <v>2</v>
      </c>
      <c r="W44">
        <f>'mastertable data'!AQ44</f>
        <v>0</v>
      </c>
    </row>
    <row r="45" spans="5:23" x14ac:dyDescent="0.15">
      <c r="E45" t="str">
        <f>'mastertable data'!Y45</f>
        <v>NI&gt;10</v>
      </c>
      <c r="F45">
        <f>'mastertable data'!Z45</f>
        <v>53</v>
      </c>
      <c r="G45">
        <f>'mastertable data'!AA45</f>
        <v>0</v>
      </c>
      <c r="H45">
        <f>'mastertable data'!AB45</f>
        <v>0</v>
      </c>
      <c r="I45" t="str">
        <f>'mastertable data'!AC45</f>
        <v>NI&gt;10</v>
      </c>
      <c r="J45">
        <f>'mastertable data'!AD45</f>
        <v>41</v>
      </c>
      <c r="K45">
        <f>'mastertable data'!AE45</f>
        <v>0</v>
      </c>
      <c r="L45">
        <f>'mastertable data'!AF45</f>
        <v>0</v>
      </c>
      <c r="M45" t="str">
        <f>'mastertable data'!AG45</f>
        <v>NI&gt;10</v>
      </c>
      <c r="N45">
        <f>'mastertable data'!AH45</f>
        <v>48</v>
      </c>
      <c r="O45">
        <f>'mastertable data'!AI45</f>
        <v>0</v>
      </c>
      <c r="P45">
        <f>'mastertable data'!AJ45</f>
        <v>0</v>
      </c>
      <c r="Q45" t="str">
        <f>'mastertable data'!AK45</f>
        <v>NI&gt;10</v>
      </c>
      <c r="R45">
        <f>'mastertable data'!AL45</f>
        <v>60</v>
      </c>
      <c r="S45">
        <f>'mastertable data'!AM45</f>
        <v>0</v>
      </c>
      <c r="T45">
        <f>'mastertable data'!AN45</f>
        <v>0</v>
      </c>
      <c r="U45" t="str">
        <f>'mastertable data'!AO45</f>
        <v>NI&gt;10</v>
      </c>
      <c r="V45">
        <f>'mastertable data'!AP45</f>
        <v>65</v>
      </c>
      <c r="W45">
        <f>'mastertable data'!AQ45</f>
        <v>0</v>
      </c>
    </row>
    <row r="46" spans="5:23" x14ac:dyDescent="0.15">
      <c r="E46">
        <f>'mastertable data'!Y46</f>
        <v>0</v>
      </c>
      <c r="F46">
        <f>'mastertable data'!Z46</f>
        <v>0</v>
      </c>
      <c r="G46">
        <f>'mastertable data'!AA46</f>
        <v>0</v>
      </c>
      <c r="H46">
        <f>'mastertable data'!AB46</f>
        <v>0</v>
      </c>
      <c r="I46">
        <f>'mastertable data'!AC46</f>
        <v>0</v>
      </c>
      <c r="J46">
        <f>'mastertable data'!AD46</f>
        <v>0</v>
      </c>
      <c r="K46">
        <f>'mastertable data'!AE46</f>
        <v>0</v>
      </c>
      <c r="L46">
        <f>'mastertable data'!AF46</f>
        <v>0</v>
      </c>
      <c r="M46">
        <f>'mastertable data'!AG46</f>
        <v>0</v>
      </c>
      <c r="N46">
        <f>'mastertable data'!AH46</f>
        <v>0</v>
      </c>
      <c r="O46">
        <f>'mastertable data'!AI46</f>
        <v>0</v>
      </c>
      <c r="P46">
        <f>'mastertable data'!AJ46</f>
        <v>0</v>
      </c>
      <c r="Q46">
        <f>'mastertable data'!AK46</f>
        <v>0</v>
      </c>
      <c r="R46">
        <f>'mastertable data'!AL46</f>
        <v>0</v>
      </c>
      <c r="S46">
        <f>'mastertable data'!AM46</f>
        <v>0</v>
      </c>
      <c r="T46">
        <f>'mastertable data'!AN46</f>
        <v>0</v>
      </c>
      <c r="U46">
        <f>'mastertable data'!AO46</f>
        <v>0</v>
      </c>
      <c r="V46">
        <f>'mastertable data'!AP46</f>
        <v>0</v>
      </c>
      <c r="W46">
        <f>'mastertable data'!AQ46</f>
        <v>0</v>
      </c>
    </row>
    <row r="47" spans="5:23" x14ac:dyDescent="0.15">
      <c r="E47" t="str">
        <f>'mastertable data'!Y47</f>
        <v>Submissions per registrant</v>
      </c>
      <c r="F47" t="e">
        <f>'mastertable data'!Z47</f>
        <v>#DIV/0!</v>
      </c>
      <c r="G47">
        <f>'mastertable data'!AA47</f>
        <v>0</v>
      </c>
      <c r="H47">
        <f>'mastertable data'!AB47</f>
        <v>0</v>
      </c>
      <c r="I47" t="str">
        <f>'mastertable data'!AC47</f>
        <v>Submissions per registrant</v>
      </c>
      <c r="J47" t="e">
        <f>'mastertable data'!AD47</f>
        <v>#DIV/0!</v>
      </c>
      <c r="K47">
        <f>'mastertable data'!AE47</f>
        <v>0</v>
      </c>
      <c r="L47">
        <f>'mastertable data'!AF47</f>
        <v>0</v>
      </c>
      <c r="M47" t="str">
        <f>'mastertable data'!AG47</f>
        <v>Submissions per registrant</v>
      </c>
      <c r="N47" t="e">
        <f>'mastertable data'!AH47</f>
        <v>#DIV/0!</v>
      </c>
      <c r="O47">
        <f>'mastertable data'!AI47</f>
        <v>0</v>
      </c>
      <c r="P47">
        <f>'mastertable data'!AJ47</f>
        <v>0</v>
      </c>
      <c r="Q47" t="str">
        <f>'mastertable data'!AK47</f>
        <v>Submissions per registrant</v>
      </c>
      <c r="R47" t="e">
        <f>'mastertable data'!AL47</f>
        <v>#DIV/0!</v>
      </c>
      <c r="S47">
        <f>'mastertable data'!AM47</f>
        <v>0</v>
      </c>
      <c r="T47">
        <f>'mastertable data'!AN47</f>
        <v>0</v>
      </c>
      <c r="U47" t="str">
        <f>'mastertable data'!AO47</f>
        <v>Submissions per registrant</v>
      </c>
      <c r="V47">
        <f>'mastertable data'!AP47</f>
        <v>0.33070866141732286</v>
      </c>
      <c r="W47">
        <f>'mastertable data'!AQ47</f>
        <v>0</v>
      </c>
    </row>
    <row r="48" spans="5:23" x14ac:dyDescent="0.15">
      <c r="E48" t="str">
        <f>'mastertable data'!Y48</f>
        <v>% of registrants who submitted an abstract</v>
      </c>
      <c r="F48">
        <f>'mastertable data'!Z48</f>
        <v>0</v>
      </c>
      <c r="G48">
        <f>'mastertable data'!AA48</f>
        <v>0</v>
      </c>
      <c r="H48">
        <f>'mastertable data'!AB48</f>
        <v>0</v>
      </c>
      <c r="I48" t="str">
        <f>'mastertable data'!AC48</f>
        <v>% of registrants who submitted an abstract</v>
      </c>
      <c r="J48">
        <f>'mastertable data'!AD48</f>
        <v>0</v>
      </c>
      <c r="K48">
        <f>'mastertable data'!AE48</f>
        <v>0</v>
      </c>
      <c r="L48">
        <f>'mastertable data'!AF48</f>
        <v>0</v>
      </c>
      <c r="M48" t="str">
        <f>'mastertable data'!AG48</f>
        <v>% of registrants who submitted an abstract</v>
      </c>
      <c r="N48">
        <f>'mastertable data'!AH48</f>
        <v>0</v>
      </c>
      <c r="O48">
        <f>'mastertable data'!AI48</f>
        <v>0</v>
      </c>
      <c r="P48">
        <f>'mastertable data'!AJ48</f>
        <v>0</v>
      </c>
      <c r="Q48" t="str">
        <f>'mastertable data'!AK48</f>
        <v>% of registrants who submitted an abstract</v>
      </c>
      <c r="R48">
        <f>'mastertable data'!AL48</f>
        <v>0</v>
      </c>
      <c r="S48">
        <f>'mastertable data'!AM48</f>
        <v>0</v>
      </c>
      <c r="T48">
        <f>'mastertable data'!AN48</f>
        <v>0</v>
      </c>
      <c r="U48" t="str">
        <f>'mastertable data'!AO48</f>
        <v>% of registrants who submitted an abstract</v>
      </c>
      <c r="V48">
        <f>'mastertable data'!AP48</f>
        <v>0</v>
      </c>
      <c r="W48">
        <f>'mastertable data'!AQ48</f>
        <v>0</v>
      </c>
    </row>
    <row r="49" spans="5:26" x14ac:dyDescent="0.15">
      <c r="E49">
        <f>'mastertable data'!Y49</f>
        <v>0</v>
      </c>
      <c r="F49">
        <f>'mastertable data'!Z49</f>
        <v>0</v>
      </c>
      <c r="G49">
        <f>'mastertable data'!AA49</f>
        <v>0</v>
      </c>
      <c r="H49">
        <f>'mastertable data'!AB49</f>
        <v>0</v>
      </c>
      <c r="I49">
        <f>'mastertable data'!AC49</f>
        <v>0</v>
      </c>
      <c r="J49">
        <f>'mastertable data'!AD49</f>
        <v>0</v>
      </c>
      <c r="K49">
        <f>'mastertable data'!AE49</f>
        <v>0</v>
      </c>
      <c r="L49">
        <f>'mastertable data'!AF49</f>
        <v>0</v>
      </c>
      <c r="M49">
        <f>'mastertable data'!AG49</f>
        <v>0</v>
      </c>
      <c r="N49">
        <f>'mastertable data'!AH49</f>
        <v>0</v>
      </c>
      <c r="O49">
        <f>'mastertable data'!AI49</f>
        <v>0</v>
      </c>
      <c r="P49">
        <f>'mastertable data'!AJ49</f>
        <v>0</v>
      </c>
      <c r="Q49">
        <f>'mastertable data'!AK49</f>
        <v>0</v>
      </c>
      <c r="R49">
        <f>'mastertable data'!AL49</f>
        <v>0</v>
      </c>
      <c r="S49">
        <f>'mastertable data'!AM49</f>
        <v>0</v>
      </c>
      <c r="T49">
        <f>'mastertable data'!AN49</f>
        <v>0</v>
      </c>
      <c r="U49">
        <f>'mastertable data'!AO49</f>
        <v>0</v>
      </c>
      <c r="V49">
        <f>'mastertable data'!AP49</f>
        <v>0</v>
      </c>
      <c r="W49">
        <f>'mastertable data'!AQ49</f>
        <v>0</v>
      </c>
    </row>
    <row r="50" spans="5:26" x14ac:dyDescent="0.15">
      <c r="E50">
        <f>'mastertable data'!Y50</f>
        <v>0</v>
      </c>
      <c r="F50">
        <f>'mastertable data'!Z50</f>
        <v>0</v>
      </c>
      <c r="G50">
        <f>'mastertable data'!AA50</f>
        <v>0</v>
      </c>
      <c r="H50">
        <f>'mastertable data'!AB50</f>
        <v>0</v>
      </c>
      <c r="I50">
        <f>'mastertable data'!AC50</f>
        <v>0</v>
      </c>
      <c r="J50">
        <f>'mastertable data'!AD50</f>
        <v>0</v>
      </c>
      <c r="K50">
        <f>'mastertable data'!AE50</f>
        <v>0</v>
      </c>
      <c r="L50">
        <f>'mastertable data'!AF50</f>
        <v>0</v>
      </c>
      <c r="M50">
        <f>'mastertable data'!AG50</f>
        <v>0</v>
      </c>
      <c r="N50">
        <f>'mastertable data'!AH50</f>
        <v>0</v>
      </c>
      <c r="O50">
        <f>'mastertable data'!AI50</f>
        <v>0</v>
      </c>
      <c r="P50">
        <f>'mastertable data'!AJ50</f>
        <v>0</v>
      </c>
      <c r="Q50">
        <f>'mastertable data'!AK50</f>
        <v>0</v>
      </c>
      <c r="R50">
        <f>'mastertable data'!AL50</f>
        <v>0</v>
      </c>
      <c r="S50">
        <f>'mastertable data'!AM50</f>
        <v>0</v>
      </c>
      <c r="T50">
        <f>'mastertable data'!AN50</f>
        <v>0</v>
      </c>
      <c r="U50">
        <f>'mastertable data'!AO50</f>
        <v>0</v>
      </c>
      <c r="V50">
        <f>'mastertable data'!AP50</f>
        <v>0</v>
      </c>
      <c r="W50">
        <f>'mastertable data'!AQ50</f>
        <v>0</v>
      </c>
    </row>
    <row r="53" spans="5:26" ht="28.75" customHeight="1" x14ac:dyDescent="0.15">
      <c r="O53" s="8" t="s">
        <v>1064</v>
      </c>
      <c r="P53" s="8">
        <v>2015</v>
      </c>
      <c r="Q53" s="8">
        <v>2016</v>
      </c>
      <c r="R53" s="8">
        <v>2018</v>
      </c>
      <c r="S53" s="8">
        <v>2019</v>
      </c>
      <c r="T53" s="8">
        <v>2020</v>
      </c>
      <c r="U53" s="9" t="s">
        <v>1087</v>
      </c>
      <c r="V53" s="9" t="s">
        <v>1088</v>
      </c>
      <c r="W53" s="1" t="s">
        <v>1092</v>
      </c>
      <c r="X53" s="9" t="s">
        <v>1101</v>
      </c>
    </row>
    <row r="54" spans="5:26" x14ac:dyDescent="0.15">
      <c r="O54" s="8" t="s">
        <v>60</v>
      </c>
      <c r="P54" s="8">
        <f>F11</f>
        <v>2</v>
      </c>
      <c r="Q54" s="8">
        <f>J11</f>
        <v>2</v>
      </c>
      <c r="R54" s="8">
        <f>N11</f>
        <v>1</v>
      </c>
      <c r="S54" s="8">
        <f>R11</f>
        <v>13</v>
      </c>
      <c r="T54" s="8">
        <f>V11</f>
        <v>20</v>
      </c>
      <c r="U54" s="15">
        <f>AVERAGE(P54:S54)</f>
        <v>4.5</v>
      </c>
      <c r="V54" s="15">
        <f>T54-U54</f>
        <v>15.5</v>
      </c>
      <c r="W54" s="4">
        <f>V54/U54</f>
        <v>3.4444444444444446</v>
      </c>
      <c r="X54" s="4">
        <f>V54/$U$62</f>
        <v>3.4463590883824349E-2</v>
      </c>
      <c r="Z54" s="4">
        <f>U54/$U$62</f>
        <v>1.0005558643690939E-2</v>
      </c>
    </row>
    <row r="55" spans="5:26" x14ac:dyDescent="0.15">
      <c r="O55" s="8" t="s">
        <v>24</v>
      </c>
      <c r="P55" s="8">
        <f t="shared" ref="P55:P61" si="0">F12</f>
        <v>131</v>
      </c>
      <c r="Q55" s="8">
        <f t="shared" ref="Q55:Q61" si="1">J12</f>
        <v>101</v>
      </c>
      <c r="R55" s="8">
        <f t="shared" ref="R55:R61" si="2">N12</f>
        <v>132</v>
      </c>
      <c r="S55" s="8">
        <f t="shared" ref="S55:S61" si="3">R12</f>
        <v>161</v>
      </c>
      <c r="T55" s="8">
        <f t="shared" ref="T55:T61" si="4">V12</f>
        <v>262</v>
      </c>
      <c r="U55" s="15">
        <f t="shared" ref="U55:U61" si="5">AVERAGE(P55:S55)</f>
        <v>131.25</v>
      </c>
      <c r="V55" s="15">
        <f t="shared" ref="V55:V62" si="6">T55-U55</f>
        <v>130.75</v>
      </c>
      <c r="W55" s="4">
        <f>V55/U55</f>
        <v>0.99619047619047618</v>
      </c>
      <c r="X55" s="4">
        <f t="shared" ref="X55:X62" si="7">V55/$U$62</f>
        <v>0.29071706503613121</v>
      </c>
      <c r="Z55" s="4">
        <f t="shared" ref="Z55:Z62" si="8">U55/$U$62</f>
        <v>0.29182879377431908</v>
      </c>
    </row>
    <row r="56" spans="5:26" x14ac:dyDescent="0.15">
      <c r="O56" s="8" t="s">
        <v>16</v>
      </c>
      <c r="P56" s="8">
        <f t="shared" si="0"/>
        <v>99</v>
      </c>
      <c r="Q56" s="8">
        <f t="shared" si="1"/>
        <v>82</v>
      </c>
      <c r="R56" s="8">
        <f t="shared" si="2"/>
        <v>117</v>
      </c>
      <c r="S56" s="8">
        <f t="shared" si="3"/>
        <v>125</v>
      </c>
      <c r="T56" s="8">
        <f t="shared" si="4"/>
        <v>106</v>
      </c>
      <c r="U56" s="15">
        <f t="shared" si="5"/>
        <v>105.75</v>
      </c>
      <c r="V56" s="15">
        <f t="shared" si="6"/>
        <v>0.25</v>
      </c>
      <c r="W56" s="4">
        <f t="shared" ref="W56:W62" si="9">V56/U56</f>
        <v>2.3640661938534278E-3</v>
      </c>
      <c r="X56" s="4">
        <f t="shared" si="7"/>
        <v>5.5586436909394106E-4</v>
      </c>
      <c r="Z56" s="4">
        <f t="shared" si="8"/>
        <v>0.23513062812673707</v>
      </c>
    </row>
    <row r="57" spans="5:26" x14ac:dyDescent="0.15">
      <c r="O57" s="8" t="s">
        <v>67</v>
      </c>
      <c r="P57" s="8">
        <f t="shared" si="0"/>
        <v>20</v>
      </c>
      <c r="Q57" s="8">
        <f t="shared" si="1"/>
        <v>11</v>
      </c>
      <c r="R57" s="8">
        <f t="shared" si="2"/>
        <v>21</v>
      </c>
      <c r="S57" s="8">
        <f t="shared" si="3"/>
        <v>44</v>
      </c>
      <c r="T57" s="8">
        <f t="shared" si="4"/>
        <v>50</v>
      </c>
      <c r="U57" s="15">
        <f t="shared" si="5"/>
        <v>24</v>
      </c>
      <c r="V57" s="15">
        <f t="shared" si="6"/>
        <v>26</v>
      </c>
      <c r="W57" s="4">
        <f t="shared" si="9"/>
        <v>1.0833333333333333</v>
      </c>
      <c r="X57" s="4">
        <f t="shared" si="7"/>
        <v>5.7809894385769875E-2</v>
      </c>
      <c r="Z57" s="4">
        <f t="shared" si="8"/>
        <v>5.3362979433018341E-2</v>
      </c>
    </row>
    <row r="58" spans="5:26" x14ac:dyDescent="0.15">
      <c r="K58">
        <f>380/635</f>
        <v>0.59842519685039375</v>
      </c>
      <c r="O58" s="8" t="s">
        <v>49</v>
      </c>
      <c r="P58" s="8">
        <f t="shared" si="0"/>
        <v>15</v>
      </c>
      <c r="Q58" s="8">
        <f t="shared" si="1"/>
        <v>21</v>
      </c>
      <c r="R58" s="8">
        <f t="shared" si="2"/>
        <v>27</v>
      </c>
      <c r="S58" s="8">
        <f t="shared" si="3"/>
        <v>26</v>
      </c>
      <c r="T58" s="8">
        <f t="shared" si="4"/>
        <v>31</v>
      </c>
      <c r="U58" s="15">
        <f t="shared" si="5"/>
        <v>22.25</v>
      </c>
      <c r="V58" s="15">
        <f t="shared" si="6"/>
        <v>8.75</v>
      </c>
      <c r="W58" s="4">
        <f t="shared" si="9"/>
        <v>0.39325842696629215</v>
      </c>
      <c r="X58" s="4">
        <f t="shared" si="7"/>
        <v>1.9455252918287938E-2</v>
      </c>
      <c r="Z58" s="4">
        <f t="shared" si="8"/>
        <v>4.9471928849360754E-2</v>
      </c>
    </row>
    <row r="59" spans="5:26" x14ac:dyDescent="0.15">
      <c r="K59">
        <f>470/635</f>
        <v>0.74015748031496065</v>
      </c>
      <c r="O59" s="8" t="s">
        <v>71</v>
      </c>
      <c r="P59" s="8">
        <f t="shared" si="0"/>
        <v>164</v>
      </c>
      <c r="Q59" s="8">
        <f t="shared" si="1"/>
        <v>119</v>
      </c>
      <c r="R59" s="8">
        <f t="shared" si="2"/>
        <v>106</v>
      </c>
      <c r="S59" s="8">
        <f t="shared" si="3"/>
        <v>151</v>
      </c>
      <c r="T59" s="8">
        <f t="shared" si="4"/>
        <v>134</v>
      </c>
      <c r="U59" s="15">
        <f t="shared" si="5"/>
        <v>135</v>
      </c>
      <c r="V59" s="15">
        <f t="shared" si="6"/>
        <v>-1</v>
      </c>
      <c r="W59" s="4">
        <f t="shared" si="9"/>
        <v>-7.4074074074074077E-3</v>
      </c>
      <c r="X59" s="4">
        <f t="shared" si="7"/>
        <v>-2.2234574763757642E-3</v>
      </c>
      <c r="Z59" s="4">
        <f t="shared" si="8"/>
        <v>0.30016675931072817</v>
      </c>
    </row>
    <row r="60" spans="5:26" x14ac:dyDescent="0.15">
      <c r="O60" s="8" t="s">
        <v>63</v>
      </c>
      <c r="P60" s="8">
        <f t="shared" si="0"/>
        <v>16</v>
      </c>
      <c r="Q60" s="8">
        <f t="shared" si="1"/>
        <v>13</v>
      </c>
      <c r="R60" s="8">
        <f t="shared" si="2"/>
        <v>12</v>
      </c>
      <c r="S60" s="8">
        <f t="shared" si="3"/>
        <v>25</v>
      </c>
      <c r="T60" s="8">
        <f t="shared" si="4"/>
        <v>21</v>
      </c>
      <c r="U60" s="15">
        <f t="shared" si="5"/>
        <v>16.5</v>
      </c>
      <c r="V60" s="15">
        <f t="shared" si="6"/>
        <v>4.5</v>
      </c>
      <c r="W60" s="4">
        <f t="shared" si="9"/>
        <v>0.27272727272727271</v>
      </c>
      <c r="X60" s="4">
        <f t="shared" si="7"/>
        <v>1.0005558643690939E-2</v>
      </c>
      <c r="Z60" s="4">
        <f t="shared" si="8"/>
        <v>3.6687048360200113E-2</v>
      </c>
    </row>
    <row r="61" spans="5:26" x14ac:dyDescent="0.15">
      <c r="O61" s="8" t="s">
        <v>50</v>
      </c>
      <c r="P61" s="8">
        <f t="shared" si="0"/>
        <v>9</v>
      </c>
      <c r="Q61" s="8">
        <f t="shared" si="1"/>
        <v>13</v>
      </c>
      <c r="R61" s="8">
        <f t="shared" si="2"/>
        <v>12</v>
      </c>
      <c r="S61" s="8">
        <f t="shared" si="3"/>
        <v>8</v>
      </c>
      <c r="T61" s="8">
        <f t="shared" si="4"/>
        <v>11</v>
      </c>
      <c r="U61" s="15">
        <f t="shared" si="5"/>
        <v>10.5</v>
      </c>
      <c r="V61" s="15">
        <f t="shared" si="6"/>
        <v>0.5</v>
      </c>
      <c r="W61" s="4">
        <f t="shared" si="9"/>
        <v>4.7619047619047616E-2</v>
      </c>
      <c r="X61" s="4">
        <f t="shared" si="7"/>
        <v>1.1117287381878821E-3</v>
      </c>
      <c r="Z61" s="4">
        <f t="shared" si="8"/>
        <v>2.3346303501945526E-2</v>
      </c>
    </row>
    <row r="62" spans="5:26" x14ac:dyDescent="0.15">
      <c r="O62" s="8" t="s">
        <v>55</v>
      </c>
      <c r="P62" s="8">
        <v>456</v>
      </c>
      <c r="Q62" s="8">
        <v>362</v>
      </c>
      <c r="R62" s="8">
        <v>428</v>
      </c>
      <c r="S62" s="8">
        <v>553</v>
      </c>
      <c r="T62" s="8">
        <v>635</v>
      </c>
      <c r="U62" s="15">
        <f>AVERAGE(P62:S62)</f>
        <v>449.75</v>
      </c>
      <c r="V62" s="15">
        <f t="shared" si="6"/>
        <v>185.25</v>
      </c>
      <c r="W62" s="4">
        <f t="shared" si="9"/>
        <v>0.41189549749861032</v>
      </c>
      <c r="X62" s="4">
        <f t="shared" si="7"/>
        <v>0.41189549749861032</v>
      </c>
      <c r="Z62" s="4">
        <f t="shared" si="8"/>
        <v>1</v>
      </c>
    </row>
    <row r="65" spans="15:24" ht="30" customHeight="1" x14ac:dyDescent="0.15">
      <c r="O65" s="8" t="s">
        <v>1099</v>
      </c>
      <c r="P65" s="8">
        <v>2015</v>
      </c>
      <c r="Q65" s="8">
        <v>2016</v>
      </c>
      <c r="R65" s="8">
        <v>2018</v>
      </c>
      <c r="S65" s="8">
        <v>2019</v>
      </c>
      <c r="T65" s="8">
        <v>2020</v>
      </c>
      <c r="U65" s="9" t="s">
        <v>1087</v>
      </c>
      <c r="V65" s="9" t="s">
        <v>1088</v>
      </c>
      <c r="W65" s="9" t="s">
        <v>1092</v>
      </c>
      <c r="X65" s="9" t="s">
        <v>1101</v>
      </c>
    </row>
    <row r="66" spans="15:24" x14ac:dyDescent="0.15">
      <c r="O66" s="8" t="s">
        <v>60</v>
      </c>
      <c r="P66" s="8">
        <f>P54</f>
        <v>2</v>
      </c>
      <c r="Q66" s="8">
        <f t="shared" ref="Q66:T66" si="10">Q54</f>
        <v>2</v>
      </c>
      <c r="R66" s="8">
        <f t="shared" si="10"/>
        <v>1</v>
      </c>
      <c r="S66" s="8">
        <f t="shared" si="10"/>
        <v>13</v>
      </c>
      <c r="T66" s="8">
        <f t="shared" si="10"/>
        <v>20</v>
      </c>
      <c r="U66" s="15">
        <f>AVERAGE(P66:S66)</f>
        <v>4.5</v>
      </c>
      <c r="V66" s="15">
        <f>T66-U66</f>
        <v>15.5</v>
      </c>
      <c r="W66" s="17">
        <f>V66/U66</f>
        <v>3.4444444444444446</v>
      </c>
      <c r="X66" s="17">
        <f>V66/$U$72</f>
        <v>3.4463590883824349E-2</v>
      </c>
    </row>
    <row r="67" spans="15:24" x14ac:dyDescent="0.15">
      <c r="O67" s="8" t="s">
        <v>777</v>
      </c>
      <c r="P67" s="8">
        <f>P55</f>
        <v>131</v>
      </c>
      <c r="Q67" s="8">
        <f t="shared" ref="Q67:T67" si="11">Q55</f>
        <v>101</v>
      </c>
      <c r="R67" s="8">
        <f t="shared" si="11"/>
        <v>132</v>
      </c>
      <c r="S67" s="8">
        <f t="shared" si="11"/>
        <v>161</v>
      </c>
      <c r="T67" s="8">
        <f t="shared" si="11"/>
        <v>262</v>
      </c>
      <c r="U67" s="15">
        <f t="shared" ref="U67:U68" si="12">AVERAGE(P67:S67)</f>
        <v>131.25</v>
      </c>
      <c r="V67" s="15">
        <f t="shared" ref="V67:V68" si="13">T67-U67</f>
        <v>130.75</v>
      </c>
      <c r="W67" s="17">
        <f>V67/U67</f>
        <v>0.99619047619047618</v>
      </c>
      <c r="X67" s="17">
        <f t="shared" ref="X67:X72" si="14">V67/$U$72</f>
        <v>0.29071706503613121</v>
      </c>
    </row>
    <row r="68" spans="15:24" x14ac:dyDescent="0.15">
      <c r="O68" s="8" t="s">
        <v>290</v>
      </c>
      <c r="P68" s="8">
        <f>P57</f>
        <v>20</v>
      </c>
      <c r="Q68" s="8">
        <f t="shared" ref="Q68:T68" si="15">Q57</f>
        <v>11</v>
      </c>
      <c r="R68" s="8">
        <f t="shared" si="15"/>
        <v>21</v>
      </c>
      <c r="S68" s="8">
        <f t="shared" si="15"/>
        <v>44</v>
      </c>
      <c r="T68" s="8">
        <f t="shared" si="15"/>
        <v>50</v>
      </c>
      <c r="U68" s="15">
        <f t="shared" si="12"/>
        <v>24</v>
      </c>
      <c r="V68" s="15">
        <f t="shared" si="13"/>
        <v>26</v>
      </c>
      <c r="W68" s="17">
        <f t="shared" ref="W68" si="16">V68/U68</f>
        <v>1.0833333333333333</v>
      </c>
      <c r="X68" s="17">
        <f t="shared" si="14"/>
        <v>5.7809894385769875E-2</v>
      </c>
    </row>
    <row r="69" spans="15:24" x14ac:dyDescent="0.15">
      <c r="O69" s="8" t="s">
        <v>1100</v>
      </c>
      <c r="P69" s="8">
        <f>SUM(P56,P58)</f>
        <v>114</v>
      </c>
      <c r="Q69" s="8">
        <f t="shared" ref="Q69:T69" si="17">SUM(Q56,Q58)</f>
        <v>103</v>
      </c>
      <c r="R69" s="8">
        <f t="shared" si="17"/>
        <v>144</v>
      </c>
      <c r="S69" s="8">
        <f t="shared" si="17"/>
        <v>151</v>
      </c>
      <c r="T69" s="8">
        <f t="shared" si="17"/>
        <v>137</v>
      </c>
      <c r="U69" s="15">
        <f>AVERAGE(P69:S69)</f>
        <v>128</v>
      </c>
      <c r="V69" s="15">
        <f>T69-U69</f>
        <v>9</v>
      </c>
      <c r="W69" s="17">
        <f>V69/U69</f>
        <v>7.03125E-2</v>
      </c>
      <c r="X69" s="17">
        <f t="shared" si="14"/>
        <v>2.0011117287381877E-2</v>
      </c>
    </row>
    <row r="70" spans="15:24" x14ac:dyDescent="0.15">
      <c r="O70" s="8" t="s">
        <v>1113</v>
      </c>
      <c r="P70" s="8">
        <f>SUM(P59,P60)</f>
        <v>180</v>
      </c>
      <c r="Q70" s="8">
        <f t="shared" ref="Q70:T70" si="18">SUM(Q59,Q60)</f>
        <v>132</v>
      </c>
      <c r="R70" s="8">
        <f t="shared" si="18"/>
        <v>118</v>
      </c>
      <c r="S70" s="8">
        <f t="shared" si="18"/>
        <v>176</v>
      </c>
      <c r="T70" s="8">
        <f t="shared" si="18"/>
        <v>155</v>
      </c>
      <c r="U70" s="15">
        <f t="shared" ref="U70:U72" si="19">AVERAGE(P70:S70)</f>
        <v>151.5</v>
      </c>
      <c r="V70" s="15">
        <f t="shared" ref="V70:V72" si="20">T70-U70</f>
        <v>3.5</v>
      </c>
      <c r="W70" s="17">
        <f>V70/U70</f>
        <v>2.3102310231023101E-2</v>
      </c>
      <c r="X70" s="17">
        <f t="shared" si="14"/>
        <v>7.7821011673151752E-3</v>
      </c>
    </row>
    <row r="71" spans="15:24" x14ac:dyDescent="0.15">
      <c r="O71" s="8" t="s">
        <v>54</v>
      </c>
      <c r="P71" s="8">
        <f>P61</f>
        <v>9</v>
      </c>
      <c r="Q71" s="8">
        <f t="shared" ref="Q71:T71" si="21">Q61</f>
        <v>13</v>
      </c>
      <c r="R71" s="8">
        <f t="shared" si="21"/>
        <v>12</v>
      </c>
      <c r="S71" s="8">
        <f t="shared" si="21"/>
        <v>8</v>
      </c>
      <c r="T71" s="8">
        <f t="shared" si="21"/>
        <v>11</v>
      </c>
      <c r="U71" s="15">
        <f t="shared" si="19"/>
        <v>10.5</v>
      </c>
      <c r="V71" s="15">
        <f t="shared" si="20"/>
        <v>0.5</v>
      </c>
      <c r="W71" s="17">
        <f t="shared" ref="W71:W72" si="22">V71/U71</f>
        <v>4.7619047619047616E-2</v>
      </c>
      <c r="X71" s="17">
        <f t="shared" si="14"/>
        <v>1.1117287381878821E-3</v>
      </c>
    </row>
    <row r="72" spans="15:24" x14ac:dyDescent="0.15">
      <c r="O72" s="8" t="s">
        <v>55</v>
      </c>
      <c r="P72" s="8">
        <f>SUM(P66:P71)</f>
        <v>456</v>
      </c>
      <c r="Q72" s="8">
        <f t="shared" ref="Q72:T72" si="23">SUM(Q66:Q71)</f>
        <v>362</v>
      </c>
      <c r="R72" s="8">
        <f t="shared" si="23"/>
        <v>428</v>
      </c>
      <c r="S72" s="8">
        <f t="shared" si="23"/>
        <v>553</v>
      </c>
      <c r="T72" s="8">
        <f t="shared" si="23"/>
        <v>635</v>
      </c>
      <c r="U72" s="15">
        <f t="shared" si="19"/>
        <v>449.75</v>
      </c>
      <c r="V72" s="15">
        <f t="shared" si="20"/>
        <v>185.25</v>
      </c>
      <c r="W72" s="17">
        <f t="shared" si="22"/>
        <v>0.41189549749861032</v>
      </c>
      <c r="X72" s="17">
        <f t="shared" si="14"/>
        <v>0.41189549749861032</v>
      </c>
    </row>
    <row r="73" spans="15:24" x14ac:dyDescent="0.15">
      <c r="P73" s="13"/>
      <c r="Q73" s="13"/>
      <c r="R73" s="13"/>
    </row>
    <row r="74" spans="15:24" x14ac:dyDescent="0.15">
      <c r="P74" s="13"/>
      <c r="Q74" s="13"/>
      <c r="R74" s="13"/>
    </row>
    <row r="75" spans="15:24" x14ac:dyDescent="0.15">
      <c r="O75" s="13"/>
      <c r="P75" s="13"/>
      <c r="Q75" s="13"/>
      <c r="R75" s="13"/>
    </row>
    <row r="78" spans="15:24" x14ac:dyDescent="0.15">
      <c r="P78">
        <v>2015</v>
      </c>
      <c r="Q78">
        <v>2016</v>
      </c>
      <c r="R78">
        <v>2018</v>
      </c>
      <c r="S78">
        <v>2019</v>
      </c>
      <c r="T78">
        <v>2020</v>
      </c>
      <c r="U78" t="s">
        <v>1065</v>
      </c>
      <c r="V78" t="s">
        <v>1067</v>
      </c>
    </row>
    <row r="79" spans="15:24" x14ac:dyDescent="0.15">
      <c r="O79" t="s">
        <v>60</v>
      </c>
      <c r="P79" s="4">
        <f>P54/P$62</f>
        <v>4.3859649122807015E-3</v>
      </c>
      <c r="Q79" s="4">
        <f t="shared" ref="Q79:T79" si="24">Q54/Q$62</f>
        <v>5.5248618784530384E-3</v>
      </c>
      <c r="R79" s="4">
        <f t="shared" si="24"/>
        <v>2.3364485981308409E-3</v>
      </c>
      <c r="S79" s="4">
        <f t="shared" si="24"/>
        <v>2.3508137432188065E-2</v>
      </c>
      <c r="T79" s="4">
        <f t="shared" si="24"/>
        <v>3.1496062992125984E-2</v>
      </c>
      <c r="U79" s="4">
        <f>SUM(P54:S54)/SUM($P$62:$S$62)</f>
        <v>1.0005558643690939E-2</v>
      </c>
      <c r="V79" s="4">
        <f>(T79-U79)/U79</f>
        <v>2.1478565179352582</v>
      </c>
    </row>
    <row r="80" spans="15:24" x14ac:dyDescent="0.15">
      <c r="O80" t="s">
        <v>777</v>
      </c>
      <c r="P80" s="4">
        <f t="shared" ref="P80:T80" si="25">P55/P$62</f>
        <v>0.28728070175438597</v>
      </c>
      <c r="Q80" s="4">
        <f t="shared" si="25"/>
        <v>0.27900552486187846</v>
      </c>
      <c r="R80" s="4">
        <f t="shared" si="25"/>
        <v>0.30841121495327101</v>
      </c>
      <c r="S80" s="4">
        <f t="shared" si="25"/>
        <v>0.29113924050632911</v>
      </c>
      <c r="T80" s="4">
        <f t="shared" si="25"/>
        <v>0.41259842519685042</v>
      </c>
      <c r="U80" s="4">
        <f t="shared" ref="U80:U86" si="26">SUM(P55:S55)/SUM($P$62:$S$62)</f>
        <v>0.29182879377431908</v>
      </c>
      <c r="V80" s="4">
        <f t="shared" ref="V80:V86" si="27">(T80-U80)/U80</f>
        <v>0.41383727034120732</v>
      </c>
    </row>
    <row r="81" spans="15:22" x14ac:dyDescent="0.15">
      <c r="O81" t="s">
        <v>16</v>
      </c>
      <c r="P81" s="4">
        <f t="shared" ref="P81:T81" si="28">P56/P$62</f>
        <v>0.21710526315789475</v>
      </c>
      <c r="Q81" s="4">
        <f t="shared" si="28"/>
        <v>0.22651933701657459</v>
      </c>
      <c r="R81" s="4">
        <f t="shared" si="28"/>
        <v>0.27336448598130841</v>
      </c>
      <c r="S81" s="4">
        <f t="shared" si="28"/>
        <v>0.22603978300180833</v>
      </c>
      <c r="T81" s="4">
        <f t="shared" si="28"/>
        <v>0.16692913385826771</v>
      </c>
      <c r="U81" s="4">
        <f t="shared" si="26"/>
        <v>0.23513062812673707</v>
      </c>
      <c r="V81" s="4">
        <f t="shared" si="27"/>
        <v>-0.29005789169970775</v>
      </c>
    </row>
    <row r="82" spans="15:22" x14ac:dyDescent="0.15">
      <c r="O82" t="s">
        <v>290</v>
      </c>
      <c r="P82" s="4">
        <f t="shared" ref="P82:T82" si="29">P57/P$62</f>
        <v>4.3859649122807015E-2</v>
      </c>
      <c r="Q82" s="4">
        <f t="shared" si="29"/>
        <v>3.0386740331491711E-2</v>
      </c>
      <c r="R82" s="4">
        <f t="shared" si="29"/>
        <v>4.9065420560747662E-2</v>
      </c>
      <c r="S82" s="4">
        <f t="shared" si="29"/>
        <v>7.956600361663653E-2</v>
      </c>
      <c r="T82" s="4">
        <f t="shared" si="29"/>
        <v>7.874015748031496E-2</v>
      </c>
      <c r="U82" s="4">
        <f t="shared" si="26"/>
        <v>5.3362979433018341E-2</v>
      </c>
      <c r="V82" s="4">
        <f t="shared" si="27"/>
        <v>0.47555774278215229</v>
      </c>
    </row>
    <row r="83" spans="15:22" x14ac:dyDescent="0.15">
      <c r="O83" t="s">
        <v>49</v>
      </c>
      <c r="P83" s="4">
        <f t="shared" ref="P83:T83" si="30">P58/P$62</f>
        <v>3.2894736842105261E-2</v>
      </c>
      <c r="Q83" s="4">
        <f t="shared" si="30"/>
        <v>5.8011049723756904E-2</v>
      </c>
      <c r="R83" s="4">
        <f t="shared" si="30"/>
        <v>6.3084112149532703E-2</v>
      </c>
      <c r="S83" s="4">
        <f t="shared" si="30"/>
        <v>4.701627486437613E-2</v>
      </c>
      <c r="T83" s="4">
        <f t="shared" si="30"/>
        <v>4.8818897637795275E-2</v>
      </c>
      <c r="U83" s="4">
        <f t="shared" si="26"/>
        <v>4.9471928849360754E-2</v>
      </c>
      <c r="V83" s="4">
        <f t="shared" si="27"/>
        <v>-1.3200035388834791E-2</v>
      </c>
    </row>
    <row r="84" spans="15:22" x14ac:dyDescent="0.15">
      <c r="O84" t="s">
        <v>71</v>
      </c>
      <c r="P84" s="4">
        <f t="shared" ref="P84:T84" si="31">P59/P$62</f>
        <v>0.35964912280701755</v>
      </c>
      <c r="Q84" s="4">
        <f t="shared" si="31"/>
        <v>0.32872928176795579</v>
      </c>
      <c r="R84" s="4">
        <f t="shared" si="31"/>
        <v>0.24766355140186916</v>
      </c>
      <c r="S84" s="4">
        <f t="shared" si="31"/>
        <v>0.27305605786618448</v>
      </c>
      <c r="T84" s="4">
        <f t="shared" si="31"/>
        <v>0.21102362204724409</v>
      </c>
      <c r="U84" s="4">
        <f t="shared" si="26"/>
        <v>0.30016675931072817</v>
      </c>
      <c r="V84" s="4">
        <f t="shared" si="27"/>
        <v>-0.29697871099445899</v>
      </c>
    </row>
    <row r="85" spans="15:22" x14ac:dyDescent="0.15">
      <c r="O85" t="s">
        <v>63</v>
      </c>
      <c r="P85" s="4">
        <f t="shared" ref="P85:T85" si="32">P60/P$62</f>
        <v>3.5087719298245612E-2</v>
      </c>
      <c r="Q85" s="4">
        <f t="shared" si="32"/>
        <v>3.591160220994475E-2</v>
      </c>
      <c r="R85" s="4">
        <f t="shared" si="32"/>
        <v>2.8037383177570093E-2</v>
      </c>
      <c r="S85" s="4">
        <f t="shared" si="32"/>
        <v>4.5207956600361664E-2</v>
      </c>
      <c r="T85" s="4">
        <f t="shared" si="32"/>
        <v>3.3070866141732283E-2</v>
      </c>
      <c r="U85" s="4">
        <f t="shared" si="26"/>
        <v>3.6687048360200113E-2</v>
      </c>
      <c r="V85" s="4">
        <f t="shared" si="27"/>
        <v>-9.8568360773085228E-2</v>
      </c>
    </row>
    <row r="86" spans="15:22" x14ac:dyDescent="0.15">
      <c r="O86" t="s">
        <v>50</v>
      </c>
      <c r="P86" s="4">
        <f t="shared" ref="P86:T86" si="33">P61/P$62</f>
        <v>1.9736842105263157E-2</v>
      </c>
      <c r="Q86" s="4">
        <f t="shared" si="33"/>
        <v>3.591160220994475E-2</v>
      </c>
      <c r="R86" s="4">
        <f t="shared" si="33"/>
        <v>2.8037383177570093E-2</v>
      </c>
      <c r="S86" s="4">
        <f t="shared" si="33"/>
        <v>1.4466546112115732E-2</v>
      </c>
      <c r="T86" s="4">
        <f t="shared" si="33"/>
        <v>1.7322834645669291E-2</v>
      </c>
      <c r="U86" s="4">
        <f t="shared" si="26"/>
        <v>2.3346303501945526E-2</v>
      </c>
      <c r="V86" s="4">
        <f t="shared" si="27"/>
        <v>-0.25800524934383207</v>
      </c>
    </row>
    <row r="87" spans="15:22" x14ac:dyDescent="0.15">
      <c r="O87" t="s">
        <v>55</v>
      </c>
      <c r="P87" s="4">
        <f>SUM(P79:P86)</f>
        <v>1</v>
      </c>
      <c r="Q87" s="4">
        <f t="shared" ref="Q87:T87" si="34">SUM(Q79:Q86)</f>
        <v>0.99999999999999989</v>
      </c>
      <c r="R87" s="4">
        <f t="shared" si="34"/>
        <v>0.99999999999999989</v>
      </c>
      <c r="S87" s="4">
        <f t="shared" si="34"/>
        <v>1</v>
      </c>
      <c r="T87" s="4">
        <f t="shared" si="34"/>
        <v>1</v>
      </c>
      <c r="U87" s="4">
        <f>AVERAGE(P87:S87)</f>
        <v>1</v>
      </c>
      <c r="V87" s="4">
        <f>(T87-U87)/U87</f>
        <v>0</v>
      </c>
    </row>
    <row r="91" spans="15:22" ht="28" x14ac:dyDescent="0.15">
      <c r="O91" s="8" t="s">
        <v>1099</v>
      </c>
      <c r="P91" s="8">
        <v>2015</v>
      </c>
      <c r="Q91" s="8">
        <v>2016</v>
      </c>
      <c r="R91" s="8">
        <v>2018</v>
      </c>
      <c r="S91" s="8">
        <v>2019</v>
      </c>
      <c r="T91" s="8">
        <v>2020</v>
      </c>
      <c r="U91" s="9" t="s">
        <v>1087</v>
      </c>
    </row>
    <row r="92" spans="15:22" x14ac:dyDescent="0.15">
      <c r="O92" s="8" t="s">
        <v>60</v>
      </c>
      <c r="P92" s="17">
        <f>P66/P$72</f>
        <v>4.3859649122807015E-3</v>
      </c>
      <c r="Q92" s="17">
        <f t="shared" ref="Q92:U92" si="35">Q66/Q$72</f>
        <v>5.5248618784530384E-3</v>
      </c>
      <c r="R92" s="17">
        <f t="shared" si="35"/>
        <v>2.3364485981308409E-3</v>
      </c>
      <c r="S92" s="17">
        <f t="shared" si="35"/>
        <v>2.3508137432188065E-2</v>
      </c>
      <c r="T92" s="17">
        <f t="shared" si="35"/>
        <v>3.1496062992125984E-2</v>
      </c>
      <c r="U92" s="17">
        <f t="shared" si="35"/>
        <v>1.0005558643690939E-2</v>
      </c>
    </row>
    <row r="93" spans="15:22" x14ac:dyDescent="0.15">
      <c r="O93" s="8" t="s">
        <v>777</v>
      </c>
      <c r="P93" s="17">
        <f t="shared" ref="P93:U93" si="36">P67/P$72</f>
        <v>0.28728070175438597</v>
      </c>
      <c r="Q93" s="17">
        <f t="shared" si="36"/>
        <v>0.27900552486187846</v>
      </c>
      <c r="R93" s="17">
        <f t="shared" si="36"/>
        <v>0.30841121495327101</v>
      </c>
      <c r="S93" s="17">
        <f t="shared" si="36"/>
        <v>0.29113924050632911</v>
      </c>
      <c r="T93" s="17">
        <f t="shared" si="36"/>
        <v>0.41259842519685042</v>
      </c>
      <c r="U93" s="17">
        <f t="shared" si="36"/>
        <v>0.29182879377431908</v>
      </c>
    </row>
    <row r="94" spans="15:22" x14ac:dyDescent="0.15">
      <c r="O94" s="8" t="s">
        <v>290</v>
      </c>
      <c r="P94" s="17">
        <f t="shared" ref="P94:U94" si="37">P68/P$72</f>
        <v>4.3859649122807015E-2</v>
      </c>
      <c r="Q94" s="17">
        <f t="shared" si="37"/>
        <v>3.0386740331491711E-2</v>
      </c>
      <c r="R94" s="17">
        <f t="shared" si="37"/>
        <v>4.9065420560747662E-2</v>
      </c>
      <c r="S94" s="17">
        <f t="shared" si="37"/>
        <v>7.956600361663653E-2</v>
      </c>
      <c r="T94" s="17">
        <f t="shared" si="37"/>
        <v>7.874015748031496E-2</v>
      </c>
      <c r="U94" s="17">
        <f t="shared" si="37"/>
        <v>5.3362979433018341E-2</v>
      </c>
    </row>
    <row r="95" spans="15:22" x14ac:dyDescent="0.15">
      <c r="O95" s="8" t="s">
        <v>1100</v>
      </c>
      <c r="P95" s="17">
        <f t="shared" ref="P95:U95" si="38">P69/P$72</f>
        <v>0.25</v>
      </c>
      <c r="Q95" s="17">
        <f t="shared" si="38"/>
        <v>0.28453038674033149</v>
      </c>
      <c r="R95" s="17">
        <f t="shared" si="38"/>
        <v>0.3364485981308411</v>
      </c>
      <c r="S95" s="17">
        <f t="shared" si="38"/>
        <v>0.27305605786618448</v>
      </c>
      <c r="T95" s="17">
        <f t="shared" si="38"/>
        <v>0.215748031496063</v>
      </c>
      <c r="U95" s="17">
        <f t="shared" si="38"/>
        <v>0.28460255697609782</v>
      </c>
    </row>
    <row r="96" spans="15:22" x14ac:dyDescent="0.15">
      <c r="O96" s="8" t="s">
        <v>1113</v>
      </c>
      <c r="P96" s="17">
        <f t="shared" ref="P96:U96" si="39">P70/P$72</f>
        <v>0.39473684210526316</v>
      </c>
      <c r="Q96" s="17">
        <f t="shared" si="39"/>
        <v>0.36464088397790057</v>
      </c>
      <c r="R96" s="17">
        <f t="shared" si="39"/>
        <v>0.27570093457943923</v>
      </c>
      <c r="S96" s="17">
        <f t="shared" si="39"/>
        <v>0.31826401446654612</v>
      </c>
      <c r="T96" s="17">
        <f t="shared" si="39"/>
        <v>0.24409448818897639</v>
      </c>
      <c r="U96" s="17">
        <f t="shared" si="39"/>
        <v>0.33685380767092832</v>
      </c>
    </row>
    <row r="97" spans="15:21" x14ac:dyDescent="0.15">
      <c r="O97" s="8" t="s">
        <v>54</v>
      </c>
      <c r="P97" s="17">
        <f t="shared" ref="P97:U97" si="40">P71/P$72</f>
        <v>1.9736842105263157E-2</v>
      </c>
      <c r="Q97" s="17">
        <f t="shared" si="40"/>
        <v>3.591160220994475E-2</v>
      </c>
      <c r="R97" s="17">
        <f t="shared" si="40"/>
        <v>2.8037383177570093E-2</v>
      </c>
      <c r="S97" s="17">
        <f t="shared" si="40"/>
        <v>1.4466546112115732E-2</v>
      </c>
      <c r="T97" s="17">
        <f t="shared" si="40"/>
        <v>1.7322834645669291E-2</v>
      </c>
      <c r="U97" s="17">
        <f t="shared" si="40"/>
        <v>2.3346303501945526E-2</v>
      </c>
    </row>
    <row r="98" spans="15:21" x14ac:dyDescent="0.15">
      <c r="O98" s="8" t="s">
        <v>55</v>
      </c>
      <c r="P98" s="8">
        <f>SUM(P92:P97)</f>
        <v>1</v>
      </c>
      <c r="Q98" s="8">
        <f t="shared" ref="Q98:T98" si="41">SUM(Q92:Q97)</f>
        <v>0.99999999999999989</v>
      </c>
      <c r="R98" s="8">
        <f t="shared" si="41"/>
        <v>0.99999999999999989</v>
      </c>
      <c r="S98" s="8">
        <f t="shared" si="41"/>
        <v>0.99999999999999989</v>
      </c>
      <c r="T98" s="8">
        <f t="shared" si="41"/>
        <v>1</v>
      </c>
      <c r="U98" s="15">
        <f t="shared" ref="U98" si="42">AVERAGE(P98:S98)</f>
        <v>1</v>
      </c>
    </row>
    <row r="102" spans="15:21" x14ac:dyDescent="0.15">
      <c r="O102" t="s">
        <v>1103</v>
      </c>
      <c r="P102">
        <v>2015</v>
      </c>
      <c r="Q102">
        <v>2016</v>
      </c>
      <c r="R102">
        <v>2018</v>
      </c>
      <c r="S102">
        <v>2019</v>
      </c>
      <c r="T102">
        <v>2020</v>
      </c>
    </row>
    <row r="103" spans="15:21" x14ac:dyDescent="0.15">
      <c r="O103" t="s">
        <v>1104</v>
      </c>
      <c r="P103" s="4">
        <f>SUM(P79:P80)</f>
        <v>0.29166666666666669</v>
      </c>
      <c r="Q103" s="4">
        <f t="shared" ref="Q103:T103" si="43">SUM(Q79:Q80)</f>
        <v>0.28453038674033149</v>
      </c>
      <c r="R103" s="4">
        <f t="shared" si="43"/>
        <v>0.31074766355140182</v>
      </c>
      <c r="S103" s="4">
        <f t="shared" si="43"/>
        <v>0.31464737793851716</v>
      </c>
      <c r="T103" s="4">
        <f t="shared" si="43"/>
        <v>0.4440944881889764</v>
      </c>
    </row>
    <row r="104" spans="15:21" x14ac:dyDescent="0.15">
      <c r="O104" t="s">
        <v>67</v>
      </c>
      <c r="P104" s="4">
        <f>P82</f>
        <v>4.3859649122807015E-2</v>
      </c>
      <c r="Q104" s="4">
        <f t="shared" ref="Q104:T104" si="44">Q82</f>
        <v>3.0386740331491711E-2</v>
      </c>
      <c r="R104" s="4">
        <f t="shared" si="44"/>
        <v>4.9065420560747662E-2</v>
      </c>
      <c r="S104" s="4">
        <f t="shared" si="44"/>
        <v>7.956600361663653E-2</v>
      </c>
      <c r="T104" s="4">
        <f t="shared" si="44"/>
        <v>7.874015748031496E-2</v>
      </c>
    </row>
    <row r="107" spans="15:21" x14ac:dyDescent="0.15">
      <c r="O107" s="13" t="s">
        <v>1117</v>
      </c>
      <c r="P107" s="13" t="s">
        <v>1065</v>
      </c>
    </row>
    <row r="108" spans="15:21" x14ac:dyDescent="0.15">
      <c r="O108" s="13" t="s">
        <v>60</v>
      </c>
      <c r="P108" s="21">
        <f>AVERAGE(P92:S92)</f>
        <v>8.9388532052631607E-3</v>
      </c>
      <c r="S108" s="30"/>
    </row>
    <row r="109" spans="15:21" x14ac:dyDescent="0.15">
      <c r="O109" s="13" t="s">
        <v>777</v>
      </c>
      <c r="P109" s="21">
        <f t="shared" ref="P109:P114" si="45">AVERAGE(P93:S93)</f>
        <v>0.29145917051896614</v>
      </c>
      <c r="S109" s="30"/>
    </row>
    <row r="110" spans="15:21" x14ac:dyDescent="0.15">
      <c r="O110" s="13" t="s">
        <v>290</v>
      </c>
      <c r="P110" s="21">
        <f t="shared" si="45"/>
        <v>5.0719453407920737E-2</v>
      </c>
      <c r="S110" s="30"/>
    </row>
    <row r="111" spans="15:21" x14ac:dyDescent="0.15">
      <c r="O111" s="13" t="s">
        <v>1100</v>
      </c>
      <c r="P111" s="21">
        <f t="shared" si="45"/>
        <v>0.28600876068433928</v>
      </c>
      <c r="S111" s="30"/>
    </row>
    <row r="112" spans="15:21" x14ac:dyDescent="0.15">
      <c r="O112" s="13" t="s">
        <v>1113</v>
      </c>
      <c r="P112" s="21">
        <f t="shared" si="45"/>
        <v>0.33833566878228727</v>
      </c>
      <c r="S112" s="30"/>
    </row>
    <row r="113" spans="15:19" x14ac:dyDescent="0.15">
      <c r="O113" s="13" t="s">
        <v>54</v>
      </c>
      <c r="P113" s="21">
        <f t="shared" si="45"/>
        <v>2.4538093401223433E-2</v>
      </c>
      <c r="S113" s="30"/>
    </row>
    <row r="114" spans="15:19" x14ac:dyDescent="0.15">
      <c r="O114" s="13" t="s">
        <v>55</v>
      </c>
      <c r="P114" s="21">
        <f t="shared" si="45"/>
        <v>1</v>
      </c>
      <c r="S114" s="3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2704-0462-42F4-9E6D-CEF63D9983AF}">
  <dimension ref="A2:X354"/>
  <sheetViews>
    <sheetView zoomScaleNormal="55" workbookViewId="0">
      <selection activeCell="S69" sqref="S69"/>
    </sheetView>
  </sheetViews>
  <sheetFormatPr baseColWidth="10" defaultColWidth="8.83203125" defaultRowHeight="13" x14ac:dyDescent="0.15"/>
  <cols>
    <col min="1" max="1" width="65.83203125" customWidth="1"/>
    <col min="2" max="3" width="12.1640625" bestFit="1" customWidth="1"/>
    <col min="5" max="5" width="36.83203125" bestFit="1" customWidth="1"/>
    <col min="15" max="15" width="20.33203125" customWidth="1"/>
    <col min="16" max="18" width="27.5" customWidth="1"/>
    <col min="19" max="20" width="20.6640625" customWidth="1"/>
    <col min="21" max="21" width="9.6640625" customWidth="1"/>
    <col min="22" max="22" width="14.1640625" customWidth="1"/>
    <col min="23" max="23" width="30.33203125" customWidth="1"/>
  </cols>
  <sheetData>
    <row r="2" spans="1:3" x14ac:dyDescent="0.15">
      <c r="A2">
        <f>'mastertable data'!U2</f>
        <v>2020</v>
      </c>
      <c r="B2">
        <f>'mastertable data'!V2</f>
        <v>0</v>
      </c>
      <c r="C2">
        <f>'mastertable data'!W2</f>
        <v>0</v>
      </c>
    </row>
    <row r="3" spans="1:3" x14ac:dyDescent="0.15">
      <c r="A3" t="str">
        <f>'mastertable data'!U3</f>
        <v>Submitted abstracts to in-person conference but didn't attend virtual conference</v>
      </c>
      <c r="B3">
        <f>'mastertable data'!V3</f>
        <v>0</v>
      </c>
      <c r="C3">
        <f>'mastertable data'!W3</f>
        <v>0</v>
      </c>
    </row>
    <row r="4" spans="1:3" x14ac:dyDescent="0.15">
      <c r="A4">
        <f>'mastertable data'!U4</f>
        <v>0</v>
      </c>
      <c r="B4" t="str">
        <f>'mastertable data'!V4</f>
        <v>Number</v>
      </c>
      <c r="C4" t="str">
        <f>'mastertable data'!W4</f>
        <v>Percent</v>
      </c>
    </row>
    <row r="5" spans="1:3" x14ac:dyDescent="0.15">
      <c r="A5" t="str">
        <f>'mastertable data'!U5</f>
        <v>Male</v>
      </c>
      <c r="B5">
        <f>'mastertable data'!V5</f>
        <v>58</v>
      </c>
      <c r="C5">
        <f>'mastertable data'!W5</f>
        <v>0.65909090909090906</v>
      </c>
    </row>
    <row r="6" spans="1:3" x14ac:dyDescent="0.15">
      <c r="A6" t="str">
        <f>'mastertable data'!U6</f>
        <v>Female</v>
      </c>
      <c r="B6">
        <f>'mastertable data'!V6</f>
        <v>25</v>
      </c>
      <c r="C6">
        <f>'mastertable data'!W6</f>
        <v>0.28409090909090912</v>
      </c>
    </row>
    <row r="7" spans="1:3" x14ac:dyDescent="0.15">
      <c r="A7" t="str">
        <f>'mastertable data'!U7</f>
        <v>Unknown</v>
      </c>
      <c r="B7">
        <f>'mastertable data'!V7</f>
        <v>5</v>
      </c>
      <c r="C7">
        <f>'mastertable data'!W7</f>
        <v>5.6818181818181816E-2</v>
      </c>
    </row>
    <row r="8" spans="1:3" x14ac:dyDescent="0.15">
      <c r="A8" t="str">
        <f>'mastertable data'!U8</f>
        <v>Total</v>
      </c>
      <c r="B8">
        <f>'mastertable data'!V8</f>
        <v>88</v>
      </c>
      <c r="C8">
        <f>'mastertable data'!W8</f>
        <v>0.99999999999999989</v>
      </c>
    </row>
    <row r="9" spans="1:3" x14ac:dyDescent="0.15">
      <c r="A9">
        <f>'mastertable data'!U9</f>
        <v>0</v>
      </c>
      <c r="B9">
        <f>'mastertable data'!V9</f>
        <v>0</v>
      </c>
      <c r="C9">
        <f>'mastertable data'!W9</f>
        <v>0</v>
      </c>
    </row>
    <row r="10" spans="1:3" x14ac:dyDescent="0.15">
      <c r="A10">
        <f>'mastertable data'!U10</f>
        <v>0</v>
      </c>
      <c r="B10" t="str">
        <f>'mastertable data'!V10</f>
        <v>Number</v>
      </c>
      <c r="C10" t="str">
        <f>'mastertable data'!W10</f>
        <v>Percent</v>
      </c>
    </row>
    <row r="11" spans="1:3" x14ac:dyDescent="0.15">
      <c r="A11" t="str">
        <f>'mastertable data'!U11</f>
        <v>Undergraduate Student</v>
      </c>
      <c r="B11">
        <f>'mastertable data'!V11</f>
        <v>0</v>
      </c>
      <c r="C11">
        <f>'mastertable data'!W11</f>
        <v>0</v>
      </c>
    </row>
    <row r="12" spans="1:3" x14ac:dyDescent="0.15">
      <c r="A12" t="str">
        <f>'mastertable data'!U12</f>
        <v>Graduate Student</v>
      </c>
      <c r="B12">
        <f>'mastertable data'!V12</f>
        <v>28</v>
      </c>
      <c r="C12">
        <f>'mastertable data'!W12</f>
        <v>0.31818181818181818</v>
      </c>
    </row>
    <row r="13" spans="1:3" x14ac:dyDescent="0.15">
      <c r="A13" t="str">
        <f>'mastertable data'!U13</f>
        <v>Professor</v>
      </c>
      <c r="B13">
        <f>'mastertable data'!V13</f>
        <v>19</v>
      </c>
      <c r="C13">
        <f>'mastertable data'!W13</f>
        <v>0.21590909090909091</v>
      </c>
    </row>
    <row r="14" spans="1:3" x14ac:dyDescent="0.15">
      <c r="A14" t="str">
        <f>'mastertable data'!U14</f>
        <v>Postdoctoral Researcher</v>
      </c>
      <c r="B14">
        <f>'mastertable data'!V14</f>
        <v>9</v>
      </c>
      <c r="C14">
        <f>'mastertable data'!W14</f>
        <v>0.10227272727272728</v>
      </c>
    </row>
    <row r="15" spans="1:3" x14ac:dyDescent="0.15">
      <c r="A15" t="str">
        <f>'mastertable data'!U15</f>
        <v>Academia Scientist</v>
      </c>
      <c r="B15">
        <f>'mastertable data'!V15</f>
        <v>4</v>
      </c>
      <c r="C15">
        <f>'mastertable data'!W15</f>
        <v>4.5454545454545456E-2</v>
      </c>
    </row>
    <row r="16" spans="1:3" x14ac:dyDescent="0.15">
      <c r="A16" t="str">
        <f>'mastertable data'!U16</f>
        <v>Industry</v>
      </c>
      <c r="B16">
        <f>'mastertable data'!V16</f>
        <v>8</v>
      </c>
      <c r="C16">
        <f>'mastertable data'!W16</f>
        <v>9.0909090909090912E-2</v>
      </c>
    </row>
    <row r="17" spans="1:3" x14ac:dyDescent="0.15">
      <c r="A17" t="str">
        <f>'mastertable data'!U17</f>
        <v>Government Scientist</v>
      </c>
      <c r="B17">
        <f>'mastertable data'!V17</f>
        <v>2</v>
      </c>
      <c r="C17">
        <f>'mastertable data'!W17</f>
        <v>2.2727272727272728E-2</v>
      </c>
    </row>
    <row r="18" spans="1:3" x14ac:dyDescent="0.15">
      <c r="A18" t="str">
        <f>'mastertable data'!U18</f>
        <v>Unknown/Other</v>
      </c>
      <c r="B18">
        <f>'mastertable data'!V18</f>
        <v>18</v>
      </c>
      <c r="C18">
        <f>'mastertable data'!W18</f>
        <v>0.20454545454545456</v>
      </c>
    </row>
    <row r="19" spans="1:3" x14ac:dyDescent="0.15">
      <c r="A19" t="str">
        <f>'mastertable data'!U19</f>
        <v>Total</v>
      </c>
      <c r="B19">
        <f>'mastertable data'!V19</f>
        <v>88</v>
      </c>
      <c r="C19">
        <f>'mastertable data'!W19</f>
        <v>1</v>
      </c>
    </row>
    <row r="20" spans="1:3" x14ac:dyDescent="0.15">
      <c r="A20">
        <f>'mastertable data'!U20</f>
        <v>0</v>
      </c>
      <c r="B20">
        <f>'mastertable data'!V20</f>
        <v>0</v>
      </c>
      <c r="C20">
        <f>'mastertable data'!W20</f>
        <v>0</v>
      </c>
    </row>
    <row r="21" spans="1:3" x14ac:dyDescent="0.15">
      <c r="A21" t="str">
        <f>'mastertable data'!U21</f>
        <v># of registrants per institution</v>
      </c>
      <c r="B21">
        <f>'mastertable data'!V21</f>
        <v>1.5606060606060599</v>
      </c>
      <c r="C21">
        <f>'mastertable data'!W21</f>
        <v>0</v>
      </c>
    </row>
    <row r="22" spans="1:3" x14ac:dyDescent="0.15">
      <c r="A22">
        <f>'mastertable data'!U22</f>
        <v>0</v>
      </c>
      <c r="B22">
        <f>'mastertable data'!V22</f>
        <v>0</v>
      </c>
      <c r="C22">
        <f>'mastertable data'!W22</f>
        <v>0</v>
      </c>
    </row>
    <row r="23" spans="1:3" x14ac:dyDescent="0.15">
      <c r="A23">
        <f>'mastertable data'!U23</f>
        <v>0</v>
      </c>
      <c r="B23">
        <f>'mastertable data'!V23</f>
        <v>0</v>
      </c>
      <c r="C23">
        <f>'mastertable data'!W23</f>
        <v>0</v>
      </c>
    </row>
    <row r="24" spans="1:3" x14ac:dyDescent="0.15">
      <c r="A24">
        <f>'mastertable data'!U24</f>
        <v>0</v>
      </c>
      <c r="B24">
        <f>'mastertable data'!V24</f>
        <v>0</v>
      </c>
      <c r="C24">
        <f>'mastertable data'!W24</f>
        <v>0</v>
      </c>
    </row>
    <row r="25" spans="1:3" x14ac:dyDescent="0.15">
      <c r="A25">
        <f>'mastertable data'!U25</f>
        <v>0</v>
      </c>
      <c r="B25" t="str">
        <f>'mastertable data'!V25</f>
        <v>Number</v>
      </c>
      <c r="C25" t="str">
        <f>'mastertable data'!W25</f>
        <v>Percent</v>
      </c>
    </row>
    <row r="26" spans="1:3" x14ac:dyDescent="0.15">
      <c r="A26" t="str">
        <f>'mastertable data'!U26</f>
        <v>USA</v>
      </c>
      <c r="B26">
        <f>'mastertable data'!V26</f>
        <v>50</v>
      </c>
      <c r="C26">
        <f>'mastertable data'!W26</f>
        <v>0.56818181818181823</v>
      </c>
    </row>
    <row r="27" spans="1:3" x14ac:dyDescent="0.15">
      <c r="A27" t="str">
        <f>'mastertable data'!U27</f>
        <v>International</v>
      </c>
      <c r="B27">
        <f>'mastertable data'!V27</f>
        <v>38</v>
      </c>
      <c r="C27">
        <f>'mastertable data'!W27</f>
        <v>0.43181818181818182</v>
      </c>
    </row>
    <row r="28" spans="1:3" x14ac:dyDescent="0.15">
      <c r="A28" t="str">
        <f>'mastertable data'!U28</f>
        <v>Unknown</v>
      </c>
      <c r="B28">
        <f>'mastertable data'!V28</f>
        <v>0</v>
      </c>
      <c r="C28">
        <f>'mastertable data'!W28</f>
        <v>0</v>
      </c>
    </row>
    <row r="29" spans="1:3" x14ac:dyDescent="0.15">
      <c r="A29">
        <f>'mastertable data'!U29</f>
        <v>0</v>
      </c>
      <c r="B29">
        <f>'mastertable data'!V29</f>
        <v>0</v>
      </c>
      <c r="C29">
        <f>'mastertable data'!W29</f>
        <v>1</v>
      </c>
    </row>
    <row r="30" spans="1:3" x14ac:dyDescent="0.15">
      <c r="A30" t="str">
        <f>'mastertable data'!U30</f>
        <v>Other Americas</v>
      </c>
      <c r="B30">
        <f>'mastertable data'!V30</f>
        <v>2</v>
      </c>
      <c r="C30">
        <f>'mastertable data'!W30</f>
        <v>2.2727272727272728E-2</v>
      </c>
    </row>
    <row r="31" spans="1:3" x14ac:dyDescent="0.15">
      <c r="A31" t="str">
        <f>'mastertable data'!U31</f>
        <v>Asia</v>
      </c>
      <c r="B31">
        <f>'mastertable data'!V31</f>
        <v>16</v>
      </c>
      <c r="C31">
        <f>'mastertable data'!W31</f>
        <v>0.18181818181818182</v>
      </c>
    </row>
    <row r="32" spans="1:3" x14ac:dyDescent="0.15">
      <c r="A32" t="str">
        <f>'mastertable data'!U32</f>
        <v>Europe</v>
      </c>
      <c r="B32">
        <f>'mastertable data'!V32</f>
        <v>11</v>
      </c>
      <c r="C32">
        <f>'mastertable data'!W32</f>
        <v>0.125</v>
      </c>
    </row>
    <row r="33" spans="1:3" x14ac:dyDescent="0.15">
      <c r="A33" t="str">
        <f>'mastertable data'!U33</f>
        <v>Africa</v>
      </c>
      <c r="B33">
        <f>'mastertable data'!V33</f>
        <v>1</v>
      </c>
      <c r="C33">
        <f>'mastertable data'!W33</f>
        <v>1.1363636363636364E-2</v>
      </c>
    </row>
    <row r="34" spans="1:3" x14ac:dyDescent="0.15">
      <c r="A34" t="str">
        <f>'mastertable data'!U34</f>
        <v>Middle East</v>
      </c>
      <c r="B34">
        <f>'mastertable data'!V34</f>
        <v>8</v>
      </c>
      <c r="C34">
        <f>'mastertable data'!W34</f>
        <v>9.0909090909090912E-2</v>
      </c>
    </row>
    <row r="35" spans="1:3" x14ac:dyDescent="0.15">
      <c r="A35" t="str">
        <f>'mastertable data'!U35</f>
        <v>Oceania</v>
      </c>
      <c r="B35">
        <f>'mastertable data'!V35</f>
        <v>0</v>
      </c>
      <c r="C35">
        <f>'mastertable data'!W35</f>
        <v>0</v>
      </c>
    </row>
    <row r="36" spans="1:3" x14ac:dyDescent="0.15">
      <c r="A36" t="str">
        <f>'mastertable data'!U36</f>
        <v>Total</v>
      </c>
      <c r="B36">
        <f>'mastertable data'!V36</f>
        <v>88</v>
      </c>
      <c r="C36">
        <f>'mastertable data'!W36</f>
        <v>1</v>
      </c>
    </row>
    <row r="37" spans="1:3" x14ac:dyDescent="0.15">
      <c r="A37">
        <f>'mastertable data'!U37</f>
        <v>0</v>
      </c>
      <c r="B37">
        <f>'mastertable data'!V37</f>
        <v>0</v>
      </c>
      <c r="C37">
        <f>'mastertable data'!W37</f>
        <v>0</v>
      </c>
    </row>
    <row r="38" spans="1:3" x14ac:dyDescent="0.15">
      <c r="A38">
        <f>'mastertable data'!U38</f>
        <v>0</v>
      </c>
      <c r="B38">
        <f>'mastertable data'!V38</f>
        <v>0</v>
      </c>
      <c r="C38">
        <f>'mastertable data'!W38</f>
        <v>0</v>
      </c>
    </row>
    <row r="39" spans="1:3" x14ac:dyDescent="0.15">
      <c r="A39" t="str">
        <f>'mastertable data'!U39</f>
        <v>US Institutions</v>
      </c>
      <c r="B39" t="str">
        <f>'mastertable data'!V39</f>
        <v>Number</v>
      </c>
      <c r="C39">
        <f>'mastertable data'!W39</f>
        <v>0</v>
      </c>
    </row>
    <row r="40" spans="1:3" x14ac:dyDescent="0.15">
      <c r="A40" t="str">
        <f>'mastertable data'!U40</f>
        <v>R1</v>
      </c>
      <c r="B40">
        <f>'mastertable data'!V40</f>
        <v>35</v>
      </c>
      <c r="C40">
        <f>'mastertable data'!W40</f>
        <v>0</v>
      </c>
    </row>
    <row r="41" spans="1:3" x14ac:dyDescent="0.15">
      <c r="A41" t="str">
        <f>'mastertable data'!U41</f>
        <v>R2</v>
      </c>
      <c r="B41">
        <f>'mastertable data'!V41</f>
        <v>7</v>
      </c>
      <c r="C41">
        <f>'mastertable data'!W41</f>
        <v>0</v>
      </c>
    </row>
    <row r="42" spans="1:3" x14ac:dyDescent="0.15">
      <c r="A42" t="str">
        <f>'mastertable data'!U42</f>
        <v>non R1, R2</v>
      </c>
      <c r="B42">
        <f>'mastertable data'!V42</f>
        <v>0</v>
      </c>
      <c r="C42">
        <f>'mastertable data'!W42</f>
        <v>0</v>
      </c>
    </row>
    <row r="43" spans="1:3" x14ac:dyDescent="0.15">
      <c r="A43" t="str">
        <f>'mastertable data'!U43</f>
        <v>PUI</v>
      </c>
      <c r="B43">
        <f>'mastertable data'!V43</f>
        <v>1</v>
      </c>
      <c r="C43">
        <f>'mastertable data'!W43</f>
        <v>0</v>
      </c>
    </row>
    <row r="44" spans="1:3" x14ac:dyDescent="0.15">
      <c r="A44" t="str">
        <f>'mastertable data'!U44</f>
        <v>Minority Serving</v>
      </c>
      <c r="B44">
        <f>'mastertable data'!V44</f>
        <v>0</v>
      </c>
      <c r="C44">
        <f>'mastertable data'!W44</f>
        <v>0</v>
      </c>
    </row>
    <row r="45" spans="1:3" x14ac:dyDescent="0.15">
      <c r="A45" t="str">
        <f>'mastertable data'!U45</f>
        <v>NI&gt;10</v>
      </c>
      <c r="B45">
        <f>'mastertable data'!V45</f>
        <v>22</v>
      </c>
      <c r="C45">
        <f>'mastertable data'!W45</f>
        <v>0</v>
      </c>
    </row>
    <row r="46" spans="1:3" x14ac:dyDescent="0.15">
      <c r="A46">
        <f>'mastertable data'!U46</f>
        <v>0</v>
      </c>
      <c r="B46">
        <f>'mastertable data'!V46</f>
        <v>0</v>
      </c>
      <c r="C46">
        <f>'mastertable data'!W46</f>
        <v>0</v>
      </c>
    </row>
    <row r="47" spans="1:3" x14ac:dyDescent="0.15">
      <c r="A47" t="str">
        <f>'mastertable data'!U47</f>
        <v>Submissions per registrant</v>
      </c>
      <c r="B47">
        <f>'mastertable data'!V47</f>
        <v>1.1818181818181819</v>
      </c>
      <c r="C47">
        <f>'mastertable data'!W47</f>
        <v>0</v>
      </c>
    </row>
    <row r="48" spans="1:3" x14ac:dyDescent="0.15">
      <c r="A48" t="str">
        <f>'mastertable data'!U48</f>
        <v>% of registrants who submitted an abstract</v>
      </c>
      <c r="B48">
        <f>'mastertable data'!V48</f>
        <v>0</v>
      </c>
      <c r="C48">
        <f>'mastertable data'!W48</f>
        <v>0</v>
      </c>
    </row>
    <row r="49" spans="1:23" x14ac:dyDescent="0.15">
      <c r="A49">
        <f>'mastertable data'!U49</f>
        <v>0</v>
      </c>
      <c r="B49">
        <f>'mastertable data'!V49</f>
        <v>0</v>
      </c>
      <c r="C49">
        <f>'mastertable data'!W49</f>
        <v>0</v>
      </c>
    </row>
    <row r="50" spans="1:23" x14ac:dyDescent="0.15">
      <c r="A50">
        <f>'mastertable data'!U50</f>
        <v>0</v>
      </c>
      <c r="B50">
        <f>'mastertable data'!V50</f>
        <v>0</v>
      </c>
      <c r="C50">
        <f>'mastertable data'!W50</f>
        <v>0</v>
      </c>
    </row>
    <row r="51" spans="1:23" x14ac:dyDescent="0.15">
      <c r="A51">
        <f>'mastertable data'!U51</f>
        <v>0</v>
      </c>
      <c r="B51">
        <f>'mastertable data'!V51</f>
        <v>0</v>
      </c>
      <c r="C51">
        <f>'mastertable data'!W51</f>
        <v>0</v>
      </c>
    </row>
    <row r="52" spans="1:23" x14ac:dyDescent="0.15">
      <c r="A52">
        <f>'mastertable data'!U52</f>
        <v>0</v>
      </c>
      <c r="B52">
        <f>'mastertable data'!V52</f>
        <v>0</v>
      </c>
      <c r="C52">
        <f>'mastertable data'!W52</f>
        <v>0</v>
      </c>
    </row>
    <row r="53" spans="1:23" ht="46.75" customHeight="1" x14ac:dyDescent="0.15">
      <c r="A53">
        <f>'mastertable data'!U53</f>
        <v>0</v>
      </c>
      <c r="B53">
        <f>'mastertable data'!V53</f>
        <v>0</v>
      </c>
      <c r="C53">
        <f>'mastertable data'!W53</f>
        <v>0</v>
      </c>
      <c r="O53" s="8" t="s">
        <v>1064</v>
      </c>
      <c r="P53" s="1" t="s">
        <v>1069</v>
      </c>
      <c r="Q53" s="1" t="s">
        <v>1068</v>
      </c>
      <c r="R53" s="1" t="s">
        <v>1071</v>
      </c>
      <c r="S53" s="1" t="s">
        <v>1070</v>
      </c>
      <c r="T53" s="1" t="s">
        <v>200</v>
      </c>
      <c r="U53" s="1" t="s">
        <v>31</v>
      </c>
      <c r="V53" s="9"/>
      <c r="W53" s="9" t="s">
        <v>1096</v>
      </c>
    </row>
    <row r="54" spans="1:23" x14ac:dyDescent="0.15">
      <c r="A54" t="str">
        <f>'mastertable data'!U54</f>
        <v>Submitted abstracts to in-person conference and attended virtual conference</v>
      </c>
      <c r="B54">
        <f>'mastertable data'!V54</f>
        <v>0</v>
      </c>
      <c r="C54">
        <f>'mastertable data'!W54</f>
        <v>0</v>
      </c>
      <c r="O54" s="8" t="s">
        <v>60</v>
      </c>
      <c r="P54">
        <f>B11</f>
        <v>0</v>
      </c>
      <c r="Q54">
        <f>B62</f>
        <v>2</v>
      </c>
      <c r="R54">
        <f>B113</f>
        <v>2</v>
      </c>
      <c r="S54">
        <f>B164</f>
        <v>2</v>
      </c>
      <c r="T54">
        <f>B215</f>
        <v>16</v>
      </c>
      <c r="U54">
        <f>B266</f>
        <v>21</v>
      </c>
      <c r="V54" s="8"/>
      <c r="W54" s="17">
        <f>P54/R54</f>
        <v>0</v>
      </c>
    </row>
    <row r="55" spans="1:23" x14ac:dyDescent="0.15">
      <c r="A55">
        <f>'mastertable data'!U55</f>
        <v>0</v>
      </c>
      <c r="B55" t="str">
        <f>'mastertable data'!V55</f>
        <v>Number</v>
      </c>
      <c r="C55" t="str">
        <f>'mastertable data'!W55</f>
        <v>Percent</v>
      </c>
      <c r="O55" s="8" t="s">
        <v>24</v>
      </c>
      <c r="P55">
        <f t="shared" ref="P55:P62" si="0">B12</f>
        <v>28</v>
      </c>
      <c r="Q55">
        <f t="shared" ref="Q55:Q62" si="1">B63</f>
        <v>85</v>
      </c>
      <c r="R55">
        <f t="shared" ref="R55:R62" si="2">B114</f>
        <v>113</v>
      </c>
      <c r="S55">
        <f t="shared" ref="S55:S62" si="3">B165</f>
        <v>28</v>
      </c>
      <c r="T55">
        <f t="shared" ref="T55:T62" si="4">B216</f>
        <v>149</v>
      </c>
      <c r="U55">
        <f t="shared" ref="U55:U62" si="5">B267</f>
        <v>299</v>
      </c>
      <c r="V55" s="8"/>
      <c r="W55" s="17">
        <f t="shared" ref="W55:W61" si="6">P55/R55</f>
        <v>0.24778761061946902</v>
      </c>
    </row>
    <row r="56" spans="1:23" x14ac:dyDescent="0.15">
      <c r="A56" t="str">
        <f>'mastertable data'!U56</f>
        <v>Male</v>
      </c>
      <c r="B56">
        <f>'mastertable data'!V56</f>
        <v>129</v>
      </c>
      <c r="C56">
        <f>'mastertable data'!W56</f>
        <v>0.7371428571428571</v>
      </c>
      <c r="O56" s="8" t="s">
        <v>16</v>
      </c>
      <c r="P56">
        <f t="shared" si="0"/>
        <v>19</v>
      </c>
      <c r="Q56">
        <f t="shared" si="1"/>
        <v>49</v>
      </c>
      <c r="R56">
        <f t="shared" si="2"/>
        <v>68</v>
      </c>
      <c r="S56">
        <f t="shared" si="3"/>
        <v>4</v>
      </c>
      <c r="T56">
        <f t="shared" si="4"/>
        <v>53</v>
      </c>
      <c r="U56">
        <f t="shared" si="5"/>
        <v>126</v>
      </c>
      <c r="V56" s="8"/>
      <c r="W56" s="17">
        <f t="shared" si="6"/>
        <v>0.27941176470588236</v>
      </c>
    </row>
    <row r="57" spans="1:23" x14ac:dyDescent="0.15">
      <c r="A57" t="str">
        <f>'mastertable data'!U57</f>
        <v>Female</v>
      </c>
      <c r="B57">
        <f>'mastertable data'!V57</f>
        <v>43</v>
      </c>
      <c r="C57">
        <f>'mastertable data'!W57</f>
        <v>0.24571428571428572</v>
      </c>
      <c r="O57" s="8" t="s">
        <v>67</v>
      </c>
      <c r="P57">
        <f t="shared" si="0"/>
        <v>9</v>
      </c>
      <c r="Q57">
        <f t="shared" si="1"/>
        <v>14</v>
      </c>
      <c r="R57">
        <f t="shared" si="2"/>
        <v>23</v>
      </c>
      <c r="S57">
        <f t="shared" si="3"/>
        <v>7</v>
      </c>
      <c r="T57">
        <f t="shared" si="4"/>
        <v>29</v>
      </c>
      <c r="U57">
        <f t="shared" si="5"/>
        <v>59</v>
      </c>
      <c r="V57" s="8"/>
      <c r="W57" s="17">
        <f t="shared" si="6"/>
        <v>0.39130434782608697</v>
      </c>
    </row>
    <row r="58" spans="1:23" x14ac:dyDescent="0.15">
      <c r="A58" t="str">
        <f>'mastertable data'!U58</f>
        <v>Unknown</v>
      </c>
      <c r="B58">
        <f>'mastertable data'!V58</f>
        <v>3</v>
      </c>
      <c r="C58">
        <f>'mastertable data'!W58</f>
        <v>1.7142857142857144E-2</v>
      </c>
      <c r="O58" s="8" t="s">
        <v>49</v>
      </c>
      <c r="P58">
        <f t="shared" si="0"/>
        <v>4</v>
      </c>
      <c r="Q58">
        <f t="shared" si="1"/>
        <v>6</v>
      </c>
      <c r="R58">
        <f t="shared" si="2"/>
        <v>10</v>
      </c>
      <c r="S58">
        <f t="shared" si="3"/>
        <v>6</v>
      </c>
      <c r="T58">
        <f t="shared" si="4"/>
        <v>19</v>
      </c>
      <c r="U58">
        <f t="shared" si="5"/>
        <v>35</v>
      </c>
      <c r="V58" s="8"/>
      <c r="W58" s="17">
        <f t="shared" si="6"/>
        <v>0.4</v>
      </c>
    </row>
    <row r="59" spans="1:23" x14ac:dyDescent="0.15">
      <c r="A59" t="str">
        <f>'mastertable data'!U59</f>
        <v>Total</v>
      </c>
      <c r="B59">
        <f>'mastertable data'!V59</f>
        <v>175</v>
      </c>
      <c r="C59">
        <f>'mastertable data'!W59</f>
        <v>1</v>
      </c>
      <c r="O59" s="8" t="s">
        <v>71</v>
      </c>
      <c r="P59">
        <f t="shared" si="0"/>
        <v>8</v>
      </c>
      <c r="Q59">
        <f t="shared" si="1"/>
        <v>9</v>
      </c>
      <c r="R59">
        <f t="shared" si="2"/>
        <v>17</v>
      </c>
      <c r="S59">
        <f t="shared" si="3"/>
        <v>6</v>
      </c>
      <c r="T59">
        <f t="shared" si="4"/>
        <v>119</v>
      </c>
      <c r="U59">
        <f t="shared" si="5"/>
        <v>143</v>
      </c>
      <c r="V59" s="8"/>
      <c r="W59" s="17">
        <f t="shared" si="6"/>
        <v>0.47058823529411764</v>
      </c>
    </row>
    <row r="60" spans="1:23" x14ac:dyDescent="0.15">
      <c r="A60">
        <f>'mastertable data'!U60</f>
        <v>0</v>
      </c>
      <c r="B60">
        <f>'mastertable data'!V60</f>
        <v>0</v>
      </c>
      <c r="C60">
        <f>'mastertable data'!W60</f>
        <v>0</v>
      </c>
      <c r="O60" s="8" t="s">
        <v>63</v>
      </c>
      <c r="P60">
        <f t="shared" si="0"/>
        <v>2</v>
      </c>
      <c r="Q60">
        <f t="shared" si="1"/>
        <v>8</v>
      </c>
      <c r="R60">
        <f t="shared" si="2"/>
        <v>10</v>
      </c>
      <c r="S60">
        <f t="shared" si="3"/>
        <v>0</v>
      </c>
      <c r="T60">
        <f t="shared" si="4"/>
        <v>13</v>
      </c>
      <c r="U60">
        <f t="shared" si="5"/>
        <v>23</v>
      </c>
      <c r="V60" s="8"/>
      <c r="W60" s="17">
        <f t="shared" si="6"/>
        <v>0.2</v>
      </c>
    </row>
    <row r="61" spans="1:23" x14ac:dyDescent="0.15">
      <c r="A61">
        <f>'mastertable data'!U61</f>
        <v>0</v>
      </c>
      <c r="B61" t="str">
        <f>'mastertable data'!V61</f>
        <v>Number</v>
      </c>
      <c r="C61" t="str">
        <f>'mastertable data'!W61</f>
        <v>Percent</v>
      </c>
      <c r="O61" s="8" t="s">
        <v>54</v>
      </c>
      <c r="P61">
        <f t="shared" si="0"/>
        <v>18</v>
      </c>
      <c r="Q61">
        <f t="shared" si="1"/>
        <v>2</v>
      </c>
      <c r="R61">
        <f t="shared" si="2"/>
        <v>20</v>
      </c>
      <c r="S61">
        <f t="shared" si="3"/>
        <v>0</v>
      </c>
      <c r="T61">
        <f t="shared" si="4"/>
        <v>9</v>
      </c>
      <c r="U61">
        <f t="shared" si="5"/>
        <v>32</v>
      </c>
      <c r="V61" s="8"/>
      <c r="W61" s="17">
        <f t="shared" si="6"/>
        <v>0.9</v>
      </c>
    </row>
    <row r="62" spans="1:23" x14ac:dyDescent="0.15">
      <c r="A62" t="str">
        <f>'mastertable data'!U62</f>
        <v>Undergraduate Student</v>
      </c>
      <c r="B62">
        <f>'mastertable data'!V62</f>
        <v>2</v>
      </c>
      <c r="C62">
        <f>'mastertable data'!W62</f>
        <v>1.1428571428571429E-2</v>
      </c>
      <c r="O62" s="8" t="s">
        <v>55</v>
      </c>
      <c r="P62">
        <f t="shared" si="0"/>
        <v>88</v>
      </c>
      <c r="Q62">
        <f t="shared" si="1"/>
        <v>175</v>
      </c>
      <c r="R62">
        <f t="shared" si="2"/>
        <v>263</v>
      </c>
      <c r="S62">
        <f t="shared" si="3"/>
        <v>53</v>
      </c>
      <c r="T62">
        <f t="shared" si="4"/>
        <v>407</v>
      </c>
      <c r="U62">
        <f t="shared" si="5"/>
        <v>738</v>
      </c>
      <c r="V62" s="8"/>
      <c r="W62" s="10"/>
    </row>
    <row r="63" spans="1:23" x14ac:dyDescent="0.15">
      <c r="A63" t="str">
        <f>'mastertable data'!U63</f>
        <v>Graduate Student</v>
      </c>
      <c r="B63">
        <f>'mastertable data'!V63</f>
        <v>85</v>
      </c>
      <c r="C63">
        <f>'mastertable data'!W63</f>
        <v>0.48571428571428571</v>
      </c>
    </row>
    <row r="64" spans="1:23" x14ac:dyDescent="0.15">
      <c r="A64" t="str">
        <f>'mastertable data'!U64</f>
        <v>Professor</v>
      </c>
      <c r="B64">
        <f>'mastertable data'!V64</f>
        <v>49</v>
      </c>
      <c r="C64">
        <f>'mastertable data'!W64</f>
        <v>0.28000000000000003</v>
      </c>
    </row>
    <row r="65" spans="1:23" x14ac:dyDescent="0.15">
      <c r="A65" t="str">
        <f>'mastertable data'!U65</f>
        <v>Postdoctoral Researcher</v>
      </c>
      <c r="B65">
        <f>'mastertable data'!V65</f>
        <v>14</v>
      </c>
      <c r="C65">
        <f>'mastertable data'!W65</f>
        <v>0.08</v>
      </c>
      <c r="P65" s="13">
        <f>COUNTIFS('mastertable data'!$L$2:$L$2538,"pre",'mastertable data'!$M$2:$M$2538,"no",'mastertable data'!$H$2:$H$2538,'job title 2020'!$O54)-P54</f>
        <v>0</v>
      </c>
      <c r="Q65" s="13">
        <f>COUNTIFS('mastertable data'!$L$2:$L$2538,"pre",'mastertable data'!$M$2:$M$2538,"yes",'mastertable data'!$H$2:$H$2538,'job title 2020'!$O54)-Q54</f>
        <v>0</v>
      </c>
      <c r="R65" s="13">
        <f>COUNTIFS('mastertable data'!$L$2:$L$2538,"pre",'mastertable data'!$H$2:$H$2538,'job title 2020'!$O54)-R54</f>
        <v>0</v>
      </c>
      <c r="S65" s="13"/>
      <c r="T65" s="13"/>
    </row>
    <row r="66" spans="1:23" x14ac:dyDescent="0.15">
      <c r="A66" t="str">
        <f>'mastertable data'!U66</f>
        <v>Academia Scientist</v>
      </c>
      <c r="B66">
        <f>'mastertable data'!V66</f>
        <v>6</v>
      </c>
      <c r="C66">
        <f>'mastertable data'!W66</f>
        <v>3.4285714285714287E-2</v>
      </c>
      <c r="P66" s="13">
        <f>COUNTIFS('mastertable data'!$L$2:$L$2538,"pre",'mastertable data'!$M$2:$M$2538,"no",'mastertable data'!$H$2:$H$2538,'job title 2020'!$O55)-P55</f>
        <v>0</v>
      </c>
      <c r="Q66" s="13">
        <f>COUNTIFS('mastertable data'!$L$2:$L$2538,"pre",'mastertable data'!$M$2:$M$2538,"yes",'mastertable data'!$H$2:$H$2538,'job title 2020'!$O55)-Q55</f>
        <v>0</v>
      </c>
      <c r="R66" s="13">
        <f>COUNTIFS('mastertable data'!$L$2:$L$2538,"pre",'mastertable data'!$H$2:$H$2538,'job title 2020'!$O55)-R55</f>
        <v>0</v>
      </c>
      <c r="S66" s="13"/>
      <c r="T66" s="13"/>
    </row>
    <row r="67" spans="1:23" x14ac:dyDescent="0.15">
      <c r="A67" t="str">
        <f>'mastertable data'!U67</f>
        <v>Industry</v>
      </c>
      <c r="B67">
        <f>'mastertable data'!V67</f>
        <v>9</v>
      </c>
      <c r="C67">
        <f>'mastertable data'!W67</f>
        <v>5.1428571428571428E-2</v>
      </c>
      <c r="P67" s="13">
        <f>COUNTIFS('mastertable data'!$L$2:$L$2538,"pre",'mastertable data'!$M$2:$M$2538,"no",'mastertable data'!$H$2:$H$2538,'job title 2020'!$O56)-P56</f>
        <v>0</v>
      </c>
      <c r="Q67" s="13">
        <f>COUNTIFS('mastertable data'!$L$2:$L$2538,"pre",'mastertable data'!$M$2:$M$2538,"yes",'mastertable data'!$H$2:$H$2538,'job title 2020'!$O56)-Q56</f>
        <v>0</v>
      </c>
      <c r="R67" s="13">
        <f>COUNTIFS('mastertable data'!$L$2:$L$2538,"pre",'mastertable data'!$H$2:$H$2538,'job title 2020'!$O56)-R56</f>
        <v>0</v>
      </c>
      <c r="S67" s="13"/>
      <c r="T67" s="13"/>
    </row>
    <row r="68" spans="1:23" x14ac:dyDescent="0.15">
      <c r="A68" t="str">
        <f>'mastertable data'!U68</f>
        <v>Government Scientist</v>
      </c>
      <c r="B68">
        <f>'mastertable data'!V68</f>
        <v>8</v>
      </c>
      <c r="C68">
        <f>'mastertable data'!W68</f>
        <v>4.5714285714285714E-2</v>
      </c>
      <c r="P68" s="13">
        <f>COUNTIFS('mastertable data'!$L$2:$L$2538,"pre",'mastertable data'!$M$2:$M$2538,"no",'mastertable data'!$H$2:$H$2538,'job title 2020'!$O57)-P57</f>
        <v>0</v>
      </c>
      <c r="Q68" s="13">
        <f>COUNTIFS('mastertable data'!$L$2:$L$2538,"pre",'mastertable data'!$M$2:$M$2538,"yes",'mastertable data'!$H$2:$H$2538,'job title 2020'!$O57)-Q57</f>
        <v>0</v>
      </c>
      <c r="R68" s="13">
        <f>COUNTIFS('mastertable data'!$L$2:$L$2538,"pre",'mastertable data'!$H$2:$H$2538,'job title 2020'!$O57)-R57</f>
        <v>0</v>
      </c>
      <c r="S68" s="13"/>
      <c r="T68" s="13"/>
    </row>
    <row r="69" spans="1:23" x14ac:dyDescent="0.15">
      <c r="A69" t="str">
        <f>'mastertable data'!U69</f>
        <v>Unknown/Other</v>
      </c>
      <c r="B69">
        <f>'mastertable data'!V69</f>
        <v>2</v>
      </c>
      <c r="C69">
        <f>'mastertable data'!W69</f>
        <v>1.1428571428571429E-2</v>
      </c>
      <c r="P69" s="13">
        <f>COUNTIFS('mastertable data'!$L$2:$L$2538,"pre",'mastertable data'!$M$2:$M$2538,"no",'mastertable data'!$H$2:$H$2538,'job title 2020'!$O58)-P58</f>
        <v>0</v>
      </c>
      <c r="Q69" s="13">
        <f>COUNTIFS('mastertable data'!$L$2:$L$2538,"pre",'mastertable data'!$M$2:$M$2538,"yes",'mastertable data'!$H$2:$H$2538,'job title 2020'!$O58)-Q58</f>
        <v>0</v>
      </c>
      <c r="R69" s="13">
        <f>COUNTIFS('mastertable data'!$L$2:$L$2538,"pre",'mastertable data'!$H$2:$H$2538,'job title 2020'!$O58)-R58</f>
        <v>0</v>
      </c>
      <c r="S69" s="13"/>
      <c r="T69" s="13"/>
    </row>
    <row r="70" spans="1:23" x14ac:dyDescent="0.15">
      <c r="A70" t="str">
        <f>'mastertable data'!U70</f>
        <v>Total</v>
      </c>
      <c r="B70">
        <f>'mastertable data'!V70</f>
        <v>175</v>
      </c>
      <c r="C70">
        <f>'mastertable data'!W70</f>
        <v>0.99999999999999989</v>
      </c>
      <c r="G70">
        <v>0</v>
      </c>
      <c r="P70" s="13">
        <f>COUNTIFS('mastertable data'!$L$2:$L$2538,"pre",'mastertable data'!$M$2:$M$2538,"no",'mastertable data'!$H$2:$H$2538,'job title 2020'!$O59)-P59</f>
        <v>0</v>
      </c>
      <c r="Q70" s="13">
        <f>COUNTIFS('mastertable data'!$L$2:$L$2538,"pre",'mastertable data'!$M$2:$M$2538,"yes",'mastertable data'!$H$2:$H$2538,'job title 2020'!$O59)-Q59</f>
        <v>0</v>
      </c>
      <c r="R70" s="13">
        <f>COUNTIFS('mastertable data'!$L$2:$L$2538,"pre",'mastertable data'!$H$2:$H$2538,'job title 2020'!$O59)-R59</f>
        <v>0</v>
      </c>
      <c r="S70" s="13"/>
      <c r="T70" s="13"/>
    </row>
    <row r="71" spans="1:23" x14ac:dyDescent="0.15">
      <c r="A71">
        <f>'mastertable data'!U71</f>
        <v>0</v>
      </c>
      <c r="B71">
        <f>'mastertable data'!V71</f>
        <v>0</v>
      </c>
      <c r="C71">
        <f>'mastertable data'!W71</f>
        <v>0</v>
      </c>
      <c r="G71">
        <v>0.31818181818181818</v>
      </c>
      <c r="P71" s="13">
        <f>COUNTIFS('mastertable data'!$L$2:$L$2538,"pre",'mastertable data'!$M$2:$M$2538,"no",'mastertable data'!$H$2:$H$2538,'job title 2020'!$O60)-P60</f>
        <v>0</v>
      </c>
      <c r="Q71" s="13">
        <f>COUNTIFS('mastertable data'!$L$2:$L$2538,"pre",'mastertable data'!$M$2:$M$2538,"yes",'mastertable data'!$H$2:$H$2538,'job title 2020'!$O60)-Q60</f>
        <v>0</v>
      </c>
      <c r="R71" s="13">
        <f>COUNTIFS('mastertable data'!$L$2:$L$2538,"pre",'mastertable data'!$H$2:$H$2538,'job title 2020'!$O60)-R60</f>
        <v>0</v>
      </c>
      <c r="S71" s="13"/>
      <c r="T71" s="13"/>
    </row>
    <row r="72" spans="1:23" x14ac:dyDescent="0.15">
      <c r="A72" t="str">
        <f>'mastertable data'!U72</f>
        <v># of registrants per institution</v>
      </c>
      <c r="B72">
        <f>'mastertable data'!V72</f>
        <v>1.5373134328358202</v>
      </c>
      <c r="C72">
        <f>'mastertable data'!W72</f>
        <v>0</v>
      </c>
      <c r="G72">
        <v>0.21590909090909091</v>
      </c>
      <c r="P72" s="13">
        <f>COUNTIFS('mastertable data'!$L$2:$L$2538,"pre",'mastertable data'!$M$2:$M$2538,"no",'mastertable data'!$H$2:$H$2538,'job title 2020'!$O61)-P61</f>
        <v>0</v>
      </c>
      <c r="Q72" s="13">
        <f>COUNTIFS('mastertable data'!$L$2:$L$2538,"pre",'mastertable data'!$M$2:$M$2538,"yes",'mastertable data'!$H$2:$H$2538,'job title 2020'!$O61)-Q61</f>
        <v>0</v>
      </c>
      <c r="R72" s="13">
        <f>COUNTIFS('mastertable data'!$L$2:$L$2538,"pre",'mastertable data'!$H$2:$H$2538,'job title 2020'!$O61)-R61</f>
        <v>0</v>
      </c>
      <c r="S72" s="13"/>
      <c r="T72" s="13"/>
    </row>
    <row r="73" spans="1:23" x14ac:dyDescent="0.15">
      <c r="A73">
        <f>'mastertable data'!U73</f>
        <v>0</v>
      </c>
      <c r="B73">
        <f>'mastertable data'!V73</f>
        <v>0</v>
      </c>
      <c r="C73">
        <f>'mastertable data'!W73</f>
        <v>0</v>
      </c>
      <c r="G73">
        <v>0.10227272727272728</v>
      </c>
      <c r="P73" s="13"/>
      <c r="Q73" s="13"/>
      <c r="R73" s="13"/>
      <c r="S73" s="13"/>
      <c r="T73" s="13"/>
    </row>
    <row r="74" spans="1:23" x14ac:dyDescent="0.15">
      <c r="A74">
        <f>'mastertable data'!U74</f>
        <v>0</v>
      </c>
      <c r="B74">
        <f>'mastertable data'!V74</f>
        <v>0</v>
      </c>
      <c r="C74">
        <f>'mastertable data'!W74</f>
        <v>0</v>
      </c>
      <c r="G74">
        <v>4.5454545454545456E-2</v>
      </c>
      <c r="P74" s="13"/>
      <c r="Q74" s="13"/>
      <c r="R74" s="13"/>
      <c r="S74" s="13"/>
      <c r="T74" s="13"/>
    </row>
    <row r="75" spans="1:23" x14ac:dyDescent="0.15">
      <c r="A75">
        <f>'mastertable data'!U75</f>
        <v>0</v>
      </c>
      <c r="B75">
        <f>'mastertable data'!V75</f>
        <v>0</v>
      </c>
      <c r="C75">
        <f>'mastertable data'!W75</f>
        <v>0</v>
      </c>
      <c r="G75">
        <v>9.0909090909090912E-2</v>
      </c>
      <c r="P75" s="13"/>
      <c r="Q75" s="13"/>
      <c r="R75" s="13"/>
      <c r="S75" s="13"/>
      <c r="T75" s="13"/>
    </row>
    <row r="76" spans="1:23" x14ac:dyDescent="0.15">
      <c r="A76">
        <f>'mastertable data'!U76</f>
        <v>0</v>
      </c>
      <c r="B76" t="str">
        <f>'mastertable data'!V76</f>
        <v>Number</v>
      </c>
      <c r="C76" t="str">
        <f>'mastertable data'!W76</f>
        <v>Percent</v>
      </c>
      <c r="G76">
        <v>2.2727272727272728E-2</v>
      </c>
    </row>
    <row r="77" spans="1:23" x14ac:dyDescent="0.15">
      <c r="A77" t="str">
        <f>'mastertable data'!U77</f>
        <v>USA</v>
      </c>
      <c r="B77">
        <f>'mastertable data'!V77</f>
        <v>141</v>
      </c>
      <c r="C77">
        <f>'mastertable data'!W77</f>
        <v>0.80571428571428572</v>
      </c>
      <c r="G77">
        <v>0.20454545454545456</v>
      </c>
    </row>
    <row r="78" spans="1:23" ht="56" x14ac:dyDescent="0.15">
      <c r="A78" t="str">
        <f>'mastertable data'!U78</f>
        <v>International</v>
      </c>
      <c r="B78">
        <f>'mastertable data'!V78</f>
        <v>34</v>
      </c>
      <c r="C78">
        <f>'mastertable data'!W78</f>
        <v>0.19428571428571428</v>
      </c>
      <c r="G78">
        <v>1</v>
      </c>
      <c r="P78" s="1" t="s">
        <v>1069</v>
      </c>
      <c r="Q78" s="1" t="s">
        <v>1068</v>
      </c>
      <c r="R78" s="1" t="s">
        <v>1071</v>
      </c>
      <c r="S78" s="1" t="s">
        <v>1070</v>
      </c>
      <c r="T78" s="1" t="s">
        <v>200</v>
      </c>
      <c r="U78" s="1" t="s">
        <v>31</v>
      </c>
    </row>
    <row r="79" spans="1:23" x14ac:dyDescent="0.15">
      <c r="A79" t="str">
        <f>'mastertable data'!U79</f>
        <v>Unknown</v>
      </c>
      <c r="B79">
        <f>'mastertable data'!V79</f>
        <v>0</v>
      </c>
      <c r="C79">
        <f>'mastertable data'!W79</f>
        <v>0</v>
      </c>
      <c r="G79">
        <v>1.1428571428571429E-2</v>
      </c>
      <c r="O79" t="s">
        <v>60</v>
      </c>
      <c r="P79" s="4">
        <f>C11</f>
        <v>0</v>
      </c>
      <c r="Q79" s="4">
        <f>C62</f>
        <v>1.1428571428571429E-2</v>
      </c>
      <c r="R79" s="4">
        <f>C113</f>
        <v>7.6045627376425855E-3</v>
      </c>
      <c r="S79" s="4">
        <f>C164</f>
        <v>3.7735849056603772E-2</v>
      </c>
      <c r="T79" s="4">
        <f>C215</f>
        <v>3.9312039312039311E-2</v>
      </c>
      <c r="U79" s="4">
        <f>C266</f>
        <v>2.8455284552845527E-2</v>
      </c>
      <c r="V79" s="4"/>
      <c r="W79" s="4"/>
    </row>
    <row r="80" spans="1:23" x14ac:dyDescent="0.15">
      <c r="A80">
        <f>'mastertable data'!U80</f>
        <v>0</v>
      </c>
      <c r="B80">
        <f>'mastertable data'!V80</f>
        <v>0</v>
      </c>
      <c r="C80">
        <f>'mastertable data'!W80</f>
        <v>1</v>
      </c>
      <c r="G80">
        <v>0.48571428571428571</v>
      </c>
      <c r="O80" t="s">
        <v>24</v>
      </c>
      <c r="P80" s="4">
        <f t="shared" ref="P80:P87" si="7">C12</f>
        <v>0.31818181818181818</v>
      </c>
      <c r="Q80" s="4">
        <f t="shared" ref="Q80:Q87" si="8">C63</f>
        <v>0.48571428571428571</v>
      </c>
      <c r="R80" s="4">
        <f t="shared" ref="R80:R87" si="9">C114</f>
        <v>0.42965779467680609</v>
      </c>
      <c r="S80" s="4">
        <f t="shared" ref="S80:S87" si="10">C165</f>
        <v>0.52830188679245282</v>
      </c>
      <c r="T80" s="4">
        <f t="shared" ref="T80:T87" si="11">C216</f>
        <v>0.36609336609336607</v>
      </c>
      <c r="U80" s="4">
        <f t="shared" ref="U80:U87" si="12">C267</f>
        <v>0.40514905149051489</v>
      </c>
      <c r="V80" s="4"/>
      <c r="W80" s="4"/>
    </row>
    <row r="81" spans="1:23" x14ac:dyDescent="0.15">
      <c r="A81" t="str">
        <f>'mastertable data'!U81</f>
        <v>Other Americas</v>
      </c>
      <c r="B81">
        <f>'mastertable data'!V81</f>
        <v>9</v>
      </c>
      <c r="C81">
        <f>'mastertable data'!W81</f>
        <v>5.1428571428571428E-2</v>
      </c>
      <c r="G81">
        <v>0.28000000000000003</v>
      </c>
      <c r="O81" t="s">
        <v>16</v>
      </c>
      <c r="P81" s="4">
        <f t="shared" si="7"/>
        <v>0.21590909090909091</v>
      </c>
      <c r="Q81" s="4">
        <f t="shared" si="8"/>
        <v>0.28000000000000003</v>
      </c>
      <c r="R81" s="4">
        <f t="shared" si="9"/>
        <v>0.2585551330798479</v>
      </c>
      <c r="S81" s="4">
        <f t="shared" si="10"/>
        <v>7.5471698113207544E-2</v>
      </c>
      <c r="T81" s="4">
        <f t="shared" si="11"/>
        <v>0.13022113022113022</v>
      </c>
      <c r="U81" s="4">
        <f t="shared" si="12"/>
        <v>0.17073170731707318</v>
      </c>
      <c r="V81" s="4"/>
      <c r="W81" s="4"/>
    </row>
    <row r="82" spans="1:23" x14ac:dyDescent="0.15">
      <c r="A82" t="str">
        <f>'mastertable data'!U82</f>
        <v>Asia</v>
      </c>
      <c r="B82">
        <f>'mastertable data'!V82</f>
        <v>5</v>
      </c>
      <c r="C82">
        <f>'mastertable data'!W82</f>
        <v>2.8571428571428571E-2</v>
      </c>
      <c r="G82">
        <v>0.08</v>
      </c>
      <c r="O82" t="s">
        <v>67</v>
      </c>
      <c r="P82" s="4">
        <f t="shared" si="7"/>
        <v>0.10227272727272728</v>
      </c>
      <c r="Q82" s="4">
        <f t="shared" si="8"/>
        <v>0.08</v>
      </c>
      <c r="R82" s="4">
        <f t="shared" si="9"/>
        <v>8.7452471482889732E-2</v>
      </c>
      <c r="S82" s="4">
        <f t="shared" si="10"/>
        <v>0.13207547169811321</v>
      </c>
      <c r="T82" s="4">
        <f t="shared" si="11"/>
        <v>7.125307125307126E-2</v>
      </c>
      <c r="U82" s="4">
        <f t="shared" si="12"/>
        <v>7.9945799457994585E-2</v>
      </c>
      <c r="V82" s="4"/>
      <c r="W82" s="4"/>
    </row>
    <row r="83" spans="1:23" x14ac:dyDescent="0.15">
      <c r="A83" t="str">
        <f>'mastertable data'!U83</f>
        <v>Europe</v>
      </c>
      <c r="B83">
        <f>'mastertable data'!V83</f>
        <v>9</v>
      </c>
      <c r="C83">
        <f>'mastertable data'!W83</f>
        <v>5.1428571428571428E-2</v>
      </c>
      <c r="G83">
        <v>3.4285714285714287E-2</v>
      </c>
      <c r="O83" t="s">
        <v>49</v>
      </c>
      <c r="P83" s="4">
        <f t="shared" si="7"/>
        <v>4.5454545454545456E-2</v>
      </c>
      <c r="Q83" s="4">
        <f t="shared" si="8"/>
        <v>3.4285714285714287E-2</v>
      </c>
      <c r="R83" s="4">
        <f t="shared" si="9"/>
        <v>3.8022813688212927E-2</v>
      </c>
      <c r="S83" s="4">
        <f t="shared" si="10"/>
        <v>0.11320754716981132</v>
      </c>
      <c r="T83" s="4">
        <f t="shared" si="11"/>
        <v>4.6683046683046681E-2</v>
      </c>
      <c r="U83" s="4">
        <f t="shared" si="12"/>
        <v>4.7425474254742549E-2</v>
      </c>
      <c r="V83" s="4"/>
      <c r="W83" s="4"/>
    </row>
    <row r="84" spans="1:23" x14ac:dyDescent="0.15">
      <c r="A84" t="str">
        <f>'mastertable data'!U84</f>
        <v>Africa</v>
      </c>
      <c r="B84">
        <f>'mastertable data'!V84</f>
        <v>0</v>
      </c>
      <c r="C84">
        <f>'mastertable data'!W84</f>
        <v>0</v>
      </c>
      <c r="G84">
        <v>5.1428571428571428E-2</v>
      </c>
      <c r="O84" t="s">
        <v>71</v>
      </c>
      <c r="P84" s="4">
        <f t="shared" si="7"/>
        <v>9.0909090909090912E-2</v>
      </c>
      <c r="Q84" s="4">
        <f t="shared" si="8"/>
        <v>5.1428571428571428E-2</v>
      </c>
      <c r="R84" s="4">
        <f t="shared" si="9"/>
        <v>6.4638783269961975E-2</v>
      </c>
      <c r="S84" s="4">
        <f t="shared" si="10"/>
        <v>0.11320754716981132</v>
      </c>
      <c r="T84" s="4">
        <f t="shared" si="11"/>
        <v>0.29238329238329236</v>
      </c>
      <c r="U84" s="4">
        <f t="shared" si="12"/>
        <v>0.19376693766937669</v>
      </c>
      <c r="V84" s="4"/>
      <c r="W84" s="4"/>
    </row>
    <row r="85" spans="1:23" x14ac:dyDescent="0.15">
      <c r="A85" t="str">
        <f>'mastertable data'!U85</f>
        <v>Middle East</v>
      </c>
      <c r="B85">
        <f>'mastertable data'!V85</f>
        <v>11</v>
      </c>
      <c r="C85">
        <f>'mastertable data'!W85</f>
        <v>6.2857142857142861E-2</v>
      </c>
      <c r="G85">
        <v>4.5714285714285714E-2</v>
      </c>
      <c r="O85" t="s">
        <v>63</v>
      </c>
      <c r="P85" s="4">
        <f t="shared" si="7"/>
        <v>2.2727272727272728E-2</v>
      </c>
      <c r="Q85" s="4">
        <f t="shared" si="8"/>
        <v>4.5714285714285714E-2</v>
      </c>
      <c r="R85" s="4">
        <f t="shared" si="9"/>
        <v>3.8022813688212927E-2</v>
      </c>
      <c r="S85" s="4">
        <f t="shared" si="10"/>
        <v>0</v>
      </c>
      <c r="T85" s="4">
        <f t="shared" si="11"/>
        <v>3.1941031941031942E-2</v>
      </c>
      <c r="U85" s="4">
        <f t="shared" si="12"/>
        <v>3.1165311653116531E-2</v>
      </c>
      <c r="V85" s="4"/>
      <c r="W85" s="4"/>
    </row>
    <row r="86" spans="1:23" x14ac:dyDescent="0.15">
      <c r="A86" t="str">
        <f>'mastertable data'!U86</f>
        <v>Oceania</v>
      </c>
      <c r="B86">
        <f>'mastertable data'!V86</f>
        <v>0</v>
      </c>
      <c r="C86">
        <f>'mastertable data'!W86</f>
        <v>0</v>
      </c>
      <c r="G86">
        <v>1.1428571428571429E-2</v>
      </c>
      <c r="O86" t="s">
        <v>50</v>
      </c>
      <c r="P86" s="4">
        <f t="shared" si="7"/>
        <v>0.20454545454545456</v>
      </c>
      <c r="Q86" s="4">
        <f t="shared" si="8"/>
        <v>1.1428571428571429E-2</v>
      </c>
      <c r="R86" s="4">
        <f t="shared" si="9"/>
        <v>7.6045627376425853E-2</v>
      </c>
      <c r="S86" s="4">
        <f t="shared" si="10"/>
        <v>0</v>
      </c>
      <c r="T86" s="4">
        <f t="shared" si="11"/>
        <v>2.2113022113022112E-2</v>
      </c>
      <c r="U86" s="4">
        <f t="shared" si="12"/>
        <v>4.3360433604336043E-2</v>
      </c>
      <c r="V86" s="4"/>
      <c r="W86" s="4"/>
    </row>
    <row r="87" spans="1:23" x14ac:dyDescent="0.15">
      <c r="A87" t="str">
        <f>'mastertable data'!U87</f>
        <v>Total</v>
      </c>
      <c r="B87">
        <f>'mastertable data'!V87</f>
        <v>175</v>
      </c>
      <c r="C87">
        <f>'mastertable data'!W87</f>
        <v>0.99999999999999989</v>
      </c>
      <c r="G87">
        <v>0.99999999999999989</v>
      </c>
      <c r="O87" t="s">
        <v>55</v>
      </c>
      <c r="P87" s="4">
        <f t="shared" si="7"/>
        <v>1</v>
      </c>
      <c r="Q87" s="4">
        <f t="shared" si="8"/>
        <v>0.99999999999999989</v>
      </c>
      <c r="R87" s="4">
        <f t="shared" si="9"/>
        <v>1</v>
      </c>
      <c r="S87" s="4">
        <f t="shared" si="10"/>
        <v>0.99999999999999989</v>
      </c>
      <c r="T87" s="4">
        <f t="shared" si="11"/>
        <v>0.99999999999999989</v>
      </c>
      <c r="U87" s="4">
        <f t="shared" si="12"/>
        <v>1</v>
      </c>
      <c r="V87" s="4"/>
      <c r="W87" s="4"/>
    </row>
    <row r="88" spans="1:23" x14ac:dyDescent="0.15">
      <c r="A88">
        <f>'mastertable data'!U88</f>
        <v>0</v>
      </c>
      <c r="B88">
        <f>'mastertable data'!V88</f>
        <v>0</v>
      </c>
      <c r="C88">
        <f>'mastertable data'!W88</f>
        <v>0</v>
      </c>
      <c r="G88">
        <v>7.6045627376425855E-3</v>
      </c>
    </row>
    <row r="89" spans="1:23" x14ac:dyDescent="0.15">
      <c r="A89">
        <f>'mastertable data'!U89</f>
        <v>0</v>
      </c>
      <c r="B89">
        <f>'mastertable data'!V89</f>
        <v>0</v>
      </c>
      <c r="C89">
        <f>'mastertable data'!W89</f>
        <v>0</v>
      </c>
      <c r="G89">
        <v>0.42965779467680609</v>
      </c>
    </row>
    <row r="90" spans="1:23" x14ac:dyDescent="0.15">
      <c r="A90" t="str">
        <f>'mastertable data'!U90</f>
        <v>US Institutions</v>
      </c>
      <c r="B90" t="str">
        <f>'mastertable data'!V90</f>
        <v>Number</v>
      </c>
      <c r="C90">
        <f>'mastertable data'!W90</f>
        <v>0</v>
      </c>
      <c r="G90">
        <v>0.2585551330798479</v>
      </c>
    </row>
    <row r="91" spans="1:23" x14ac:dyDescent="0.15">
      <c r="A91" t="str">
        <f>'mastertable data'!U91</f>
        <v>R1</v>
      </c>
      <c r="B91">
        <f>'mastertable data'!V91</f>
        <v>116</v>
      </c>
      <c r="C91">
        <f>'mastertable data'!W91</f>
        <v>0</v>
      </c>
      <c r="G91">
        <v>8.7452471482889732E-2</v>
      </c>
    </row>
    <row r="92" spans="1:23" x14ac:dyDescent="0.15">
      <c r="A92" t="str">
        <f>'mastertable data'!U92</f>
        <v>R2</v>
      </c>
      <c r="B92">
        <f>'mastertable data'!V92</f>
        <v>8</v>
      </c>
      <c r="C92">
        <f>'mastertable data'!W92</f>
        <v>0</v>
      </c>
      <c r="G92">
        <v>3.8022813688212927E-2</v>
      </c>
      <c r="R92" s="4"/>
    </row>
    <row r="93" spans="1:23" x14ac:dyDescent="0.15">
      <c r="A93" t="str">
        <f>'mastertable data'!U93</f>
        <v>non R1, R2</v>
      </c>
      <c r="B93">
        <f>'mastertable data'!V93</f>
        <v>1</v>
      </c>
      <c r="C93">
        <f>'mastertable data'!W93</f>
        <v>0</v>
      </c>
      <c r="G93">
        <v>6.4638783269961975E-2</v>
      </c>
      <c r="R93" s="4"/>
    </row>
    <row r="94" spans="1:23" x14ac:dyDescent="0.15">
      <c r="A94" t="str">
        <f>'mastertable data'!U94</f>
        <v>PUI</v>
      </c>
      <c r="B94">
        <f>'mastertable data'!V94</f>
        <v>2</v>
      </c>
      <c r="C94">
        <f>'mastertable data'!W94</f>
        <v>0</v>
      </c>
      <c r="G94">
        <v>3.8022813688212927E-2</v>
      </c>
      <c r="R94" s="4"/>
    </row>
    <row r="95" spans="1:23" x14ac:dyDescent="0.15">
      <c r="A95" t="str">
        <f>'mastertable data'!U95</f>
        <v>Minority Serving</v>
      </c>
      <c r="B95">
        <f>'mastertable data'!V95</f>
        <v>1</v>
      </c>
      <c r="C95">
        <f>'mastertable data'!W95</f>
        <v>0</v>
      </c>
      <c r="G95">
        <v>7.6045627376425853E-2</v>
      </c>
      <c r="R95" s="4"/>
    </row>
    <row r="96" spans="1:23" x14ac:dyDescent="0.15">
      <c r="A96" t="str">
        <f>'mastertable data'!U96</f>
        <v>NI&gt;10</v>
      </c>
      <c r="B96">
        <f>'mastertable data'!V96</f>
        <v>16</v>
      </c>
      <c r="C96">
        <f>'mastertable data'!W96</f>
        <v>0</v>
      </c>
      <c r="G96">
        <v>1</v>
      </c>
    </row>
    <row r="97" spans="1:21" x14ac:dyDescent="0.15">
      <c r="A97">
        <f>'mastertable data'!U97</f>
        <v>0</v>
      </c>
      <c r="B97">
        <f>'mastertable data'!V97</f>
        <v>0</v>
      </c>
      <c r="C97">
        <f>'mastertable data'!W97</f>
        <v>0</v>
      </c>
      <c r="G97">
        <v>3.7735849056603772E-2</v>
      </c>
    </row>
    <row r="98" spans="1:21" x14ac:dyDescent="0.15">
      <c r="A98" t="str">
        <f>'mastertable data'!U98</f>
        <v>Submissions per registrant</v>
      </c>
      <c r="B98">
        <f>'mastertable data'!V98</f>
        <v>0.97714285714285709</v>
      </c>
      <c r="C98">
        <f>'mastertable data'!W98</f>
        <v>0</v>
      </c>
      <c r="G98">
        <v>0.52830188679245282</v>
      </c>
    </row>
    <row r="99" spans="1:21" x14ac:dyDescent="0.15">
      <c r="A99" t="str">
        <f>'mastertable data'!U99</f>
        <v>% of registrants who submitted an abstract</v>
      </c>
      <c r="B99">
        <f>'mastertable data'!V99</f>
        <v>0</v>
      </c>
      <c r="C99">
        <f>'mastertable data'!W99</f>
        <v>0</v>
      </c>
      <c r="G99">
        <v>7.5471698113207544E-2</v>
      </c>
      <c r="O99" t="s">
        <v>1078</v>
      </c>
    </row>
    <row r="100" spans="1:21" ht="56" x14ac:dyDescent="0.15">
      <c r="A100">
        <f>'mastertable data'!U100</f>
        <v>0</v>
      </c>
      <c r="B100">
        <f>'mastertable data'!V100</f>
        <v>0</v>
      </c>
      <c r="C100">
        <f>'mastertable data'!W100</f>
        <v>0</v>
      </c>
      <c r="G100">
        <v>0.13207547169811321</v>
      </c>
      <c r="O100" t="s">
        <v>1064</v>
      </c>
      <c r="P100" s="1" t="s">
        <v>1069</v>
      </c>
      <c r="Q100" s="1" t="s">
        <v>1068</v>
      </c>
      <c r="R100" s="1" t="s">
        <v>1071</v>
      </c>
      <c r="S100" s="1" t="s">
        <v>1070</v>
      </c>
      <c r="T100" s="1" t="s">
        <v>200</v>
      </c>
      <c r="U100" s="1" t="s">
        <v>31</v>
      </c>
    </row>
    <row r="101" spans="1:21" x14ac:dyDescent="0.15">
      <c r="A101">
        <f>'mastertable data'!U101</f>
        <v>0</v>
      </c>
      <c r="B101">
        <f>'mastertable data'!V101</f>
        <v>0</v>
      </c>
      <c r="C101">
        <f>'mastertable data'!W101</f>
        <v>0</v>
      </c>
      <c r="G101">
        <v>0.11320754716981132</v>
      </c>
      <c r="O101" t="s">
        <v>60</v>
      </c>
      <c r="P101">
        <f t="shared" ref="P101:U101" si="13">P54</f>
        <v>0</v>
      </c>
      <c r="Q101">
        <f t="shared" si="13"/>
        <v>2</v>
      </c>
      <c r="R101">
        <f t="shared" si="13"/>
        <v>2</v>
      </c>
      <c r="S101">
        <f t="shared" si="13"/>
        <v>2</v>
      </c>
      <c r="T101">
        <f t="shared" si="13"/>
        <v>16</v>
      </c>
      <c r="U101">
        <f t="shared" si="13"/>
        <v>21</v>
      </c>
    </row>
    <row r="102" spans="1:21" x14ac:dyDescent="0.15">
      <c r="A102">
        <f>'mastertable data'!U102</f>
        <v>0</v>
      </c>
      <c r="B102">
        <f>'mastertable data'!V102</f>
        <v>0</v>
      </c>
      <c r="C102">
        <f>'mastertable data'!W102</f>
        <v>0</v>
      </c>
      <c r="G102">
        <v>0.11320754716981132</v>
      </c>
      <c r="O102" t="s">
        <v>24</v>
      </c>
      <c r="P102">
        <f t="shared" ref="P102:U107" si="14">P55</f>
        <v>28</v>
      </c>
      <c r="Q102">
        <f t="shared" si="14"/>
        <v>85</v>
      </c>
      <c r="R102">
        <f t="shared" si="14"/>
        <v>113</v>
      </c>
      <c r="S102">
        <f t="shared" si="14"/>
        <v>28</v>
      </c>
      <c r="T102">
        <f t="shared" si="14"/>
        <v>149</v>
      </c>
      <c r="U102">
        <f t="shared" si="14"/>
        <v>299</v>
      </c>
    </row>
    <row r="103" spans="1:21" x14ac:dyDescent="0.15">
      <c r="A103">
        <f>'mastertable data'!U103</f>
        <v>0</v>
      </c>
      <c r="B103">
        <f>'mastertable data'!V103</f>
        <v>0</v>
      </c>
      <c r="C103">
        <f>'mastertable data'!W103</f>
        <v>0</v>
      </c>
      <c r="G103">
        <v>0</v>
      </c>
      <c r="O103" t="s">
        <v>16</v>
      </c>
      <c r="P103">
        <f t="shared" si="14"/>
        <v>19</v>
      </c>
      <c r="Q103">
        <f t="shared" si="14"/>
        <v>49</v>
      </c>
      <c r="R103">
        <f t="shared" si="14"/>
        <v>68</v>
      </c>
      <c r="S103">
        <f t="shared" si="14"/>
        <v>4</v>
      </c>
      <c r="T103">
        <f t="shared" si="14"/>
        <v>53</v>
      </c>
      <c r="U103">
        <f t="shared" si="14"/>
        <v>126</v>
      </c>
    </row>
    <row r="104" spans="1:21" x14ac:dyDescent="0.15">
      <c r="A104">
        <f>'mastertable data'!U104</f>
        <v>0</v>
      </c>
      <c r="B104">
        <f>'mastertable data'!V104</f>
        <v>0</v>
      </c>
      <c r="C104">
        <f>'mastertable data'!W104</f>
        <v>0</v>
      </c>
      <c r="G104">
        <v>0</v>
      </c>
      <c r="O104" t="s">
        <v>67</v>
      </c>
      <c r="P104">
        <f t="shared" si="14"/>
        <v>9</v>
      </c>
      <c r="Q104">
        <f t="shared" si="14"/>
        <v>14</v>
      </c>
      <c r="R104">
        <f t="shared" si="14"/>
        <v>23</v>
      </c>
      <c r="S104">
        <f t="shared" si="14"/>
        <v>7</v>
      </c>
      <c r="T104">
        <f t="shared" si="14"/>
        <v>29</v>
      </c>
      <c r="U104">
        <f t="shared" si="14"/>
        <v>59</v>
      </c>
    </row>
    <row r="105" spans="1:21" x14ac:dyDescent="0.15">
      <c r="A105" t="str">
        <f>'mastertable data'!U105</f>
        <v>Submitted abstracts to in-person conference (Total)</v>
      </c>
      <c r="B105">
        <f>'mastertable data'!V105</f>
        <v>0</v>
      </c>
      <c r="C105">
        <f>'mastertable data'!W105</f>
        <v>0</v>
      </c>
      <c r="G105">
        <v>0.99999999999999989</v>
      </c>
      <c r="O105" t="s">
        <v>49</v>
      </c>
      <c r="P105">
        <f t="shared" si="14"/>
        <v>4</v>
      </c>
      <c r="Q105">
        <f t="shared" si="14"/>
        <v>6</v>
      </c>
      <c r="R105">
        <f t="shared" si="14"/>
        <v>10</v>
      </c>
      <c r="S105">
        <f t="shared" si="14"/>
        <v>6</v>
      </c>
      <c r="T105">
        <f t="shared" si="14"/>
        <v>19</v>
      </c>
      <c r="U105">
        <f t="shared" si="14"/>
        <v>35</v>
      </c>
    </row>
    <row r="106" spans="1:21" x14ac:dyDescent="0.15">
      <c r="A106">
        <f>'mastertable data'!U106</f>
        <v>0</v>
      </c>
      <c r="B106" t="str">
        <f>'mastertable data'!V106</f>
        <v>Number</v>
      </c>
      <c r="C106" t="str">
        <f>'mastertable data'!W106</f>
        <v>Percent</v>
      </c>
      <c r="G106">
        <v>3.9312039312039311E-2</v>
      </c>
      <c r="O106" t="s">
        <v>71</v>
      </c>
      <c r="P106">
        <f t="shared" si="14"/>
        <v>8</v>
      </c>
      <c r="Q106">
        <f t="shared" si="14"/>
        <v>9</v>
      </c>
      <c r="R106">
        <f t="shared" si="14"/>
        <v>17</v>
      </c>
      <c r="S106">
        <f t="shared" si="14"/>
        <v>6</v>
      </c>
      <c r="T106">
        <f t="shared" si="14"/>
        <v>119</v>
      </c>
      <c r="U106">
        <f t="shared" si="14"/>
        <v>143</v>
      </c>
    </row>
    <row r="107" spans="1:21" x14ac:dyDescent="0.15">
      <c r="A107" t="str">
        <f>'mastertable data'!U107</f>
        <v>Male</v>
      </c>
      <c r="B107">
        <f>'mastertable data'!V107</f>
        <v>187</v>
      </c>
      <c r="C107">
        <f>'mastertable data'!W107</f>
        <v>0.71102661596958172</v>
      </c>
      <c r="G107">
        <v>0.36609336609336607</v>
      </c>
      <c r="O107" t="s">
        <v>63</v>
      </c>
      <c r="P107">
        <f t="shared" si="14"/>
        <v>2</v>
      </c>
      <c r="Q107">
        <f t="shared" si="14"/>
        <v>8</v>
      </c>
      <c r="R107">
        <f t="shared" si="14"/>
        <v>10</v>
      </c>
      <c r="S107">
        <f t="shared" si="14"/>
        <v>0</v>
      </c>
      <c r="T107">
        <f t="shared" si="14"/>
        <v>13</v>
      </c>
      <c r="U107">
        <f t="shared" si="14"/>
        <v>23</v>
      </c>
    </row>
    <row r="108" spans="1:21" x14ac:dyDescent="0.15">
      <c r="A108" t="str">
        <f>'mastertable data'!U108</f>
        <v>Female</v>
      </c>
      <c r="B108">
        <f>'mastertable data'!V108</f>
        <v>68</v>
      </c>
      <c r="C108">
        <f>'mastertable data'!W108</f>
        <v>0.2585551330798479</v>
      </c>
      <c r="G108">
        <v>0.13022113022113022</v>
      </c>
      <c r="O108" t="s">
        <v>55</v>
      </c>
      <c r="P108" s="16">
        <f>SUM(P101:P107)</f>
        <v>70</v>
      </c>
      <c r="Q108" s="16">
        <f t="shared" ref="Q108:U108" si="15">SUM(Q101:Q107)</f>
        <v>173</v>
      </c>
      <c r="R108" s="16">
        <f t="shared" si="15"/>
        <v>243</v>
      </c>
      <c r="S108" s="16">
        <f t="shared" si="15"/>
        <v>53</v>
      </c>
      <c r="T108" s="16">
        <f t="shared" si="15"/>
        <v>398</v>
      </c>
      <c r="U108" s="16">
        <f t="shared" si="15"/>
        <v>706</v>
      </c>
    </row>
    <row r="109" spans="1:21" x14ac:dyDescent="0.15">
      <c r="A109" t="str">
        <f>'mastertable data'!U109</f>
        <v>Unknown</v>
      </c>
      <c r="B109">
        <f>'mastertable data'!V109</f>
        <v>8</v>
      </c>
      <c r="C109">
        <f>'mastertable data'!W109</f>
        <v>3.0418250950570342E-2</v>
      </c>
      <c r="G109">
        <v>7.125307125307126E-2</v>
      </c>
    </row>
    <row r="110" spans="1:21" x14ac:dyDescent="0.15">
      <c r="A110" t="str">
        <f>'mastertable data'!U110</f>
        <v>Total</v>
      </c>
      <c r="B110">
        <f>'mastertable data'!V110</f>
        <v>263</v>
      </c>
      <c r="C110">
        <f>'mastertable data'!W110</f>
        <v>1</v>
      </c>
      <c r="G110">
        <v>4.6683046683046681E-2</v>
      </c>
    </row>
    <row r="111" spans="1:21" x14ac:dyDescent="0.15">
      <c r="A111">
        <f>'mastertable data'!U111</f>
        <v>0</v>
      </c>
      <c r="B111">
        <f>'mastertable data'!V111</f>
        <v>0</v>
      </c>
      <c r="C111">
        <f>'mastertable data'!W111</f>
        <v>0</v>
      </c>
      <c r="G111">
        <v>0.29238329238329236</v>
      </c>
    </row>
    <row r="112" spans="1:21" x14ac:dyDescent="0.15">
      <c r="A112">
        <f>'mastertable data'!U112</f>
        <v>0</v>
      </c>
      <c r="B112" t="str">
        <f>'mastertable data'!V112</f>
        <v>Number</v>
      </c>
      <c r="C112" t="str">
        <f>'mastertable data'!W112</f>
        <v>Percent</v>
      </c>
      <c r="G112">
        <v>3.1941031941031942E-2</v>
      </c>
    </row>
    <row r="113" spans="1:24" x14ac:dyDescent="0.15">
      <c r="A113" t="str">
        <f>'mastertable data'!U113</f>
        <v>Undergraduate Student</v>
      </c>
      <c r="B113">
        <f>'mastertable data'!V113</f>
        <v>2</v>
      </c>
      <c r="C113">
        <f>'mastertable data'!W113</f>
        <v>7.6045627376425855E-3</v>
      </c>
      <c r="G113">
        <v>2.2113022113022112E-2</v>
      </c>
    </row>
    <row r="114" spans="1:24" x14ac:dyDescent="0.15">
      <c r="A114" t="str">
        <f>'mastertable data'!U114</f>
        <v>Graduate Student</v>
      </c>
      <c r="B114">
        <f>'mastertable data'!V114</f>
        <v>113</v>
      </c>
      <c r="C114">
        <f>'mastertable data'!W114</f>
        <v>0.42965779467680609</v>
      </c>
      <c r="G114">
        <v>0.99999999999999989</v>
      </c>
    </row>
    <row r="115" spans="1:24" x14ac:dyDescent="0.15">
      <c r="A115" t="str">
        <f>'mastertable data'!U115</f>
        <v>Professor</v>
      </c>
      <c r="B115">
        <f>'mastertable data'!V115</f>
        <v>68</v>
      </c>
      <c r="C115">
        <f>'mastertable data'!W115</f>
        <v>0.2585551330798479</v>
      </c>
      <c r="G115">
        <v>2.8455284552845527E-2</v>
      </c>
    </row>
    <row r="116" spans="1:24" x14ac:dyDescent="0.15">
      <c r="A116" t="str">
        <f>'mastertable data'!U116</f>
        <v>Postdoctoral Researcher</v>
      </c>
      <c r="B116">
        <f>'mastertable data'!V116</f>
        <v>23</v>
      </c>
      <c r="C116">
        <f>'mastertable data'!W116</f>
        <v>8.7452471482889732E-2</v>
      </c>
      <c r="G116">
        <v>0.40514905149051489</v>
      </c>
    </row>
    <row r="117" spans="1:24" x14ac:dyDescent="0.15">
      <c r="A117" t="str">
        <f>'mastertable data'!U117</f>
        <v>Academia Scientist</v>
      </c>
      <c r="B117">
        <f>'mastertable data'!V117</f>
        <v>10</v>
      </c>
      <c r="C117">
        <f>'mastertable data'!W117</f>
        <v>3.8022813688212927E-2</v>
      </c>
      <c r="G117">
        <v>0.17073170731707318</v>
      </c>
    </row>
    <row r="118" spans="1:24" x14ac:dyDescent="0.15">
      <c r="A118" t="str">
        <f>'mastertable data'!U118</f>
        <v>Industry</v>
      </c>
      <c r="B118">
        <f>'mastertable data'!V118</f>
        <v>17</v>
      </c>
      <c r="C118">
        <f>'mastertable data'!W118</f>
        <v>6.4638783269961975E-2</v>
      </c>
      <c r="G118">
        <v>7.9945799457994585E-2</v>
      </c>
    </row>
    <row r="119" spans="1:24" x14ac:dyDescent="0.15">
      <c r="A119" t="str">
        <f>'mastertable data'!U119</f>
        <v>Government Scientist</v>
      </c>
      <c r="B119">
        <f>'mastertable data'!V119</f>
        <v>10</v>
      </c>
      <c r="C119">
        <f>'mastertable data'!W119</f>
        <v>3.8022813688212927E-2</v>
      </c>
      <c r="G119">
        <v>4.7425474254742549E-2</v>
      </c>
    </row>
    <row r="120" spans="1:24" x14ac:dyDescent="0.15">
      <c r="A120" t="str">
        <f>'mastertable data'!U120</f>
        <v>Unknown/Other</v>
      </c>
      <c r="B120">
        <f>'mastertable data'!V120</f>
        <v>20</v>
      </c>
      <c r="C120">
        <f>'mastertable data'!W120</f>
        <v>7.6045627376425853E-2</v>
      </c>
      <c r="G120">
        <v>0.19376693766937669</v>
      </c>
    </row>
    <row r="121" spans="1:24" x14ac:dyDescent="0.15">
      <c r="A121" t="str">
        <f>'mastertable data'!U121</f>
        <v>Total</v>
      </c>
      <c r="B121">
        <f>'mastertable data'!V121</f>
        <v>263</v>
      </c>
      <c r="C121">
        <f>'mastertable data'!W121</f>
        <v>1</v>
      </c>
      <c r="G121">
        <v>3.1165311653116531E-2</v>
      </c>
    </row>
    <row r="122" spans="1:24" x14ac:dyDescent="0.15">
      <c r="A122">
        <f>'mastertable data'!U122</f>
        <v>0</v>
      </c>
      <c r="B122">
        <f>'mastertable data'!V122</f>
        <v>0</v>
      </c>
      <c r="C122">
        <f>'mastertable data'!W122</f>
        <v>0</v>
      </c>
      <c r="G122">
        <v>4.3360433604336043E-2</v>
      </c>
    </row>
    <row r="123" spans="1:24" x14ac:dyDescent="0.15">
      <c r="A123" t="str">
        <f>'mastertable data'!U123</f>
        <v># of registrants per institution</v>
      </c>
      <c r="B123">
        <f>'mastertable data'!V123</f>
        <v>1.6612903225806441</v>
      </c>
      <c r="C123">
        <f>'mastertable data'!W123</f>
        <v>0</v>
      </c>
      <c r="G123">
        <v>1</v>
      </c>
    </row>
    <row r="124" spans="1:24" ht="56" x14ac:dyDescent="0.15">
      <c r="A124">
        <f>'mastertable data'!U124</f>
        <v>0</v>
      </c>
      <c r="B124">
        <f>'mastertable data'!V124</f>
        <v>0</v>
      </c>
      <c r="C124">
        <f>'mastertable data'!W124</f>
        <v>0</v>
      </c>
      <c r="O124" t="s">
        <v>1078</v>
      </c>
      <c r="P124" s="1" t="s">
        <v>1069</v>
      </c>
      <c r="Q124" s="1" t="s">
        <v>1068</v>
      </c>
      <c r="R124" s="1" t="s">
        <v>1071</v>
      </c>
      <c r="S124" s="1" t="s">
        <v>1070</v>
      </c>
      <c r="T124" s="1" t="s">
        <v>200</v>
      </c>
      <c r="U124" s="1" t="s">
        <v>31</v>
      </c>
      <c r="X124">
        <v>2020</v>
      </c>
    </row>
    <row r="125" spans="1:24" x14ac:dyDescent="0.15">
      <c r="A125">
        <f>'mastertable data'!U125</f>
        <v>0</v>
      </c>
      <c r="B125">
        <f>'mastertable data'!V125</f>
        <v>0</v>
      </c>
      <c r="C125">
        <f>'mastertable data'!W125</f>
        <v>0</v>
      </c>
      <c r="O125" t="s">
        <v>60</v>
      </c>
      <c r="P125" s="4">
        <f t="shared" ref="P125:U131" si="16">P101/P$108</f>
        <v>0</v>
      </c>
      <c r="Q125" s="4">
        <f t="shared" si="16"/>
        <v>1.1560693641618497E-2</v>
      </c>
      <c r="R125" s="4">
        <f t="shared" si="16"/>
        <v>8.23045267489712E-3</v>
      </c>
      <c r="S125" s="4">
        <f t="shared" si="16"/>
        <v>3.7735849056603772E-2</v>
      </c>
      <c r="T125" s="4">
        <f t="shared" si="16"/>
        <v>4.0201005025125629E-2</v>
      </c>
      <c r="U125" s="4">
        <f t="shared" si="16"/>
        <v>2.9745042492917848E-2</v>
      </c>
      <c r="W125" t="s">
        <v>60</v>
      </c>
      <c r="X125" s="4">
        <v>3.1496062992125984E-2</v>
      </c>
    </row>
    <row r="126" spans="1:24" x14ac:dyDescent="0.15">
      <c r="A126">
        <f>'mastertable data'!U126</f>
        <v>0</v>
      </c>
      <c r="B126">
        <f>'mastertable data'!V126</f>
        <v>0</v>
      </c>
      <c r="C126">
        <f>'mastertable data'!W126</f>
        <v>0</v>
      </c>
      <c r="O126" t="s">
        <v>24</v>
      </c>
      <c r="P126" s="4">
        <f t="shared" si="16"/>
        <v>0.4</v>
      </c>
      <c r="Q126" s="4">
        <f t="shared" si="16"/>
        <v>0.4913294797687861</v>
      </c>
      <c r="R126" s="4">
        <f t="shared" si="16"/>
        <v>0.46502057613168724</v>
      </c>
      <c r="S126" s="4">
        <f t="shared" si="16"/>
        <v>0.52830188679245282</v>
      </c>
      <c r="T126" s="4">
        <f t="shared" si="16"/>
        <v>0.37437185929648242</v>
      </c>
      <c r="U126" s="4">
        <f t="shared" ref="U126" si="17">U102/U$108</f>
        <v>0.42351274787535409</v>
      </c>
      <c r="W126" t="s">
        <v>24</v>
      </c>
      <c r="X126" s="4">
        <v>0.41259842519685042</v>
      </c>
    </row>
    <row r="127" spans="1:24" x14ac:dyDescent="0.15">
      <c r="A127">
        <f>'mastertable data'!U127</f>
        <v>0</v>
      </c>
      <c r="B127" t="str">
        <f>'mastertable data'!V127</f>
        <v>Number</v>
      </c>
      <c r="C127" t="str">
        <f>'mastertable data'!W127</f>
        <v>Percent</v>
      </c>
      <c r="O127" t="s">
        <v>16</v>
      </c>
      <c r="P127" s="4">
        <f t="shared" si="16"/>
        <v>0.27142857142857141</v>
      </c>
      <c r="Q127" s="4">
        <f t="shared" si="16"/>
        <v>0.2832369942196532</v>
      </c>
      <c r="R127" s="4">
        <f t="shared" si="16"/>
        <v>0.27983539094650206</v>
      </c>
      <c r="S127" s="4">
        <f t="shared" si="16"/>
        <v>7.5471698113207544E-2</v>
      </c>
      <c r="T127" s="4">
        <f t="shared" si="16"/>
        <v>0.13316582914572864</v>
      </c>
      <c r="U127" s="4">
        <f t="shared" ref="U127" si="18">U103/U$108</f>
        <v>0.17847025495750707</v>
      </c>
      <c r="W127" t="s">
        <v>16</v>
      </c>
      <c r="X127" s="4">
        <v>0.16692913385826771</v>
      </c>
    </row>
    <row r="128" spans="1:24" x14ac:dyDescent="0.15">
      <c r="A128" t="str">
        <f>'mastertable data'!U128</f>
        <v>USA</v>
      </c>
      <c r="B128">
        <f>'mastertable data'!V128</f>
        <v>191</v>
      </c>
      <c r="C128">
        <f>'mastertable data'!W128</f>
        <v>0.72623574144486691</v>
      </c>
      <c r="O128" t="s">
        <v>67</v>
      </c>
      <c r="P128" s="4">
        <f t="shared" si="16"/>
        <v>0.12857142857142856</v>
      </c>
      <c r="Q128" s="4">
        <f t="shared" si="16"/>
        <v>8.0924855491329481E-2</v>
      </c>
      <c r="R128" s="4">
        <f t="shared" si="16"/>
        <v>9.4650205761316872E-2</v>
      </c>
      <c r="S128" s="4">
        <f t="shared" si="16"/>
        <v>0.13207547169811321</v>
      </c>
      <c r="T128" s="4">
        <f t="shared" si="16"/>
        <v>7.2864321608040197E-2</v>
      </c>
      <c r="U128" s="4">
        <f t="shared" ref="U128" si="19">U104/U$108</f>
        <v>8.3569405099150146E-2</v>
      </c>
      <c r="W128" t="s">
        <v>67</v>
      </c>
      <c r="X128" s="4">
        <v>7.874015748031496E-2</v>
      </c>
    </row>
    <row r="129" spans="1:24" x14ac:dyDescent="0.15">
      <c r="A129" t="str">
        <f>'mastertable data'!U129</f>
        <v>International</v>
      </c>
      <c r="B129">
        <f>'mastertable data'!V129</f>
        <v>72</v>
      </c>
      <c r="C129">
        <f>'mastertable data'!W129</f>
        <v>0.27376425855513309</v>
      </c>
      <c r="O129" t="s">
        <v>49</v>
      </c>
      <c r="P129" s="4">
        <f t="shared" si="16"/>
        <v>5.7142857142857141E-2</v>
      </c>
      <c r="Q129" s="4">
        <f t="shared" si="16"/>
        <v>3.4682080924855488E-2</v>
      </c>
      <c r="R129" s="4">
        <f t="shared" si="16"/>
        <v>4.1152263374485597E-2</v>
      </c>
      <c r="S129" s="4">
        <f t="shared" si="16"/>
        <v>0.11320754716981132</v>
      </c>
      <c r="T129" s="4">
        <f t="shared" si="16"/>
        <v>4.7738693467336682E-2</v>
      </c>
      <c r="U129" s="4">
        <f t="shared" ref="U129" si="20">U105/U$108</f>
        <v>4.9575070821529746E-2</v>
      </c>
      <c r="W129" t="s">
        <v>49</v>
      </c>
      <c r="X129" s="4">
        <v>4.8818897637795275E-2</v>
      </c>
    </row>
    <row r="130" spans="1:24" x14ac:dyDescent="0.15">
      <c r="A130" t="str">
        <f>'mastertable data'!U130</f>
        <v>Unknown</v>
      </c>
      <c r="B130">
        <f>'mastertable data'!V130</f>
        <v>0</v>
      </c>
      <c r="C130">
        <f>'mastertable data'!W130</f>
        <v>0</v>
      </c>
      <c r="O130" t="s">
        <v>71</v>
      </c>
      <c r="P130" s="4">
        <f t="shared" si="16"/>
        <v>0.11428571428571428</v>
      </c>
      <c r="Q130" s="4">
        <f t="shared" si="16"/>
        <v>5.2023121387283239E-2</v>
      </c>
      <c r="R130" s="4">
        <f t="shared" si="16"/>
        <v>6.9958847736625515E-2</v>
      </c>
      <c r="S130" s="4">
        <f t="shared" si="16"/>
        <v>0.11320754716981132</v>
      </c>
      <c r="T130" s="4">
        <f t="shared" si="16"/>
        <v>0.29899497487437188</v>
      </c>
      <c r="U130" s="4">
        <f t="shared" ref="U130" si="21">U106/U$108</f>
        <v>0.20254957507082152</v>
      </c>
      <c r="W130" t="s">
        <v>71</v>
      </c>
      <c r="X130" s="4">
        <v>0.21102362204724409</v>
      </c>
    </row>
    <row r="131" spans="1:24" x14ac:dyDescent="0.15">
      <c r="A131">
        <f>'mastertable data'!U131</f>
        <v>0</v>
      </c>
      <c r="B131">
        <f>'mastertable data'!V131</f>
        <v>0</v>
      </c>
      <c r="C131">
        <f>'mastertable data'!W131</f>
        <v>1</v>
      </c>
      <c r="O131" t="s">
        <v>63</v>
      </c>
      <c r="P131" s="4">
        <f t="shared" si="16"/>
        <v>2.8571428571428571E-2</v>
      </c>
      <c r="Q131" s="4">
        <f t="shared" si="16"/>
        <v>4.6242774566473986E-2</v>
      </c>
      <c r="R131" s="4">
        <f t="shared" si="16"/>
        <v>4.1152263374485597E-2</v>
      </c>
      <c r="S131" s="4">
        <f t="shared" si="16"/>
        <v>0</v>
      </c>
      <c r="T131" s="4">
        <f t="shared" si="16"/>
        <v>3.2663316582914576E-2</v>
      </c>
      <c r="U131" s="4">
        <f t="shared" ref="U131" si="22">U107/U$108</f>
        <v>3.2577903682719546E-2</v>
      </c>
      <c r="W131" t="s">
        <v>63</v>
      </c>
      <c r="X131" s="4">
        <v>3.3070866141732283E-2</v>
      </c>
    </row>
    <row r="132" spans="1:24" x14ac:dyDescent="0.15">
      <c r="A132" t="str">
        <f>'mastertable data'!U132</f>
        <v>Other Americas</v>
      </c>
      <c r="B132">
        <f>'mastertable data'!V132</f>
        <v>11</v>
      </c>
      <c r="C132">
        <f>'mastertable data'!W132</f>
        <v>4.1825095057034217E-2</v>
      </c>
      <c r="O132" t="s">
        <v>55</v>
      </c>
      <c r="P132" s="4">
        <f t="shared" ref="P132:U132" si="23">SUM(P125:P131)</f>
        <v>1</v>
      </c>
      <c r="Q132" s="4">
        <f t="shared" si="23"/>
        <v>1</v>
      </c>
      <c r="R132" s="4">
        <f t="shared" si="23"/>
        <v>1</v>
      </c>
      <c r="S132" s="4">
        <f t="shared" si="23"/>
        <v>0.99999999999999989</v>
      </c>
      <c r="T132" s="4">
        <f t="shared" si="23"/>
        <v>1.0000000000000002</v>
      </c>
      <c r="U132" s="4">
        <f t="shared" si="23"/>
        <v>0.99999999999999989</v>
      </c>
      <c r="W132" t="s">
        <v>50</v>
      </c>
      <c r="X132" s="4">
        <v>1.7322834645669291E-2</v>
      </c>
    </row>
    <row r="133" spans="1:24" x14ac:dyDescent="0.15">
      <c r="A133" t="str">
        <f>'mastertable data'!U133</f>
        <v>Asia</v>
      </c>
      <c r="B133">
        <f>'mastertable data'!V133</f>
        <v>21</v>
      </c>
      <c r="C133">
        <f>'mastertable data'!W133</f>
        <v>7.9847908745247151E-2</v>
      </c>
      <c r="W133" t="s">
        <v>55</v>
      </c>
      <c r="X133" s="4">
        <v>1</v>
      </c>
    </row>
    <row r="134" spans="1:24" x14ac:dyDescent="0.15">
      <c r="A134" t="str">
        <f>'mastertable data'!U134</f>
        <v>Europe</v>
      </c>
      <c r="B134">
        <f>'mastertable data'!V134</f>
        <v>20</v>
      </c>
      <c r="C134">
        <f>'mastertable data'!W134</f>
        <v>7.6045627376425853E-2</v>
      </c>
    </row>
    <row r="135" spans="1:24" x14ac:dyDescent="0.15">
      <c r="A135" t="str">
        <f>'mastertable data'!U135</f>
        <v>Africa</v>
      </c>
      <c r="B135">
        <f>'mastertable data'!V135</f>
        <v>1</v>
      </c>
      <c r="C135">
        <f>'mastertable data'!W135</f>
        <v>3.8022813688212928E-3</v>
      </c>
    </row>
    <row r="136" spans="1:24" x14ac:dyDescent="0.15">
      <c r="A136" t="str">
        <f>'mastertable data'!U136</f>
        <v>Middle East</v>
      </c>
      <c r="B136">
        <f>'mastertable data'!V136</f>
        <v>19</v>
      </c>
      <c r="C136">
        <f>'mastertable data'!W136</f>
        <v>7.2243346007604556E-2</v>
      </c>
    </row>
    <row r="137" spans="1:24" x14ac:dyDescent="0.15">
      <c r="A137" t="str">
        <f>'mastertable data'!U137</f>
        <v>Oceania</v>
      </c>
      <c r="B137">
        <f>'mastertable data'!V137</f>
        <v>0</v>
      </c>
      <c r="C137">
        <f>'mastertable data'!W137</f>
        <v>0</v>
      </c>
    </row>
    <row r="138" spans="1:24" x14ac:dyDescent="0.15">
      <c r="A138" t="str">
        <f>'mastertable data'!U138</f>
        <v>Total</v>
      </c>
      <c r="B138">
        <f>'mastertable data'!V138</f>
        <v>263</v>
      </c>
      <c r="C138">
        <f>'mastertable data'!W138</f>
        <v>1</v>
      </c>
    </row>
    <row r="139" spans="1:24" x14ac:dyDescent="0.15">
      <c r="A139">
        <f>'mastertable data'!U139</f>
        <v>0</v>
      </c>
      <c r="B139">
        <f>'mastertable data'!V139</f>
        <v>0</v>
      </c>
      <c r="C139">
        <f>'mastertable data'!W139</f>
        <v>0</v>
      </c>
    </row>
    <row r="140" spans="1:24" x14ac:dyDescent="0.15">
      <c r="A140">
        <f>'mastertable data'!U140</f>
        <v>0</v>
      </c>
      <c r="B140">
        <f>'mastertable data'!V140</f>
        <v>0</v>
      </c>
      <c r="C140">
        <f>'mastertable data'!W140</f>
        <v>0</v>
      </c>
    </row>
    <row r="141" spans="1:24" x14ac:dyDescent="0.15">
      <c r="A141" t="str">
        <f>'mastertable data'!U141</f>
        <v>US Institutions</v>
      </c>
      <c r="B141" t="str">
        <f>'mastertable data'!V141</f>
        <v>Number</v>
      </c>
      <c r="C141">
        <f>'mastertable data'!W141</f>
        <v>0</v>
      </c>
    </row>
    <row r="142" spans="1:24" x14ac:dyDescent="0.15">
      <c r="A142" t="str">
        <f>'mastertable data'!U142</f>
        <v>R1</v>
      </c>
      <c r="B142">
        <f>'mastertable data'!V142</f>
        <v>151</v>
      </c>
      <c r="C142">
        <f>'mastertable data'!W142</f>
        <v>0</v>
      </c>
    </row>
    <row r="143" spans="1:24" x14ac:dyDescent="0.15">
      <c r="A143" t="str">
        <f>'mastertable data'!U143</f>
        <v>R2</v>
      </c>
      <c r="B143">
        <f>'mastertable data'!V143</f>
        <v>15</v>
      </c>
      <c r="C143">
        <f>'mastertable data'!W143</f>
        <v>0</v>
      </c>
    </row>
    <row r="144" spans="1:24" x14ac:dyDescent="0.15">
      <c r="A144" t="str">
        <f>'mastertable data'!U144</f>
        <v>non R1, R2</v>
      </c>
      <c r="B144">
        <f>'mastertable data'!V144</f>
        <v>1</v>
      </c>
      <c r="C144">
        <f>'mastertable data'!W144</f>
        <v>0</v>
      </c>
    </row>
    <row r="145" spans="1:3" x14ac:dyDescent="0.15">
      <c r="A145" t="str">
        <f>'mastertable data'!U145</f>
        <v>PUI</v>
      </c>
      <c r="B145">
        <f>'mastertable data'!V145</f>
        <v>3</v>
      </c>
      <c r="C145">
        <f>'mastertable data'!W145</f>
        <v>0</v>
      </c>
    </row>
    <row r="146" spans="1:3" x14ac:dyDescent="0.15">
      <c r="A146" t="str">
        <f>'mastertable data'!U146</f>
        <v>Minority Serving</v>
      </c>
      <c r="B146">
        <f>'mastertable data'!V146</f>
        <v>1</v>
      </c>
      <c r="C146">
        <f>'mastertable data'!W146</f>
        <v>0</v>
      </c>
    </row>
    <row r="147" spans="1:3" x14ac:dyDescent="0.15">
      <c r="A147" t="str">
        <f>'mastertable data'!U147</f>
        <v>NI&gt;10</v>
      </c>
      <c r="B147">
        <f>'mastertable data'!V147</f>
        <v>38</v>
      </c>
      <c r="C147">
        <f>'mastertable data'!W147</f>
        <v>0</v>
      </c>
    </row>
    <row r="148" spans="1:3" x14ac:dyDescent="0.15">
      <c r="A148">
        <f>'mastertable data'!U148</f>
        <v>0</v>
      </c>
      <c r="B148">
        <f>'mastertable data'!V148</f>
        <v>0</v>
      </c>
      <c r="C148">
        <f>'mastertable data'!W148</f>
        <v>0</v>
      </c>
    </row>
    <row r="149" spans="1:3" x14ac:dyDescent="0.15">
      <c r="A149" t="str">
        <f>'mastertable data'!U149</f>
        <v>Submissions per registrant</v>
      </c>
      <c r="B149">
        <f>'mastertable data'!V149</f>
        <v>1.0456273764258555</v>
      </c>
      <c r="C149">
        <f>'mastertable data'!W149</f>
        <v>0</v>
      </c>
    </row>
    <row r="150" spans="1:3" x14ac:dyDescent="0.15">
      <c r="A150" t="str">
        <f>'mastertable data'!U150</f>
        <v>% of registrants who submitted an abstract</v>
      </c>
      <c r="B150">
        <f>'mastertable data'!V150</f>
        <v>0</v>
      </c>
      <c r="C150">
        <f>'mastertable data'!W150</f>
        <v>0</v>
      </c>
    </row>
    <row r="151" spans="1:3" x14ac:dyDescent="0.15">
      <c r="A151">
        <f>'mastertable data'!U151</f>
        <v>0</v>
      </c>
      <c r="B151">
        <f>'mastertable data'!V151</f>
        <v>0</v>
      </c>
      <c r="C151">
        <f>'mastertable data'!W151</f>
        <v>0</v>
      </c>
    </row>
    <row r="152" spans="1:3" x14ac:dyDescent="0.15">
      <c r="A152">
        <f>'mastertable data'!U152</f>
        <v>0</v>
      </c>
      <c r="B152">
        <f>'mastertable data'!V152</f>
        <v>0</v>
      </c>
      <c r="C152">
        <f>'mastertable data'!W152</f>
        <v>0</v>
      </c>
    </row>
    <row r="153" spans="1:3" x14ac:dyDescent="0.15">
      <c r="A153">
        <f>'mastertable data'!U153</f>
        <v>0</v>
      </c>
      <c r="B153">
        <f>'mastertable data'!V153</f>
        <v>0</v>
      </c>
      <c r="C153">
        <f>'mastertable data'!W153</f>
        <v>0</v>
      </c>
    </row>
    <row r="154" spans="1:3" x14ac:dyDescent="0.15">
      <c r="A154">
        <f>'mastertable data'!U154</f>
        <v>0</v>
      </c>
      <c r="B154">
        <f>'mastertable data'!V154</f>
        <v>0</v>
      </c>
      <c r="C154">
        <f>'mastertable data'!W154</f>
        <v>0</v>
      </c>
    </row>
    <row r="155" spans="1:3" x14ac:dyDescent="0.15">
      <c r="A155">
        <f>'mastertable data'!U155</f>
        <v>0</v>
      </c>
      <c r="B155">
        <f>'mastertable data'!V155</f>
        <v>0</v>
      </c>
      <c r="C155">
        <f>'mastertable data'!W155</f>
        <v>0</v>
      </c>
    </row>
    <row r="156" spans="1:3" x14ac:dyDescent="0.15">
      <c r="A156" t="str">
        <f>'mastertable data'!U156</f>
        <v>Submitted abstract to virtual conference and attended virtual conference</v>
      </c>
      <c r="B156">
        <f>'mastertable data'!V156</f>
        <v>0</v>
      </c>
      <c r="C156">
        <f>'mastertable data'!W156</f>
        <v>0</v>
      </c>
    </row>
    <row r="157" spans="1:3" x14ac:dyDescent="0.15">
      <c r="A157">
        <f>'mastertable data'!U157</f>
        <v>0</v>
      </c>
      <c r="B157" t="str">
        <f>'mastertable data'!V157</f>
        <v>Number</v>
      </c>
      <c r="C157" t="str">
        <f>'mastertable data'!W157</f>
        <v>Percent</v>
      </c>
    </row>
    <row r="158" spans="1:3" x14ac:dyDescent="0.15">
      <c r="A158" t="str">
        <f>'mastertable data'!U158</f>
        <v>Male</v>
      </c>
      <c r="B158">
        <f>'mastertable data'!V158</f>
        <v>30</v>
      </c>
      <c r="C158">
        <f>'mastertable data'!W158</f>
        <v>0.56603773584905659</v>
      </c>
    </row>
    <row r="159" spans="1:3" x14ac:dyDescent="0.15">
      <c r="A159" t="str">
        <f>'mastertable data'!U159</f>
        <v>Female</v>
      </c>
      <c r="B159">
        <f>'mastertable data'!V159</f>
        <v>22</v>
      </c>
      <c r="C159">
        <f>'mastertable data'!W159</f>
        <v>0.41509433962264153</v>
      </c>
    </row>
    <row r="160" spans="1:3" x14ac:dyDescent="0.15">
      <c r="A160" t="str">
        <f>'mastertable data'!U160</f>
        <v>Unknown</v>
      </c>
      <c r="B160">
        <f>'mastertable data'!V160</f>
        <v>1</v>
      </c>
      <c r="C160">
        <f>'mastertable data'!W160</f>
        <v>1.8867924528301886E-2</v>
      </c>
    </row>
    <row r="161" spans="1:3" x14ac:dyDescent="0.15">
      <c r="A161" t="str">
        <f>'mastertable data'!U161</f>
        <v>Total</v>
      </c>
      <c r="B161">
        <f>'mastertable data'!V161</f>
        <v>53</v>
      </c>
      <c r="C161">
        <f>'mastertable data'!W161</f>
        <v>1</v>
      </c>
    </row>
    <row r="162" spans="1:3" x14ac:dyDescent="0.15">
      <c r="A162">
        <f>'mastertable data'!U162</f>
        <v>0</v>
      </c>
      <c r="B162">
        <f>'mastertable data'!V162</f>
        <v>0</v>
      </c>
      <c r="C162">
        <f>'mastertable data'!W162</f>
        <v>0</v>
      </c>
    </row>
    <row r="163" spans="1:3" x14ac:dyDescent="0.15">
      <c r="A163">
        <f>'mastertable data'!U163</f>
        <v>0</v>
      </c>
      <c r="B163" t="str">
        <f>'mastertable data'!V163</f>
        <v>Number</v>
      </c>
      <c r="C163" t="str">
        <f>'mastertable data'!W163</f>
        <v>Percent</v>
      </c>
    </row>
    <row r="164" spans="1:3" x14ac:dyDescent="0.15">
      <c r="A164" t="str">
        <f>'mastertable data'!U164</f>
        <v>Undergraduate Student</v>
      </c>
      <c r="B164">
        <f>'mastertable data'!V164</f>
        <v>2</v>
      </c>
      <c r="C164">
        <f>'mastertable data'!W164</f>
        <v>3.7735849056603772E-2</v>
      </c>
    </row>
    <row r="165" spans="1:3" x14ac:dyDescent="0.15">
      <c r="A165" t="str">
        <f>'mastertable data'!U165</f>
        <v>Graduate Student</v>
      </c>
      <c r="B165">
        <f>'mastertable data'!V165</f>
        <v>28</v>
      </c>
      <c r="C165">
        <f>'mastertable data'!W165</f>
        <v>0.52830188679245282</v>
      </c>
    </row>
    <row r="166" spans="1:3" x14ac:dyDescent="0.15">
      <c r="A166" t="str">
        <f>'mastertable data'!U166</f>
        <v>Professor</v>
      </c>
      <c r="B166">
        <f>'mastertable data'!V166</f>
        <v>4</v>
      </c>
      <c r="C166">
        <f>'mastertable data'!W166</f>
        <v>7.5471698113207544E-2</v>
      </c>
    </row>
    <row r="167" spans="1:3" x14ac:dyDescent="0.15">
      <c r="A167" t="str">
        <f>'mastertable data'!U167</f>
        <v>Postdoctoral Researcher</v>
      </c>
      <c r="B167">
        <f>'mastertable data'!V167</f>
        <v>7</v>
      </c>
      <c r="C167">
        <f>'mastertable data'!W167</f>
        <v>0.13207547169811321</v>
      </c>
    </row>
    <row r="168" spans="1:3" x14ac:dyDescent="0.15">
      <c r="A168" t="str">
        <f>'mastertable data'!U168</f>
        <v>Academia Scientist</v>
      </c>
      <c r="B168">
        <f>'mastertable data'!V168</f>
        <v>6</v>
      </c>
      <c r="C168">
        <f>'mastertable data'!W168</f>
        <v>0.11320754716981132</v>
      </c>
    </row>
    <row r="169" spans="1:3" x14ac:dyDescent="0.15">
      <c r="A169" t="str">
        <f>'mastertable data'!U169</f>
        <v>Industry</v>
      </c>
      <c r="B169">
        <f>'mastertable data'!V169</f>
        <v>6</v>
      </c>
      <c r="C169">
        <f>'mastertable data'!W169</f>
        <v>0.11320754716981132</v>
      </c>
    </row>
    <row r="170" spans="1:3" x14ac:dyDescent="0.15">
      <c r="A170" t="str">
        <f>'mastertable data'!U170</f>
        <v>Government Scientist</v>
      </c>
      <c r="B170">
        <f>'mastertable data'!V170</f>
        <v>0</v>
      </c>
      <c r="C170">
        <f>'mastertable data'!W170</f>
        <v>0</v>
      </c>
    </row>
    <row r="171" spans="1:3" x14ac:dyDescent="0.15">
      <c r="A171" t="str">
        <f>'mastertable data'!U171</f>
        <v>Unknown/Other</v>
      </c>
      <c r="B171">
        <f>'mastertable data'!V171</f>
        <v>0</v>
      </c>
      <c r="C171">
        <f>'mastertable data'!W171</f>
        <v>0</v>
      </c>
    </row>
    <row r="172" spans="1:3" x14ac:dyDescent="0.15">
      <c r="A172" t="str">
        <f>'mastertable data'!U172</f>
        <v>Total</v>
      </c>
      <c r="B172">
        <f>'mastertable data'!V172</f>
        <v>53</v>
      </c>
      <c r="C172">
        <f>'mastertable data'!W172</f>
        <v>0.99999999999999989</v>
      </c>
    </row>
    <row r="173" spans="1:3" x14ac:dyDescent="0.15">
      <c r="A173">
        <f>'mastertable data'!U173</f>
        <v>0</v>
      </c>
      <c r="B173">
        <f>'mastertable data'!V173</f>
        <v>0</v>
      </c>
      <c r="C173">
        <f>'mastertable data'!W173</f>
        <v>0</v>
      </c>
    </row>
    <row r="174" spans="1:3" x14ac:dyDescent="0.15">
      <c r="A174" t="str">
        <f>'mastertable data'!U174</f>
        <v># of registrants per institution</v>
      </c>
      <c r="B174">
        <f>'mastertable data'!V174</f>
        <v>1.7049180327868851</v>
      </c>
      <c r="C174">
        <f>'mastertable data'!W174</f>
        <v>0</v>
      </c>
    </row>
    <row r="175" spans="1:3" x14ac:dyDescent="0.15">
      <c r="A175">
        <f>'mastertable data'!U175</f>
        <v>0</v>
      </c>
      <c r="B175">
        <f>'mastertable data'!V175</f>
        <v>0</v>
      </c>
      <c r="C175">
        <f>'mastertable data'!W175</f>
        <v>0</v>
      </c>
    </row>
    <row r="176" spans="1:3" x14ac:dyDescent="0.15">
      <c r="A176">
        <f>'mastertable data'!U176</f>
        <v>0</v>
      </c>
      <c r="B176">
        <f>'mastertable data'!V176</f>
        <v>0</v>
      </c>
      <c r="C176">
        <f>'mastertable data'!W176</f>
        <v>0</v>
      </c>
    </row>
    <row r="177" spans="1:3" x14ac:dyDescent="0.15">
      <c r="A177">
        <f>'mastertable data'!U177</f>
        <v>0</v>
      </c>
      <c r="B177">
        <f>'mastertable data'!V177</f>
        <v>0</v>
      </c>
      <c r="C177">
        <f>'mastertable data'!W177</f>
        <v>0</v>
      </c>
    </row>
    <row r="178" spans="1:3" x14ac:dyDescent="0.15">
      <c r="A178">
        <f>'mastertable data'!U178</f>
        <v>0</v>
      </c>
      <c r="B178" t="str">
        <f>'mastertable data'!V178</f>
        <v>Number</v>
      </c>
      <c r="C178" t="str">
        <f>'mastertable data'!W178</f>
        <v>Percent</v>
      </c>
    </row>
    <row r="179" spans="1:3" x14ac:dyDescent="0.15">
      <c r="A179" t="str">
        <f>'mastertable data'!U179</f>
        <v>USA</v>
      </c>
      <c r="B179">
        <f>'mastertable data'!V179</f>
        <v>24</v>
      </c>
      <c r="C179">
        <f>'mastertable data'!W179</f>
        <v>0.45283018867924529</v>
      </c>
    </row>
    <row r="180" spans="1:3" x14ac:dyDescent="0.15">
      <c r="A180" t="str">
        <f>'mastertable data'!U180</f>
        <v>International</v>
      </c>
      <c r="B180">
        <f>'mastertable data'!V180</f>
        <v>29</v>
      </c>
      <c r="C180">
        <f>'mastertable data'!W180</f>
        <v>0.54716981132075471</v>
      </c>
    </row>
    <row r="181" spans="1:3" x14ac:dyDescent="0.15">
      <c r="A181" t="str">
        <f>'mastertable data'!U181</f>
        <v>Unknown</v>
      </c>
      <c r="B181">
        <f>'mastertable data'!V181</f>
        <v>0</v>
      </c>
      <c r="C181">
        <f>'mastertable data'!W181</f>
        <v>0</v>
      </c>
    </row>
    <row r="182" spans="1:3" x14ac:dyDescent="0.15">
      <c r="A182">
        <f>'mastertable data'!U182</f>
        <v>0</v>
      </c>
      <c r="B182">
        <f>'mastertable data'!V182</f>
        <v>0</v>
      </c>
      <c r="C182">
        <f>'mastertable data'!W182</f>
        <v>1</v>
      </c>
    </row>
    <row r="183" spans="1:3" x14ac:dyDescent="0.15">
      <c r="A183" t="str">
        <f>'mastertable data'!U183</f>
        <v>Other Americas</v>
      </c>
      <c r="B183">
        <f>'mastertable data'!V183</f>
        <v>2</v>
      </c>
      <c r="C183">
        <f>'mastertable data'!W183</f>
        <v>3.7735849056603772E-2</v>
      </c>
    </row>
    <row r="184" spans="1:3" x14ac:dyDescent="0.15">
      <c r="A184" t="str">
        <f>'mastertable data'!U184</f>
        <v>Asia</v>
      </c>
      <c r="B184">
        <f>'mastertable data'!V184</f>
        <v>3</v>
      </c>
      <c r="C184">
        <f>'mastertable data'!W184</f>
        <v>5.6603773584905662E-2</v>
      </c>
    </row>
    <row r="185" spans="1:3" x14ac:dyDescent="0.15">
      <c r="A185" t="str">
        <f>'mastertable data'!U185</f>
        <v>Europe</v>
      </c>
      <c r="B185">
        <f>'mastertable data'!V185</f>
        <v>17</v>
      </c>
      <c r="C185">
        <f>'mastertable data'!W185</f>
        <v>0.32075471698113206</v>
      </c>
    </row>
    <row r="186" spans="1:3" x14ac:dyDescent="0.15">
      <c r="A186" t="str">
        <f>'mastertable data'!U186</f>
        <v>Africa</v>
      </c>
      <c r="B186">
        <f>'mastertable data'!V186</f>
        <v>0</v>
      </c>
      <c r="C186">
        <f>'mastertable data'!W186</f>
        <v>0</v>
      </c>
    </row>
    <row r="187" spans="1:3" x14ac:dyDescent="0.15">
      <c r="A187" t="str">
        <f>'mastertable data'!U187</f>
        <v>Middle East</v>
      </c>
      <c r="B187">
        <f>'mastertable data'!V187</f>
        <v>7</v>
      </c>
      <c r="C187">
        <f>'mastertable data'!W187</f>
        <v>0.13207547169811321</v>
      </c>
    </row>
    <row r="188" spans="1:3" x14ac:dyDescent="0.15">
      <c r="A188" t="str">
        <f>'mastertable data'!U188</f>
        <v>Oceania</v>
      </c>
      <c r="B188">
        <f>'mastertable data'!V188</f>
        <v>0</v>
      </c>
      <c r="C188">
        <f>'mastertable data'!W188</f>
        <v>0</v>
      </c>
    </row>
    <row r="189" spans="1:3" x14ac:dyDescent="0.15">
      <c r="A189" t="str">
        <f>'mastertable data'!U189</f>
        <v>Total</v>
      </c>
      <c r="B189">
        <f>'mastertable data'!V189</f>
        <v>53</v>
      </c>
      <c r="C189">
        <f>'mastertable data'!W189</f>
        <v>1</v>
      </c>
    </row>
    <row r="190" spans="1:3" x14ac:dyDescent="0.15">
      <c r="A190">
        <f>'mastertable data'!U190</f>
        <v>0</v>
      </c>
      <c r="B190">
        <f>'mastertable data'!V190</f>
        <v>0</v>
      </c>
      <c r="C190">
        <f>'mastertable data'!W190</f>
        <v>0</v>
      </c>
    </row>
    <row r="191" spans="1:3" x14ac:dyDescent="0.15">
      <c r="A191">
        <f>'mastertable data'!U191</f>
        <v>0</v>
      </c>
      <c r="B191">
        <f>'mastertable data'!V191</f>
        <v>0</v>
      </c>
      <c r="C191">
        <f>'mastertable data'!W191</f>
        <v>0</v>
      </c>
    </row>
    <row r="192" spans="1:3" x14ac:dyDescent="0.15">
      <c r="A192" t="str">
        <f>'mastertable data'!U192</f>
        <v>US Institutions</v>
      </c>
      <c r="B192" t="str">
        <f>'mastertable data'!V192</f>
        <v>Number</v>
      </c>
      <c r="C192">
        <f>'mastertable data'!W192</f>
        <v>0</v>
      </c>
    </row>
    <row r="193" spans="1:3" x14ac:dyDescent="0.15">
      <c r="A193" t="str">
        <f>'mastertable data'!U193</f>
        <v>R1</v>
      </c>
      <c r="B193">
        <f>'mastertable data'!V193</f>
        <v>18</v>
      </c>
      <c r="C193">
        <f>'mastertable data'!W193</f>
        <v>0</v>
      </c>
    </row>
    <row r="194" spans="1:3" x14ac:dyDescent="0.15">
      <c r="A194" t="str">
        <f>'mastertable data'!U194</f>
        <v>R2</v>
      </c>
      <c r="B194">
        <f>'mastertable data'!V194</f>
        <v>2</v>
      </c>
      <c r="C194">
        <f>'mastertable data'!W194</f>
        <v>0</v>
      </c>
    </row>
    <row r="195" spans="1:3" x14ac:dyDescent="0.15">
      <c r="A195" t="str">
        <f>'mastertable data'!U195</f>
        <v>non R1, R2</v>
      </c>
      <c r="B195">
        <f>'mastertable data'!V195</f>
        <v>0</v>
      </c>
      <c r="C195">
        <f>'mastertable data'!W195</f>
        <v>0</v>
      </c>
    </row>
    <row r="196" spans="1:3" x14ac:dyDescent="0.15">
      <c r="A196" t="str">
        <f>'mastertable data'!U196</f>
        <v>PUI</v>
      </c>
      <c r="B196">
        <f>'mastertable data'!V196</f>
        <v>0</v>
      </c>
      <c r="C196">
        <f>'mastertable data'!W196</f>
        <v>0</v>
      </c>
    </row>
    <row r="197" spans="1:3" x14ac:dyDescent="0.15">
      <c r="A197" t="str">
        <f>'mastertable data'!U197</f>
        <v>Minority Serving</v>
      </c>
      <c r="B197">
        <f>'mastertable data'!V197</f>
        <v>0</v>
      </c>
      <c r="C197">
        <f>'mastertable data'!W197</f>
        <v>0</v>
      </c>
    </row>
    <row r="198" spans="1:3" x14ac:dyDescent="0.15">
      <c r="A198" t="str">
        <f>'mastertable data'!U198</f>
        <v>NI&gt;10</v>
      </c>
      <c r="B198">
        <f>'mastertable data'!V198</f>
        <v>11</v>
      </c>
      <c r="C198">
        <f>'mastertable data'!W198</f>
        <v>0</v>
      </c>
    </row>
    <row r="199" spans="1:3" x14ac:dyDescent="0.15">
      <c r="A199">
        <f>'mastertable data'!U199</f>
        <v>0</v>
      </c>
      <c r="B199">
        <f>'mastertable data'!V199</f>
        <v>0</v>
      </c>
      <c r="C199">
        <f>'mastertable data'!W199</f>
        <v>0</v>
      </c>
    </row>
    <row r="200" spans="1:3" x14ac:dyDescent="0.15">
      <c r="A200" t="str">
        <f>'mastertable data'!U200</f>
        <v>Submissions per registrant</v>
      </c>
      <c r="B200">
        <f>'mastertable data'!V200</f>
        <v>0.73584905660377353</v>
      </c>
      <c r="C200">
        <f>'mastertable data'!W200</f>
        <v>0</v>
      </c>
    </row>
    <row r="201" spans="1:3" x14ac:dyDescent="0.15">
      <c r="A201" t="str">
        <f>'mastertable data'!U201</f>
        <v>% of registrants who submitted an abstract</v>
      </c>
      <c r="B201">
        <f>'mastertable data'!V201</f>
        <v>0</v>
      </c>
      <c r="C201">
        <f>'mastertable data'!W201</f>
        <v>0</v>
      </c>
    </row>
    <row r="202" spans="1:3" x14ac:dyDescent="0.15">
      <c r="A202">
        <f>'mastertable data'!U202</f>
        <v>0</v>
      </c>
      <c r="B202">
        <f>'mastertable data'!V202</f>
        <v>0</v>
      </c>
      <c r="C202">
        <f>'mastertable data'!W202</f>
        <v>0</v>
      </c>
    </row>
    <row r="203" spans="1:3" x14ac:dyDescent="0.15">
      <c r="A203">
        <f>'mastertable data'!U203</f>
        <v>0</v>
      </c>
      <c r="B203">
        <f>'mastertable data'!V203</f>
        <v>0</v>
      </c>
      <c r="C203">
        <f>'mastertable data'!W203</f>
        <v>0</v>
      </c>
    </row>
    <row r="204" spans="1:3" x14ac:dyDescent="0.15">
      <c r="A204">
        <f>'mastertable data'!U204</f>
        <v>0</v>
      </c>
      <c r="B204">
        <f>'mastertable data'!V204</f>
        <v>0</v>
      </c>
      <c r="C204">
        <f>'mastertable data'!W204</f>
        <v>0</v>
      </c>
    </row>
    <row r="205" spans="1:3" x14ac:dyDescent="0.15">
      <c r="A205">
        <f>'mastertable data'!U205</f>
        <v>0</v>
      </c>
      <c r="B205">
        <f>'mastertable data'!V205</f>
        <v>0</v>
      </c>
      <c r="C205">
        <f>'mastertable data'!W205</f>
        <v>0</v>
      </c>
    </row>
    <row r="206" spans="1:3" x14ac:dyDescent="0.15">
      <c r="A206">
        <f>'mastertable data'!U206</f>
        <v>0</v>
      </c>
      <c r="B206">
        <f>'mastertable data'!V206</f>
        <v>0</v>
      </c>
      <c r="C206">
        <f>'mastertable data'!W206</f>
        <v>0</v>
      </c>
    </row>
    <row r="207" spans="1:3" x14ac:dyDescent="0.15">
      <c r="A207" t="str">
        <f>'mastertable data'!U207</f>
        <v>Didn’t submit abstract but attended virtual conference</v>
      </c>
      <c r="B207">
        <f>'mastertable data'!V207</f>
        <v>0</v>
      </c>
      <c r="C207">
        <f>'mastertable data'!W207</f>
        <v>0</v>
      </c>
    </row>
    <row r="208" spans="1:3" x14ac:dyDescent="0.15">
      <c r="A208">
        <f>'mastertable data'!U208</f>
        <v>0</v>
      </c>
      <c r="B208" t="str">
        <f>'mastertable data'!V208</f>
        <v>Number</v>
      </c>
      <c r="C208" t="str">
        <f>'mastertable data'!W208</f>
        <v>Percent</v>
      </c>
    </row>
    <row r="209" spans="1:3" x14ac:dyDescent="0.15">
      <c r="A209" t="str">
        <f>'mastertable data'!U209</f>
        <v>Male</v>
      </c>
      <c r="B209">
        <f>'mastertable data'!V209</f>
        <v>264</v>
      </c>
      <c r="C209">
        <f>'mastertable data'!W209</f>
        <v>0.64864864864864868</v>
      </c>
    </row>
    <row r="210" spans="1:3" x14ac:dyDescent="0.15">
      <c r="A210" t="str">
        <f>'mastertable data'!U210</f>
        <v>Female</v>
      </c>
      <c r="B210">
        <f>'mastertable data'!V210</f>
        <v>128</v>
      </c>
      <c r="C210">
        <f>'mastertable data'!W210</f>
        <v>0.31449631449631449</v>
      </c>
    </row>
    <row r="211" spans="1:3" x14ac:dyDescent="0.15">
      <c r="A211" t="str">
        <f>'mastertable data'!U211</f>
        <v>Unknown</v>
      </c>
      <c r="B211">
        <f>'mastertable data'!V211</f>
        <v>15</v>
      </c>
      <c r="C211">
        <f>'mastertable data'!W211</f>
        <v>3.6855036855036855E-2</v>
      </c>
    </row>
    <row r="212" spans="1:3" x14ac:dyDescent="0.15">
      <c r="A212" t="str">
        <f>'mastertable data'!U212</f>
        <v>Total</v>
      </c>
      <c r="B212">
        <f>'mastertable data'!V212</f>
        <v>407</v>
      </c>
      <c r="C212">
        <f>'mastertable data'!W212</f>
        <v>1</v>
      </c>
    </row>
    <row r="213" spans="1:3" x14ac:dyDescent="0.15">
      <c r="A213">
        <f>'mastertable data'!U213</f>
        <v>0</v>
      </c>
      <c r="B213">
        <f>'mastertable data'!V213</f>
        <v>0</v>
      </c>
      <c r="C213">
        <f>'mastertable data'!W213</f>
        <v>0</v>
      </c>
    </row>
    <row r="214" spans="1:3" x14ac:dyDescent="0.15">
      <c r="A214">
        <f>'mastertable data'!U214</f>
        <v>0</v>
      </c>
      <c r="B214" t="str">
        <f>'mastertable data'!V214</f>
        <v>Number</v>
      </c>
      <c r="C214" t="str">
        <f>'mastertable data'!W214</f>
        <v>Percent</v>
      </c>
    </row>
    <row r="215" spans="1:3" x14ac:dyDescent="0.15">
      <c r="A215" t="str">
        <f>'mastertable data'!U215</f>
        <v>Undergraduate Student</v>
      </c>
      <c r="B215">
        <f>'mastertable data'!V215</f>
        <v>16</v>
      </c>
      <c r="C215">
        <f>'mastertable data'!W215</f>
        <v>3.9312039312039311E-2</v>
      </c>
    </row>
    <row r="216" spans="1:3" x14ac:dyDescent="0.15">
      <c r="A216" t="str">
        <f>'mastertable data'!U216</f>
        <v>Graduate Student</v>
      </c>
      <c r="B216">
        <f>'mastertable data'!V216</f>
        <v>149</v>
      </c>
      <c r="C216">
        <f>'mastertable data'!W216</f>
        <v>0.36609336609336607</v>
      </c>
    </row>
    <row r="217" spans="1:3" x14ac:dyDescent="0.15">
      <c r="A217" t="str">
        <f>'mastertable data'!U217</f>
        <v>Professor</v>
      </c>
      <c r="B217">
        <f>'mastertable data'!V217</f>
        <v>53</v>
      </c>
      <c r="C217">
        <f>'mastertable data'!W217</f>
        <v>0.13022113022113022</v>
      </c>
    </row>
    <row r="218" spans="1:3" x14ac:dyDescent="0.15">
      <c r="A218" t="str">
        <f>'mastertable data'!U218</f>
        <v>Postdoctoral Researcher</v>
      </c>
      <c r="B218">
        <f>'mastertable data'!V218</f>
        <v>29</v>
      </c>
      <c r="C218">
        <f>'mastertable data'!W218</f>
        <v>7.125307125307126E-2</v>
      </c>
    </row>
    <row r="219" spans="1:3" x14ac:dyDescent="0.15">
      <c r="A219" t="str">
        <f>'mastertable data'!U219</f>
        <v>Academia Scientist</v>
      </c>
      <c r="B219">
        <f>'mastertable data'!V219</f>
        <v>19</v>
      </c>
      <c r="C219">
        <f>'mastertable data'!W219</f>
        <v>4.6683046683046681E-2</v>
      </c>
    </row>
    <row r="220" spans="1:3" x14ac:dyDescent="0.15">
      <c r="A220" t="str">
        <f>'mastertable data'!U220</f>
        <v>Industry</v>
      </c>
      <c r="B220">
        <f>'mastertable data'!V220</f>
        <v>119</v>
      </c>
      <c r="C220">
        <f>'mastertable data'!W220</f>
        <v>0.29238329238329236</v>
      </c>
    </row>
    <row r="221" spans="1:3" x14ac:dyDescent="0.15">
      <c r="A221" t="str">
        <f>'mastertable data'!U221</f>
        <v>Government Scientist</v>
      </c>
      <c r="B221">
        <f>'mastertable data'!V221</f>
        <v>13</v>
      </c>
      <c r="C221">
        <f>'mastertable data'!W221</f>
        <v>3.1941031941031942E-2</v>
      </c>
    </row>
    <row r="222" spans="1:3" x14ac:dyDescent="0.15">
      <c r="A222" t="str">
        <f>'mastertable data'!U222</f>
        <v>Unknown/Other</v>
      </c>
      <c r="B222">
        <f>'mastertable data'!V222</f>
        <v>9</v>
      </c>
      <c r="C222">
        <f>'mastertable data'!W222</f>
        <v>2.2113022113022112E-2</v>
      </c>
    </row>
    <row r="223" spans="1:3" x14ac:dyDescent="0.15">
      <c r="A223" t="str">
        <f>'mastertable data'!U223</f>
        <v>Total</v>
      </c>
      <c r="B223">
        <f>'mastertable data'!V223</f>
        <v>407</v>
      </c>
      <c r="C223">
        <f>'mastertable data'!W223</f>
        <v>0.99999999999999989</v>
      </c>
    </row>
    <row r="224" spans="1:3" x14ac:dyDescent="0.15">
      <c r="A224">
        <f>'mastertable data'!U224</f>
        <v>0</v>
      </c>
      <c r="B224">
        <f>'mastertable data'!V224</f>
        <v>0</v>
      </c>
      <c r="C224">
        <f>'mastertable data'!W224</f>
        <v>0</v>
      </c>
    </row>
    <row r="225" spans="1:3" x14ac:dyDescent="0.15">
      <c r="A225" t="str">
        <f>'mastertable data'!U225</f>
        <v># of registrants per institution</v>
      </c>
      <c r="B225">
        <f>'mastertable data'!V225</f>
        <v>1.6507936507936496</v>
      </c>
      <c r="C225">
        <f>'mastertable data'!W225</f>
        <v>0</v>
      </c>
    </row>
    <row r="226" spans="1:3" x14ac:dyDescent="0.15">
      <c r="A226">
        <f>'mastertable data'!U226</f>
        <v>0</v>
      </c>
      <c r="B226">
        <f>'mastertable data'!V226</f>
        <v>0</v>
      </c>
      <c r="C226">
        <f>'mastertable data'!W226</f>
        <v>0</v>
      </c>
    </row>
    <row r="227" spans="1:3" x14ac:dyDescent="0.15">
      <c r="A227">
        <f>'mastertable data'!U227</f>
        <v>0</v>
      </c>
      <c r="B227">
        <f>'mastertable data'!V227</f>
        <v>0</v>
      </c>
      <c r="C227">
        <f>'mastertable data'!W227</f>
        <v>0</v>
      </c>
    </row>
    <row r="228" spans="1:3" x14ac:dyDescent="0.15">
      <c r="A228">
        <f>'mastertable data'!U228</f>
        <v>0</v>
      </c>
      <c r="B228">
        <f>'mastertable data'!V228</f>
        <v>0</v>
      </c>
      <c r="C228">
        <f>'mastertable data'!W228</f>
        <v>0</v>
      </c>
    </row>
    <row r="229" spans="1:3" x14ac:dyDescent="0.15">
      <c r="A229">
        <f>'mastertable data'!U229</f>
        <v>0</v>
      </c>
      <c r="B229" t="str">
        <f>'mastertable data'!V229</f>
        <v>Number</v>
      </c>
      <c r="C229" t="str">
        <f>'mastertable data'!W229</f>
        <v>Percent</v>
      </c>
    </row>
    <row r="230" spans="1:3" x14ac:dyDescent="0.15">
      <c r="A230" t="str">
        <f>'mastertable data'!U230</f>
        <v>USA</v>
      </c>
      <c r="B230">
        <f>'mastertable data'!V230</f>
        <v>335</v>
      </c>
      <c r="C230">
        <f>'mastertable data'!W230</f>
        <v>0.82309582309582308</v>
      </c>
    </row>
    <row r="231" spans="1:3" x14ac:dyDescent="0.15">
      <c r="A231" t="str">
        <f>'mastertable data'!U231</f>
        <v>International</v>
      </c>
      <c r="B231">
        <f>'mastertable data'!V231</f>
        <v>72</v>
      </c>
      <c r="C231">
        <f>'mastertable data'!W231</f>
        <v>0.1769041769041769</v>
      </c>
    </row>
    <row r="232" spans="1:3" x14ac:dyDescent="0.15">
      <c r="A232" t="str">
        <f>'mastertable data'!U232</f>
        <v>Unknown</v>
      </c>
      <c r="B232">
        <f>'mastertable data'!V232</f>
        <v>0</v>
      </c>
      <c r="C232">
        <f>'mastertable data'!W232</f>
        <v>0</v>
      </c>
    </row>
    <row r="233" spans="1:3" x14ac:dyDescent="0.15">
      <c r="A233">
        <f>'mastertable data'!U233</f>
        <v>0</v>
      </c>
      <c r="B233">
        <f>'mastertable data'!V233</f>
        <v>0</v>
      </c>
      <c r="C233">
        <f>'mastertable data'!W233</f>
        <v>1</v>
      </c>
    </row>
    <row r="234" spans="1:3" x14ac:dyDescent="0.15">
      <c r="A234" t="str">
        <f>'mastertable data'!U234</f>
        <v>Other Americas</v>
      </c>
      <c r="B234">
        <f>'mastertable data'!V234</f>
        <v>13</v>
      </c>
      <c r="C234">
        <f>'mastertable data'!W234</f>
        <v>3.1941031941031942E-2</v>
      </c>
    </row>
    <row r="235" spans="1:3" x14ac:dyDescent="0.15">
      <c r="A235" t="str">
        <f>'mastertable data'!U235</f>
        <v>Asia</v>
      </c>
      <c r="B235">
        <f>'mastertable data'!V235</f>
        <v>8</v>
      </c>
      <c r="C235">
        <f>'mastertable data'!W235</f>
        <v>1.9656019656019656E-2</v>
      </c>
    </row>
    <row r="236" spans="1:3" x14ac:dyDescent="0.15">
      <c r="A236" t="str">
        <f>'mastertable data'!U236</f>
        <v>Europe</v>
      </c>
      <c r="B236">
        <f>'mastertable data'!V236</f>
        <v>28</v>
      </c>
      <c r="C236">
        <f>'mastertable data'!W236</f>
        <v>6.8796068796068796E-2</v>
      </c>
    </row>
    <row r="237" spans="1:3" x14ac:dyDescent="0.15">
      <c r="A237" t="str">
        <f>'mastertable data'!U237</f>
        <v>Africa</v>
      </c>
      <c r="B237">
        <f>'mastertable data'!V237</f>
        <v>0</v>
      </c>
      <c r="C237">
        <f>'mastertable data'!W237</f>
        <v>0</v>
      </c>
    </row>
    <row r="238" spans="1:3" x14ac:dyDescent="0.15">
      <c r="A238" t="str">
        <f>'mastertable data'!U238</f>
        <v>Middle East</v>
      </c>
      <c r="B238">
        <f>'mastertable data'!V238</f>
        <v>19</v>
      </c>
      <c r="C238">
        <f>'mastertable data'!W238</f>
        <v>4.6683046683046681E-2</v>
      </c>
    </row>
    <row r="239" spans="1:3" x14ac:dyDescent="0.15">
      <c r="A239" t="str">
        <f>'mastertable data'!U239</f>
        <v>Oceania</v>
      </c>
      <c r="B239">
        <f>'mastertable data'!V239</f>
        <v>4</v>
      </c>
      <c r="C239">
        <f>'mastertable data'!W239</f>
        <v>9.8280098280098278E-3</v>
      </c>
    </row>
    <row r="240" spans="1:3" x14ac:dyDescent="0.15">
      <c r="A240" t="str">
        <f>'mastertable data'!U240</f>
        <v>Total</v>
      </c>
      <c r="B240">
        <f>'mastertable data'!V240</f>
        <v>407</v>
      </c>
      <c r="C240">
        <f>'mastertable data'!W240</f>
        <v>1</v>
      </c>
    </row>
    <row r="241" spans="1:3" x14ac:dyDescent="0.15">
      <c r="A241">
        <f>'mastertable data'!U241</f>
        <v>0</v>
      </c>
      <c r="B241">
        <f>'mastertable data'!V241</f>
        <v>0</v>
      </c>
      <c r="C241">
        <f>'mastertable data'!W241</f>
        <v>0</v>
      </c>
    </row>
    <row r="242" spans="1:3" x14ac:dyDescent="0.15">
      <c r="A242">
        <f>'mastertable data'!U242</f>
        <v>0</v>
      </c>
      <c r="B242">
        <f>'mastertable data'!V242</f>
        <v>0</v>
      </c>
      <c r="C242">
        <f>'mastertable data'!W242</f>
        <v>0</v>
      </c>
    </row>
    <row r="243" spans="1:3" x14ac:dyDescent="0.15">
      <c r="A243" t="str">
        <f>'mastertable data'!U243</f>
        <v>US Institutions</v>
      </c>
      <c r="B243" t="str">
        <f>'mastertable data'!V243</f>
        <v>Number</v>
      </c>
      <c r="C243">
        <f>'mastertable data'!W243</f>
        <v>0</v>
      </c>
    </row>
    <row r="244" spans="1:3" x14ac:dyDescent="0.15">
      <c r="A244" t="str">
        <f>'mastertable data'!U244</f>
        <v>R1</v>
      </c>
      <c r="B244">
        <f>'mastertable data'!V244</f>
        <v>180</v>
      </c>
      <c r="C244">
        <f>'mastertable data'!W244</f>
        <v>0</v>
      </c>
    </row>
    <row r="245" spans="1:3" x14ac:dyDescent="0.15">
      <c r="A245" t="str">
        <f>'mastertable data'!U245</f>
        <v>R2</v>
      </c>
      <c r="B245">
        <f>'mastertable data'!V245</f>
        <v>23</v>
      </c>
      <c r="C245">
        <f>'mastertable data'!W245</f>
        <v>0</v>
      </c>
    </row>
    <row r="246" spans="1:3" x14ac:dyDescent="0.15">
      <c r="A246" t="str">
        <f>'mastertable data'!U246</f>
        <v>non R1, R2</v>
      </c>
      <c r="B246">
        <f>'mastertable data'!V246</f>
        <v>6</v>
      </c>
      <c r="C246">
        <f>'mastertable data'!W246</f>
        <v>0</v>
      </c>
    </row>
    <row r="247" spans="1:3" x14ac:dyDescent="0.15">
      <c r="A247" t="str">
        <f>'mastertable data'!U247</f>
        <v>PUI</v>
      </c>
      <c r="B247">
        <f>'mastertable data'!V247</f>
        <v>7</v>
      </c>
      <c r="C247">
        <f>'mastertable data'!W247</f>
        <v>0</v>
      </c>
    </row>
    <row r="248" spans="1:3" x14ac:dyDescent="0.15">
      <c r="A248" t="str">
        <f>'mastertable data'!U248</f>
        <v>Minority Serving</v>
      </c>
      <c r="B248">
        <f>'mastertable data'!V248</f>
        <v>1</v>
      </c>
      <c r="C248">
        <f>'mastertable data'!W248</f>
        <v>0</v>
      </c>
    </row>
    <row r="249" spans="1:3" x14ac:dyDescent="0.15">
      <c r="A249" t="str">
        <f>'mastertable data'!U249</f>
        <v>NI&gt;10</v>
      </c>
      <c r="B249">
        <f>'mastertable data'!V249</f>
        <v>38</v>
      </c>
      <c r="C249">
        <f>'mastertable data'!W249</f>
        <v>0</v>
      </c>
    </row>
    <row r="250" spans="1:3" x14ac:dyDescent="0.15">
      <c r="A250">
        <f>'mastertable data'!U250</f>
        <v>0</v>
      </c>
      <c r="B250">
        <f>'mastertable data'!V250</f>
        <v>0</v>
      </c>
      <c r="C250">
        <f>'mastertable data'!W250</f>
        <v>0</v>
      </c>
    </row>
    <row r="251" spans="1:3" x14ac:dyDescent="0.15">
      <c r="A251" t="str">
        <f>'mastertable data'!U251</f>
        <v>Submissions per registrant</v>
      </c>
      <c r="B251">
        <f>'mastertable data'!V251</f>
        <v>0</v>
      </c>
      <c r="C251">
        <f>'mastertable data'!W251</f>
        <v>0</v>
      </c>
    </row>
    <row r="252" spans="1:3" x14ac:dyDescent="0.15">
      <c r="A252" t="str">
        <f>'mastertable data'!U252</f>
        <v>% of registrants who submitted an abstract</v>
      </c>
      <c r="B252">
        <f>'mastertable data'!V252</f>
        <v>0</v>
      </c>
      <c r="C252">
        <f>'mastertable data'!W252</f>
        <v>0</v>
      </c>
    </row>
    <row r="253" spans="1:3" x14ac:dyDescent="0.15">
      <c r="A253">
        <f>'mastertable data'!U253</f>
        <v>0</v>
      </c>
      <c r="B253">
        <f>'mastertable data'!V253</f>
        <v>0</v>
      </c>
      <c r="C253">
        <f>'mastertable data'!W253</f>
        <v>0</v>
      </c>
    </row>
    <row r="254" spans="1:3" x14ac:dyDescent="0.15">
      <c r="A254">
        <f>'mastertable data'!U254</f>
        <v>0</v>
      </c>
      <c r="B254">
        <f>'mastertable data'!V254</f>
        <v>0</v>
      </c>
      <c r="C254">
        <f>'mastertable data'!W254</f>
        <v>0</v>
      </c>
    </row>
    <row r="255" spans="1:3" x14ac:dyDescent="0.15">
      <c r="A255">
        <f>'mastertable data'!U255</f>
        <v>0</v>
      </c>
      <c r="B255">
        <f>'mastertable data'!V255</f>
        <v>0</v>
      </c>
      <c r="C255">
        <f>'mastertable data'!W255</f>
        <v>0</v>
      </c>
    </row>
    <row r="256" spans="1:3" x14ac:dyDescent="0.15">
      <c r="A256">
        <f>'mastertable data'!U256</f>
        <v>0</v>
      </c>
      <c r="B256">
        <f>'mastertable data'!V256</f>
        <v>0</v>
      </c>
      <c r="C256">
        <f>'mastertable data'!W256</f>
        <v>0</v>
      </c>
    </row>
    <row r="257" spans="1:3" x14ac:dyDescent="0.15">
      <c r="A257">
        <f>'mastertable data'!U257</f>
        <v>0</v>
      </c>
      <c r="B257">
        <f>'mastertable data'!V257</f>
        <v>0</v>
      </c>
      <c r="C257">
        <f>'mastertable data'!W257</f>
        <v>0</v>
      </c>
    </row>
    <row r="258" spans="1:3" x14ac:dyDescent="0.15">
      <c r="A258" t="str">
        <f>'mastertable data'!U258</f>
        <v>2020 All People</v>
      </c>
      <c r="B258">
        <f>'mastertable data'!V258</f>
        <v>0</v>
      </c>
      <c r="C258">
        <f>'mastertable data'!W258</f>
        <v>0</v>
      </c>
    </row>
    <row r="259" spans="1:3" x14ac:dyDescent="0.15">
      <c r="A259">
        <f>'mastertable data'!U259</f>
        <v>0</v>
      </c>
      <c r="B259" t="str">
        <f>'mastertable data'!V259</f>
        <v>Number</v>
      </c>
      <c r="C259" t="str">
        <f>'mastertable data'!W259</f>
        <v>Percent</v>
      </c>
    </row>
    <row r="260" spans="1:3" x14ac:dyDescent="0.15">
      <c r="A260" t="str">
        <f>'mastertable data'!U260</f>
        <v>Male</v>
      </c>
      <c r="B260">
        <f>'mastertable data'!V260</f>
        <v>492</v>
      </c>
      <c r="C260">
        <f>'mastertable data'!W260</f>
        <v>0.66666666666666663</v>
      </c>
    </row>
    <row r="261" spans="1:3" x14ac:dyDescent="0.15">
      <c r="A261" t="str">
        <f>'mastertable data'!U261</f>
        <v>Female</v>
      </c>
      <c r="B261">
        <f>'mastertable data'!V261</f>
        <v>221</v>
      </c>
      <c r="C261">
        <f>'mastertable data'!W261</f>
        <v>0.29945799457994582</v>
      </c>
    </row>
    <row r="262" spans="1:3" x14ac:dyDescent="0.15">
      <c r="A262" t="str">
        <f>'mastertable data'!U262</f>
        <v>Unknown</v>
      </c>
      <c r="B262">
        <f>'mastertable data'!V262</f>
        <v>25</v>
      </c>
      <c r="C262">
        <f>'mastertable data'!W262</f>
        <v>3.3875338753387531E-2</v>
      </c>
    </row>
    <row r="263" spans="1:3" x14ac:dyDescent="0.15">
      <c r="A263" t="str">
        <f>'mastertable data'!U263</f>
        <v>Total</v>
      </c>
      <c r="B263">
        <f>'mastertable data'!V263</f>
        <v>738</v>
      </c>
      <c r="C263">
        <f>'mastertable data'!W263</f>
        <v>1</v>
      </c>
    </row>
    <row r="264" spans="1:3" x14ac:dyDescent="0.15">
      <c r="A264">
        <f>'mastertable data'!U264</f>
        <v>0</v>
      </c>
      <c r="B264">
        <f>'mastertable data'!V264</f>
        <v>0</v>
      </c>
      <c r="C264">
        <f>'mastertable data'!W264</f>
        <v>0</v>
      </c>
    </row>
    <row r="265" spans="1:3" x14ac:dyDescent="0.15">
      <c r="A265">
        <f>'mastertable data'!U265</f>
        <v>0</v>
      </c>
      <c r="B265" t="str">
        <f>'mastertable data'!V265</f>
        <v>Number</v>
      </c>
      <c r="C265" t="str">
        <f>'mastertable data'!W265</f>
        <v>Percent</v>
      </c>
    </row>
    <row r="266" spans="1:3" x14ac:dyDescent="0.15">
      <c r="A266" t="str">
        <f>'mastertable data'!U266</f>
        <v>Undergraduate Student</v>
      </c>
      <c r="B266">
        <f>'mastertable data'!V266</f>
        <v>21</v>
      </c>
      <c r="C266">
        <f>'mastertable data'!W266</f>
        <v>2.8455284552845527E-2</v>
      </c>
    </row>
    <row r="267" spans="1:3" x14ac:dyDescent="0.15">
      <c r="A267" t="str">
        <f>'mastertable data'!U267</f>
        <v>Graduate Student</v>
      </c>
      <c r="B267">
        <f>'mastertable data'!V267</f>
        <v>299</v>
      </c>
      <c r="C267">
        <f>'mastertable data'!W267</f>
        <v>0.40514905149051489</v>
      </c>
    </row>
    <row r="268" spans="1:3" x14ac:dyDescent="0.15">
      <c r="A268" t="str">
        <f>'mastertable data'!U268</f>
        <v>Professor</v>
      </c>
      <c r="B268">
        <f>'mastertable data'!V268</f>
        <v>126</v>
      </c>
      <c r="C268">
        <f>'mastertable data'!W268</f>
        <v>0.17073170731707318</v>
      </c>
    </row>
    <row r="269" spans="1:3" x14ac:dyDescent="0.15">
      <c r="A269" t="str">
        <f>'mastertable data'!U269</f>
        <v>Postdoctoral Researcher</v>
      </c>
      <c r="B269">
        <f>'mastertable data'!V269</f>
        <v>59</v>
      </c>
      <c r="C269">
        <f>'mastertable data'!W269</f>
        <v>7.9945799457994585E-2</v>
      </c>
    </row>
    <row r="270" spans="1:3" x14ac:dyDescent="0.15">
      <c r="A270" t="str">
        <f>'mastertable data'!U270</f>
        <v>Academia Scientist</v>
      </c>
      <c r="B270">
        <f>'mastertable data'!V270</f>
        <v>35</v>
      </c>
      <c r="C270">
        <f>'mastertable data'!W270</f>
        <v>4.7425474254742549E-2</v>
      </c>
    </row>
    <row r="271" spans="1:3" x14ac:dyDescent="0.15">
      <c r="A271" t="str">
        <f>'mastertable data'!U271</f>
        <v>Industry</v>
      </c>
      <c r="B271">
        <f>'mastertable data'!V271</f>
        <v>143</v>
      </c>
      <c r="C271">
        <f>'mastertable data'!W271</f>
        <v>0.19376693766937669</v>
      </c>
    </row>
    <row r="272" spans="1:3" x14ac:dyDescent="0.15">
      <c r="A272" t="str">
        <f>'mastertable data'!U272</f>
        <v>Government Scientist</v>
      </c>
      <c r="B272">
        <f>'mastertable data'!V272</f>
        <v>23</v>
      </c>
      <c r="C272">
        <f>'mastertable data'!W272</f>
        <v>3.1165311653116531E-2</v>
      </c>
    </row>
    <row r="273" spans="1:3" x14ac:dyDescent="0.15">
      <c r="A273" t="str">
        <f>'mastertable data'!U273</f>
        <v>Unknown/Other</v>
      </c>
      <c r="B273">
        <f>'mastertable data'!V273</f>
        <v>32</v>
      </c>
      <c r="C273">
        <f>'mastertable data'!W273</f>
        <v>4.3360433604336043E-2</v>
      </c>
    </row>
    <row r="274" spans="1:3" x14ac:dyDescent="0.15">
      <c r="A274" t="str">
        <f>'mastertable data'!U274</f>
        <v>Total</v>
      </c>
      <c r="B274">
        <f>'mastertable data'!V274</f>
        <v>738</v>
      </c>
      <c r="C274">
        <f>'mastertable data'!W274</f>
        <v>1</v>
      </c>
    </row>
    <row r="275" spans="1:3" x14ac:dyDescent="0.15">
      <c r="A275">
        <f>'mastertable data'!U275</f>
        <v>0</v>
      </c>
      <c r="B275">
        <f>'mastertable data'!V275</f>
        <v>0</v>
      </c>
      <c r="C275">
        <f>'mastertable data'!W275</f>
        <v>0</v>
      </c>
    </row>
    <row r="276" spans="1:3" x14ac:dyDescent="0.15">
      <c r="A276" t="str">
        <f>'mastertable data'!U276</f>
        <v># of registrants per institution</v>
      </c>
      <c r="B276">
        <f>'mastertable data'!V276</f>
        <v>1.5606060606060599</v>
      </c>
      <c r="C276">
        <f>'mastertable data'!W276</f>
        <v>0</v>
      </c>
    </row>
    <row r="277" spans="1:3" x14ac:dyDescent="0.15">
      <c r="A277">
        <f>'mastertable data'!U277</f>
        <v>0</v>
      </c>
      <c r="B277">
        <f>'mastertable data'!V277</f>
        <v>0</v>
      </c>
      <c r="C277">
        <f>'mastertable data'!W277</f>
        <v>0</v>
      </c>
    </row>
    <row r="278" spans="1:3" x14ac:dyDescent="0.15">
      <c r="A278">
        <f>'mastertable data'!U278</f>
        <v>0</v>
      </c>
      <c r="B278">
        <f>'mastertable data'!V278</f>
        <v>0</v>
      </c>
      <c r="C278">
        <f>'mastertable data'!W278</f>
        <v>0</v>
      </c>
    </row>
    <row r="279" spans="1:3" x14ac:dyDescent="0.15">
      <c r="A279">
        <f>'mastertable data'!U279</f>
        <v>0</v>
      </c>
      <c r="B279">
        <f>'mastertable data'!V279</f>
        <v>0</v>
      </c>
      <c r="C279">
        <f>'mastertable data'!W279</f>
        <v>0</v>
      </c>
    </row>
    <row r="280" spans="1:3" x14ac:dyDescent="0.15">
      <c r="A280">
        <f>'mastertable data'!U280</f>
        <v>0</v>
      </c>
      <c r="B280" t="str">
        <f>'mastertable data'!V280</f>
        <v>Number</v>
      </c>
      <c r="C280" t="str">
        <f>'mastertable data'!W280</f>
        <v>Percent</v>
      </c>
    </row>
    <row r="281" spans="1:3" x14ac:dyDescent="0.15">
      <c r="A281" t="str">
        <f>'mastertable data'!U281</f>
        <v>USA</v>
      </c>
      <c r="B281">
        <f>'mastertable data'!V281</f>
        <v>558</v>
      </c>
      <c r="C281">
        <f>'mastertable data'!W281</f>
        <v>0.75609756097560976</v>
      </c>
    </row>
    <row r="282" spans="1:3" x14ac:dyDescent="0.15">
      <c r="A282" t="str">
        <f>'mastertable data'!U282</f>
        <v>International</v>
      </c>
      <c r="B282">
        <f>'mastertable data'!V282</f>
        <v>180</v>
      </c>
      <c r="C282">
        <f>'mastertable data'!W282</f>
        <v>0.24390243902439024</v>
      </c>
    </row>
    <row r="283" spans="1:3" x14ac:dyDescent="0.15">
      <c r="A283" t="str">
        <f>'mastertable data'!U283</f>
        <v>Unknown</v>
      </c>
      <c r="B283">
        <f>'mastertable data'!V283</f>
        <v>0</v>
      </c>
      <c r="C283">
        <f>'mastertable data'!W283</f>
        <v>0</v>
      </c>
    </row>
    <row r="284" spans="1:3" x14ac:dyDescent="0.15">
      <c r="A284">
        <f>'mastertable data'!U284</f>
        <v>0</v>
      </c>
      <c r="B284">
        <f>'mastertable data'!V284</f>
        <v>0</v>
      </c>
      <c r="C284">
        <f>'mastertable data'!W284</f>
        <v>1</v>
      </c>
    </row>
    <row r="285" spans="1:3" x14ac:dyDescent="0.15">
      <c r="A285" t="str">
        <f>'mastertable data'!U285</f>
        <v>Other Americas</v>
      </c>
      <c r="B285">
        <f>'mastertable data'!V285</f>
        <v>27</v>
      </c>
      <c r="C285">
        <f>'mastertable data'!W285</f>
        <v>3.6585365853658534E-2</v>
      </c>
    </row>
    <row r="286" spans="1:3" x14ac:dyDescent="0.15">
      <c r="A286" t="str">
        <f>'mastertable data'!U286</f>
        <v>Asia</v>
      </c>
      <c r="B286">
        <f>'mastertable data'!V286</f>
        <v>32</v>
      </c>
      <c r="C286">
        <f>'mastertable data'!W286</f>
        <v>4.3360433604336043E-2</v>
      </c>
    </row>
    <row r="287" spans="1:3" x14ac:dyDescent="0.15">
      <c r="A287" t="str">
        <f>'mastertable data'!U287</f>
        <v>Europe</v>
      </c>
      <c r="B287">
        <f>'mastertable data'!V287</f>
        <v>69</v>
      </c>
      <c r="C287">
        <f>'mastertable data'!W287</f>
        <v>9.3495934959349589E-2</v>
      </c>
    </row>
    <row r="288" spans="1:3" x14ac:dyDescent="0.15">
      <c r="A288" t="str">
        <f>'mastertable data'!U288</f>
        <v>Africa</v>
      </c>
      <c r="B288">
        <f>'mastertable data'!V288</f>
        <v>1</v>
      </c>
      <c r="C288">
        <f>'mastertable data'!W288</f>
        <v>1.3550135501355014E-3</v>
      </c>
    </row>
    <row r="289" spans="1:3" x14ac:dyDescent="0.15">
      <c r="A289" t="str">
        <f>'mastertable data'!U289</f>
        <v>Middle East</v>
      </c>
      <c r="B289">
        <f>'mastertable data'!V289</f>
        <v>47</v>
      </c>
      <c r="C289">
        <f>'mastertable data'!W289</f>
        <v>6.3685636856368563E-2</v>
      </c>
    </row>
    <row r="290" spans="1:3" x14ac:dyDescent="0.15">
      <c r="A290" t="str">
        <f>'mastertable data'!U290</f>
        <v>Oceania</v>
      </c>
      <c r="B290">
        <f>'mastertable data'!V290</f>
        <v>4</v>
      </c>
      <c r="C290">
        <f>'mastertable data'!W290</f>
        <v>5.4200542005420054E-3</v>
      </c>
    </row>
    <row r="291" spans="1:3" x14ac:dyDescent="0.15">
      <c r="A291" t="str">
        <f>'mastertable data'!U291</f>
        <v>Total</v>
      </c>
      <c r="B291">
        <f>'mastertable data'!V291</f>
        <v>738</v>
      </c>
      <c r="C291">
        <f>'mastertable data'!W291</f>
        <v>1</v>
      </c>
    </row>
    <row r="292" spans="1:3" x14ac:dyDescent="0.15">
      <c r="A292">
        <f>'mastertable data'!U292</f>
        <v>0</v>
      </c>
      <c r="B292">
        <f>'mastertable data'!V292</f>
        <v>0</v>
      </c>
      <c r="C292">
        <f>'mastertable data'!W292</f>
        <v>0</v>
      </c>
    </row>
    <row r="293" spans="1:3" x14ac:dyDescent="0.15">
      <c r="A293">
        <f>'mastertable data'!U293</f>
        <v>0</v>
      </c>
      <c r="B293">
        <f>'mastertable data'!V293</f>
        <v>0</v>
      </c>
      <c r="C293">
        <f>'mastertable data'!W293</f>
        <v>0</v>
      </c>
    </row>
    <row r="294" spans="1:3" x14ac:dyDescent="0.15">
      <c r="A294" t="str">
        <f>'mastertable data'!U294</f>
        <v>US Institutions</v>
      </c>
      <c r="B294" t="str">
        <f>'mastertable data'!V294</f>
        <v>Number</v>
      </c>
      <c r="C294">
        <f>'mastertable data'!W294</f>
        <v>0</v>
      </c>
    </row>
    <row r="295" spans="1:3" x14ac:dyDescent="0.15">
      <c r="A295" t="str">
        <f>'mastertable data'!U295</f>
        <v>R1</v>
      </c>
      <c r="B295">
        <f>'mastertable data'!V295</f>
        <v>357</v>
      </c>
      <c r="C295">
        <f>'mastertable data'!W295</f>
        <v>0</v>
      </c>
    </row>
    <row r="296" spans="1:3" x14ac:dyDescent="0.15">
      <c r="A296" t="str">
        <f>'mastertable data'!U296</f>
        <v>R2</v>
      </c>
      <c r="B296">
        <f>'mastertable data'!V296</f>
        <v>40</v>
      </c>
      <c r="C296">
        <f>'mastertable data'!W296</f>
        <v>0</v>
      </c>
    </row>
    <row r="297" spans="1:3" x14ac:dyDescent="0.15">
      <c r="A297" t="str">
        <f>'mastertable data'!U297</f>
        <v>non R1, R2</v>
      </c>
      <c r="B297">
        <f>'mastertable data'!V297</f>
        <v>7</v>
      </c>
      <c r="C297">
        <f>'mastertable data'!W297</f>
        <v>0</v>
      </c>
    </row>
    <row r="298" spans="1:3" x14ac:dyDescent="0.15">
      <c r="A298" t="str">
        <f>'mastertable data'!U298</f>
        <v>PUI</v>
      </c>
      <c r="B298">
        <f>'mastertable data'!V298</f>
        <v>10</v>
      </c>
      <c r="C298">
        <f>'mastertable data'!W298</f>
        <v>0</v>
      </c>
    </row>
    <row r="299" spans="1:3" x14ac:dyDescent="0.15">
      <c r="A299" t="str">
        <f>'mastertable data'!U299</f>
        <v>Minority Serving</v>
      </c>
      <c r="B299">
        <f>'mastertable data'!V299</f>
        <v>2</v>
      </c>
      <c r="C299">
        <f>'mastertable data'!W299</f>
        <v>0</v>
      </c>
    </row>
    <row r="300" spans="1:3" x14ac:dyDescent="0.15">
      <c r="A300" t="str">
        <f>'mastertable data'!U300</f>
        <v>NI&gt;10</v>
      </c>
      <c r="B300">
        <f>'mastertable data'!V300</f>
        <v>89</v>
      </c>
      <c r="C300">
        <f>'mastertable data'!W300</f>
        <v>0</v>
      </c>
    </row>
    <row r="301" spans="1:3" x14ac:dyDescent="0.15">
      <c r="A301">
        <f>'mastertable data'!U301</f>
        <v>0</v>
      </c>
      <c r="B301">
        <f>'mastertable data'!V301</f>
        <v>0</v>
      </c>
      <c r="C301">
        <f>'mastertable data'!W301</f>
        <v>0</v>
      </c>
    </row>
    <row r="302" spans="1:3" x14ac:dyDescent="0.15">
      <c r="A302" t="str">
        <f>'mastertable data'!U302</f>
        <v>Submissions per registrant</v>
      </c>
      <c r="B302">
        <f>'mastertable data'!V302</f>
        <v>0.44579945799457993</v>
      </c>
      <c r="C302">
        <f>'mastertable data'!W302</f>
        <v>0</v>
      </c>
    </row>
    <row r="303" spans="1:3" x14ac:dyDescent="0.15">
      <c r="A303" t="str">
        <f>'mastertable data'!U303</f>
        <v>% of registrants who submitted an abstract</v>
      </c>
      <c r="B303">
        <f>'mastertable data'!V303</f>
        <v>0</v>
      </c>
      <c r="C303">
        <f>'mastertable data'!W303</f>
        <v>0</v>
      </c>
    </row>
    <row r="304" spans="1:3" x14ac:dyDescent="0.15">
      <c r="A304">
        <f>'mastertable data'!U304</f>
        <v>0</v>
      </c>
      <c r="B304">
        <f>'mastertable data'!V304</f>
        <v>0</v>
      </c>
      <c r="C304">
        <f>'mastertable data'!W304</f>
        <v>0</v>
      </c>
    </row>
    <row r="305" spans="1:3" x14ac:dyDescent="0.15">
      <c r="A305">
        <f>'mastertable data'!U305</f>
        <v>0</v>
      </c>
      <c r="B305">
        <f>'mastertable data'!V305</f>
        <v>0</v>
      </c>
      <c r="C305">
        <f>'mastertable data'!W305</f>
        <v>0</v>
      </c>
    </row>
    <row r="306" spans="1:3" x14ac:dyDescent="0.15">
      <c r="A306">
        <f>'mastertable data'!U306</f>
        <v>0</v>
      </c>
      <c r="B306">
        <f>'mastertable data'!V306</f>
        <v>0</v>
      </c>
      <c r="C306">
        <f>'mastertable data'!W306</f>
        <v>0</v>
      </c>
    </row>
    <row r="307" spans="1:3" x14ac:dyDescent="0.15">
      <c r="A307">
        <f>'mastertable data'!U307</f>
        <v>0</v>
      </c>
      <c r="B307">
        <f>'mastertable data'!V307</f>
        <v>0</v>
      </c>
      <c r="C307">
        <f>'mastertable data'!W307</f>
        <v>0</v>
      </c>
    </row>
    <row r="308" spans="1:3" x14ac:dyDescent="0.15">
      <c r="A308">
        <f>'mastertable data'!U308</f>
        <v>0</v>
      </c>
      <c r="B308">
        <f>'mastertable data'!V308</f>
        <v>0</v>
      </c>
      <c r="C308">
        <f>'mastertable data'!W308</f>
        <v>0</v>
      </c>
    </row>
    <row r="309" spans="1:3" x14ac:dyDescent="0.15">
      <c r="A309" t="str">
        <f>'mastertable data'!U309</f>
        <v>Submitted abstract to virtual conference (Total)</v>
      </c>
      <c r="B309">
        <f>'mastertable data'!V309</f>
        <v>0</v>
      </c>
      <c r="C309">
        <f>'mastertable data'!W309</f>
        <v>0</v>
      </c>
    </row>
    <row r="310" spans="1:3" x14ac:dyDescent="0.15">
      <c r="A310">
        <f>'mastertable data'!U310</f>
        <v>0</v>
      </c>
      <c r="B310" t="str">
        <f>'mastertable data'!V310</f>
        <v>Number</v>
      </c>
      <c r="C310" t="str">
        <f>'mastertable data'!W310</f>
        <v>Percent</v>
      </c>
    </row>
    <row r="311" spans="1:3" x14ac:dyDescent="0.15">
      <c r="A311" t="str">
        <f>'mastertable data'!U311</f>
        <v>Male</v>
      </c>
      <c r="B311">
        <f>'mastertable data'!V311</f>
        <v>41</v>
      </c>
      <c r="C311">
        <f>'mastertable data'!W311</f>
        <v>0.6029411764705882</v>
      </c>
    </row>
    <row r="312" spans="1:3" x14ac:dyDescent="0.15">
      <c r="A312" t="str">
        <f>'mastertable data'!U312</f>
        <v>Female</v>
      </c>
      <c r="B312">
        <f>'mastertable data'!V312</f>
        <v>25</v>
      </c>
      <c r="C312">
        <f>'mastertable data'!W312</f>
        <v>0.36764705882352944</v>
      </c>
    </row>
    <row r="313" spans="1:3" x14ac:dyDescent="0.15">
      <c r="A313" t="str">
        <f>'mastertable data'!U313</f>
        <v>Unknown</v>
      </c>
      <c r="B313">
        <f>'mastertable data'!V313</f>
        <v>2</v>
      </c>
      <c r="C313">
        <f>'mastertable data'!W313</f>
        <v>2.9411764705882353E-2</v>
      </c>
    </row>
    <row r="314" spans="1:3" x14ac:dyDescent="0.15">
      <c r="A314" t="str">
        <f>'mastertable data'!U314</f>
        <v>Total</v>
      </c>
      <c r="B314">
        <f>'mastertable data'!V314</f>
        <v>68</v>
      </c>
      <c r="C314">
        <f>'mastertable data'!W314</f>
        <v>1</v>
      </c>
    </row>
    <row r="315" spans="1:3" x14ac:dyDescent="0.15">
      <c r="A315">
        <f>'mastertable data'!U315</f>
        <v>0</v>
      </c>
      <c r="B315">
        <f>'mastertable data'!V315</f>
        <v>0</v>
      </c>
      <c r="C315">
        <f>'mastertable data'!W315</f>
        <v>0</v>
      </c>
    </row>
    <row r="316" spans="1:3" x14ac:dyDescent="0.15">
      <c r="A316">
        <f>'mastertable data'!U316</f>
        <v>0</v>
      </c>
      <c r="B316" t="str">
        <f>'mastertable data'!V316</f>
        <v>Number</v>
      </c>
      <c r="C316" t="str">
        <f>'mastertable data'!W316</f>
        <v>Percent</v>
      </c>
    </row>
    <row r="317" spans="1:3" x14ac:dyDescent="0.15">
      <c r="A317" t="str">
        <f>'mastertable data'!U317</f>
        <v>Undergraduate Student</v>
      </c>
      <c r="B317">
        <f>'mastertable data'!V317</f>
        <v>3</v>
      </c>
      <c r="C317">
        <f>'mastertable data'!W317</f>
        <v>4.4117647058823532E-2</v>
      </c>
    </row>
    <row r="318" spans="1:3" x14ac:dyDescent="0.15">
      <c r="A318" t="str">
        <f>'mastertable data'!U318</f>
        <v>Graduate Student</v>
      </c>
      <c r="B318">
        <f>'mastertable data'!V318</f>
        <v>37</v>
      </c>
      <c r="C318">
        <f>'mastertable data'!W318</f>
        <v>0.54411764705882348</v>
      </c>
    </row>
    <row r="319" spans="1:3" x14ac:dyDescent="0.15">
      <c r="A319" t="str">
        <f>'mastertable data'!U319</f>
        <v>Professor</v>
      </c>
      <c r="B319">
        <f>'mastertable data'!V319</f>
        <v>5</v>
      </c>
      <c r="C319">
        <f>'mastertable data'!W319</f>
        <v>7.3529411764705885E-2</v>
      </c>
    </row>
    <row r="320" spans="1:3" x14ac:dyDescent="0.15">
      <c r="A320" t="str">
        <f>'mastertable data'!U320</f>
        <v>Postdoctoral Researcher</v>
      </c>
      <c r="B320">
        <f>'mastertable data'!V320</f>
        <v>7</v>
      </c>
      <c r="C320">
        <f>'mastertable data'!W320</f>
        <v>0.10294117647058823</v>
      </c>
    </row>
    <row r="321" spans="1:3" x14ac:dyDescent="0.15">
      <c r="A321" t="str">
        <f>'mastertable data'!U321</f>
        <v>Academia Scientist</v>
      </c>
      <c r="B321">
        <f>'mastertable data'!V321</f>
        <v>6</v>
      </c>
      <c r="C321">
        <f>'mastertable data'!W321</f>
        <v>8.8235294117647065E-2</v>
      </c>
    </row>
    <row r="322" spans="1:3" x14ac:dyDescent="0.15">
      <c r="A322" t="str">
        <f>'mastertable data'!U322</f>
        <v>Industry</v>
      </c>
      <c r="B322">
        <f>'mastertable data'!V322</f>
        <v>7</v>
      </c>
      <c r="C322">
        <f>'mastertable data'!W322</f>
        <v>0.10294117647058823</v>
      </c>
    </row>
    <row r="323" spans="1:3" x14ac:dyDescent="0.15">
      <c r="A323" t="str">
        <f>'mastertable data'!U323</f>
        <v>Government Scientist</v>
      </c>
      <c r="B323">
        <f>'mastertable data'!V323</f>
        <v>0</v>
      </c>
      <c r="C323">
        <f>'mastertable data'!W323</f>
        <v>0</v>
      </c>
    </row>
    <row r="324" spans="1:3" x14ac:dyDescent="0.15">
      <c r="A324" t="str">
        <f>'mastertable data'!U324</f>
        <v>Unknown/Other</v>
      </c>
      <c r="B324">
        <f>'mastertable data'!V324</f>
        <v>3</v>
      </c>
      <c r="C324">
        <f>'mastertable data'!W324</f>
        <v>4.4117647058823532E-2</v>
      </c>
    </row>
    <row r="325" spans="1:3" x14ac:dyDescent="0.15">
      <c r="A325" t="str">
        <f>'mastertable data'!U325</f>
        <v>Total</v>
      </c>
      <c r="B325">
        <f>'mastertable data'!V325</f>
        <v>68</v>
      </c>
      <c r="C325">
        <f>'mastertable data'!W325</f>
        <v>0.99999999999999978</v>
      </c>
    </row>
    <row r="326" spans="1:3" x14ac:dyDescent="0.15">
      <c r="A326">
        <f>'mastertable data'!U326</f>
        <v>0</v>
      </c>
      <c r="B326">
        <f>'mastertable data'!V326</f>
        <v>0</v>
      </c>
      <c r="C326">
        <f>'mastertable data'!W326</f>
        <v>0</v>
      </c>
    </row>
    <row r="327" spans="1:3" x14ac:dyDescent="0.15">
      <c r="A327" t="str">
        <f>'mastertable data'!U327</f>
        <v># of registrants per institution</v>
      </c>
      <c r="B327">
        <f>'mastertable data'!V327</f>
        <v>1.5072463768115942</v>
      </c>
      <c r="C327">
        <f>'mastertable data'!W327</f>
        <v>0</v>
      </c>
    </row>
    <row r="328" spans="1:3" x14ac:dyDescent="0.15">
      <c r="A328">
        <f>'mastertable data'!U328</f>
        <v>0</v>
      </c>
      <c r="B328">
        <f>'mastertable data'!V328</f>
        <v>0</v>
      </c>
      <c r="C328">
        <f>'mastertable data'!W328</f>
        <v>0</v>
      </c>
    </row>
    <row r="329" spans="1:3" x14ac:dyDescent="0.15">
      <c r="A329">
        <f>'mastertable data'!U329</f>
        <v>0</v>
      </c>
      <c r="B329">
        <f>'mastertable data'!V329</f>
        <v>0</v>
      </c>
      <c r="C329">
        <f>'mastertable data'!W329</f>
        <v>0</v>
      </c>
    </row>
    <row r="330" spans="1:3" x14ac:dyDescent="0.15">
      <c r="A330">
        <f>'mastertable data'!U330</f>
        <v>0</v>
      </c>
      <c r="B330">
        <f>'mastertable data'!V330</f>
        <v>0</v>
      </c>
      <c r="C330">
        <f>'mastertable data'!W330</f>
        <v>0</v>
      </c>
    </row>
    <row r="331" spans="1:3" x14ac:dyDescent="0.15">
      <c r="A331">
        <f>'mastertable data'!U331</f>
        <v>0</v>
      </c>
      <c r="B331" t="str">
        <f>'mastertable data'!V331</f>
        <v>Number</v>
      </c>
      <c r="C331" t="str">
        <f>'mastertable data'!W331</f>
        <v>Percent</v>
      </c>
    </row>
    <row r="332" spans="1:3" x14ac:dyDescent="0.15">
      <c r="A332" t="str">
        <f>'mastertable data'!U332</f>
        <v>USA</v>
      </c>
      <c r="B332">
        <f>'mastertable data'!V332</f>
        <v>32</v>
      </c>
      <c r="C332">
        <f>'mastertable data'!W332</f>
        <v>0.47058823529411764</v>
      </c>
    </row>
    <row r="333" spans="1:3" x14ac:dyDescent="0.15">
      <c r="A333" t="str">
        <f>'mastertable data'!U333</f>
        <v>International</v>
      </c>
      <c r="B333">
        <f>'mastertable data'!V333</f>
        <v>36</v>
      </c>
      <c r="C333">
        <f>'mastertable data'!W333</f>
        <v>0.52941176470588236</v>
      </c>
    </row>
    <row r="334" spans="1:3" x14ac:dyDescent="0.15">
      <c r="A334" t="str">
        <f>'mastertable data'!U334</f>
        <v>Unknown</v>
      </c>
      <c r="B334">
        <f>'mastertable data'!V334</f>
        <v>0</v>
      </c>
      <c r="C334">
        <f>'mastertable data'!W334</f>
        <v>0</v>
      </c>
    </row>
    <row r="335" spans="1:3" x14ac:dyDescent="0.15">
      <c r="A335">
        <f>'mastertable data'!U335</f>
        <v>0</v>
      </c>
      <c r="B335">
        <f>'mastertable data'!V335</f>
        <v>0</v>
      </c>
      <c r="C335">
        <f>'mastertable data'!W335</f>
        <v>1</v>
      </c>
    </row>
    <row r="336" spans="1:3" x14ac:dyDescent="0.15">
      <c r="A336" t="str">
        <f>'mastertable data'!U336</f>
        <v>Other Americas</v>
      </c>
      <c r="B336">
        <f>'mastertable data'!V336</f>
        <v>3</v>
      </c>
      <c r="C336">
        <f>'mastertable data'!W336</f>
        <v>4.4117647058823532E-2</v>
      </c>
    </row>
    <row r="337" spans="1:3" x14ac:dyDescent="0.15">
      <c r="A337" t="str">
        <f>'mastertable data'!U337</f>
        <v>Asia</v>
      </c>
      <c r="B337">
        <f>'mastertable data'!V337</f>
        <v>3</v>
      </c>
      <c r="C337">
        <f>'mastertable data'!W337</f>
        <v>4.4117647058823532E-2</v>
      </c>
    </row>
    <row r="338" spans="1:3" x14ac:dyDescent="0.15">
      <c r="A338" t="str">
        <f>'mastertable data'!U338</f>
        <v>Europe</v>
      </c>
      <c r="B338">
        <f>'mastertable data'!V338</f>
        <v>21</v>
      </c>
      <c r="C338">
        <f>'mastertable data'!W338</f>
        <v>0.30882352941176472</v>
      </c>
    </row>
    <row r="339" spans="1:3" x14ac:dyDescent="0.15">
      <c r="A339" t="str">
        <f>'mastertable data'!U339</f>
        <v>Africa</v>
      </c>
      <c r="B339">
        <f>'mastertable data'!V339</f>
        <v>0</v>
      </c>
      <c r="C339">
        <f>'mastertable data'!W339</f>
        <v>0</v>
      </c>
    </row>
    <row r="340" spans="1:3" x14ac:dyDescent="0.15">
      <c r="A340" t="str">
        <f>'mastertable data'!U340</f>
        <v>Middle East</v>
      </c>
      <c r="B340">
        <f>'mastertable data'!V340</f>
        <v>9</v>
      </c>
      <c r="C340">
        <f>'mastertable data'!W340</f>
        <v>0.13235294117647059</v>
      </c>
    </row>
    <row r="341" spans="1:3" x14ac:dyDescent="0.15">
      <c r="A341" t="str">
        <f>'mastertable data'!U341</f>
        <v>Oceania</v>
      </c>
      <c r="B341">
        <f>'mastertable data'!V341</f>
        <v>0</v>
      </c>
      <c r="C341">
        <f>'mastertable data'!W341</f>
        <v>0</v>
      </c>
    </row>
    <row r="342" spans="1:3" x14ac:dyDescent="0.15">
      <c r="A342" t="str">
        <f>'mastertable data'!U342</f>
        <v>Total</v>
      </c>
      <c r="B342">
        <f>'mastertable data'!V342</f>
        <v>68</v>
      </c>
      <c r="C342">
        <f>'mastertable data'!W342</f>
        <v>0.99999999999999989</v>
      </c>
    </row>
    <row r="343" spans="1:3" x14ac:dyDescent="0.15">
      <c r="A343">
        <f>'mastertable data'!U343</f>
        <v>0</v>
      </c>
      <c r="B343">
        <f>'mastertable data'!V343</f>
        <v>0</v>
      </c>
      <c r="C343">
        <f>'mastertable data'!W343</f>
        <v>0</v>
      </c>
    </row>
    <row r="344" spans="1:3" x14ac:dyDescent="0.15">
      <c r="A344">
        <f>'mastertable data'!U344</f>
        <v>0</v>
      </c>
      <c r="B344">
        <f>'mastertable data'!V344</f>
        <v>0</v>
      </c>
      <c r="C344">
        <f>'mastertable data'!W344</f>
        <v>0</v>
      </c>
    </row>
    <row r="345" spans="1:3" x14ac:dyDescent="0.15">
      <c r="A345" t="str">
        <f>'mastertable data'!U345</f>
        <v>US Institutions</v>
      </c>
      <c r="B345" t="str">
        <f>'mastertable data'!V345</f>
        <v>Number</v>
      </c>
      <c r="C345">
        <f>'mastertable data'!W345</f>
        <v>0</v>
      </c>
    </row>
    <row r="346" spans="1:3" x14ac:dyDescent="0.15">
      <c r="A346" t="str">
        <f>'mastertable data'!U346</f>
        <v>R1</v>
      </c>
      <c r="B346">
        <f>'mastertable data'!V346</f>
        <v>26</v>
      </c>
      <c r="C346">
        <f>'mastertable data'!W346</f>
        <v>0</v>
      </c>
    </row>
    <row r="347" spans="1:3" x14ac:dyDescent="0.15">
      <c r="A347" t="str">
        <f>'mastertable data'!U347</f>
        <v>R2</v>
      </c>
      <c r="B347">
        <f>'mastertable data'!V347</f>
        <v>2</v>
      </c>
      <c r="C347">
        <f>'mastertable data'!W347</f>
        <v>0</v>
      </c>
    </row>
    <row r="348" spans="1:3" x14ac:dyDescent="0.15">
      <c r="A348" t="str">
        <f>'mastertable data'!U348</f>
        <v>non R1, R2</v>
      </c>
      <c r="B348">
        <f>'mastertable data'!V348</f>
        <v>0</v>
      </c>
      <c r="C348">
        <f>'mastertable data'!W348</f>
        <v>0</v>
      </c>
    </row>
    <row r="349" spans="1:3" x14ac:dyDescent="0.15">
      <c r="A349" t="str">
        <f>'mastertable data'!U349</f>
        <v>PUI</v>
      </c>
      <c r="B349">
        <f>'mastertable data'!V349</f>
        <v>0</v>
      </c>
      <c r="C349">
        <f>'mastertable data'!W349</f>
        <v>0</v>
      </c>
    </row>
    <row r="350" spans="1:3" x14ac:dyDescent="0.15">
      <c r="A350" t="str">
        <f>'mastertable data'!U350</f>
        <v>Minority Serving</v>
      </c>
      <c r="B350">
        <f>'mastertable data'!V350</f>
        <v>0</v>
      </c>
      <c r="C350">
        <f>'mastertable data'!W350</f>
        <v>0</v>
      </c>
    </row>
    <row r="351" spans="1:3" x14ac:dyDescent="0.15">
      <c r="A351" t="str">
        <f>'mastertable data'!U351</f>
        <v>NI&gt;10</v>
      </c>
      <c r="B351">
        <f>'mastertable data'!V351</f>
        <v>13</v>
      </c>
      <c r="C351">
        <f>'mastertable data'!W351</f>
        <v>0</v>
      </c>
    </row>
    <row r="352" spans="1:3" x14ac:dyDescent="0.15">
      <c r="A352">
        <f>'mastertable data'!U352</f>
        <v>0</v>
      </c>
      <c r="B352">
        <f>'mastertable data'!V352</f>
        <v>0</v>
      </c>
      <c r="C352">
        <f>'mastertable data'!W352</f>
        <v>0</v>
      </c>
    </row>
    <row r="353" spans="1:3" x14ac:dyDescent="0.15">
      <c r="A353" t="str">
        <f>'mastertable data'!U353</f>
        <v>Submissions per registrant</v>
      </c>
      <c r="B353">
        <f>'mastertable data'!V353</f>
        <v>0.79411764705882348</v>
      </c>
      <c r="C353">
        <f>'mastertable data'!W353</f>
        <v>0</v>
      </c>
    </row>
    <row r="354" spans="1:3" x14ac:dyDescent="0.15">
      <c r="A354" t="str">
        <f>'mastertable data'!U354</f>
        <v>% of registrants who submitted an abstract</v>
      </c>
      <c r="B354">
        <f>'mastertable data'!V354</f>
        <v>0</v>
      </c>
      <c r="C354">
        <f>'mastertable data'!W354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3B4C-08AB-DF41-B963-66F3E05B5B55}">
  <dimension ref="E2:X92"/>
  <sheetViews>
    <sheetView topLeftCell="E1" zoomScale="82" zoomScaleNormal="55" workbookViewId="0">
      <selection activeCell="H70" sqref="H70"/>
    </sheetView>
  </sheetViews>
  <sheetFormatPr baseColWidth="10" defaultColWidth="8.83203125" defaultRowHeight="13" x14ac:dyDescent="0.15"/>
  <cols>
    <col min="1" max="1" width="65.83203125" customWidth="1"/>
    <col min="2" max="3" width="12.1640625" bestFit="1" customWidth="1"/>
    <col min="5" max="5" width="36.83203125" bestFit="1" customWidth="1"/>
    <col min="15" max="15" width="20.33203125" customWidth="1"/>
    <col min="21" max="21" width="9.6640625" customWidth="1"/>
    <col min="22" max="22" width="14.1640625" customWidth="1"/>
  </cols>
  <sheetData>
    <row r="2" spans="5:23" x14ac:dyDescent="0.15">
      <c r="E2">
        <f>'mastertable data'!Y2</f>
        <v>2015</v>
      </c>
      <c r="F2">
        <f>'mastertable data'!Z2</f>
        <v>0</v>
      </c>
      <c r="G2">
        <f>'mastertable data'!AA2</f>
        <v>0</v>
      </c>
      <c r="H2">
        <f>'mastertable data'!AB2</f>
        <v>0</v>
      </c>
      <c r="I2">
        <f>'mastertable data'!AC2</f>
        <v>2016</v>
      </c>
      <c r="J2">
        <f>'mastertable data'!AD2</f>
        <v>0</v>
      </c>
      <c r="K2">
        <f>'mastertable data'!AE2</f>
        <v>0</v>
      </c>
      <c r="L2">
        <f>'mastertable data'!AF2</f>
        <v>0</v>
      </c>
      <c r="M2">
        <f>'mastertable data'!AG2</f>
        <v>2018</v>
      </c>
      <c r="N2">
        <f>'mastertable data'!AH2</f>
        <v>0</v>
      </c>
      <c r="O2">
        <f>'mastertable data'!AI2</f>
        <v>0</v>
      </c>
      <c r="P2">
        <f>'mastertable data'!AJ2</f>
        <v>0</v>
      </c>
      <c r="Q2">
        <f>'mastertable data'!AK2</f>
        <v>2019</v>
      </c>
      <c r="R2">
        <f>'mastertable data'!AL2</f>
        <v>0</v>
      </c>
      <c r="S2">
        <f>'mastertable data'!AM2</f>
        <v>0</v>
      </c>
      <c r="T2">
        <f>'mastertable data'!AN2</f>
        <v>0</v>
      </c>
      <c r="U2">
        <f>'mastertable data'!AO2</f>
        <v>2020</v>
      </c>
      <c r="V2">
        <f>'mastertable data'!AP2</f>
        <v>0</v>
      </c>
      <c r="W2">
        <f>'mastertable data'!AQ2</f>
        <v>0</v>
      </c>
    </row>
    <row r="3" spans="5:23" x14ac:dyDescent="0.15">
      <c r="E3" t="str">
        <f>'mastertable data'!Y3</f>
        <v>2015 All People</v>
      </c>
      <c r="F3">
        <f>'mastertable data'!Z3</f>
        <v>0</v>
      </c>
      <c r="G3">
        <f>'mastertable data'!AA3</f>
        <v>0</v>
      </c>
      <c r="H3">
        <f>'mastertable data'!AB3</f>
        <v>0</v>
      </c>
      <c r="I3" t="str">
        <f>'mastertable data'!AC3</f>
        <v>2016 All People</v>
      </c>
      <c r="J3">
        <f>'mastertable data'!AD3</f>
        <v>0</v>
      </c>
      <c r="K3">
        <f>'mastertable data'!AE3</f>
        <v>0</v>
      </c>
      <c r="L3">
        <f>'mastertable data'!AF3</f>
        <v>0</v>
      </c>
      <c r="M3" t="str">
        <f>'mastertable data'!AG3</f>
        <v>2018 All People</v>
      </c>
      <c r="N3">
        <f>'mastertable data'!AH3</f>
        <v>0</v>
      </c>
      <c r="O3">
        <f>'mastertable data'!AI3</f>
        <v>0</v>
      </c>
      <c r="P3">
        <f>'mastertable data'!AJ3</f>
        <v>0</v>
      </c>
      <c r="Q3" t="str">
        <f>'mastertable data'!AK3</f>
        <v>2019 All People</v>
      </c>
      <c r="R3">
        <f>'mastertable data'!AL3</f>
        <v>0</v>
      </c>
      <c r="S3">
        <f>'mastertable data'!AM3</f>
        <v>0</v>
      </c>
      <c r="T3">
        <f>'mastertable data'!AN3</f>
        <v>0</v>
      </c>
      <c r="U3" t="str">
        <f>'mastertable data'!AO3</f>
        <v>2020 People Who Attended Conference</v>
      </c>
      <c r="V3">
        <f>'mastertable data'!AP3</f>
        <v>0</v>
      </c>
      <c r="W3">
        <f>'mastertable data'!AQ3</f>
        <v>0</v>
      </c>
    </row>
    <row r="4" spans="5:23" x14ac:dyDescent="0.15">
      <c r="E4">
        <f>'mastertable data'!Y4</f>
        <v>0</v>
      </c>
      <c r="F4" t="str">
        <f>'mastertable data'!Z4</f>
        <v>Number</v>
      </c>
      <c r="G4" t="str">
        <f>'mastertable data'!AA4</f>
        <v>Percent</v>
      </c>
      <c r="H4">
        <f>'mastertable data'!AB4</f>
        <v>0</v>
      </c>
      <c r="I4">
        <f>'mastertable data'!AC4</f>
        <v>0</v>
      </c>
      <c r="J4" t="str">
        <f>'mastertable data'!AD4</f>
        <v>Number</v>
      </c>
      <c r="K4" t="str">
        <f>'mastertable data'!AE4</f>
        <v>Percent</v>
      </c>
      <c r="L4">
        <f>'mastertable data'!AF4</f>
        <v>0</v>
      </c>
      <c r="M4">
        <f>'mastertable data'!AG4</f>
        <v>0</v>
      </c>
      <c r="N4" t="str">
        <f>'mastertable data'!AH4</f>
        <v>Number</v>
      </c>
      <c r="O4" t="str">
        <f>'mastertable data'!AI4</f>
        <v>Percent</v>
      </c>
      <c r="P4">
        <f>'mastertable data'!AJ4</f>
        <v>0</v>
      </c>
      <c r="Q4">
        <f>'mastertable data'!AK4</f>
        <v>0</v>
      </c>
      <c r="R4" t="str">
        <f>'mastertable data'!AL4</f>
        <v>Number</v>
      </c>
      <c r="S4" t="str">
        <f>'mastertable data'!AM4</f>
        <v>Percent</v>
      </c>
      <c r="T4">
        <f>'mastertable data'!AN4</f>
        <v>0</v>
      </c>
      <c r="U4">
        <f>'mastertable data'!AO4</f>
        <v>0</v>
      </c>
      <c r="V4" t="str">
        <f>'mastertable data'!AP4</f>
        <v>Number</v>
      </c>
      <c r="W4" t="str">
        <f>'mastertable data'!AQ4</f>
        <v>Percent</v>
      </c>
    </row>
    <row r="5" spans="5:23" x14ac:dyDescent="0.15">
      <c r="E5" t="str">
        <f>'mastertable data'!Y5</f>
        <v>Male</v>
      </c>
      <c r="F5">
        <f>'mastertable data'!Z5</f>
        <v>302</v>
      </c>
      <c r="G5">
        <f>'mastertable data'!AA5</f>
        <v>0.66228070175438591</v>
      </c>
      <c r="H5">
        <f>'mastertable data'!AB5</f>
        <v>0</v>
      </c>
      <c r="I5" t="str">
        <f>'mastertable data'!AC5</f>
        <v>Male</v>
      </c>
      <c r="J5">
        <f>'mastertable data'!AD5</f>
        <v>251</v>
      </c>
      <c r="K5">
        <f>'mastertable data'!AE5</f>
        <v>0.6933701657458563</v>
      </c>
      <c r="L5">
        <f>'mastertable data'!AF5</f>
        <v>0</v>
      </c>
      <c r="M5" t="str">
        <f>'mastertable data'!AG5</f>
        <v>Male</v>
      </c>
      <c r="N5">
        <f>'mastertable data'!AH5</f>
        <v>310</v>
      </c>
      <c r="O5">
        <f>'mastertable data'!AI5</f>
        <v>0.72429906542056077</v>
      </c>
      <c r="P5">
        <f>'mastertable data'!AJ5</f>
        <v>0</v>
      </c>
      <c r="Q5" t="str">
        <f>'mastertable data'!AK5</f>
        <v>Male</v>
      </c>
      <c r="R5">
        <f>'mastertable data'!AL5</f>
        <v>391</v>
      </c>
      <c r="S5">
        <f>'mastertable data'!AM5</f>
        <v>0.70705244122965638</v>
      </c>
      <c r="T5">
        <f>'mastertable data'!AN5</f>
        <v>0</v>
      </c>
      <c r="U5" t="str">
        <f>'mastertable data'!AO5</f>
        <v>Male</v>
      </c>
      <c r="V5">
        <f>'mastertable data'!AP5</f>
        <v>423</v>
      </c>
      <c r="W5">
        <f>'mastertable data'!AQ5</f>
        <v>0.66614173228346452</v>
      </c>
    </row>
    <row r="6" spans="5:23" x14ac:dyDescent="0.15">
      <c r="E6" t="str">
        <f>'mastertable data'!Y6</f>
        <v>Female</v>
      </c>
      <c r="F6">
        <f>'mastertable data'!Z6</f>
        <v>118</v>
      </c>
      <c r="G6">
        <f>'mastertable data'!AA6</f>
        <v>0.25877192982456143</v>
      </c>
      <c r="H6">
        <f>'mastertable data'!AB6</f>
        <v>0</v>
      </c>
      <c r="I6" t="str">
        <f>'mastertable data'!AC6</f>
        <v>Female</v>
      </c>
      <c r="J6">
        <f>'mastertable data'!AD6</f>
        <v>87</v>
      </c>
      <c r="K6">
        <f>'mastertable data'!AE6</f>
        <v>0.24033149171270718</v>
      </c>
      <c r="L6">
        <f>'mastertable data'!AF6</f>
        <v>0</v>
      </c>
      <c r="M6" t="str">
        <f>'mastertable data'!AG6</f>
        <v>Female</v>
      </c>
      <c r="N6">
        <f>'mastertable data'!AH6</f>
        <v>107</v>
      </c>
      <c r="O6">
        <f>'mastertable data'!AI6</f>
        <v>0.25</v>
      </c>
      <c r="P6">
        <f>'mastertable data'!AJ6</f>
        <v>0</v>
      </c>
      <c r="Q6" t="str">
        <f>'mastertable data'!AK6</f>
        <v>Female</v>
      </c>
      <c r="R6">
        <f>'mastertable data'!AL6</f>
        <v>152</v>
      </c>
      <c r="S6">
        <f>'mastertable data'!AM6</f>
        <v>0.27486437613019893</v>
      </c>
      <c r="T6">
        <f>'mastertable data'!AN6</f>
        <v>0</v>
      </c>
      <c r="U6" t="str">
        <f>'mastertable data'!AO6</f>
        <v>Female</v>
      </c>
      <c r="V6">
        <f>'mastertable data'!AP6</f>
        <v>193</v>
      </c>
      <c r="W6">
        <f>'mastertable data'!AQ6</f>
        <v>0.30393700787401573</v>
      </c>
    </row>
    <row r="7" spans="5:23" x14ac:dyDescent="0.15">
      <c r="E7" t="str">
        <f>'mastertable data'!Y7</f>
        <v>Unknown</v>
      </c>
      <c r="F7">
        <f>'mastertable data'!Z7</f>
        <v>36</v>
      </c>
      <c r="G7">
        <f>'mastertable data'!AA7</f>
        <v>7.8947368421052627E-2</v>
      </c>
      <c r="H7">
        <f>'mastertable data'!AB7</f>
        <v>0</v>
      </c>
      <c r="I7" t="str">
        <f>'mastertable data'!AC7</f>
        <v>Unknown</v>
      </c>
      <c r="J7">
        <f>'mastertable data'!AD7</f>
        <v>24</v>
      </c>
      <c r="K7">
        <f>'mastertable data'!AE7</f>
        <v>6.6298342541436461E-2</v>
      </c>
      <c r="L7">
        <f>'mastertable data'!AF7</f>
        <v>0</v>
      </c>
      <c r="M7" t="str">
        <f>'mastertable data'!AG7</f>
        <v>Unknown</v>
      </c>
      <c r="N7">
        <f>'mastertable data'!AH7</f>
        <v>11</v>
      </c>
      <c r="O7">
        <f>'mastertable data'!AI7</f>
        <v>2.5700934579439252E-2</v>
      </c>
      <c r="P7">
        <f>'mastertable data'!AJ7</f>
        <v>0</v>
      </c>
      <c r="Q7" t="str">
        <f>'mastertable data'!AK7</f>
        <v>Unknown</v>
      </c>
      <c r="R7">
        <f>'mastertable data'!AL7</f>
        <v>10</v>
      </c>
      <c r="S7">
        <f>'mastertable data'!AM7</f>
        <v>1.8083182640144666E-2</v>
      </c>
      <c r="T7">
        <f>'mastertable data'!AN7</f>
        <v>0</v>
      </c>
      <c r="U7" t="str">
        <f>'mastertable data'!AO7</f>
        <v>Unknown</v>
      </c>
      <c r="V7">
        <f>'mastertable data'!AP7</f>
        <v>19</v>
      </c>
      <c r="W7">
        <f>'mastertable data'!AQ7</f>
        <v>2.9921259842519685E-2</v>
      </c>
    </row>
    <row r="8" spans="5:23" x14ac:dyDescent="0.15">
      <c r="E8" t="str">
        <f>'mastertable data'!Y8</f>
        <v>Total</v>
      </c>
      <c r="F8">
        <f>'mastertable data'!Z8</f>
        <v>456</v>
      </c>
      <c r="G8">
        <f>'mastertable data'!AA8</f>
        <v>1</v>
      </c>
      <c r="H8">
        <f>'mastertable data'!AB8</f>
        <v>0</v>
      </c>
      <c r="I8" t="str">
        <f>'mastertable data'!AC8</f>
        <v>Total</v>
      </c>
      <c r="J8">
        <f>'mastertable data'!AD8</f>
        <v>362</v>
      </c>
      <c r="K8">
        <f>'mastertable data'!AE8</f>
        <v>1</v>
      </c>
      <c r="L8">
        <f>'mastertable data'!AF8</f>
        <v>0</v>
      </c>
      <c r="M8" t="str">
        <f>'mastertable data'!AG8</f>
        <v>Total</v>
      </c>
      <c r="N8">
        <f>'mastertable data'!AH8</f>
        <v>428</v>
      </c>
      <c r="O8">
        <f>'mastertable data'!AI8</f>
        <v>1</v>
      </c>
      <c r="P8">
        <f>'mastertable data'!AJ8</f>
        <v>0</v>
      </c>
      <c r="Q8" t="str">
        <f>'mastertable data'!AK8</f>
        <v>Total</v>
      </c>
      <c r="R8">
        <f>'mastertable data'!AL8</f>
        <v>553</v>
      </c>
      <c r="S8">
        <f>'mastertable data'!AM8</f>
        <v>1</v>
      </c>
      <c r="T8">
        <f>'mastertable data'!AN8</f>
        <v>0</v>
      </c>
      <c r="U8" t="str">
        <f>'mastertable data'!AO8</f>
        <v>Total</v>
      </c>
      <c r="V8">
        <f>'mastertable data'!AP8</f>
        <v>635</v>
      </c>
      <c r="W8">
        <f>'mastertable data'!AQ8</f>
        <v>0.99999999999999989</v>
      </c>
    </row>
    <row r="9" spans="5:23" x14ac:dyDescent="0.15">
      <c r="E9">
        <f>'mastertable data'!Y9</f>
        <v>0</v>
      </c>
      <c r="F9">
        <f>'mastertable data'!Z9</f>
        <v>0</v>
      </c>
      <c r="G9">
        <f>'mastertable data'!AA9</f>
        <v>0</v>
      </c>
      <c r="H9">
        <f>'mastertable data'!AB9</f>
        <v>0</v>
      </c>
      <c r="I9">
        <f>'mastertable data'!AC9</f>
        <v>0</v>
      </c>
      <c r="J9">
        <f>'mastertable data'!AD9</f>
        <v>0</v>
      </c>
      <c r="K9">
        <f>'mastertable data'!AE9</f>
        <v>0</v>
      </c>
      <c r="L9">
        <f>'mastertable data'!AF9</f>
        <v>0</v>
      </c>
      <c r="M9">
        <f>'mastertable data'!AG9</f>
        <v>0</v>
      </c>
      <c r="N9">
        <f>'mastertable data'!AH9</f>
        <v>0</v>
      </c>
      <c r="O9">
        <f>'mastertable data'!AI9</f>
        <v>0</v>
      </c>
      <c r="P9">
        <f>'mastertable data'!AJ9</f>
        <v>0</v>
      </c>
      <c r="Q9">
        <f>'mastertable data'!AK9</f>
        <v>0</v>
      </c>
      <c r="R9">
        <f>'mastertable data'!AL9</f>
        <v>0</v>
      </c>
      <c r="S9">
        <f>'mastertable data'!AM9</f>
        <v>0</v>
      </c>
      <c r="T9">
        <f>'mastertable data'!AN9</f>
        <v>0</v>
      </c>
      <c r="U9">
        <f>'mastertable data'!AO9</f>
        <v>0</v>
      </c>
      <c r="V9">
        <f>'mastertable data'!AP9</f>
        <v>0</v>
      </c>
      <c r="W9">
        <f>'mastertable data'!AQ9</f>
        <v>0</v>
      </c>
    </row>
    <row r="10" spans="5:23" x14ac:dyDescent="0.15">
      <c r="E10">
        <f>'mastertable data'!Y10</f>
        <v>0</v>
      </c>
      <c r="F10" t="str">
        <f>'mastertable data'!Z10</f>
        <v>Number</v>
      </c>
      <c r="G10" t="str">
        <f>'mastertable data'!AA10</f>
        <v>Percent</v>
      </c>
      <c r="H10">
        <f>'mastertable data'!AB10</f>
        <v>0</v>
      </c>
      <c r="I10">
        <f>'mastertable data'!AC10</f>
        <v>0</v>
      </c>
      <c r="J10" t="str">
        <f>'mastertable data'!AD10</f>
        <v>Number</v>
      </c>
      <c r="K10" t="str">
        <f>'mastertable data'!AE10</f>
        <v>Percent</v>
      </c>
      <c r="L10">
        <f>'mastertable data'!AF10</f>
        <v>0</v>
      </c>
      <c r="M10">
        <f>'mastertable data'!AG10</f>
        <v>0</v>
      </c>
      <c r="N10" t="str">
        <f>'mastertable data'!AH10</f>
        <v>Number</v>
      </c>
      <c r="O10" t="str">
        <f>'mastertable data'!AI10</f>
        <v>Percent</v>
      </c>
      <c r="P10">
        <f>'mastertable data'!AJ10</f>
        <v>0</v>
      </c>
      <c r="Q10">
        <f>'mastertable data'!AK10</f>
        <v>0</v>
      </c>
      <c r="R10" t="str">
        <f>'mastertable data'!AL10</f>
        <v>Number</v>
      </c>
      <c r="S10" t="str">
        <f>'mastertable data'!AM10</f>
        <v>Percent</v>
      </c>
      <c r="T10">
        <f>'mastertable data'!AN10</f>
        <v>0</v>
      </c>
      <c r="U10">
        <f>'mastertable data'!AO10</f>
        <v>0</v>
      </c>
      <c r="V10" t="str">
        <f>'mastertable data'!AP10</f>
        <v>Number</v>
      </c>
      <c r="W10" t="str">
        <f>'mastertable data'!AQ10</f>
        <v>Percent</v>
      </c>
    </row>
    <row r="11" spans="5:23" x14ac:dyDescent="0.15">
      <c r="E11" t="str">
        <f>'mastertable data'!Y11</f>
        <v>Undergraduate Student</v>
      </c>
      <c r="F11">
        <f>'mastertable data'!Z11</f>
        <v>2</v>
      </c>
      <c r="G11">
        <f>'mastertable data'!AA11</f>
        <v>4.3859649122807015E-3</v>
      </c>
      <c r="H11">
        <f>'mastertable data'!AB11</f>
        <v>0</v>
      </c>
      <c r="I11" t="str">
        <f>'mastertable data'!AC11</f>
        <v>Undergraduate Student</v>
      </c>
      <c r="J11">
        <f>'mastertable data'!AD11</f>
        <v>2</v>
      </c>
      <c r="K11">
        <f>'mastertable data'!AE11</f>
        <v>5.5248618784530384E-3</v>
      </c>
      <c r="L11">
        <f>'mastertable data'!AF11</f>
        <v>0</v>
      </c>
      <c r="M11" t="str">
        <f>'mastertable data'!AG11</f>
        <v>Undergraduate Student</v>
      </c>
      <c r="N11">
        <f>'mastertable data'!AH11</f>
        <v>1</v>
      </c>
      <c r="O11">
        <f>'mastertable data'!AI11</f>
        <v>2.3364485981308409E-3</v>
      </c>
      <c r="P11">
        <f>'mastertable data'!AJ11</f>
        <v>0</v>
      </c>
      <c r="Q11" t="str">
        <f>'mastertable data'!AK11</f>
        <v>Undergraduate Student</v>
      </c>
      <c r="R11">
        <f>'mastertable data'!AL11</f>
        <v>13</v>
      </c>
      <c r="S11">
        <f>'mastertable data'!AM11</f>
        <v>2.3508137432188065E-2</v>
      </c>
      <c r="T11">
        <f>'mastertable data'!AN11</f>
        <v>0</v>
      </c>
      <c r="U11" t="str">
        <f>'mastertable data'!AO11</f>
        <v>Undergraduate Student</v>
      </c>
      <c r="V11">
        <f>'mastertable data'!AP11</f>
        <v>20</v>
      </c>
      <c r="W11">
        <f>'mastertable data'!AQ11</f>
        <v>3.1496062992125984E-2</v>
      </c>
    </row>
    <row r="12" spans="5:23" x14ac:dyDescent="0.15">
      <c r="E12" t="str">
        <f>'mastertable data'!Y12</f>
        <v>Graduate Student</v>
      </c>
      <c r="F12">
        <f>'mastertable data'!Z12</f>
        <v>131</v>
      </c>
      <c r="G12">
        <f>'mastertable data'!AA12</f>
        <v>0.28728070175438597</v>
      </c>
      <c r="H12">
        <f>'mastertable data'!AB12</f>
        <v>0</v>
      </c>
      <c r="I12" t="str">
        <f>'mastertable data'!AC12</f>
        <v>Graduate Student</v>
      </c>
      <c r="J12">
        <f>'mastertable data'!AD12</f>
        <v>101</v>
      </c>
      <c r="K12">
        <f>'mastertable data'!AE12</f>
        <v>0.27900552486187846</v>
      </c>
      <c r="L12">
        <f>'mastertable data'!AF12</f>
        <v>0</v>
      </c>
      <c r="M12" t="str">
        <f>'mastertable data'!AG12</f>
        <v>Graduate Student</v>
      </c>
      <c r="N12">
        <f>'mastertable data'!AH12</f>
        <v>132</v>
      </c>
      <c r="O12">
        <f>'mastertable data'!AI12</f>
        <v>0.30841121495327101</v>
      </c>
      <c r="P12">
        <f>'mastertable data'!AJ12</f>
        <v>0</v>
      </c>
      <c r="Q12" t="str">
        <f>'mastertable data'!AK12</f>
        <v>Graduate Student</v>
      </c>
      <c r="R12">
        <f>'mastertable data'!AL12</f>
        <v>161</v>
      </c>
      <c r="S12">
        <f>'mastertable data'!AM12</f>
        <v>0.29113924050632911</v>
      </c>
      <c r="T12">
        <f>'mastertable data'!AN12</f>
        <v>0</v>
      </c>
      <c r="U12" t="str">
        <f>'mastertable data'!AO12</f>
        <v>Graduate Student</v>
      </c>
      <c r="V12">
        <f>'mastertable data'!AP12</f>
        <v>262</v>
      </c>
      <c r="W12">
        <f>'mastertable data'!AQ12</f>
        <v>0.41259842519685042</v>
      </c>
    </row>
    <row r="13" spans="5:23" x14ac:dyDescent="0.15">
      <c r="E13" t="str">
        <f>'mastertable data'!Y13</f>
        <v>Professor</v>
      </c>
      <c r="F13">
        <f>'mastertable data'!Z13</f>
        <v>99</v>
      </c>
      <c r="G13">
        <f>'mastertable data'!AA13</f>
        <v>0.21710526315789475</v>
      </c>
      <c r="H13">
        <f>'mastertable data'!AB13</f>
        <v>0</v>
      </c>
      <c r="I13" t="str">
        <f>'mastertable data'!AC13</f>
        <v>Professor</v>
      </c>
      <c r="J13">
        <f>'mastertable data'!AD13</f>
        <v>82</v>
      </c>
      <c r="K13">
        <f>'mastertable data'!AE13</f>
        <v>0.22651933701657459</v>
      </c>
      <c r="L13">
        <f>'mastertable data'!AF13</f>
        <v>0</v>
      </c>
      <c r="M13" t="str">
        <f>'mastertable data'!AG13</f>
        <v>Professor</v>
      </c>
      <c r="N13">
        <f>'mastertable data'!AH13</f>
        <v>117</v>
      </c>
      <c r="O13">
        <f>'mastertable data'!AI13</f>
        <v>0.27336448598130841</v>
      </c>
      <c r="P13">
        <f>'mastertable data'!AJ13</f>
        <v>0</v>
      </c>
      <c r="Q13" t="str">
        <f>'mastertable data'!AK13</f>
        <v>Professor</v>
      </c>
      <c r="R13">
        <f>'mastertable data'!AL13</f>
        <v>125</v>
      </c>
      <c r="S13">
        <f>'mastertable data'!AM13</f>
        <v>0.22603978300180833</v>
      </c>
      <c r="T13">
        <f>'mastertable data'!AN13</f>
        <v>0</v>
      </c>
      <c r="U13" t="str">
        <f>'mastertable data'!AO13</f>
        <v>Professor</v>
      </c>
      <c r="V13">
        <f>'mastertable data'!AP13</f>
        <v>106</v>
      </c>
      <c r="W13">
        <f>'mastertable data'!AQ13</f>
        <v>0.16692913385826771</v>
      </c>
    </row>
    <row r="14" spans="5:23" x14ac:dyDescent="0.15">
      <c r="E14" t="str">
        <f>'mastertable data'!Y14</f>
        <v>Postdoctoral Researcher</v>
      </c>
      <c r="F14">
        <f>'mastertable data'!Z14</f>
        <v>20</v>
      </c>
      <c r="G14">
        <f>'mastertable data'!AA14</f>
        <v>4.3859649122807015E-2</v>
      </c>
      <c r="H14">
        <f>'mastertable data'!AB14</f>
        <v>0</v>
      </c>
      <c r="I14" t="str">
        <f>'mastertable data'!AC14</f>
        <v>Postdoctoral Researcher</v>
      </c>
      <c r="J14">
        <f>'mastertable data'!AD14</f>
        <v>11</v>
      </c>
      <c r="K14">
        <f>'mastertable data'!AE14</f>
        <v>3.0386740331491711E-2</v>
      </c>
      <c r="L14">
        <f>'mastertable data'!AF14</f>
        <v>0</v>
      </c>
      <c r="M14" t="str">
        <f>'mastertable data'!AG14</f>
        <v>Postdoctoral Researcher</v>
      </c>
      <c r="N14">
        <f>'mastertable data'!AH14</f>
        <v>21</v>
      </c>
      <c r="O14">
        <f>'mastertable data'!AI14</f>
        <v>4.9065420560747662E-2</v>
      </c>
      <c r="P14">
        <f>'mastertable data'!AJ14</f>
        <v>0</v>
      </c>
      <c r="Q14" t="str">
        <f>'mastertable data'!AK14</f>
        <v>Postdoctoral Researcher</v>
      </c>
      <c r="R14">
        <f>'mastertable data'!AL14</f>
        <v>44</v>
      </c>
      <c r="S14">
        <f>'mastertable data'!AM14</f>
        <v>7.956600361663653E-2</v>
      </c>
      <c r="T14">
        <f>'mastertable data'!AN14</f>
        <v>0</v>
      </c>
      <c r="U14" t="str">
        <f>'mastertable data'!AO14</f>
        <v>Postdoctoral Researcher</v>
      </c>
      <c r="V14">
        <f>'mastertable data'!AP14</f>
        <v>50</v>
      </c>
      <c r="W14">
        <f>'mastertable data'!AQ14</f>
        <v>7.874015748031496E-2</v>
      </c>
    </row>
    <row r="15" spans="5:23" x14ac:dyDescent="0.15">
      <c r="E15" t="str">
        <f>'mastertable data'!Y15</f>
        <v>Academia Scientist</v>
      </c>
      <c r="F15">
        <f>'mastertable data'!Z15</f>
        <v>15</v>
      </c>
      <c r="G15">
        <f>'mastertable data'!AA15</f>
        <v>3.2894736842105261E-2</v>
      </c>
      <c r="H15">
        <f>'mastertable data'!AB15</f>
        <v>0</v>
      </c>
      <c r="I15" t="str">
        <f>'mastertable data'!AC15</f>
        <v>Academia Scientist</v>
      </c>
      <c r="J15">
        <f>'mastertable data'!AD15</f>
        <v>21</v>
      </c>
      <c r="K15">
        <f>'mastertable data'!AE15</f>
        <v>5.8011049723756904E-2</v>
      </c>
      <c r="L15">
        <f>'mastertable data'!AF15</f>
        <v>0</v>
      </c>
      <c r="M15" t="str">
        <f>'mastertable data'!AG15</f>
        <v>Academia Scientist</v>
      </c>
      <c r="N15">
        <f>'mastertable data'!AH15</f>
        <v>27</v>
      </c>
      <c r="O15">
        <f>'mastertable data'!AI15</f>
        <v>6.3084112149532703E-2</v>
      </c>
      <c r="P15">
        <f>'mastertable data'!AJ15</f>
        <v>0</v>
      </c>
      <c r="Q15" t="str">
        <f>'mastertable data'!AK15</f>
        <v>Academia Scientist</v>
      </c>
      <c r="R15">
        <f>'mastertable data'!AL15</f>
        <v>26</v>
      </c>
      <c r="S15">
        <f>'mastertable data'!AM15</f>
        <v>4.701627486437613E-2</v>
      </c>
      <c r="T15">
        <f>'mastertable data'!AN15</f>
        <v>0</v>
      </c>
      <c r="U15" t="str">
        <f>'mastertable data'!AO15</f>
        <v>Academia Scientist</v>
      </c>
      <c r="V15">
        <f>'mastertable data'!AP15</f>
        <v>31</v>
      </c>
      <c r="W15">
        <f>'mastertable data'!AQ15</f>
        <v>4.8818897637795275E-2</v>
      </c>
    </row>
    <row r="16" spans="5:23" x14ac:dyDescent="0.15">
      <c r="E16" t="str">
        <f>'mastertable data'!Y16</f>
        <v>Industry</v>
      </c>
      <c r="F16">
        <f>'mastertable data'!Z16</f>
        <v>164</v>
      </c>
      <c r="G16">
        <f>'mastertable data'!AA16</f>
        <v>0.35964912280701755</v>
      </c>
      <c r="H16">
        <f>'mastertable data'!AB16</f>
        <v>0</v>
      </c>
      <c r="I16" t="str">
        <f>'mastertable data'!AC16</f>
        <v>Industry</v>
      </c>
      <c r="J16">
        <f>'mastertable data'!AD16</f>
        <v>119</v>
      </c>
      <c r="K16">
        <f>'mastertable data'!AE16</f>
        <v>0.32872928176795579</v>
      </c>
      <c r="L16">
        <f>'mastertable data'!AF16</f>
        <v>0</v>
      </c>
      <c r="M16" t="str">
        <f>'mastertable data'!AG16</f>
        <v>Industry</v>
      </c>
      <c r="N16">
        <f>'mastertable data'!AH16</f>
        <v>106</v>
      </c>
      <c r="O16">
        <f>'mastertable data'!AI16</f>
        <v>0.24766355140186916</v>
      </c>
      <c r="P16">
        <f>'mastertable data'!AJ16</f>
        <v>0</v>
      </c>
      <c r="Q16" t="str">
        <f>'mastertable data'!AK16</f>
        <v>Industry</v>
      </c>
      <c r="R16">
        <f>'mastertable data'!AL16</f>
        <v>151</v>
      </c>
      <c r="S16">
        <f>'mastertable data'!AM16</f>
        <v>0.27305605786618448</v>
      </c>
      <c r="T16">
        <f>'mastertable data'!AN16</f>
        <v>0</v>
      </c>
      <c r="U16" t="str">
        <f>'mastertable data'!AO16</f>
        <v>Industry</v>
      </c>
      <c r="V16">
        <f>'mastertable data'!AP16</f>
        <v>134</v>
      </c>
      <c r="W16">
        <f>'mastertable data'!AQ16</f>
        <v>0.21102362204724409</v>
      </c>
    </row>
    <row r="17" spans="5:23" x14ac:dyDescent="0.15">
      <c r="E17" t="str">
        <f>'mastertable data'!Y17</f>
        <v>Government Scientist</v>
      </c>
      <c r="F17">
        <f>'mastertable data'!Z17</f>
        <v>16</v>
      </c>
      <c r="G17">
        <f>'mastertable data'!AA17</f>
        <v>3.5087719298245612E-2</v>
      </c>
      <c r="H17">
        <f>'mastertable data'!AB17</f>
        <v>0</v>
      </c>
      <c r="I17" t="str">
        <f>'mastertable data'!AC17</f>
        <v>Government Scientist</v>
      </c>
      <c r="J17">
        <f>'mastertable data'!AD17</f>
        <v>13</v>
      </c>
      <c r="K17">
        <f>'mastertable data'!AE17</f>
        <v>3.591160220994475E-2</v>
      </c>
      <c r="L17">
        <f>'mastertable data'!AF17</f>
        <v>0</v>
      </c>
      <c r="M17" t="str">
        <f>'mastertable data'!AG17</f>
        <v>Government Scientist</v>
      </c>
      <c r="N17">
        <f>'mastertable data'!AH17</f>
        <v>12</v>
      </c>
      <c r="O17">
        <f>'mastertable data'!AI17</f>
        <v>2.8037383177570093E-2</v>
      </c>
      <c r="P17">
        <f>'mastertable data'!AJ17</f>
        <v>0</v>
      </c>
      <c r="Q17" t="str">
        <f>'mastertable data'!AK17</f>
        <v>Government Scientist</v>
      </c>
      <c r="R17">
        <f>'mastertable data'!AL17</f>
        <v>25</v>
      </c>
      <c r="S17">
        <f>'mastertable data'!AM17</f>
        <v>4.5207956600361664E-2</v>
      </c>
      <c r="T17">
        <f>'mastertable data'!AN17</f>
        <v>0</v>
      </c>
      <c r="U17" t="str">
        <f>'mastertable data'!AO17</f>
        <v>Government Scientist</v>
      </c>
      <c r="V17">
        <f>'mastertable data'!AP17</f>
        <v>21</v>
      </c>
      <c r="W17">
        <f>'mastertable data'!AQ17</f>
        <v>3.3070866141732283E-2</v>
      </c>
    </row>
    <row r="18" spans="5:23" x14ac:dyDescent="0.15">
      <c r="E18" t="str">
        <f>'mastertable data'!Y18</f>
        <v>Unknown/Other</v>
      </c>
      <c r="F18">
        <f>'mastertable data'!Z18</f>
        <v>9</v>
      </c>
      <c r="G18">
        <f>'mastertable data'!AA18</f>
        <v>1.9736842105263157E-2</v>
      </c>
      <c r="H18">
        <f>'mastertable data'!AB18</f>
        <v>0</v>
      </c>
      <c r="I18" t="str">
        <f>'mastertable data'!AC18</f>
        <v>Unknown/Other</v>
      </c>
      <c r="J18">
        <f>'mastertable data'!AD18</f>
        <v>13</v>
      </c>
      <c r="K18">
        <f>'mastertable data'!AE18</f>
        <v>3.591160220994475E-2</v>
      </c>
      <c r="L18">
        <f>'mastertable data'!AF18</f>
        <v>0</v>
      </c>
      <c r="M18" t="str">
        <f>'mastertable data'!AG18</f>
        <v>Unknown/Other</v>
      </c>
      <c r="N18">
        <f>'mastertable data'!AH18</f>
        <v>12</v>
      </c>
      <c r="O18">
        <f>'mastertable data'!AI18</f>
        <v>2.8037383177570093E-2</v>
      </c>
      <c r="P18">
        <f>'mastertable data'!AJ18</f>
        <v>0</v>
      </c>
      <c r="Q18" t="str">
        <f>'mastertable data'!AK18</f>
        <v>Unknown/Other</v>
      </c>
      <c r="R18">
        <f>'mastertable data'!AL18</f>
        <v>8</v>
      </c>
      <c r="S18">
        <f>'mastertable data'!AM18</f>
        <v>1.4466546112115732E-2</v>
      </c>
      <c r="T18">
        <f>'mastertable data'!AN18</f>
        <v>0</v>
      </c>
      <c r="U18" t="str">
        <f>'mastertable data'!AO18</f>
        <v>Unknown/Other</v>
      </c>
      <c r="V18">
        <f>'mastertable data'!AP18</f>
        <v>11</v>
      </c>
      <c r="W18">
        <f>'mastertable data'!AQ18</f>
        <v>1.7322834645669291E-2</v>
      </c>
    </row>
    <row r="19" spans="5:23" x14ac:dyDescent="0.15">
      <c r="E19" t="str">
        <f>'mastertable data'!Y19</f>
        <v>Total</v>
      </c>
      <c r="F19">
        <f>'mastertable data'!Z19</f>
        <v>456</v>
      </c>
      <c r="G19">
        <f>'mastertable data'!AA19</f>
        <v>1</v>
      </c>
      <c r="H19">
        <f>'mastertable data'!AB19</f>
        <v>0</v>
      </c>
      <c r="I19" t="str">
        <f>'mastertable data'!AC19</f>
        <v>Total</v>
      </c>
      <c r="J19">
        <f>'mastertable data'!AD19</f>
        <v>362</v>
      </c>
      <c r="K19">
        <f>'mastertable data'!AE19</f>
        <v>0.99999999999999989</v>
      </c>
      <c r="L19">
        <f>'mastertable data'!AF19</f>
        <v>0</v>
      </c>
      <c r="M19" t="str">
        <f>'mastertable data'!AG19</f>
        <v>Total</v>
      </c>
      <c r="N19">
        <f>'mastertable data'!AH19</f>
        <v>428</v>
      </c>
      <c r="O19">
        <f>'mastertable data'!AI19</f>
        <v>0.99999999999999989</v>
      </c>
      <c r="P19">
        <f>'mastertable data'!AJ19</f>
        <v>0</v>
      </c>
      <c r="Q19" t="str">
        <f>'mastertable data'!AK19</f>
        <v>Total</v>
      </c>
      <c r="R19">
        <f>'mastertable data'!AL19</f>
        <v>553</v>
      </c>
      <c r="S19">
        <f>'mastertable data'!AM19</f>
        <v>1</v>
      </c>
      <c r="T19">
        <f>'mastertable data'!AN19</f>
        <v>0</v>
      </c>
      <c r="U19" t="str">
        <f>'mastertable data'!AO19</f>
        <v>Total</v>
      </c>
      <c r="V19">
        <f>'mastertable data'!AP19</f>
        <v>635</v>
      </c>
      <c r="W19">
        <f>'mastertable data'!AQ19</f>
        <v>1</v>
      </c>
    </row>
    <row r="20" spans="5:23" x14ac:dyDescent="0.15">
      <c r="E20">
        <f>'mastertable data'!Y20</f>
        <v>0</v>
      </c>
      <c r="F20">
        <f>'mastertable data'!Z20</f>
        <v>0</v>
      </c>
      <c r="G20">
        <f>'mastertable data'!AA20</f>
        <v>0</v>
      </c>
      <c r="H20">
        <f>'mastertable data'!AB20</f>
        <v>0</v>
      </c>
      <c r="I20">
        <f>'mastertable data'!AC20</f>
        <v>0</v>
      </c>
      <c r="J20">
        <f>'mastertable data'!AD20</f>
        <v>0</v>
      </c>
      <c r="K20">
        <f>'mastertable data'!AE20</f>
        <v>0</v>
      </c>
      <c r="L20">
        <f>'mastertable data'!AF20</f>
        <v>0</v>
      </c>
      <c r="M20">
        <f>'mastertable data'!AG20</f>
        <v>0</v>
      </c>
      <c r="N20">
        <f>'mastertable data'!AH20</f>
        <v>0</v>
      </c>
      <c r="O20">
        <f>'mastertable data'!AI20</f>
        <v>0</v>
      </c>
      <c r="P20">
        <f>'mastertable data'!AJ20</f>
        <v>0</v>
      </c>
      <c r="Q20">
        <f>'mastertable data'!AK20</f>
        <v>0</v>
      </c>
      <c r="R20">
        <f>'mastertable data'!AL20</f>
        <v>0</v>
      </c>
      <c r="S20">
        <f>'mastertable data'!AM20</f>
        <v>0</v>
      </c>
      <c r="T20">
        <f>'mastertable data'!AN20</f>
        <v>0</v>
      </c>
      <c r="U20">
        <f>'mastertable data'!AO20</f>
        <v>0</v>
      </c>
      <c r="V20">
        <f>'mastertable data'!AP20</f>
        <v>0</v>
      </c>
      <c r="W20">
        <f>'mastertable data'!AQ20</f>
        <v>0</v>
      </c>
    </row>
    <row r="21" spans="5:23" x14ac:dyDescent="0.15">
      <c r="E21" t="str">
        <f>'mastertable data'!Y21</f>
        <v># of registrants per institution</v>
      </c>
      <c r="F21">
        <f>'mastertable data'!Z21</f>
        <v>5.7222222222222179</v>
      </c>
      <c r="G21">
        <f>'mastertable data'!AA21</f>
        <v>0</v>
      </c>
      <c r="H21">
        <f>'mastertable data'!AB21</f>
        <v>0</v>
      </c>
      <c r="I21" t="str">
        <f>'mastertable data'!AC21</f>
        <v># of registrants per institution</v>
      </c>
      <c r="J21">
        <f>'mastertable data'!AD21</f>
        <v>12.875000000000007</v>
      </c>
      <c r="K21">
        <f>'mastertable data'!AE21</f>
        <v>0</v>
      </c>
      <c r="L21">
        <f>'mastertable data'!AF21</f>
        <v>0</v>
      </c>
      <c r="M21" t="str">
        <f>'mastertable data'!AG21</f>
        <v># of registrants per institution</v>
      </c>
      <c r="N21" t="e">
        <f>'mastertable data'!AH21</f>
        <v>#REF!</v>
      </c>
      <c r="O21">
        <f>'mastertable data'!AI21</f>
        <v>0</v>
      </c>
      <c r="P21">
        <f>'mastertable data'!AJ21</f>
        <v>0</v>
      </c>
      <c r="Q21" t="str">
        <f>'mastertable data'!AK21</f>
        <v># of registrants per institution</v>
      </c>
      <c r="R21" t="e">
        <f>'mastertable data'!AL21</f>
        <v>#REF!</v>
      </c>
      <c r="S21">
        <f>'mastertable data'!AM21</f>
        <v>0</v>
      </c>
      <c r="T21">
        <f>'mastertable data'!AN21</f>
        <v>0</v>
      </c>
      <c r="U21" t="str">
        <f>'mastertable data'!AO21</f>
        <v># of registrants per institution</v>
      </c>
      <c r="V21">
        <f>'mastertable data'!AP21</f>
        <v>25.750000000000007</v>
      </c>
      <c r="W21">
        <f>'mastertable data'!AQ21</f>
        <v>0</v>
      </c>
    </row>
    <row r="22" spans="5:23" x14ac:dyDescent="0.15">
      <c r="E22">
        <f>'mastertable data'!Y22</f>
        <v>0</v>
      </c>
      <c r="F22">
        <f>'mastertable data'!Z22</f>
        <v>0</v>
      </c>
      <c r="G22">
        <f>'mastertable data'!AA22</f>
        <v>0</v>
      </c>
      <c r="H22">
        <f>'mastertable data'!AB22</f>
        <v>0</v>
      </c>
      <c r="I22">
        <f>'mastertable data'!AC22</f>
        <v>0</v>
      </c>
      <c r="J22">
        <f>'mastertable data'!AD22</f>
        <v>0</v>
      </c>
      <c r="K22">
        <f>'mastertable data'!AE22</f>
        <v>0</v>
      </c>
      <c r="L22">
        <f>'mastertable data'!AF22</f>
        <v>0</v>
      </c>
      <c r="M22">
        <f>'mastertable data'!AG22</f>
        <v>0</v>
      </c>
      <c r="N22">
        <f>'mastertable data'!AH22</f>
        <v>0</v>
      </c>
      <c r="O22">
        <f>'mastertable data'!AI22</f>
        <v>0</v>
      </c>
      <c r="P22">
        <f>'mastertable data'!AJ22</f>
        <v>0</v>
      </c>
      <c r="Q22">
        <f>'mastertable data'!AK22</f>
        <v>0</v>
      </c>
      <c r="R22">
        <f>'mastertable data'!AL22</f>
        <v>0</v>
      </c>
      <c r="S22">
        <f>'mastertable data'!AM22</f>
        <v>0</v>
      </c>
      <c r="T22">
        <f>'mastertable data'!AN22</f>
        <v>0</v>
      </c>
      <c r="U22">
        <f>'mastertable data'!AO22</f>
        <v>0</v>
      </c>
      <c r="V22">
        <f>'mastertable data'!AP22</f>
        <v>0</v>
      </c>
      <c r="W22">
        <f>'mastertable data'!AQ22</f>
        <v>0</v>
      </c>
    </row>
    <row r="23" spans="5:23" x14ac:dyDescent="0.15">
      <c r="E23">
        <f>'mastertable data'!Y23</f>
        <v>0</v>
      </c>
      <c r="F23">
        <f>'mastertable data'!Z23</f>
        <v>0</v>
      </c>
      <c r="G23">
        <f>'mastertable data'!AA23</f>
        <v>0</v>
      </c>
      <c r="H23">
        <f>'mastertable data'!AB23</f>
        <v>0</v>
      </c>
      <c r="I23">
        <f>'mastertable data'!AC23</f>
        <v>0</v>
      </c>
      <c r="J23">
        <f>'mastertable data'!AD23</f>
        <v>0</v>
      </c>
      <c r="K23">
        <f>'mastertable data'!AE23</f>
        <v>0</v>
      </c>
      <c r="L23">
        <f>'mastertable data'!AF23</f>
        <v>0</v>
      </c>
      <c r="M23">
        <f>'mastertable data'!AG23</f>
        <v>0</v>
      </c>
      <c r="N23">
        <f>'mastertable data'!AH23</f>
        <v>0</v>
      </c>
      <c r="O23">
        <f>'mastertable data'!AI23</f>
        <v>0</v>
      </c>
      <c r="P23">
        <f>'mastertable data'!AJ23</f>
        <v>0</v>
      </c>
      <c r="Q23">
        <f>'mastertable data'!AK23</f>
        <v>0</v>
      </c>
      <c r="R23">
        <f>'mastertable data'!AL23</f>
        <v>0</v>
      </c>
      <c r="S23">
        <f>'mastertable data'!AM23</f>
        <v>0</v>
      </c>
      <c r="T23">
        <f>'mastertable data'!AN23</f>
        <v>0</v>
      </c>
      <c r="U23">
        <f>'mastertable data'!AO23</f>
        <v>0</v>
      </c>
      <c r="V23">
        <f>'mastertable data'!AP23</f>
        <v>0</v>
      </c>
      <c r="W23">
        <f>'mastertable data'!AQ23</f>
        <v>0</v>
      </c>
    </row>
    <row r="24" spans="5:23" x14ac:dyDescent="0.15">
      <c r="E24">
        <f>'mastertable data'!Y24</f>
        <v>0</v>
      </c>
      <c r="F24">
        <f>'mastertable data'!Z24</f>
        <v>0</v>
      </c>
      <c r="G24">
        <f>'mastertable data'!AA24</f>
        <v>0</v>
      </c>
      <c r="H24">
        <f>'mastertable data'!AB24</f>
        <v>0</v>
      </c>
      <c r="I24">
        <f>'mastertable data'!AC24</f>
        <v>0</v>
      </c>
      <c r="J24">
        <f>'mastertable data'!AD24</f>
        <v>0</v>
      </c>
      <c r="K24">
        <f>'mastertable data'!AE24</f>
        <v>0</v>
      </c>
      <c r="L24">
        <f>'mastertable data'!AF24</f>
        <v>0</v>
      </c>
      <c r="M24">
        <f>'mastertable data'!AG24</f>
        <v>0</v>
      </c>
      <c r="N24">
        <f>'mastertable data'!AH24</f>
        <v>0</v>
      </c>
      <c r="O24">
        <f>'mastertable data'!AI24</f>
        <v>0</v>
      </c>
      <c r="P24">
        <f>'mastertable data'!AJ24</f>
        <v>0</v>
      </c>
      <c r="Q24">
        <f>'mastertable data'!AK24</f>
        <v>0</v>
      </c>
      <c r="R24">
        <f>'mastertable data'!AL24</f>
        <v>0</v>
      </c>
      <c r="S24">
        <f>'mastertable data'!AM24</f>
        <v>0</v>
      </c>
      <c r="T24">
        <f>'mastertable data'!AN24</f>
        <v>0</v>
      </c>
      <c r="U24">
        <f>'mastertable data'!AO24</f>
        <v>0</v>
      </c>
      <c r="V24">
        <f>'mastertable data'!AP24</f>
        <v>0</v>
      </c>
      <c r="W24">
        <f>'mastertable data'!AQ24</f>
        <v>0</v>
      </c>
    </row>
    <row r="25" spans="5:23" x14ac:dyDescent="0.15">
      <c r="E25">
        <f>'mastertable data'!Y25</f>
        <v>0</v>
      </c>
      <c r="F25" t="str">
        <f>'mastertable data'!Z25</f>
        <v>Number</v>
      </c>
      <c r="G25" t="str">
        <f>'mastertable data'!AA25</f>
        <v>Percent</v>
      </c>
      <c r="H25">
        <f>'mastertable data'!AB25</f>
        <v>0</v>
      </c>
      <c r="I25">
        <f>'mastertable data'!AC25</f>
        <v>0</v>
      </c>
      <c r="J25" t="str">
        <f>'mastertable data'!AD25</f>
        <v>Number</v>
      </c>
      <c r="K25" t="str">
        <f>'mastertable data'!AE25</f>
        <v>Percent</v>
      </c>
      <c r="L25">
        <f>'mastertable data'!AF25</f>
        <v>0</v>
      </c>
      <c r="M25">
        <f>'mastertable data'!AG25</f>
        <v>0</v>
      </c>
      <c r="N25" t="str">
        <f>'mastertable data'!AH25</f>
        <v>Number</v>
      </c>
      <c r="O25" t="str">
        <f>'mastertable data'!AI25</f>
        <v>Percent</v>
      </c>
      <c r="P25">
        <f>'mastertable data'!AJ25</f>
        <v>0</v>
      </c>
      <c r="Q25">
        <f>'mastertable data'!AK25</f>
        <v>0</v>
      </c>
      <c r="R25" t="str">
        <f>'mastertable data'!AL25</f>
        <v>Number</v>
      </c>
      <c r="S25" t="str">
        <f>'mastertable data'!AM25</f>
        <v>Percent</v>
      </c>
      <c r="T25">
        <f>'mastertable data'!AN25</f>
        <v>0</v>
      </c>
      <c r="U25">
        <f>'mastertable data'!AO25</f>
        <v>0</v>
      </c>
      <c r="V25" t="str">
        <f>'mastertable data'!AP25</f>
        <v>Number</v>
      </c>
      <c r="W25" t="str">
        <f>'mastertable data'!AQ25</f>
        <v>Percent</v>
      </c>
    </row>
    <row r="26" spans="5:23" x14ac:dyDescent="0.15">
      <c r="E26" t="str">
        <f>'mastertable data'!Y26</f>
        <v>USA</v>
      </c>
      <c r="F26">
        <f>'mastertable data'!Z26</f>
        <v>345</v>
      </c>
      <c r="G26">
        <f>'mastertable data'!AA26</f>
        <v>0.75657894736842102</v>
      </c>
      <c r="H26">
        <f>'mastertable data'!AB26</f>
        <v>0</v>
      </c>
      <c r="I26" t="str">
        <f>'mastertable data'!AC26</f>
        <v>USA</v>
      </c>
      <c r="J26">
        <f>'mastertable data'!AD26</f>
        <v>257</v>
      </c>
      <c r="K26">
        <f>'mastertable data'!AE26</f>
        <v>0.70994475138121549</v>
      </c>
      <c r="L26">
        <f>'mastertable data'!AF26</f>
        <v>0</v>
      </c>
      <c r="M26" t="str">
        <f>'mastertable data'!AG26</f>
        <v>USA</v>
      </c>
      <c r="N26">
        <f>'mastertable data'!AH26</f>
        <v>310</v>
      </c>
      <c r="O26">
        <f>'mastertable data'!AI26</f>
        <v>0.72429906542056077</v>
      </c>
      <c r="P26">
        <f>'mastertable data'!AJ26</f>
        <v>0</v>
      </c>
      <c r="Q26" t="str">
        <f>'mastertable data'!AK26</f>
        <v>USA</v>
      </c>
      <c r="R26">
        <f>'mastertable data'!AL26</f>
        <v>394</v>
      </c>
      <c r="S26">
        <f>'mastertable data'!AM26</f>
        <v>0.71247739602169979</v>
      </c>
      <c r="T26">
        <f>'mastertable data'!AN26</f>
        <v>0</v>
      </c>
      <c r="U26" t="str">
        <f>'mastertable data'!AO26</f>
        <v>USA</v>
      </c>
      <c r="V26">
        <f>'mastertable data'!AP26</f>
        <v>500</v>
      </c>
      <c r="W26">
        <f>'mastertable data'!AQ26</f>
        <v>0.78740157480314965</v>
      </c>
    </row>
    <row r="27" spans="5:23" x14ac:dyDescent="0.15">
      <c r="E27" t="str">
        <f>'mastertable data'!Y27</f>
        <v>International</v>
      </c>
      <c r="F27">
        <f>'mastertable data'!Z27</f>
        <v>102</v>
      </c>
      <c r="G27">
        <f>'mastertable data'!AA27</f>
        <v>0.22368421052631579</v>
      </c>
      <c r="H27">
        <f>'mastertable data'!AB27</f>
        <v>0</v>
      </c>
      <c r="I27" t="str">
        <f>'mastertable data'!AC27</f>
        <v>International</v>
      </c>
      <c r="J27">
        <f>'mastertable data'!AD27</f>
        <v>100</v>
      </c>
      <c r="K27">
        <f>'mastertable data'!AE27</f>
        <v>0.27624309392265195</v>
      </c>
      <c r="L27">
        <f>'mastertable data'!AF27</f>
        <v>0</v>
      </c>
      <c r="M27" t="str">
        <f>'mastertable data'!AG27</f>
        <v>International</v>
      </c>
      <c r="N27">
        <f>'mastertable data'!AH27</f>
        <v>105</v>
      </c>
      <c r="O27">
        <f>'mastertable data'!AI27</f>
        <v>0.24532710280373832</v>
      </c>
      <c r="P27">
        <f>'mastertable data'!AJ27</f>
        <v>0</v>
      </c>
      <c r="Q27" t="str">
        <f>'mastertable data'!AK27</f>
        <v>International</v>
      </c>
      <c r="R27">
        <f>'mastertable data'!AL27</f>
        <v>153</v>
      </c>
      <c r="S27">
        <f>'mastertable data'!AM27</f>
        <v>0.27667269439421338</v>
      </c>
      <c r="T27">
        <f>'mastertable data'!AN27</f>
        <v>0</v>
      </c>
      <c r="U27" t="str">
        <f>'mastertable data'!AO27</f>
        <v>International</v>
      </c>
      <c r="V27">
        <f>'mastertable data'!AP27</f>
        <v>135</v>
      </c>
      <c r="W27">
        <f>'mastertable data'!AQ27</f>
        <v>0.2125984251968504</v>
      </c>
    </row>
    <row r="28" spans="5:23" x14ac:dyDescent="0.15">
      <c r="E28" t="str">
        <f>'mastertable data'!Y28</f>
        <v>Unknown</v>
      </c>
      <c r="F28">
        <f>'mastertable data'!Z28</f>
        <v>9</v>
      </c>
      <c r="G28">
        <f>'mastertable data'!AA28</f>
        <v>1.9736842105263157E-2</v>
      </c>
      <c r="H28">
        <f>'mastertable data'!AB28</f>
        <v>0</v>
      </c>
      <c r="I28" t="str">
        <f>'mastertable data'!AC28</f>
        <v>Unknown</v>
      </c>
      <c r="J28">
        <f>'mastertable data'!AD28</f>
        <v>5</v>
      </c>
      <c r="K28">
        <f>'mastertable data'!AE28</f>
        <v>1.3812154696132596E-2</v>
      </c>
      <c r="L28">
        <f>'mastertable data'!AF28</f>
        <v>0</v>
      </c>
      <c r="M28" t="str">
        <f>'mastertable data'!AG28</f>
        <v>Unknown</v>
      </c>
      <c r="N28">
        <f>'mastertable data'!AH28</f>
        <v>13</v>
      </c>
      <c r="O28">
        <f>'mastertable data'!AI28</f>
        <v>3.0373831775700934E-2</v>
      </c>
      <c r="P28">
        <f>'mastertable data'!AJ28</f>
        <v>0</v>
      </c>
      <c r="Q28" t="str">
        <f>'mastertable data'!AK28</f>
        <v>Unknown</v>
      </c>
      <c r="R28">
        <f>'mastertable data'!AL28</f>
        <v>6</v>
      </c>
      <c r="S28">
        <f>'mastertable data'!AM28</f>
        <v>1.0849909584086799E-2</v>
      </c>
      <c r="T28">
        <f>'mastertable data'!AN28</f>
        <v>0</v>
      </c>
      <c r="U28" t="str">
        <f>'mastertable data'!AO28</f>
        <v>Unknown</v>
      </c>
      <c r="V28">
        <f>'mastertable data'!AP28</f>
        <v>0</v>
      </c>
      <c r="W28">
        <f>'mastertable data'!AQ28</f>
        <v>0</v>
      </c>
    </row>
    <row r="29" spans="5:23" x14ac:dyDescent="0.15">
      <c r="E29">
        <f>'mastertable data'!Y29</f>
        <v>0</v>
      </c>
      <c r="F29">
        <f>'mastertable data'!Z29</f>
        <v>0</v>
      </c>
      <c r="G29">
        <f>'mastertable data'!AA29</f>
        <v>1</v>
      </c>
      <c r="H29">
        <f>'mastertable data'!AB29</f>
        <v>0</v>
      </c>
      <c r="I29">
        <f>'mastertable data'!AC29</f>
        <v>0</v>
      </c>
      <c r="J29">
        <f>'mastertable data'!AD29</f>
        <v>0</v>
      </c>
      <c r="K29">
        <f>'mastertable data'!AE29</f>
        <v>1</v>
      </c>
      <c r="L29">
        <f>'mastertable data'!AF29</f>
        <v>0</v>
      </c>
      <c r="M29">
        <f>'mastertable data'!AG29</f>
        <v>0</v>
      </c>
      <c r="N29">
        <f>'mastertable data'!AH29</f>
        <v>0</v>
      </c>
      <c r="O29">
        <f>'mastertable data'!AI29</f>
        <v>1</v>
      </c>
      <c r="P29">
        <f>'mastertable data'!AJ29</f>
        <v>0</v>
      </c>
      <c r="Q29">
        <f>'mastertable data'!AK29</f>
        <v>0</v>
      </c>
      <c r="R29">
        <f>'mastertable data'!AL29</f>
        <v>0</v>
      </c>
      <c r="S29">
        <f>'mastertable data'!AM29</f>
        <v>1</v>
      </c>
      <c r="T29">
        <f>'mastertable data'!AN29</f>
        <v>0</v>
      </c>
      <c r="U29">
        <f>'mastertable data'!AO29</f>
        <v>0</v>
      </c>
      <c r="V29">
        <f>'mastertable data'!AP29</f>
        <v>0</v>
      </c>
      <c r="W29">
        <f>'mastertable data'!AQ29</f>
        <v>1</v>
      </c>
    </row>
    <row r="30" spans="5:23" x14ac:dyDescent="0.15">
      <c r="E30" t="str">
        <f>'mastertable data'!Y30</f>
        <v>Other Americas</v>
      </c>
      <c r="F30">
        <f>'mastertable data'!Z30</f>
        <v>10</v>
      </c>
      <c r="G30">
        <f>'mastertable data'!AA30</f>
        <v>2.1929824561403508E-2</v>
      </c>
      <c r="H30">
        <f>'mastertable data'!AB30</f>
        <v>0</v>
      </c>
      <c r="I30" t="str">
        <f>'mastertable data'!AC30</f>
        <v>Other Americas</v>
      </c>
      <c r="J30">
        <f>'mastertable data'!AD30</f>
        <v>9</v>
      </c>
      <c r="K30">
        <f>'mastertable data'!AE30</f>
        <v>2.4861878453038673E-2</v>
      </c>
      <c r="L30">
        <f>'mastertable data'!AF30</f>
        <v>0</v>
      </c>
      <c r="M30" t="str">
        <f>'mastertable data'!AG30</f>
        <v>Other Americas</v>
      </c>
      <c r="N30">
        <f>'mastertable data'!AH30</f>
        <v>16</v>
      </c>
      <c r="O30">
        <f>'mastertable data'!AI30</f>
        <v>3.7383177570093455E-2</v>
      </c>
      <c r="P30">
        <f>'mastertable data'!AJ30</f>
        <v>0</v>
      </c>
      <c r="Q30" t="str">
        <f>'mastertable data'!AK30</f>
        <v>Other Americas</v>
      </c>
      <c r="R30">
        <f>'mastertable data'!AL30</f>
        <v>45</v>
      </c>
      <c r="S30">
        <f>'mastertable data'!AM30</f>
        <v>8.1374321880650996E-2</v>
      </c>
      <c r="T30">
        <f>'mastertable data'!AN30</f>
        <v>0</v>
      </c>
      <c r="U30" t="str">
        <f>'mastertable data'!AO30</f>
        <v>Other Americas</v>
      </c>
      <c r="V30">
        <f>'mastertable data'!AP30</f>
        <v>24</v>
      </c>
      <c r="W30">
        <f>'mastertable data'!AQ30</f>
        <v>3.7795275590551181E-2</v>
      </c>
    </row>
    <row r="31" spans="5:23" x14ac:dyDescent="0.15">
      <c r="E31" t="str">
        <f>'mastertable data'!Y31</f>
        <v>Asia</v>
      </c>
      <c r="F31">
        <f>'mastertable data'!Z31</f>
        <v>38</v>
      </c>
      <c r="G31">
        <f>'mastertable data'!AA31</f>
        <v>8.3333333333333329E-2</v>
      </c>
      <c r="H31">
        <f>'mastertable data'!AB31</f>
        <v>0</v>
      </c>
      <c r="I31" t="str">
        <f>'mastertable data'!AC31</f>
        <v>Asia</v>
      </c>
      <c r="J31">
        <f>'mastertable data'!AD31</f>
        <v>49</v>
      </c>
      <c r="K31">
        <f>'mastertable data'!AE31</f>
        <v>0.13535911602209943</v>
      </c>
      <c r="L31">
        <f>'mastertable data'!AF31</f>
        <v>0</v>
      </c>
      <c r="M31" t="str">
        <f>'mastertable data'!AG31</f>
        <v>Asia</v>
      </c>
      <c r="N31">
        <f>'mastertable data'!AH31</f>
        <v>39</v>
      </c>
      <c r="O31">
        <f>'mastertable data'!AI31</f>
        <v>9.11214953271028E-2</v>
      </c>
      <c r="P31">
        <f>'mastertable data'!AJ31</f>
        <v>0</v>
      </c>
      <c r="Q31" t="str">
        <f>'mastertable data'!AK31</f>
        <v>Asia</v>
      </c>
      <c r="R31">
        <f>'mastertable data'!AL31</f>
        <v>44</v>
      </c>
      <c r="S31">
        <f>'mastertable data'!AM31</f>
        <v>7.956600361663653E-2</v>
      </c>
      <c r="T31">
        <f>'mastertable data'!AN31</f>
        <v>0</v>
      </c>
      <c r="U31" t="str">
        <f>'mastertable data'!AO31</f>
        <v>Asia</v>
      </c>
      <c r="V31">
        <f>'mastertable data'!AP31</f>
        <v>16</v>
      </c>
      <c r="W31">
        <f>'mastertable data'!AQ31</f>
        <v>2.5196850393700787E-2</v>
      </c>
    </row>
    <row r="32" spans="5:23" x14ac:dyDescent="0.15">
      <c r="E32" t="str">
        <f>'mastertable data'!Y32</f>
        <v>Europe</v>
      </c>
      <c r="F32">
        <f>'mastertable data'!Z32</f>
        <v>22</v>
      </c>
      <c r="G32">
        <f>'mastertable data'!AA32</f>
        <v>4.8245614035087717E-2</v>
      </c>
      <c r="H32">
        <f>'mastertable data'!AB32</f>
        <v>0</v>
      </c>
      <c r="I32" t="str">
        <f>'mastertable data'!AC32</f>
        <v>Europe</v>
      </c>
      <c r="J32">
        <f>'mastertable data'!AD32</f>
        <v>17</v>
      </c>
      <c r="K32">
        <f>'mastertable data'!AE32</f>
        <v>4.6961325966850827E-2</v>
      </c>
      <c r="L32">
        <f>'mastertable data'!AF32</f>
        <v>0</v>
      </c>
      <c r="M32" t="str">
        <f>'mastertable data'!AG32</f>
        <v>Europe</v>
      </c>
      <c r="N32">
        <f>'mastertable data'!AH32</f>
        <v>26</v>
      </c>
      <c r="O32">
        <f>'mastertable data'!AI32</f>
        <v>6.0747663551401869E-2</v>
      </c>
      <c r="P32">
        <f>'mastertable data'!AJ32</f>
        <v>0</v>
      </c>
      <c r="Q32" t="str">
        <f>'mastertable data'!AK32</f>
        <v>Europe</v>
      </c>
      <c r="R32">
        <f>'mastertable data'!AL32</f>
        <v>42</v>
      </c>
      <c r="S32">
        <f>'mastertable data'!AM32</f>
        <v>7.5949367088607597E-2</v>
      </c>
      <c r="T32">
        <f>'mastertable data'!AN32</f>
        <v>0</v>
      </c>
      <c r="U32" t="str">
        <f>'mastertable data'!AO32</f>
        <v>Europe</v>
      </c>
      <c r="V32">
        <f>'mastertable data'!AP32</f>
        <v>54</v>
      </c>
      <c r="W32">
        <f>'mastertable data'!AQ32</f>
        <v>8.5039370078740156E-2</v>
      </c>
    </row>
    <row r="33" spans="5:23" x14ac:dyDescent="0.15">
      <c r="E33" t="str">
        <f>'mastertable data'!Y33</f>
        <v>Africa</v>
      </c>
      <c r="F33">
        <f>'mastertable data'!Z33</f>
        <v>2</v>
      </c>
      <c r="G33">
        <f>'mastertable data'!AA33</f>
        <v>4.3859649122807015E-3</v>
      </c>
      <c r="H33">
        <f>'mastertable data'!AB33</f>
        <v>0</v>
      </c>
      <c r="I33" t="str">
        <f>'mastertable data'!AC33</f>
        <v>Africa</v>
      </c>
      <c r="J33">
        <f>'mastertable data'!AD33</f>
        <v>1</v>
      </c>
      <c r="K33">
        <f>'mastertable data'!AE33</f>
        <v>2.7624309392265192E-3</v>
      </c>
      <c r="L33">
        <f>'mastertable data'!AF33</f>
        <v>0</v>
      </c>
      <c r="M33" t="str">
        <f>'mastertable data'!AG33</f>
        <v>Africa</v>
      </c>
      <c r="N33">
        <f>'mastertable data'!AH33</f>
        <v>0</v>
      </c>
      <c r="O33">
        <f>'mastertable data'!AI33</f>
        <v>0</v>
      </c>
      <c r="P33">
        <f>'mastertable data'!AJ33</f>
        <v>0</v>
      </c>
      <c r="Q33" t="str">
        <f>'mastertable data'!AK33</f>
        <v>Africa</v>
      </c>
      <c r="R33">
        <f>'mastertable data'!AL33</f>
        <v>2</v>
      </c>
      <c r="S33">
        <f>'mastertable data'!AM33</f>
        <v>3.616636528028933E-3</v>
      </c>
      <c r="T33">
        <f>'mastertable data'!AN33</f>
        <v>0</v>
      </c>
      <c r="U33" t="str">
        <f>'mastertable data'!AO33</f>
        <v>Africa</v>
      </c>
      <c r="V33">
        <f>'mastertable data'!AP33</f>
        <v>0</v>
      </c>
      <c r="W33">
        <f>'mastertable data'!AQ33</f>
        <v>0</v>
      </c>
    </row>
    <row r="34" spans="5:23" x14ac:dyDescent="0.15">
      <c r="E34" t="str">
        <f>'mastertable data'!Y34</f>
        <v>Middle East</v>
      </c>
      <c r="F34">
        <f>'mastertable data'!Z34</f>
        <v>28</v>
      </c>
      <c r="G34">
        <f>'mastertable data'!AA34</f>
        <v>6.1403508771929821E-2</v>
      </c>
      <c r="H34">
        <f>'mastertable data'!AB34</f>
        <v>0</v>
      </c>
      <c r="I34" t="str">
        <f>'mastertable data'!AC34</f>
        <v>Middle East</v>
      </c>
      <c r="J34">
        <f>'mastertable data'!AD34</f>
        <v>20</v>
      </c>
      <c r="K34">
        <f>'mastertable data'!AE34</f>
        <v>5.5248618784530384E-2</v>
      </c>
      <c r="L34">
        <f>'mastertable data'!AF34</f>
        <v>0</v>
      </c>
      <c r="M34" t="str">
        <f>'mastertable data'!AG34</f>
        <v>Middle East</v>
      </c>
      <c r="N34">
        <f>'mastertable data'!AH34</f>
        <v>21</v>
      </c>
      <c r="O34">
        <f>'mastertable data'!AI34</f>
        <v>4.9065420560747662E-2</v>
      </c>
      <c r="P34">
        <f>'mastertable data'!AJ34</f>
        <v>0</v>
      </c>
      <c r="Q34" t="str">
        <f>'mastertable data'!AK34</f>
        <v>Middle East</v>
      </c>
      <c r="R34">
        <f>'mastertable data'!AL34</f>
        <v>15</v>
      </c>
      <c r="S34">
        <f>'mastertable data'!AM34</f>
        <v>2.7124773960216998E-2</v>
      </c>
      <c r="T34">
        <f>'mastertable data'!AN34</f>
        <v>0</v>
      </c>
      <c r="U34" t="str">
        <f>'mastertable data'!AO34</f>
        <v>Middle East</v>
      </c>
      <c r="V34">
        <f>'mastertable data'!AP34</f>
        <v>37</v>
      </c>
      <c r="W34">
        <f>'mastertable data'!AQ34</f>
        <v>5.826771653543307E-2</v>
      </c>
    </row>
    <row r="35" spans="5:23" x14ac:dyDescent="0.15">
      <c r="E35" t="str">
        <f>'mastertable data'!Y35</f>
        <v>Oceania</v>
      </c>
      <c r="F35">
        <f>'mastertable data'!Z35</f>
        <v>2</v>
      </c>
      <c r="G35">
        <f>'mastertable data'!AA35</f>
        <v>4.3859649122807015E-3</v>
      </c>
      <c r="H35">
        <f>'mastertable data'!AB35</f>
        <v>0</v>
      </c>
      <c r="I35" t="str">
        <f>'mastertable data'!AC35</f>
        <v>Oceania</v>
      </c>
      <c r="J35">
        <f>'mastertable data'!AD35</f>
        <v>4</v>
      </c>
      <c r="K35">
        <f>'mastertable data'!AE35</f>
        <v>1.1049723756906077E-2</v>
      </c>
      <c r="L35">
        <f>'mastertable data'!AF35</f>
        <v>0</v>
      </c>
      <c r="M35" t="str">
        <f>'mastertable data'!AG35</f>
        <v>Oceania</v>
      </c>
      <c r="N35">
        <f>'mastertable data'!AH35</f>
        <v>3</v>
      </c>
      <c r="O35">
        <f>'mastertable data'!AI35</f>
        <v>7.0093457943925233E-3</v>
      </c>
      <c r="P35">
        <f>'mastertable data'!AJ35</f>
        <v>0</v>
      </c>
      <c r="Q35" t="str">
        <f>'mastertable data'!AK35</f>
        <v>Oceania</v>
      </c>
      <c r="R35">
        <f>'mastertable data'!AL35</f>
        <v>5</v>
      </c>
      <c r="S35">
        <f>'mastertable data'!AM35</f>
        <v>9.0415913200723331E-3</v>
      </c>
      <c r="T35">
        <f>'mastertable data'!AN35</f>
        <v>0</v>
      </c>
      <c r="U35" t="str">
        <f>'mastertable data'!AO35</f>
        <v>Oceania</v>
      </c>
      <c r="V35">
        <f>'mastertable data'!AP35</f>
        <v>4</v>
      </c>
      <c r="W35">
        <f>'mastertable data'!AQ35</f>
        <v>6.2992125984251968E-3</v>
      </c>
    </row>
    <row r="36" spans="5:23" x14ac:dyDescent="0.15">
      <c r="E36" t="str">
        <f>'mastertable data'!Y36</f>
        <v>Total</v>
      </c>
      <c r="F36">
        <f>'mastertable data'!Z36</f>
        <v>456</v>
      </c>
      <c r="G36">
        <f>'mastertable data'!AA36</f>
        <v>1</v>
      </c>
      <c r="H36">
        <f>'mastertable data'!AB36</f>
        <v>0</v>
      </c>
      <c r="I36" t="str">
        <f>'mastertable data'!AC36</f>
        <v>Total</v>
      </c>
      <c r="J36">
        <f>'mastertable data'!AD36</f>
        <v>362</v>
      </c>
      <c r="K36">
        <f>'mastertable data'!AE36</f>
        <v>1</v>
      </c>
      <c r="L36">
        <f>'mastertable data'!AF36</f>
        <v>0</v>
      </c>
      <c r="M36" t="str">
        <f>'mastertable data'!AG36</f>
        <v>Total</v>
      </c>
      <c r="N36">
        <f>'mastertable data'!AH36</f>
        <v>428</v>
      </c>
      <c r="O36">
        <f>'mastertable data'!AI36</f>
        <v>1</v>
      </c>
      <c r="P36">
        <f>'mastertable data'!AJ36</f>
        <v>0</v>
      </c>
      <c r="Q36" t="str">
        <f>'mastertable data'!AK36</f>
        <v>Total</v>
      </c>
      <c r="R36">
        <f>'mastertable data'!AL36</f>
        <v>553</v>
      </c>
      <c r="S36">
        <f>'mastertable data'!AM36</f>
        <v>0.99999999999999989</v>
      </c>
      <c r="T36">
        <f>'mastertable data'!AN36</f>
        <v>0</v>
      </c>
      <c r="U36" t="str">
        <f>'mastertable data'!AO36</f>
        <v>Total</v>
      </c>
      <c r="V36">
        <f>'mastertable data'!AP36</f>
        <v>635</v>
      </c>
      <c r="W36">
        <f>'mastertable data'!AQ36</f>
        <v>1</v>
      </c>
    </row>
    <row r="37" spans="5:23" x14ac:dyDescent="0.15">
      <c r="E37">
        <f>'mastertable data'!Y37</f>
        <v>0</v>
      </c>
      <c r="F37">
        <f>'mastertable data'!Z37</f>
        <v>0</v>
      </c>
      <c r="G37">
        <f>'mastertable data'!AA37</f>
        <v>0</v>
      </c>
      <c r="H37">
        <f>'mastertable data'!AB37</f>
        <v>0</v>
      </c>
      <c r="I37">
        <f>'mastertable data'!AC37</f>
        <v>0</v>
      </c>
      <c r="J37">
        <f>'mastertable data'!AD37</f>
        <v>0</v>
      </c>
      <c r="K37">
        <f>'mastertable data'!AE37</f>
        <v>0</v>
      </c>
      <c r="L37">
        <f>'mastertable data'!AF37</f>
        <v>0</v>
      </c>
      <c r="M37">
        <f>'mastertable data'!AG37</f>
        <v>0</v>
      </c>
      <c r="N37">
        <f>'mastertable data'!AH37</f>
        <v>0</v>
      </c>
      <c r="O37">
        <f>'mastertable data'!AI37</f>
        <v>0</v>
      </c>
      <c r="P37">
        <f>'mastertable data'!AJ37</f>
        <v>0</v>
      </c>
      <c r="Q37">
        <f>'mastertable data'!AK37</f>
        <v>0</v>
      </c>
      <c r="R37">
        <f>'mastertable data'!AL37</f>
        <v>0</v>
      </c>
      <c r="S37">
        <f>'mastertable data'!AM37</f>
        <v>0</v>
      </c>
      <c r="T37">
        <f>'mastertable data'!AN37</f>
        <v>0</v>
      </c>
      <c r="U37">
        <f>'mastertable data'!AO37</f>
        <v>0</v>
      </c>
      <c r="V37">
        <f>'mastertable data'!AP37</f>
        <v>0</v>
      </c>
      <c r="W37">
        <f>'mastertable data'!AQ37</f>
        <v>0</v>
      </c>
    </row>
    <row r="38" spans="5:23" x14ac:dyDescent="0.15">
      <c r="E38">
        <f>'mastertable data'!Y38</f>
        <v>0</v>
      </c>
      <c r="F38">
        <f>'mastertable data'!Z38</f>
        <v>0</v>
      </c>
      <c r="G38">
        <f>'mastertable data'!AA38</f>
        <v>0</v>
      </c>
      <c r="H38">
        <f>'mastertable data'!AB38</f>
        <v>0</v>
      </c>
      <c r="I38">
        <f>'mastertable data'!AC38</f>
        <v>0</v>
      </c>
      <c r="J38">
        <f>'mastertable data'!AD38</f>
        <v>0</v>
      </c>
      <c r="K38">
        <f>'mastertable data'!AE38</f>
        <v>0</v>
      </c>
      <c r="L38">
        <f>'mastertable data'!AF38</f>
        <v>0</v>
      </c>
      <c r="M38">
        <f>'mastertable data'!AG38</f>
        <v>0</v>
      </c>
      <c r="N38">
        <f>'mastertable data'!AH38</f>
        <v>0</v>
      </c>
      <c r="O38">
        <f>'mastertable data'!AI38</f>
        <v>0</v>
      </c>
      <c r="P38">
        <f>'mastertable data'!AJ38</f>
        <v>0</v>
      </c>
      <c r="Q38">
        <f>'mastertable data'!AK38</f>
        <v>0</v>
      </c>
      <c r="R38">
        <f>'mastertable data'!AL38</f>
        <v>0</v>
      </c>
      <c r="S38">
        <f>'mastertable data'!AM38</f>
        <v>0</v>
      </c>
      <c r="T38">
        <f>'mastertable data'!AN38</f>
        <v>0</v>
      </c>
      <c r="U38">
        <f>'mastertable data'!AO38</f>
        <v>0</v>
      </c>
      <c r="V38">
        <f>'mastertable data'!AP38</f>
        <v>0</v>
      </c>
      <c r="W38">
        <f>'mastertable data'!AQ38</f>
        <v>0</v>
      </c>
    </row>
    <row r="39" spans="5:23" x14ac:dyDescent="0.15">
      <c r="E39" t="str">
        <f>'mastertable data'!Y39</f>
        <v>US Institutions</v>
      </c>
      <c r="F39" t="str">
        <f>'mastertable data'!Z39</f>
        <v>Number</v>
      </c>
      <c r="G39">
        <f>'mastertable data'!AA39</f>
        <v>0</v>
      </c>
      <c r="H39">
        <f>'mastertable data'!AB39</f>
        <v>0</v>
      </c>
      <c r="I39" t="str">
        <f>'mastertable data'!AC39</f>
        <v>US Institutions</v>
      </c>
      <c r="J39" t="str">
        <f>'mastertable data'!AD39</f>
        <v>Number</v>
      </c>
      <c r="K39">
        <f>'mastertable data'!AE39</f>
        <v>0</v>
      </c>
      <c r="L39">
        <f>'mastertable data'!AF39</f>
        <v>0</v>
      </c>
      <c r="M39" t="str">
        <f>'mastertable data'!AG39</f>
        <v>US Institutions</v>
      </c>
      <c r="N39" t="str">
        <f>'mastertable data'!AH39</f>
        <v>Number</v>
      </c>
      <c r="O39">
        <f>'mastertable data'!AI39</f>
        <v>0</v>
      </c>
      <c r="P39">
        <f>'mastertable data'!AJ39</f>
        <v>0</v>
      </c>
      <c r="Q39" t="str">
        <f>'mastertable data'!AK39</f>
        <v>US Institutions</v>
      </c>
      <c r="R39" t="str">
        <f>'mastertable data'!AL39</f>
        <v>Number</v>
      </c>
      <c r="S39">
        <f>'mastertable data'!AM39</f>
        <v>0</v>
      </c>
      <c r="T39">
        <f>'mastertable data'!AN39</f>
        <v>0</v>
      </c>
      <c r="U39" t="str">
        <f>'mastertable data'!AO39</f>
        <v>US Institutions</v>
      </c>
      <c r="V39" t="str">
        <f>'mastertable data'!AP39</f>
        <v>Number</v>
      </c>
      <c r="W39">
        <f>'mastertable data'!AQ39</f>
        <v>0</v>
      </c>
    </row>
    <row r="40" spans="5:23" x14ac:dyDescent="0.15">
      <c r="E40" t="str">
        <f>'mastertable data'!Y40</f>
        <v>R1</v>
      </c>
      <c r="F40">
        <f>'mastertable data'!Z40</f>
        <v>135</v>
      </c>
      <c r="G40">
        <f>'mastertable data'!AA40</f>
        <v>0</v>
      </c>
      <c r="H40">
        <f>'mastertable data'!AB40</f>
        <v>0</v>
      </c>
      <c r="I40" t="str">
        <f>'mastertable data'!AC40</f>
        <v>R1</v>
      </c>
      <c r="J40">
        <f>'mastertable data'!AD40</f>
        <v>129</v>
      </c>
      <c r="K40">
        <f>'mastertable data'!AE40</f>
        <v>0</v>
      </c>
      <c r="L40">
        <f>'mastertable data'!AF40</f>
        <v>0</v>
      </c>
      <c r="M40" t="str">
        <f>'mastertable data'!AG40</f>
        <v>R1</v>
      </c>
      <c r="N40">
        <f>'mastertable data'!AH40</f>
        <v>178</v>
      </c>
      <c r="O40">
        <f>'mastertable data'!AI40</f>
        <v>0</v>
      </c>
      <c r="P40">
        <f>'mastertable data'!AJ40</f>
        <v>0</v>
      </c>
      <c r="Q40" t="str">
        <f>'mastertable data'!AK40</f>
        <v>R1</v>
      </c>
      <c r="R40">
        <f>'mastertable data'!AL40</f>
        <v>217</v>
      </c>
      <c r="S40">
        <f>'mastertable data'!AM40</f>
        <v>0</v>
      </c>
      <c r="T40">
        <f>'mastertable data'!AN40</f>
        <v>0</v>
      </c>
      <c r="U40" t="str">
        <f>'mastertable data'!AO40</f>
        <v>R1</v>
      </c>
      <c r="V40">
        <f>'mastertable data'!AP40</f>
        <v>314</v>
      </c>
      <c r="W40">
        <f>'mastertable data'!AQ40</f>
        <v>0</v>
      </c>
    </row>
    <row r="41" spans="5:23" x14ac:dyDescent="0.15">
      <c r="E41" t="str">
        <f>'mastertable data'!Y41</f>
        <v>R2</v>
      </c>
      <c r="F41">
        <f>'mastertable data'!Z41</f>
        <v>29</v>
      </c>
      <c r="G41">
        <f>'mastertable data'!AA41</f>
        <v>0</v>
      </c>
      <c r="H41">
        <f>'mastertable data'!AB41</f>
        <v>0</v>
      </c>
      <c r="I41" t="str">
        <f>'mastertable data'!AC41</f>
        <v>R2</v>
      </c>
      <c r="J41">
        <f>'mastertable data'!AD41</f>
        <v>18</v>
      </c>
      <c r="K41">
        <f>'mastertable data'!AE41</f>
        <v>0</v>
      </c>
      <c r="L41">
        <f>'mastertable data'!AF41</f>
        <v>0</v>
      </c>
      <c r="M41" t="str">
        <f>'mastertable data'!AG41</f>
        <v>R2</v>
      </c>
      <c r="N41">
        <f>'mastertable data'!AH41</f>
        <v>21</v>
      </c>
      <c r="O41">
        <f>'mastertable data'!AI41</f>
        <v>0</v>
      </c>
      <c r="P41">
        <f>'mastertable data'!AJ41</f>
        <v>0</v>
      </c>
      <c r="Q41" t="str">
        <f>'mastertable data'!AK41</f>
        <v>R2</v>
      </c>
      <c r="R41">
        <f>'mastertable data'!AL41</f>
        <v>23</v>
      </c>
      <c r="S41">
        <f>'mastertable data'!AM41</f>
        <v>0</v>
      </c>
      <c r="T41">
        <f>'mastertable data'!AN41</f>
        <v>0</v>
      </c>
      <c r="U41" t="str">
        <f>'mastertable data'!AO41</f>
        <v>R2</v>
      </c>
      <c r="V41">
        <f>'mastertable data'!AP41</f>
        <v>33</v>
      </c>
      <c r="W41">
        <f>'mastertable data'!AQ41</f>
        <v>0</v>
      </c>
    </row>
    <row r="42" spans="5:23" x14ac:dyDescent="0.15">
      <c r="E42" t="str">
        <f>'mastertable data'!Y42</f>
        <v>non R1, R2</v>
      </c>
      <c r="F42">
        <f>'mastertable data'!Z42</f>
        <v>4</v>
      </c>
      <c r="G42">
        <f>'mastertable data'!AA42</f>
        <v>0</v>
      </c>
      <c r="H42">
        <f>'mastertable data'!AB42</f>
        <v>0</v>
      </c>
      <c r="I42" t="str">
        <f>'mastertable data'!AC42</f>
        <v>non R1, R2</v>
      </c>
      <c r="J42">
        <f>'mastertable data'!AD42</f>
        <v>5</v>
      </c>
      <c r="K42">
        <f>'mastertable data'!AE42</f>
        <v>0</v>
      </c>
      <c r="L42">
        <f>'mastertable data'!AF42</f>
        <v>0</v>
      </c>
      <c r="M42" t="str">
        <f>'mastertable data'!AG42</f>
        <v>non R1, R2</v>
      </c>
      <c r="N42">
        <f>'mastertable data'!AH42</f>
        <v>1</v>
      </c>
      <c r="O42">
        <f>'mastertable data'!AI42</f>
        <v>0</v>
      </c>
      <c r="P42">
        <f>'mastertable data'!AJ42</f>
        <v>0</v>
      </c>
      <c r="Q42" t="str">
        <f>'mastertable data'!AK42</f>
        <v>non R1, R2</v>
      </c>
      <c r="R42">
        <f>'mastertable data'!AL42</f>
        <v>2</v>
      </c>
      <c r="S42">
        <f>'mastertable data'!AM42</f>
        <v>0</v>
      </c>
      <c r="T42">
        <f>'mastertable data'!AN42</f>
        <v>0</v>
      </c>
      <c r="U42" t="str">
        <f>'mastertable data'!AO42</f>
        <v>non R1, R2</v>
      </c>
      <c r="V42">
        <f>'mastertable data'!AP42</f>
        <v>7</v>
      </c>
      <c r="W42">
        <f>'mastertable data'!AQ42</f>
        <v>0</v>
      </c>
    </row>
    <row r="43" spans="5:23" x14ac:dyDescent="0.15">
      <c r="E43" t="str">
        <f>'mastertable data'!Y43</f>
        <v>PUI</v>
      </c>
      <c r="F43">
        <f>'mastertable data'!Z43</f>
        <v>4</v>
      </c>
      <c r="G43">
        <f>'mastertable data'!AA43</f>
        <v>0</v>
      </c>
      <c r="H43">
        <f>'mastertable data'!AB43</f>
        <v>0</v>
      </c>
      <c r="I43" t="str">
        <f>'mastertable data'!AC43</f>
        <v>PUI</v>
      </c>
      <c r="J43">
        <f>'mastertable data'!AD43</f>
        <v>5</v>
      </c>
      <c r="K43">
        <f>'mastertable data'!AE43</f>
        <v>0</v>
      </c>
      <c r="L43">
        <f>'mastertable data'!AF43</f>
        <v>0</v>
      </c>
      <c r="M43" t="str">
        <f>'mastertable data'!AG43</f>
        <v>PUI</v>
      </c>
      <c r="N43">
        <f>'mastertable data'!AH43</f>
        <v>2</v>
      </c>
      <c r="O43">
        <f>'mastertable data'!AI43</f>
        <v>0</v>
      </c>
      <c r="P43">
        <f>'mastertable data'!AJ43</f>
        <v>0</v>
      </c>
      <c r="Q43" t="str">
        <f>'mastertable data'!AK43</f>
        <v>PUI</v>
      </c>
      <c r="R43">
        <f>'mastertable data'!AL43</f>
        <v>3</v>
      </c>
      <c r="S43">
        <f>'mastertable data'!AM43</f>
        <v>0</v>
      </c>
      <c r="T43">
        <f>'mastertable data'!AN43</f>
        <v>0</v>
      </c>
      <c r="U43" t="str">
        <f>'mastertable data'!AO43</f>
        <v>PUI</v>
      </c>
      <c r="V43">
        <f>'mastertable data'!AP43</f>
        <v>9</v>
      </c>
      <c r="W43">
        <f>'mastertable data'!AQ43</f>
        <v>0</v>
      </c>
    </row>
    <row r="44" spans="5:23" x14ac:dyDescent="0.15">
      <c r="E44" t="str">
        <f>'mastertable data'!Y44</f>
        <v>Minority Serving</v>
      </c>
      <c r="F44">
        <f>'mastertable data'!Z44</f>
        <v>3</v>
      </c>
      <c r="G44">
        <f>'mastertable data'!AA44</f>
        <v>0</v>
      </c>
      <c r="H44">
        <f>'mastertable data'!AB44</f>
        <v>0</v>
      </c>
      <c r="I44" t="str">
        <f>'mastertable data'!AC44</f>
        <v>Minority Serving</v>
      </c>
      <c r="J44">
        <f>'mastertable data'!AD44</f>
        <v>0</v>
      </c>
      <c r="K44">
        <f>'mastertable data'!AE44</f>
        <v>0</v>
      </c>
      <c r="L44">
        <f>'mastertable data'!AF44</f>
        <v>0</v>
      </c>
      <c r="M44" t="str">
        <f>'mastertable data'!AG44</f>
        <v>Minority Serving</v>
      </c>
      <c r="N44">
        <f>'mastertable data'!AH44</f>
        <v>2</v>
      </c>
      <c r="O44">
        <f>'mastertable data'!AI44</f>
        <v>0</v>
      </c>
      <c r="P44">
        <f>'mastertable data'!AJ44</f>
        <v>0</v>
      </c>
      <c r="Q44" t="str">
        <f>'mastertable data'!AK44</f>
        <v>Minority Serving</v>
      </c>
      <c r="R44">
        <f>'mastertable data'!AL44</f>
        <v>4</v>
      </c>
      <c r="S44">
        <f>'mastertable data'!AM44</f>
        <v>0</v>
      </c>
      <c r="T44">
        <f>'mastertable data'!AN44</f>
        <v>0</v>
      </c>
      <c r="U44" t="str">
        <f>'mastertable data'!AO44</f>
        <v>Minority Serving</v>
      </c>
      <c r="V44">
        <f>'mastertable data'!AP44</f>
        <v>2</v>
      </c>
      <c r="W44">
        <f>'mastertable data'!AQ44</f>
        <v>0</v>
      </c>
    </row>
    <row r="45" spans="5:23" x14ac:dyDescent="0.15">
      <c r="E45" t="str">
        <f>'mastertable data'!Y45</f>
        <v>NI&gt;10</v>
      </c>
      <c r="F45">
        <f>'mastertable data'!Z45</f>
        <v>53</v>
      </c>
      <c r="G45">
        <f>'mastertable data'!AA45</f>
        <v>0</v>
      </c>
      <c r="H45">
        <f>'mastertable data'!AB45</f>
        <v>0</v>
      </c>
      <c r="I45" t="str">
        <f>'mastertable data'!AC45</f>
        <v>NI&gt;10</v>
      </c>
      <c r="J45">
        <f>'mastertable data'!AD45</f>
        <v>41</v>
      </c>
      <c r="K45">
        <f>'mastertable data'!AE45</f>
        <v>0</v>
      </c>
      <c r="L45">
        <f>'mastertable data'!AF45</f>
        <v>0</v>
      </c>
      <c r="M45" t="str">
        <f>'mastertable data'!AG45</f>
        <v>NI&gt;10</v>
      </c>
      <c r="N45">
        <f>'mastertable data'!AH45</f>
        <v>48</v>
      </c>
      <c r="O45">
        <f>'mastertable data'!AI45</f>
        <v>0</v>
      </c>
      <c r="P45">
        <f>'mastertable data'!AJ45</f>
        <v>0</v>
      </c>
      <c r="Q45" t="str">
        <f>'mastertable data'!AK45</f>
        <v>NI&gt;10</v>
      </c>
      <c r="R45">
        <f>'mastertable data'!AL45</f>
        <v>60</v>
      </c>
      <c r="S45">
        <f>'mastertable data'!AM45</f>
        <v>0</v>
      </c>
      <c r="T45">
        <f>'mastertable data'!AN45</f>
        <v>0</v>
      </c>
      <c r="U45" t="str">
        <f>'mastertable data'!AO45</f>
        <v>NI&gt;10</v>
      </c>
      <c r="V45">
        <f>'mastertable data'!AP45</f>
        <v>65</v>
      </c>
      <c r="W45">
        <f>'mastertable data'!AQ45</f>
        <v>0</v>
      </c>
    </row>
    <row r="46" spans="5:23" x14ac:dyDescent="0.15">
      <c r="E46">
        <f>'mastertable data'!Y46</f>
        <v>0</v>
      </c>
      <c r="F46">
        <f>'mastertable data'!Z46</f>
        <v>0</v>
      </c>
      <c r="G46">
        <f>'mastertable data'!AA46</f>
        <v>0</v>
      </c>
      <c r="H46">
        <f>'mastertable data'!AB46</f>
        <v>0</v>
      </c>
      <c r="I46">
        <f>'mastertable data'!AC46</f>
        <v>0</v>
      </c>
      <c r="J46">
        <f>'mastertable data'!AD46</f>
        <v>0</v>
      </c>
      <c r="K46">
        <f>'mastertable data'!AE46</f>
        <v>0</v>
      </c>
      <c r="L46">
        <f>'mastertable data'!AF46</f>
        <v>0</v>
      </c>
      <c r="M46">
        <f>'mastertable data'!AG46</f>
        <v>0</v>
      </c>
      <c r="N46">
        <f>'mastertable data'!AH46</f>
        <v>0</v>
      </c>
      <c r="O46">
        <f>'mastertable data'!AI46</f>
        <v>0</v>
      </c>
      <c r="P46">
        <f>'mastertable data'!AJ46</f>
        <v>0</v>
      </c>
      <c r="Q46">
        <f>'mastertable data'!AK46</f>
        <v>0</v>
      </c>
      <c r="R46">
        <f>'mastertable data'!AL46</f>
        <v>0</v>
      </c>
      <c r="S46">
        <f>'mastertable data'!AM46</f>
        <v>0</v>
      </c>
      <c r="T46">
        <f>'mastertable data'!AN46</f>
        <v>0</v>
      </c>
      <c r="U46">
        <f>'mastertable data'!AO46</f>
        <v>0</v>
      </c>
      <c r="V46">
        <f>'mastertable data'!AP46</f>
        <v>0</v>
      </c>
      <c r="W46">
        <f>'mastertable data'!AQ46</f>
        <v>0</v>
      </c>
    </row>
    <row r="47" spans="5:23" x14ac:dyDescent="0.15">
      <c r="E47" t="str">
        <f>'mastertable data'!Y47</f>
        <v>Submissions per registrant</v>
      </c>
      <c r="F47" t="e">
        <f>'mastertable data'!Z47</f>
        <v>#DIV/0!</v>
      </c>
      <c r="G47">
        <f>'mastertable data'!AA47</f>
        <v>0</v>
      </c>
      <c r="H47">
        <f>'mastertable data'!AB47</f>
        <v>0</v>
      </c>
      <c r="I47" t="str">
        <f>'mastertable data'!AC47</f>
        <v>Submissions per registrant</v>
      </c>
      <c r="J47" t="e">
        <f>'mastertable data'!AD47</f>
        <v>#DIV/0!</v>
      </c>
      <c r="K47">
        <f>'mastertable data'!AE47</f>
        <v>0</v>
      </c>
      <c r="L47">
        <f>'mastertable data'!AF47</f>
        <v>0</v>
      </c>
      <c r="M47" t="str">
        <f>'mastertable data'!AG47</f>
        <v>Submissions per registrant</v>
      </c>
      <c r="N47" t="e">
        <f>'mastertable data'!AH47</f>
        <v>#DIV/0!</v>
      </c>
      <c r="O47">
        <f>'mastertable data'!AI47</f>
        <v>0</v>
      </c>
      <c r="P47">
        <f>'mastertable data'!AJ47</f>
        <v>0</v>
      </c>
      <c r="Q47" t="str">
        <f>'mastertable data'!AK47</f>
        <v>Submissions per registrant</v>
      </c>
      <c r="R47" t="e">
        <f>'mastertable data'!AL47</f>
        <v>#DIV/0!</v>
      </c>
      <c r="S47">
        <f>'mastertable data'!AM47</f>
        <v>0</v>
      </c>
      <c r="T47">
        <f>'mastertable data'!AN47</f>
        <v>0</v>
      </c>
      <c r="U47" t="str">
        <f>'mastertable data'!AO47</f>
        <v>Submissions per registrant</v>
      </c>
      <c r="V47">
        <f>'mastertable data'!AP47</f>
        <v>0.33070866141732286</v>
      </c>
      <c r="W47">
        <f>'mastertable data'!AQ47</f>
        <v>0</v>
      </c>
    </row>
    <row r="48" spans="5:23" x14ac:dyDescent="0.15">
      <c r="E48" t="str">
        <f>'mastertable data'!Y48</f>
        <v>% of registrants who submitted an abstract</v>
      </c>
      <c r="F48">
        <f>'mastertable data'!Z48</f>
        <v>0</v>
      </c>
      <c r="G48">
        <f>'mastertable data'!AA48</f>
        <v>0</v>
      </c>
      <c r="H48">
        <f>'mastertable data'!AB48</f>
        <v>0</v>
      </c>
      <c r="I48" t="str">
        <f>'mastertable data'!AC48</f>
        <v>% of registrants who submitted an abstract</v>
      </c>
      <c r="J48">
        <f>'mastertable data'!AD48</f>
        <v>0</v>
      </c>
      <c r="K48">
        <f>'mastertable data'!AE48</f>
        <v>0</v>
      </c>
      <c r="L48">
        <f>'mastertable data'!AF48</f>
        <v>0</v>
      </c>
      <c r="M48" t="str">
        <f>'mastertable data'!AG48</f>
        <v>% of registrants who submitted an abstract</v>
      </c>
      <c r="N48">
        <f>'mastertable data'!AH48</f>
        <v>0</v>
      </c>
      <c r="O48">
        <f>'mastertable data'!AI48</f>
        <v>0</v>
      </c>
      <c r="P48">
        <f>'mastertable data'!AJ48</f>
        <v>0</v>
      </c>
      <c r="Q48" t="str">
        <f>'mastertable data'!AK48</f>
        <v>% of registrants who submitted an abstract</v>
      </c>
      <c r="R48">
        <f>'mastertable data'!AL48</f>
        <v>0</v>
      </c>
      <c r="S48">
        <f>'mastertable data'!AM48</f>
        <v>0</v>
      </c>
      <c r="T48">
        <f>'mastertable data'!AN48</f>
        <v>0</v>
      </c>
      <c r="U48" t="str">
        <f>'mastertable data'!AO48</f>
        <v>% of registrants who submitted an abstract</v>
      </c>
      <c r="V48">
        <f>'mastertable data'!AP48</f>
        <v>0</v>
      </c>
      <c r="W48">
        <f>'mastertable data'!AQ48</f>
        <v>0</v>
      </c>
    </row>
    <row r="49" spans="5:24" x14ac:dyDescent="0.15">
      <c r="E49">
        <f>'mastertable data'!Y49</f>
        <v>0</v>
      </c>
      <c r="F49">
        <f>'mastertable data'!Z49</f>
        <v>0</v>
      </c>
      <c r="G49">
        <f>'mastertable data'!AA49</f>
        <v>0</v>
      </c>
      <c r="H49">
        <f>'mastertable data'!AB49</f>
        <v>0</v>
      </c>
      <c r="I49">
        <f>'mastertable data'!AC49</f>
        <v>0</v>
      </c>
      <c r="J49">
        <f>'mastertable data'!AD49</f>
        <v>0</v>
      </c>
      <c r="K49">
        <f>'mastertable data'!AE49</f>
        <v>0</v>
      </c>
      <c r="L49">
        <f>'mastertable data'!AF49</f>
        <v>0</v>
      </c>
      <c r="M49">
        <f>'mastertable data'!AG49</f>
        <v>0</v>
      </c>
      <c r="N49">
        <f>'mastertable data'!AH49</f>
        <v>0</v>
      </c>
      <c r="O49">
        <f>'mastertable data'!AI49</f>
        <v>0</v>
      </c>
      <c r="P49">
        <f>'mastertable data'!AJ49</f>
        <v>0</v>
      </c>
      <c r="Q49">
        <f>'mastertable data'!AK49</f>
        <v>0</v>
      </c>
      <c r="R49">
        <f>'mastertable data'!AL49</f>
        <v>0</v>
      </c>
      <c r="S49">
        <f>'mastertable data'!AM49</f>
        <v>0</v>
      </c>
      <c r="T49">
        <f>'mastertable data'!AN49</f>
        <v>0</v>
      </c>
      <c r="U49">
        <f>'mastertable data'!AO49</f>
        <v>0</v>
      </c>
      <c r="V49">
        <f>'mastertable data'!AP49</f>
        <v>0</v>
      </c>
      <c r="W49">
        <f>'mastertable data'!AQ49</f>
        <v>0</v>
      </c>
    </row>
    <row r="50" spans="5:24" x14ac:dyDescent="0.15">
      <c r="E50">
        <f>'mastertable data'!Y50</f>
        <v>0</v>
      </c>
      <c r="F50">
        <f>'mastertable data'!Z50</f>
        <v>0</v>
      </c>
      <c r="G50">
        <f>'mastertable data'!AA50</f>
        <v>0</v>
      </c>
      <c r="H50">
        <f>'mastertable data'!AB50</f>
        <v>0</v>
      </c>
      <c r="I50">
        <f>'mastertable data'!AC50</f>
        <v>0</v>
      </c>
      <c r="J50">
        <f>'mastertable data'!AD50</f>
        <v>0</v>
      </c>
      <c r="K50">
        <f>'mastertable data'!AE50</f>
        <v>0</v>
      </c>
      <c r="L50">
        <f>'mastertable data'!AF50</f>
        <v>0</v>
      </c>
      <c r="M50">
        <f>'mastertable data'!AG50</f>
        <v>0</v>
      </c>
      <c r="N50">
        <f>'mastertable data'!AH50</f>
        <v>0</v>
      </c>
      <c r="O50">
        <f>'mastertable data'!AI50</f>
        <v>0</v>
      </c>
      <c r="P50">
        <f>'mastertable data'!AJ50</f>
        <v>0</v>
      </c>
      <c r="Q50">
        <f>'mastertable data'!AK50</f>
        <v>0</v>
      </c>
      <c r="R50">
        <f>'mastertable data'!AL50</f>
        <v>0</v>
      </c>
      <c r="S50">
        <f>'mastertable data'!AM50</f>
        <v>0</v>
      </c>
      <c r="T50">
        <f>'mastertable data'!AN50</f>
        <v>0</v>
      </c>
      <c r="U50">
        <f>'mastertable data'!AO50</f>
        <v>0</v>
      </c>
      <c r="V50">
        <f>'mastertable data'!AP50</f>
        <v>0</v>
      </c>
      <c r="W50">
        <f>'mastertable data'!AQ50</f>
        <v>0</v>
      </c>
    </row>
    <row r="53" spans="5:24" ht="28.75" customHeight="1" x14ac:dyDescent="0.15">
      <c r="O53" s="8" t="s">
        <v>1064</v>
      </c>
      <c r="P53" s="8">
        <v>2015</v>
      </c>
      <c r="Q53" s="8">
        <v>2016</v>
      </c>
      <c r="R53" s="8">
        <v>2018</v>
      </c>
      <c r="S53" s="8">
        <v>2019</v>
      </c>
      <c r="T53" s="8">
        <v>2020</v>
      </c>
      <c r="U53" s="9" t="s">
        <v>1095</v>
      </c>
      <c r="V53" s="9" t="s">
        <v>1088</v>
      </c>
      <c r="W53" s="1" t="s">
        <v>1092</v>
      </c>
      <c r="X53" s="1" t="s">
        <v>1091</v>
      </c>
    </row>
    <row r="54" spans="5:24" x14ac:dyDescent="0.15">
      <c r="O54" s="8" t="s">
        <v>1081</v>
      </c>
      <c r="P54" s="8">
        <f>F40</f>
        <v>135</v>
      </c>
      <c r="Q54" s="8">
        <f>J40</f>
        <v>129</v>
      </c>
      <c r="R54" s="8">
        <f>N40</f>
        <v>178</v>
      </c>
      <c r="S54" s="8">
        <f>R40</f>
        <v>217</v>
      </c>
      <c r="T54" s="8">
        <f>V40</f>
        <v>314</v>
      </c>
      <c r="U54" s="15">
        <f>AVERAGE(P54:S54)</f>
        <v>164.75</v>
      </c>
      <c r="V54" s="15">
        <f>T54-U54</f>
        <v>149.25</v>
      </c>
      <c r="W54" s="4">
        <f>V54/U54</f>
        <v>0.90591805766312594</v>
      </c>
      <c r="X54" s="4">
        <f>V54/$U$59</f>
        <v>2.9554455445544554</v>
      </c>
    </row>
    <row r="55" spans="5:24" x14ac:dyDescent="0.15">
      <c r="O55" s="8" t="s">
        <v>1084</v>
      </c>
      <c r="P55" s="8">
        <f t="shared" ref="P55:P59" si="0">F41</f>
        <v>29</v>
      </c>
      <c r="Q55" s="8">
        <f t="shared" ref="Q55:Q59" si="1">J41</f>
        <v>18</v>
      </c>
      <c r="R55" s="8">
        <f t="shared" ref="R55:R59" si="2">N41</f>
        <v>21</v>
      </c>
      <c r="S55" s="8">
        <f t="shared" ref="S55:S59" si="3">R41</f>
        <v>23</v>
      </c>
      <c r="T55" s="8">
        <f t="shared" ref="T55:T59" si="4">V41</f>
        <v>33</v>
      </c>
      <c r="U55" s="15">
        <f t="shared" ref="U55:U59" si="5">AVERAGE(P55:S55)</f>
        <v>22.75</v>
      </c>
      <c r="V55" s="15">
        <f t="shared" ref="V55:V58" si="6">T55-U55</f>
        <v>10.25</v>
      </c>
      <c r="W55" s="4">
        <f>V55/U55</f>
        <v>0.45054945054945056</v>
      </c>
      <c r="X55" s="4">
        <f t="shared" ref="X55:X59" si="7">V55/$U$59</f>
        <v>0.20297029702970298</v>
      </c>
    </row>
    <row r="56" spans="5:24" x14ac:dyDescent="0.15">
      <c r="O56" s="8" t="s">
        <v>1085</v>
      </c>
      <c r="P56" s="8">
        <f t="shared" si="0"/>
        <v>4</v>
      </c>
      <c r="Q56" s="8">
        <f t="shared" si="1"/>
        <v>5</v>
      </c>
      <c r="R56" s="8">
        <f t="shared" si="2"/>
        <v>1</v>
      </c>
      <c r="S56" s="8">
        <f t="shared" si="3"/>
        <v>2</v>
      </c>
      <c r="T56" s="8">
        <f t="shared" si="4"/>
        <v>7</v>
      </c>
      <c r="U56" s="15">
        <f t="shared" si="5"/>
        <v>3</v>
      </c>
      <c r="V56" s="15">
        <f t="shared" si="6"/>
        <v>4</v>
      </c>
      <c r="W56" s="4">
        <f t="shared" ref="W56:W59" si="8">V56/U56</f>
        <v>1.3333333333333333</v>
      </c>
      <c r="X56" s="4">
        <f t="shared" si="7"/>
        <v>7.9207920792079209E-2</v>
      </c>
    </row>
    <row r="57" spans="5:24" x14ac:dyDescent="0.15">
      <c r="O57" s="8" t="s">
        <v>1082</v>
      </c>
      <c r="P57" s="8">
        <f t="shared" si="0"/>
        <v>4</v>
      </c>
      <c r="Q57" s="8">
        <f t="shared" si="1"/>
        <v>5</v>
      </c>
      <c r="R57" s="8">
        <f t="shared" si="2"/>
        <v>2</v>
      </c>
      <c r="S57" s="8">
        <f t="shared" si="3"/>
        <v>3</v>
      </c>
      <c r="T57" s="8">
        <f t="shared" si="4"/>
        <v>9</v>
      </c>
      <c r="U57" s="15">
        <f t="shared" si="5"/>
        <v>3.5</v>
      </c>
      <c r="V57" s="15">
        <f t="shared" si="6"/>
        <v>5.5</v>
      </c>
      <c r="W57" s="4">
        <f t="shared" si="8"/>
        <v>1.5714285714285714</v>
      </c>
      <c r="X57" s="4">
        <f t="shared" si="7"/>
        <v>0.10891089108910891</v>
      </c>
    </row>
    <row r="58" spans="5:24" x14ac:dyDescent="0.15">
      <c r="O58" s="8" t="s">
        <v>1083</v>
      </c>
      <c r="P58" s="8">
        <f t="shared" si="0"/>
        <v>3</v>
      </c>
      <c r="Q58" s="8">
        <f t="shared" si="1"/>
        <v>0</v>
      </c>
      <c r="R58" s="8">
        <f t="shared" si="2"/>
        <v>2</v>
      </c>
      <c r="S58" s="8">
        <f t="shared" si="3"/>
        <v>4</v>
      </c>
      <c r="T58" s="8">
        <f t="shared" si="4"/>
        <v>2</v>
      </c>
      <c r="U58" s="15">
        <f t="shared" si="5"/>
        <v>2.25</v>
      </c>
      <c r="V58" s="15">
        <f t="shared" si="6"/>
        <v>-0.25</v>
      </c>
      <c r="W58" s="4">
        <f t="shared" si="8"/>
        <v>-0.1111111111111111</v>
      </c>
      <c r="X58" s="4">
        <f t="shared" si="7"/>
        <v>-4.9504950495049506E-3</v>
      </c>
    </row>
    <row r="59" spans="5:24" x14ac:dyDescent="0.15">
      <c r="O59" s="8" t="s">
        <v>1094</v>
      </c>
      <c r="P59" s="8">
        <f t="shared" si="0"/>
        <v>53</v>
      </c>
      <c r="Q59" s="8">
        <f t="shared" si="1"/>
        <v>41</v>
      </c>
      <c r="R59" s="8">
        <f t="shared" si="2"/>
        <v>48</v>
      </c>
      <c r="S59" s="8">
        <f t="shared" si="3"/>
        <v>60</v>
      </c>
      <c r="T59" s="8">
        <f t="shared" si="4"/>
        <v>65</v>
      </c>
      <c r="U59" s="15">
        <f t="shared" si="5"/>
        <v>50.5</v>
      </c>
      <c r="V59" s="15">
        <f t="shared" ref="V59" si="9">T59-U59</f>
        <v>14.5</v>
      </c>
      <c r="W59" s="4">
        <f t="shared" si="8"/>
        <v>0.28712871287128711</v>
      </c>
      <c r="X59" s="4">
        <f t="shared" si="7"/>
        <v>0.28712871287128711</v>
      </c>
    </row>
    <row r="60" spans="5:24" x14ac:dyDescent="0.15">
      <c r="O60" s="8" t="s">
        <v>55</v>
      </c>
      <c r="P60" s="8">
        <f>SUM(P54:P59)</f>
        <v>228</v>
      </c>
      <c r="Q60" s="8">
        <f t="shared" ref="Q60:V60" si="10">SUM(Q54:Q59)</f>
        <v>198</v>
      </c>
      <c r="R60" s="8">
        <f t="shared" si="10"/>
        <v>252</v>
      </c>
      <c r="S60" s="8">
        <f t="shared" si="10"/>
        <v>309</v>
      </c>
      <c r="T60" s="8">
        <f t="shared" si="10"/>
        <v>430</v>
      </c>
      <c r="U60" s="8">
        <f t="shared" si="10"/>
        <v>246.75</v>
      </c>
      <c r="V60" s="8">
        <f t="shared" si="10"/>
        <v>183.25</v>
      </c>
      <c r="W60" s="4">
        <v>0</v>
      </c>
      <c r="X60" s="4">
        <v>0</v>
      </c>
    </row>
    <row r="61" spans="5:24" x14ac:dyDescent="0.15">
      <c r="O61" s="8"/>
      <c r="P61" s="8"/>
      <c r="Q61" s="8"/>
      <c r="R61" s="8"/>
      <c r="S61" s="8"/>
      <c r="U61" s="15"/>
      <c r="V61" s="15"/>
      <c r="W61" s="4"/>
      <c r="X61" s="4"/>
    </row>
    <row r="62" spans="5:24" x14ac:dyDescent="0.15">
      <c r="O62" s="8"/>
      <c r="P62" s="8"/>
      <c r="Q62" s="8"/>
      <c r="R62" s="8"/>
      <c r="S62" s="8"/>
      <c r="U62" s="15"/>
      <c r="V62" s="15"/>
      <c r="W62" s="4"/>
      <c r="X62" s="4"/>
    </row>
    <row r="64" spans="5:24" x14ac:dyDescent="0.15">
      <c r="O64" s="13"/>
      <c r="P64" s="13"/>
      <c r="Q64" s="13"/>
      <c r="R64" s="13"/>
      <c r="S64" s="13"/>
      <c r="T64" s="13"/>
      <c r="U64" s="19"/>
      <c r="V64" s="19"/>
      <c r="W64" s="19"/>
      <c r="X64" s="19"/>
    </row>
    <row r="65" spans="15:24" x14ac:dyDescent="0.15">
      <c r="O65" s="13" t="s">
        <v>1114</v>
      </c>
      <c r="P65" s="13">
        <f>COUNTIFS('mastertable data'!$B$2:$B$2538,'Inst type by year'!P$53,'mastertable data'!$P$2:$P$2538,'Inst type by year'!$O54)-P54</f>
        <v>0</v>
      </c>
      <c r="Q65" s="13">
        <f>COUNTIFS('mastertable data'!$B$2:$B$2538,'Inst type by year'!Q$53,'mastertable data'!$P$2:$P$2538,'Inst type by year'!$O54)-Q54</f>
        <v>0</v>
      </c>
      <c r="R65" s="13">
        <f>COUNTIFS('mastertable data'!$B$2:$B$2538,'Inst type by year'!R$53,'mastertable data'!$P$2:$P$2538,'Inst type by year'!$O54)-R54</f>
        <v>0</v>
      </c>
      <c r="S65" s="13">
        <f>COUNTIFS('mastertable data'!$B$2:$B$2538,'Inst type by year'!S$53,'mastertable data'!$P$2:$P$2538,'Inst type by year'!$O54)-S54</f>
        <v>0</v>
      </c>
      <c r="T65" s="13">
        <f>COUNTIFS('mastertable data'!$B$2:$B$2538,'Inst type by year'!T$53,'mastertable data'!$P$2:$P$2538,'Inst type by year'!$O54,'mastertable data'!$M$2:$M$2538,"&lt;&gt;no")-T54</f>
        <v>0</v>
      </c>
      <c r="U65" s="20"/>
      <c r="V65" s="20"/>
      <c r="W65" s="21"/>
      <c r="X65" s="21"/>
    </row>
    <row r="66" spans="15:24" x14ac:dyDescent="0.15">
      <c r="O66" s="13" t="s">
        <v>1114</v>
      </c>
      <c r="P66" s="13">
        <f>COUNTIFS('mastertable data'!$B$2:$B$2538,'Inst type by year'!P$53,'mastertable data'!$P$2:$P$2538,'Inst type by year'!$O55)-P55</f>
        <v>0</v>
      </c>
      <c r="Q66" s="13">
        <f>COUNTIFS('mastertable data'!$B$2:$B$2538,'Inst type by year'!Q$53,'mastertable data'!$P$2:$P$2538,'Inst type by year'!$O55)-Q55</f>
        <v>0</v>
      </c>
      <c r="R66" s="13">
        <f>COUNTIFS('mastertable data'!$B$2:$B$2538,'Inst type by year'!R$53,'mastertable data'!$P$2:$P$2538,'Inst type by year'!$O55)-R55</f>
        <v>0</v>
      </c>
      <c r="S66" s="13">
        <f>COUNTIFS('mastertable data'!$B$2:$B$2538,'Inst type by year'!S$53,'mastertable data'!$P$2:$P$2538,'Inst type by year'!$O55)-S55</f>
        <v>0</v>
      </c>
      <c r="T66" s="13">
        <f>COUNTIFS('mastertable data'!$B$2:$B$2538,'Inst type by year'!T$53,'mastertable data'!$P$2:$P$2538,'Inst type by year'!$O55,'mastertable data'!$M$2:$M$2538,"&lt;&gt;no")-T55</f>
        <v>0</v>
      </c>
      <c r="U66" s="20"/>
      <c r="V66" s="20"/>
      <c r="W66" s="21"/>
      <c r="X66" s="21"/>
    </row>
    <row r="67" spans="15:24" x14ac:dyDescent="0.15">
      <c r="O67" s="13" t="s">
        <v>1114</v>
      </c>
      <c r="P67" s="13">
        <f>COUNTIFS('mastertable data'!$B$2:$B$2538,'Inst type by year'!P$53,'mastertable data'!$P$2:$P$2538,'Inst type by year'!$O56)-P56</f>
        <v>0</v>
      </c>
      <c r="Q67" s="13">
        <f>COUNTIFS('mastertable data'!$B$2:$B$2538,'Inst type by year'!Q$53,'mastertable data'!$P$2:$P$2538,'Inst type by year'!$O56)-Q56</f>
        <v>0</v>
      </c>
      <c r="R67" s="13">
        <f>COUNTIFS('mastertable data'!$B$2:$B$2538,'Inst type by year'!R$53,'mastertable data'!$P$2:$P$2538,'Inst type by year'!$O56)-R56</f>
        <v>0</v>
      </c>
      <c r="S67" s="13">
        <f>COUNTIFS('mastertable data'!$B$2:$B$2538,'Inst type by year'!S$53,'mastertable data'!$P$2:$P$2538,'Inst type by year'!$O56)-S56</f>
        <v>0</v>
      </c>
      <c r="T67" s="13">
        <f>COUNTIFS('mastertable data'!$B$2:$B$2538,'Inst type by year'!T$53,'mastertable data'!$P$2:$P$2538,'Inst type by year'!$O56,'mastertable data'!$M$2:$M$2538,"&lt;&gt;no")-T56</f>
        <v>0</v>
      </c>
      <c r="U67" s="20"/>
      <c r="V67" s="20"/>
      <c r="W67" s="21"/>
      <c r="X67" s="21"/>
    </row>
    <row r="68" spans="15:24" x14ac:dyDescent="0.15">
      <c r="O68" s="13" t="s">
        <v>1114</v>
      </c>
      <c r="P68" s="13">
        <f>COUNTIFS('mastertable data'!$B$2:$B$2538,'Inst type by year'!P$53,'mastertable data'!$Q$2:$Q$2538,'Inst type by year'!$O57)-P57</f>
        <v>0</v>
      </c>
      <c r="Q68" s="13">
        <f>COUNTIFS('mastertable data'!$B$2:$B$2538,'Inst type by year'!Q$53,'mastertable data'!$Q$2:$Q$2538,'Inst type by year'!$O57)-Q57</f>
        <v>0</v>
      </c>
      <c r="R68" s="13">
        <f>COUNTIFS('mastertable data'!$B$2:$B$2538,'Inst type by year'!R$53,'mastertable data'!$Q$2:$Q$2538,'Inst type by year'!$O57)-R57</f>
        <v>0</v>
      </c>
      <c r="S68" s="13">
        <f>COUNTIFS('mastertable data'!$B$2:$B$2538,'Inst type by year'!S$53,'mastertable data'!$Q$2:$Q$2538,'Inst type by year'!$O57)-S57</f>
        <v>0</v>
      </c>
      <c r="T68" s="13">
        <f>COUNTIFS('mastertable data'!$B$2:$B$2538,'Inst type by year'!T$53,'mastertable data'!$Q$2:$Q$2538,'Inst type by year'!$O57,'mastertable data'!$M$2:$M$2538,"&lt;&gt;no")-T57</f>
        <v>0</v>
      </c>
      <c r="U68" s="20"/>
      <c r="V68" s="20"/>
      <c r="W68" s="21"/>
      <c r="X68" s="21"/>
    </row>
    <row r="69" spans="15:24" x14ac:dyDescent="0.15">
      <c r="O69" s="13" t="s">
        <v>1114</v>
      </c>
      <c r="P69" s="13">
        <f>COUNTIFS('mastertable data'!$B$2:$B$2538,'Inst type by year'!P$53,'mastertable data'!$R$2:$R$2538,'Inst type by year'!$O58)-P58</f>
        <v>0</v>
      </c>
      <c r="Q69" s="13">
        <f>COUNTIFS('mastertable data'!$B$2:$B$2538,'Inst type by year'!Q$53,'mastertable data'!$R$2:$R$2538,'Inst type by year'!$O58)-Q58</f>
        <v>0</v>
      </c>
      <c r="R69" s="13">
        <f>COUNTIFS('mastertable data'!$B$2:$B$2538,'Inst type by year'!R$53,'mastertable data'!$R$2:$R$2538,'Inst type by year'!$O58)-R58</f>
        <v>0</v>
      </c>
      <c r="S69" s="13">
        <f>COUNTIFS('mastertable data'!$B$2:$B$2538,'Inst type by year'!S$53,'mastertable data'!$R$2:$R$2538,'Inst type by year'!$O58)-S58</f>
        <v>0</v>
      </c>
      <c r="T69" s="13">
        <f>COUNTIFS('mastertable data'!$B$2:$B$2538,'Inst type by year'!T$53,'mastertable data'!$R$2:$R$2538,'Inst type by year'!$O58,'mastertable data'!$M$2:$M$2538,"&lt;&gt;no")-T58</f>
        <v>0</v>
      </c>
      <c r="U69" s="20"/>
      <c r="V69" s="20"/>
      <c r="W69" s="21"/>
      <c r="X69" s="21"/>
    </row>
    <row r="70" spans="15:24" x14ac:dyDescent="0.15">
      <c r="O70" s="13" t="s">
        <v>1114</v>
      </c>
      <c r="P70" s="13">
        <f>COUNTIFS('mastertable data'!$B$2:$B$2538,'Inst type by year'!P$53,'mastertable data'!$S$2:$S$2538,'Inst type by year'!$O59)-P59</f>
        <v>0</v>
      </c>
      <c r="Q70" s="13">
        <f>COUNTIFS('mastertable data'!$B$2:$B$2538,'Inst type by year'!Q$53,'mastertable data'!$S$2:$S$2538,'Inst type by year'!$O59)-Q59</f>
        <v>0</v>
      </c>
      <c r="R70" s="13">
        <f>COUNTIFS('mastertable data'!$B$2:$B$2538,'Inst type by year'!R$53,'mastertable data'!$S$2:$S$2538,'Inst type by year'!$O59)-R59</f>
        <v>0</v>
      </c>
      <c r="S70" s="13">
        <f>COUNTIFS('mastertable data'!$B$2:$B$2538,'Inst type by year'!S$53,'mastertable data'!$S$2:$S$2538,'Inst type by year'!$O59)-S59</f>
        <v>0</v>
      </c>
      <c r="T70" s="13">
        <f>COUNTIFS('mastertable data'!$B$2:$B$2538,'Inst type by year'!T$53,'mastertable data'!$S$2:$S$2538,'Inst type by year'!$O59,'mastertable data'!$M$2:$M$2538,"&lt;&gt;no")-T59</f>
        <v>0</v>
      </c>
      <c r="U70" s="13"/>
      <c r="V70" s="20"/>
      <c r="W70" s="21"/>
      <c r="X70" s="21"/>
    </row>
    <row r="71" spans="15:24" x14ac:dyDescent="0.15">
      <c r="O71" s="13"/>
      <c r="P71" s="13"/>
      <c r="Q71" s="13"/>
      <c r="R71" s="13"/>
      <c r="S71" s="13"/>
      <c r="T71" s="13"/>
      <c r="U71" s="20"/>
      <c r="V71" s="20"/>
      <c r="W71" s="21"/>
      <c r="X71" s="21"/>
    </row>
    <row r="72" spans="15:24" x14ac:dyDescent="0.15"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5:24" x14ac:dyDescent="0.15"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9" spans="15:24" x14ac:dyDescent="0.15">
      <c r="P79" s="4"/>
      <c r="Q79" s="4"/>
      <c r="R79" s="4"/>
      <c r="S79" s="4"/>
      <c r="U79" s="4"/>
      <c r="V79" s="4"/>
    </row>
    <row r="80" spans="15:24" x14ac:dyDescent="0.15">
      <c r="P80" s="4"/>
      <c r="Q80" s="4"/>
      <c r="R80" s="4"/>
      <c r="S80" s="4"/>
      <c r="U80" s="4"/>
      <c r="V80" s="4"/>
    </row>
    <row r="81" spans="16:22" x14ac:dyDescent="0.15">
      <c r="P81" s="4"/>
      <c r="Q81" s="4"/>
      <c r="R81" s="4"/>
      <c r="S81" s="4"/>
      <c r="U81" s="4"/>
      <c r="V81" s="4"/>
    </row>
    <row r="82" spans="16:22" x14ac:dyDescent="0.15">
      <c r="P82" s="4"/>
      <c r="Q82" s="4"/>
      <c r="R82" s="4"/>
      <c r="S82" s="4"/>
      <c r="U82" s="4"/>
      <c r="V82" s="4"/>
    </row>
    <row r="83" spans="16:22" x14ac:dyDescent="0.15">
      <c r="P83" s="4"/>
      <c r="Q83" s="4"/>
      <c r="R83" s="4"/>
      <c r="S83" s="4"/>
      <c r="U83" s="4"/>
      <c r="V83" s="4"/>
    </row>
    <row r="84" spans="16:22" x14ac:dyDescent="0.15">
      <c r="P84" s="4"/>
      <c r="Q84" s="4"/>
      <c r="R84" s="4"/>
      <c r="S84" s="4"/>
      <c r="U84" s="4"/>
      <c r="V84" s="4"/>
    </row>
    <row r="85" spans="16:22" x14ac:dyDescent="0.15">
      <c r="P85" s="4"/>
      <c r="Q85" s="4"/>
      <c r="R85" s="4"/>
      <c r="S85" s="4"/>
      <c r="U85" s="4"/>
      <c r="V85" s="4"/>
    </row>
    <row r="86" spans="16:22" x14ac:dyDescent="0.15">
      <c r="P86" s="4"/>
      <c r="Q86" s="4"/>
      <c r="R86" s="4"/>
      <c r="S86" s="4"/>
      <c r="U86" s="4"/>
      <c r="V86" s="4"/>
    </row>
    <row r="87" spans="16:22" x14ac:dyDescent="0.15">
      <c r="P87" s="4"/>
      <c r="Q87" s="4"/>
      <c r="R87" s="4"/>
      <c r="S87" s="4"/>
      <c r="U87" s="4"/>
      <c r="V87" s="4"/>
    </row>
    <row r="92" spans="16:22" x14ac:dyDescent="0.15">
      <c r="R92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85B9-8870-5B4F-B8C2-04039B140760}">
  <dimension ref="A2:W354"/>
  <sheetViews>
    <sheetView zoomScale="75" zoomScaleNormal="55" workbookViewId="0">
      <selection activeCell="G44" sqref="G44"/>
    </sheetView>
  </sheetViews>
  <sheetFormatPr baseColWidth="10" defaultColWidth="8.83203125" defaultRowHeight="13" x14ac:dyDescent="0.15"/>
  <cols>
    <col min="1" max="1" width="65.83203125" customWidth="1"/>
    <col min="2" max="3" width="12.1640625" bestFit="1" customWidth="1"/>
    <col min="5" max="5" width="36.83203125" bestFit="1" customWidth="1"/>
    <col min="15" max="15" width="20.33203125" customWidth="1"/>
    <col min="16" max="18" width="27.5" customWidth="1"/>
    <col min="19" max="19" width="16.6640625" customWidth="1"/>
    <col min="21" max="21" width="9.6640625" customWidth="1"/>
    <col min="22" max="22" width="14.1640625" customWidth="1"/>
  </cols>
  <sheetData>
    <row r="2" spans="1:3" x14ac:dyDescent="0.15">
      <c r="A2">
        <f>'mastertable data'!U2</f>
        <v>2020</v>
      </c>
      <c r="B2">
        <f>'mastertable data'!V2</f>
        <v>0</v>
      </c>
      <c r="C2">
        <f>'mastertable data'!W2</f>
        <v>0</v>
      </c>
    </row>
    <row r="3" spans="1:3" x14ac:dyDescent="0.15">
      <c r="A3" t="str">
        <f>'mastertable data'!U3</f>
        <v>Submitted abstracts to in-person conference but didn't attend virtual conference</v>
      </c>
      <c r="B3">
        <f>'mastertable data'!V3</f>
        <v>0</v>
      </c>
      <c r="C3">
        <f>'mastertable data'!W3</f>
        <v>0</v>
      </c>
    </row>
    <row r="4" spans="1:3" x14ac:dyDescent="0.15">
      <c r="A4">
        <f>'mastertable data'!U4</f>
        <v>0</v>
      </c>
      <c r="B4" t="str">
        <f>'mastertable data'!V4</f>
        <v>Number</v>
      </c>
      <c r="C4" t="str">
        <f>'mastertable data'!W4</f>
        <v>Percent</v>
      </c>
    </row>
    <row r="5" spans="1:3" x14ac:dyDescent="0.15">
      <c r="A5" t="str">
        <f>'mastertable data'!U5</f>
        <v>Male</v>
      </c>
      <c r="B5">
        <f>'mastertable data'!V5</f>
        <v>58</v>
      </c>
      <c r="C5">
        <f>'mastertable data'!W5</f>
        <v>0.65909090909090906</v>
      </c>
    </row>
    <row r="6" spans="1:3" x14ac:dyDescent="0.15">
      <c r="A6" t="str">
        <f>'mastertable data'!U6</f>
        <v>Female</v>
      </c>
      <c r="B6">
        <f>'mastertable data'!V6</f>
        <v>25</v>
      </c>
      <c r="C6">
        <f>'mastertable data'!W6</f>
        <v>0.28409090909090912</v>
      </c>
    </row>
    <row r="7" spans="1:3" x14ac:dyDescent="0.15">
      <c r="A7" t="str">
        <f>'mastertable data'!U7</f>
        <v>Unknown</v>
      </c>
      <c r="B7">
        <f>'mastertable data'!V7</f>
        <v>5</v>
      </c>
      <c r="C7">
        <f>'mastertable data'!W7</f>
        <v>5.6818181818181816E-2</v>
      </c>
    </row>
    <row r="8" spans="1:3" x14ac:dyDescent="0.15">
      <c r="A8" t="str">
        <f>'mastertable data'!U8</f>
        <v>Total</v>
      </c>
      <c r="B8">
        <f>'mastertable data'!V8</f>
        <v>88</v>
      </c>
      <c r="C8">
        <f>'mastertable data'!W8</f>
        <v>0.99999999999999989</v>
      </c>
    </row>
    <row r="9" spans="1:3" x14ac:dyDescent="0.15">
      <c r="A9">
        <f>'mastertable data'!U9</f>
        <v>0</v>
      </c>
      <c r="B9">
        <f>'mastertable data'!V9</f>
        <v>0</v>
      </c>
      <c r="C9">
        <f>'mastertable data'!W9</f>
        <v>0</v>
      </c>
    </row>
    <row r="10" spans="1:3" x14ac:dyDescent="0.15">
      <c r="A10">
        <f>'mastertable data'!U10</f>
        <v>0</v>
      </c>
      <c r="B10" t="str">
        <f>'mastertable data'!V10</f>
        <v>Number</v>
      </c>
      <c r="C10" t="str">
        <f>'mastertable data'!W10</f>
        <v>Percent</v>
      </c>
    </row>
    <row r="11" spans="1:3" x14ac:dyDescent="0.15">
      <c r="A11" t="str">
        <f>'mastertable data'!U11</f>
        <v>Undergraduate Student</v>
      </c>
      <c r="B11">
        <f>'mastertable data'!V11</f>
        <v>0</v>
      </c>
      <c r="C11">
        <f>'mastertable data'!W11</f>
        <v>0</v>
      </c>
    </row>
    <row r="12" spans="1:3" x14ac:dyDescent="0.15">
      <c r="A12" t="str">
        <f>'mastertable data'!U12</f>
        <v>Graduate Student</v>
      </c>
      <c r="B12">
        <f>'mastertable data'!V12</f>
        <v>28</v>
      </c>
      <c r="C12">
        <f>'mastertable data'!W12</f>
        <v>0.31818181818181818</v>
      </c>
    </row>
    <row r="13" spans="1:3" x14ac:dyDescent="0.15">
      <c r="A13" t="str">
        <f>'mastertable data'!U13</f>
        <v>Professor</v>
      </c>
      <c r="B13">
        <f>'mastertable data'!V13</f>
        <v>19</v>
      </c>
      <c r="C13">
        <f>'mastertable data'!W13</f>
        <v>0.21590909090909091</v>
      </c>
    </row>
    <row r="14" spans="1:3" x14ac:dyDescent="0.15">
      <c r="A14" t="str">
        <f>'mastertable data'!U14</f>
        <v>Postdoctoral Researcher</v>
      </c>
      <c r="B14">
        <f>'mastertable data'!V14</f>
        <v>9</v>
      </c>
      <c r="C14">
        <f>'mastertable data'!W14</f>
        <v>0.10227272727272728</v>
      </c>
    </row>
    <row r="15" spans="1:3" x14ac:dyDescent="0.15">
      <c r="A15" t="str">
        <f>'mastertable data'!U15</f>
        <v>Academia Scientist</v>
      </c>
      <c r="B15">
        <f>'mastertable data'!V15</f>
        <v>4</v>
      </c>
      <c r="C15">
        <f>'mastertable data'!W15</f>
        <v>4.5454545454545456E-2</v>
      </c>
    </row>
    <row r="16" spans="1:3" x14ac:dyDescent="0.15">
      <c r="A16" t="str">
        <f>'mastertable data'!U16</f>
        <v>Industry</v>
      </c>
      <c r="B16">
        <f>'mastertable data'!V16</f>
        <v>8</v>
      </c>
      <c r="C16">
        <f>'mastertable data'!W16</f>
        <v>9.0909090909090912E-2</v>
      </c>
    </row>
    <row r="17" spans="1:3" x14ac:dyDescent="0.15">
      <c r="A17" t="str">
        <f>'mastertable data'!U17</f>
        <v>Government Scientist</v>
      </c>
      <c r="B17">
        <f>'mastertable data'!V17</f>
        <v>2</v>
      </c>
      <c r="C17">
        <f>'mastertable data'!W17</f>
        <v>2.2727272727272728E-2</v>
      </c>
    </row>
    <row r="18" spans="1:3" x14ac:dyDescent="0.15">
      <c r="A18" t="str">
        <f>'mastertable data'!U18</f>
        <v>Unknown/Other</v>
      </c>
      <c r="B18">
        <f>'mastertable data'!V18</f>
        <v>18</v>
      </c>
      <c r="C18">
        <f>'mastertable data'!W18</f>
        <v>0.20454545454545456</v>
      </c>
    </row>
    <row r="19" spans="1:3" x14ac:dyDescent="0.15">
      <c r="A19" t="str">
        <f>'mastertable data'!U19</f>
        <v>Total</v>
      </c>
      <c r="B19">
        <f>'mastertable data'!V19</f>
        <v>88</v>
      </c>
      <c r="C19">
        <f>'mastertable data'!W19</f>
        <v>1</v>
      </c>
    </row>
    <row r="20" spans="1:3" x14ac:dyDescent="0.15">
      <c r="A20">
        <f>'mastertable data'!U20</f>
        <v>0</v>
      </c>
      <c r="B20">
        <f>'mastertable data'!V20</f>
        <v>0</v>
      </c>
      <c r="C20">
        <f>'mastertable data'!W20</f>
        <v>0</v>
      </c>
    </row>
    <row r="21" spans="1:3" x14ac:dyDescent="0.15">
      <c r="A21" t="str">
        <f>'mastertable data'!U21</f>
        <v># of registrants per institution</v>
      </c>
      <c r="B21">
        <f>'mastertable data'!V21</f>
        <v>1.5606060606060599</v>
      </c>
      <c r="C21">
        <f>'mastertable data'!W21</f>
        <v>0</v>
      </c>
    </row>
    <row r="22" spans="1:3" x14ac:dyDescent="0.15">
      <c r="A22">
        <f>'mastertable data'!U22</f>
        <v>0</v>
      </c>
      <c r="B22">
        <f>'mastertable data'!V22</f>
        <v>0</v>
      </c>
      <c r="C22">
        <f>'mastertable data'!W22</f>
        <v>0</v>
      </c>
    </row>
    <row r="23" spans="1:3" x14ac:dyDescent="0.15">
      <c r="A23">
        <f>'mastertable data'!U23</f>
        <v>0</v>
      </c>
      <c r="B23">
        <f>'mastertable data'!V23</f>
        <v>0</v>
      </c>
      <c r="C23">
        <f>'mastertable data'!W23</f>
        <v>0</v>
      </c>
    </row>
    <row r="24" spans="1:3" x14ac:dyDescent="0.15">
      <c r="A24">
        <f>'mastertable data'!U24</f>
        <v>0</v>
      </c>
      <c r="B24">
        <f>'mastertable data'!V24</f>
        <v>0</v>
      </c>
      <c r="C24">
        <f>'mastertable data'!W24</f>
        <v>0</v>
      </c>
    </row>
    <row r="25" spans="1:3" x14ac:dyDescent="0.15">
      <c r="A25">
        <f>'mastertable data'!U25</f>
        <v>0</v>
      </c>
      <c r="B25" t="str">
        <f>'mastertable data'!V25</f>
        <v>Number</v>
      </c>
      <c r="C25" t="str">
        <f>'mastertable data'!W25</f>
        <v>Percent</v>
      </c>
    </row>
    <row r="26" spans="1:3" x14ac:dyDescent="0.15">
      <c r="A26" t="str">
        <f>'mastertable data'!U26</f>
        <v>USA</v>
      </c>
      <c r="B26">
        <f>'mastertable data'!V26</f>
        <v>50</v>
      </c>
      <c r="C26">
        <f>'mastertable data'!W26</f>
        <v>0.56818181818181823</v>
      </c>
    </row>
    <row r="27" spans="1:3" x14ac:dyDescent="0.15">
      <c r="A27" t="str">
        <f>'mastertable data'!U27</f>
        <v>International</v>
      </c>
      <c r="B27">
        <f>'mastertable data'!V27</f>
        <v>38</v>
      </c>
      <c r="C27">
        <f>'mastertable data'!W27</f>
        <v>0.43181818181818182</v>
      </c>
    </row>
    <row r="28" spans="1:3" x14ac:dyDescent="0.15">
      <c r="A28" t="str">
        <f>'mastertable data'!U28</f>
        <v>Unknown</v>
      </c>
      <c r="B28">
        <f>'mastertable data'!V28</f>
        <v>0</v>
      </c>
      <c r="C28">
        <f>'mastertable data'!W28</f>
        <v>0</v>
      </c>
    </row>
    <row r="29" spans="1:3" x14ac:dyDescent="0.15">
      <c r="A29">
        <f>'mastertable data'!U29</f>
        <v>0</v>
      </c>
      <c r="B29">
        <f>'mastertable data'!V29</f>
        <v>0</v>
      </c>
      <c r="C29">
        <f>'mastertable data'!W29</f>
        <v>1</v>
      </c>
    </row>
    <row r="30" spans="1:3" x14ac:dyDescent="0.15">
      <c r="A30" t="str">
        <f>'mastertable data'!U30</f>
        <v>Other Americas</v>
      </c>
      <c r="B30">
        <f>'mastertable data'!V30</f>
        <v>2</v>
      </c>
      <c r="C30">
        <f>'mastertable data'!W30</f>
        <v>2.2727272727272728E-2</v>
      </c>
    </row>
    <row r="31" spans="1:3" x14ac:dyDescent="0.15">
      <c r="A31" t="str">
        <f>'mastertable data'!U31</f>
        <v>Asia</v>
      </c>
      <c r="B31">
        <f>'mastertable data'!V31</f>
        <v>16</v>
      </c>
      <c r="C31">
        <f>'mastertable data'!W31</f>
        <v>0.18181818181818182</v>
      </c>
    </row>
    <row r="32" spans="1:3" x14ac:dyDescent="0.15">
      <c r="A32" t="str">
        <f>'mastertable data'!U32</f>
        <v>Europe</v>
      </c>
      <c r="B32">
        <f>'mastertable data'!V32</f>
        <v>11</v>
      </c>
      <c r="C32">
        <f>'mastertable data'!W32</f>
        <v>0.125</v>
      </c>
    </row>
    <row r="33" spans="1:3" x14ac:dyDescent="0.15">
      <c r="A33" t="str">
        <f>'mastertable data'!U33</f>
        <v>Africa</v>
      </c>
      <c r="B33">
        <f>'mastertable data'!V33</f>
        <v>1</v>
      </c>
      <c r="C33">
        <f>'mastertable data'!W33</f>
        <v>1.1363636363636364E-2</v>
      </c>
    </row>
    <row r="34" spans="1:3" x14ac:dyDescent="0.15">
      <c r="A34" t="str">
        <f>'mastertable data'!U34</f>
        <v>Middle East</v>
      </c>
      <c r="B34">
        <f>'mastertable data'!V34</f>
        <v>8</v>
      </c>
      <c r="C34">
        <f>'mastertable data'!W34</f>
        <v>9.0909090909090912E-2</v>
      </c>
    </row>
    <row r="35" spans="1:3" x14ac:dyDescent="0.15">
      <c r="A35" t="str">
        <f>'mastertable data'!U35</f>
        <v>Oceania</v>
      </c>
      <c r="B35">
        <f>'mastertable data'!V35</f>
        <v>0</v>
      </c>
      <c r="C35">
        <f>'mastertable data'!W35</f>
        <v>0</v>
      </c>
    </row>
    <row r="36" spans="1:3" x14ac:dyDescent="0.15">
      <c r="A36" t="str">
        <f>'mastertable data'!U36</f>
        <v>Total</v>
      </c>
      <c r="B36">
        <f>'mastertable data'!V36</f>
        <v>88</v>
      </c>
      <c r="C36">
        <f>'mastertable data'!W36</f>
        <v>1</v>
      </c>
    </row>
    <row r="37" spans="1:3" x14ac:dyDescent="0.15">
      <c r="A37">
        <f>'mastertable data'!U37</f>
        <v>0</v>
      </c>
      <c r="B37">
        <f>'mastertable data'!V37</f>
        <v>0</v>
      </c>
      <c r="C37">
        <f>'mastertable data'!W37</f>
        <v>0</v>
      </c>
    </row>
    <row r="38" spans="1:3" x14ac:dyDescent="0.15">
      <c r="A38">
        <f>'mastertable data'!U38</f>
        <v>0</v>
      </c>
      <c r="B38">
        <f>'mastertable data'!V38</f>
        <v>0</v>
      </c>
      <c r="C38">
        <f>'mastertable data'!W38</f>
        <v>0</v>
      </c>
    </row>
    <row r="39" spans="1:3" x14ac:dyDescent="0.15">
      <c r="A39" t="str">
        <f>'mastertable data'!U39</f>
        <v>US Institutions</v>
      </c>
      <c r="B39" t="str">
        <f>'mastertable data'!V39</f>
        <v>Number</v>
      </c>
      <c r="C39">
        <f>'mastertable data'!W39</f>
        <v>0</v>
      </c>
    </row>
    <row r="40" spans="1:3" x14ac:dyDescent="0.15">
      <c r="A40" t="str">
        <f>'mastertable data'!U40</f>
        <v>R1</v>
      </c>
      <c r="B40">
        <f>'mastertable data'!V40</f>
        <v>35</v>
      </c>
      <c r="C40">
        <f>'mastertable data'!W40</f>
        <v>0</v>
      </c>
    </row>
    <row r="41" spans="1:3" x14ac:dyDescent="0.15">
      <c r="A41" t="str">
        <f>'mastertable data'!U41</f>
        <v>R2</v>
      </c>
      <c r="B41">
        <f>'mastertable data'!V41</f>
        <v>7</v>
      </c>
      <c r="C41">
        <f>'mastertable data'!W41</f>
        <v>0</v>
      </c>
    </row>
    <row r="42" spans="1:3" x14ac:dyDescent="0.15">
      <c r="A42" t="str">
        <f>'mastertable data'!U42</f>
        <v>non R1, R2</v>
      </c>
      <c r="B42">
        <f>'mastertable data'!V42</f>
        <v>0</v>
      </c>
      <c r="C42">
        <f>'mastertable data'!W42</f>
        <v>0</v>
      </c>
    </row>
    <row r="43" spans="1:3" x14ac:dyDescent="0.15">
      <c r="A43" t="str">
        <f>'mastertable data'!U43</f>
        <v>PUI</v>
      </c>
      <c r="B43">
        <f>'mastertable data'!V43</f>
        <v>1</v>
      </c>
      <c r="C43">
        <f>'mastertable data'!W43</f>
        <v>0</v>
      </c>
    </row>
    <row r="44" spans="1:3" x14ac:dyDescent="0.15">
      <c r="A44" t="str">
        <f>'mastertable data'!U44</f>
        <v>Minority Serving</v>
      </c>
      <c r="B44">
        <f>'mastertable data'!V44</f>
        <v>0</v>
      </c>
      <c r="C44">
        <f>'mastertable data'!W44</f>
        <v>0</v>
      </c>
    </row>
    <row r="45" spans="1:3" x14ac:dyDescent="0.15">
      <c r="A45" t="str">
        <f>'mastertable data'!U45</f>
        <v>NI&gt;10</v>
      </c>
      <c r="B45">
        <f>'mastertable data'!V45</f>
        <v>22</v>
      </c>
      <c r="C45">
        <f>'mastertable data'!W45</f>
        <v>0</v>
      </c>
    </row>
    <row r="46" spans="1:3" x14ac:dyDescent="0.15">
      <c r="A46">
        <f>'mastertable data'!U46</f>
        <v>0</v>
      </c>
      <c r="B46">
        <f>'mastertable data'!V46</f>
        <v>0</v>
      </c>
      <c r="C46">
        <f>'mastertable data'!W46</f>
        <v>0</v>
      </c>
    </row>
    <row r="47" spans="1:3" x14ac:dyDescent="0.15">
      <c r="A47" t="str">
        <f>'mastertable data'!U47</f>
        <v>Submissions per registrant</v>
      </c>
      <c r="B47">
        <f>'mastertable data'!V47</f>
        <v>1.1818181818181819</v>
      </c>
      <c r="C47">
        <f>'mastertable data'!W47</f>
        <v>0</v>
      </c>
    </row>
    <row r="48" spans="1:3" x14ac:dyDescent="0.15">
      <c r="A48" t="str">
        <f>'mastertable data'!U48</f>
        <v>% of registrants who submitted an abstract</v>
      </c>
      <c r="B48">
        <f>'mastertable data'!V48</f>
        <v>0</v>
      </c>
      <c r="C48">
        <f>'mastertable data'!W48</f>
        <v>0</v>
      </c>
    </row>
    <row r="49" spans="1:23" x14ac:dyDescent="0.15">
      <c r="A49">
        <f>'mastertable data'!U49</f>
        <v>0</v>
      </c>
      <c r="B49">
        <f>'mastertable data'!V49</f>
        <v>0</v>
      </c>
      <c r="C49">
        <f>'mastertable data'!W49</f>
        <v>0</v>
      </c>
    </row>
    <row r="50" spans="1:23" x14ac:dyDescent="0.15">
      <c r="A50">
        <f>'mastertable data'!U50</f>
        <v>0</v>
      </c>
      <c r="B50">
        <f>'mastertable data'!V50</f>
        <v>0</v>
      </c>
      <c r="C50">
        <f>'mastertable data'!W50</f>
        <v>0</v>
      </c>
    </row>
    <row r="51" spans="1:23" x14ac:dyDescent="0.15">
      <c r="A51">
        <f>'mastertable data'!U51</f>
        <v>0</v>
      </c>
      <c r="B51">
        <f>'mastertable data'!V51</f>
        <v>0</v>
      </c>
      <c r="C51">
        <f>'mastertable data'!W51</f>
        <v>0</v>
      </c>
    </row>
    <row r="52" spans="1:23" x14ac:dyDescent="0.15">
      <c r="A52">
        <f>'mastertable data'!U52</f>
        <v>0</v>
      </c>
      <c r="B52">
        <f>'mastertable data'!V52</f>
        <v>0</v>
      </c>
      <c r="C52">
        <f>'mastertable data'!W52</f>
        <v>0</v>
      </c>
    </row>
    <row r="53" spans="1:23" ht="46.75" customHeight="1" x14ac:dyDescent="0.15">
      <c r="A53">
        <f>'mastertable data'!U53</f>
        <v>0</v>
      </c>
      <c r="B53">
        <f>'mastertable data'!V53</f>
        <v>0</v>
      </c>
      <c r="C53">
        <f>'mastertable data'!W53</f>
        <v>0</v>
      </c>
      <c r="O53" s="8" t="s">
        <v>1064</v>
      </c>
      <c r="P53" s="1" t="s">
        <v>1069</v>
      </c>
      <c r="Q53" s="1" t="s">
        <v>1068</v>
      </c>
      <c r="R53" s="1" t="s">
        <v>1071</v>
      </c>
      <c r="S53" s="1" t="s">
        <v>1070</v>
      </c>
      <c r="T53" s="1" t="s">
        <v>200</v>
      </c>
      <c r="U53" s="1" t="s">
        <v>31</v>
      </c>
      <c r="V53" s="9"/>
      <c r="W53" s="9"/>
    </row>
    <row r="54" spans="1:23" x14ac:dyDescent="0.15">
      <c r="A54" t="str">
        <f>'mastertable data'!U54</f>
        <v>Submitted abstracts to in-person conference and attended virtual conference</v>
      </c>
      <c r="B54">
        <f>'mastertable data'!V54</f>
        <v>0</v>
      </c>
      <c r="C54">
        <f>'mastertable data'!W54</f>
        <v>0</v>
      </c>
      <c r="O54" t="s">
        <v>1081</v>
      </c>
      <c r="P54">
        <f>B40</f>
        <v>35</v>
      </c>
      <c r="Q54">
        <f>B91</f>
        <v>116</v>
      </c>
      <c r="R54">
        <f>B142</f>
        <v>151</v>
      </c>
      <c r="S54">
        <f>B193</f>
        <v>18</v>
      </c>
      <c r="T54">
        <f>B244</f>
        <v>180</v>
      </c>
      <c r="U54">
        <f>B295</f>
        <v>357</v>
      </c>
      <c r="V54" s="8"/>
      <c r="W54" s="10"/>
    </row>
    <row r="55" spans="1:23" x14ac:dyDescent="0.15">
      <c r="A55">
        <f>'mastertable data'!U55</f>
        <v>0</v>
      </c>
      <c r="B55" t="str">
        <f>'mastertable data'!V55</f>
        <v>Number</v>
      </c>
      <c r="C55" t="str">
        <f>'mastertable data'!W55</f>
        <v>Percent</v>
      </c>
      <c r="O55" t="s">
        <v>1084</v>
      </c>
      <c r="P55">
        <f t="shared" ref="P55:P58" si="0">B41</f>
        <v>7</v>
      </c>
      <c r="Q55">
        <f t="shared" ref="Q55:Q58" si="1">B92</f>
        <v>8</v>
      </c>
      <c r="R55">
        <f t="shared" ref="R55:R58" si="2">B143</f>
        <v>15</v>
      </c>
      <c r="S55">
        <f t="shared" ref="S55:S58" si="3">B194</f>
        <v>2</v>
      </c>
      <c r="T55">
        <f t="shared" ref="T55:T58" si="4">B245</f>
        <v>23</v>
      </c>
      <c r="U55">
        <f t="shared" ref="U55:U58" si="5">B296</f>
        <v>40</v>
      </c>
      <c r="V55" s="8"/>
      <c r="W55" s="10"/>
    </row>
    <row r="56" spans="1:23" x14ac:dyDescent="0.15">
      <c r="A56" t="str">
        <f>'mastertable data'!U56</f>
        <v>Male</v>
      </c>
      <c r="B56">
        <f>'mastertable data'!V56</f>
        <v>129</v>
      </c>
      <c r="C56">
        <f>'mastertable data'!W56</f>
        <v>0.7371428571428571</v>
      </c>
      <c r="O56" t="s">
        <v>1085</v>
      </c>
      <c r="P56">
        <f t="shared" si="0"/>
        <v>0</v>
      </c>
      <c r="Q56">
        <f t="shared" si="1"/>
        <v>1</v>
      </c>
      <c r="R56">
        <f t="shared" si="2"/>
        <v>1</v>
      </c>
      <c r="S56">
        <f t="shared" si="3"/>
        <v>0</v>
      </c>
      <c r="T56">
        <f t="shared" si="4"/>
        <v>6</v>
      </c>
      <c r="U56">
        <f t="shared" si="5"/>
        <v>7</v>
      </c>
      <c r="V56" s="8"/>
      <c r="W56" s="10"/>
    </row>
    <row r="57" spans="1:23" x14ac:dyDescent="0.15">
      <c r="A57" t="str">
        <f>'mastertable data'!U57</f>
        <v>Female</v>
      </c>
      <c r="B57">
        <f>'mastertable data'!V57</f>
        <v>43</v>
      </c>
      <c r="C57">
        <f>'mastertable data'!W57</f>
        <v>0.24571428571428572</v>
      </c>
      <c r="O57" t="s">
        <v>1082</v>
      </c>
      <c r="P57">
        <f t="shared" si="0"/>
        <v>1</v>
      </c>
      <c r="Q57">
        <f t="shared" si="1"/>
        <v>2</v>
      </c>
      <c r="R57">
        <f t="shared" si="2"/>
        <v>3</v>
      </c>
      <c r="S57">
        <f t="shared" si="3"/>
        <v>0</v>
      </c>
      <c r="T57">
        <f t="shared" si="4"/>
        <v>7</v>
      </c>
      <c r="U57">
        <f t="shared" si="5"/>
        <v>10</v>
      </c>
      <c r="V57" s="8"/>
      <c r="W57" s="10"/>
    </row>
    <row r="58" spans="1:23" x14ac:dyDescent="0.15">
      <c r="A58" t="str">
        <f>'mastertable data'!U58</f>
        <v>Unknown</v>
      </c>
      <c r="B58">
        <f>'mastertable data'!V58</f>
        <v>3</v>
      </c>
      <c r="C58">
        <f>'mastertable data'!W58</f>
        <v>1.7142857142857144E-2</v>
      </c>
      <c r="O58" t="s">
        <v>1083</v>
      </c>
      <c r="P58">
        <f t="shared" si="0"/>
        <v>0</v>
      </c>
      <c r="Q58">
        <f t="shared" si="1"/>
        <v>1</v>
      </c>
      <c r="R58">
        <f t="shared" si="2"/>
        <v>1</v>
      </c>
      <c r="S58">
        <f t="shared" si="3"/>
        <v>0</v>
      </c>
      <c r="T58">
        <f t="shared" si="4"/>
        <v>1</v>
      </c>
      <c r="U58">
        <f t="shared" si="5"/>
        <v>2</v>
      </c>
      <c r="V58" s="8"/>
      <c r="W58" s="10"/>
    </row>
    <row r="59" spans="1:23" x14ac:dyDescent="0.15">
      <c r="A59" t="str">
        <f>'mastertable data'!U59</f>
        <v>Total</v>
      </c>
      <c r="B59">
        <f>'mastertable data'!V59</f>
        <v>175</v>
      </c>
      <c r="C59">
        <f>'mastertable data'!W59</f>
        <v>1</v>
      </c>
      <c r="O59" s="8"/>
      <c r="P59" s="8"/>
      <c r="Q59" s="8"/>
      <c r="R59" s="13"/>
      <c r="T59" s="8"/>
      <c r="U59" s="8"/>
      <c r="V59" s="8"/>
      <c r="W59" s="10"/>
    </row>
    <row r="60" spans="1:23" x14ac:dyDescent="0.15">
      <c r="A60">
        <f>'mastertable data'!U60</f>
        <v>0</v>
      </c>
      <c r="B60">
        <f>'mastertable data'!V60</f>
        <v>0</v>
      </c>
      <c r="C60">
        <f>'mastertable data'!W60</f>
        <v>0</v>
      </c>
      <c r="O60" s="8"/>
      <c r="P60" s="8"/>
      <c r="Q60" s="8"/>
      <c r="R60" s="13"/>
      <c r="T60" s="8"/>
      <c r="U60" s="8"/>
      <c r="V60" s="8"/>
      <c r="W60" s="10"/>
    </row>
    <row r="61" spans="1:23" x14ac:dyDescent="0.15">
      <c r="A61">
        <f>'mastertable data'!U61</f>
        <v>0</v>
      </c>
      <c r="B61" t="str">
        <f>'mastertable data'!V61</f>
        <v>Number</v>
      </c>
      <c r="C61" t="str">
        <f>'mastertable data'!W61</f>
        <v>Percent</v>
      </c>
      <c r="O61" s="8"/>
      <c r="P61" s="8"/>
      <c r="Q61" s="8"/>
      <c r="R61" s="13"/>
      <c r="T61" s="8"/>
      <c r="U61" s="8"/>
      <c r="V61" s="8"/>
      <c r="W61" s="10"/>
    </row>
    <row r="62" spans="1:23" x14ac:dyDescent="0.15">
      <c r="A62" t="str">
        <f>'mastertable data'!U62</f>
        <v>Undergraduate Student</v>
      </c>
      <c r="B62">
        <f>'mastertable data'!V62</f>
        <v>2</v>
      </c>
      <c r="C62">
        <f>'mastertable data'!W62</f>
        <v>1.1428571428571429E-2</v>
      </c>
      <c r="O62" s="8"/>
      <c r="P62" s="8"/>
      <c r="Q62" s="8"/>
      <c r="R62" s="13"/>
      <c r="T62" s="8"/>
      <c r="U62" s="8"/>
      <c r="V62" s="8"/>
      <c r="W62" s="10"/>
    </row>
    <row r="63" spans="1:23" x14ac:dyDescent="0.15">
      <c r="A63" t="str">
        <f>'mastertable data'!U63</f>
        <v>Graduate Student</v>
      </c>
      <c r="B63">
        <f>'mastertable data'!V63</f>
        <v>85</v>
      </c>
      <c r="C63">
        <f>'mastertable data'!W63</f>
        <v>0.48571428571428571</v>
      </c>
    </row>
    <row r="64" spans="1:23" x14ac:dyDescent="0.15">
      <c r="A64" t="str">
        <f>'mastertable data'!U64</f>
        <v>Professor</v>
      </c>
      <c r="B64">
        <f>'mastertable data'!V64</f>
        <v>49</v>
      </c>
      <c r="C64">
        <f>'mastertable data'!W64</f>
        <v>0.28000000000000003</v>
      </c>
    </row>
    <row r="65" spans="1:23" x14ac:dyDescent="0.15">
      <c r="A65" t="str">
        <f>'mastertable data'!U65</f>
        <v>Postdoctoral Researcher</v>
      </c>
      <c r="B65">
        <f>'mastertable data'!V65</f>
        <v>14</v>
      </c>
      <c r="C65">
        <f>'mastertable data'!W65</f>
        <v>0.08</v>
      </c>
    </row>
    <row r="66" spans="1:23" x14ac:dyDescent="0.15">
      <c r="A66" t="str">
        <f>'mastertable data'!U66</f>
        <v>Academia Scientist</v>
      </c>
      <c r="B66">
        <f>'mastertable data'!V66</f>
        <v>6</v>
      </c>
      <c r="C66">
        <f>'mastertable data'!W66</f>
        <v>3.4285714285714287E-2</v>
      </c>
    </row>
    <row r="67" spans="1:23" x14ac:dyDescent="0.15">
      <c r="A67" t="str">
        <f>'mastertable data'!U67</f>
        <v>Industry</v>
      </c>
      <c r="B67">
        <f>'mastertable data'!V67</f>
        <v>9</v>
      </c>
      <c r="C67">
        <f>'mastertable data'!W67</f>
        <v>5.1428571428571428E-2</v>
      </c>
    </row>
    <row r="68" spans="1:23" x14ac:dyDescent="0.15">
      <c r="A68" t="str">
        <f>'mastertable data'!U68</f>
        <v>Government Scientist</v>
      </c>
      <c r="B68">
        <f>'mastertable data'!V68</f>
        <v>8</v>
      </c>
      <c r="C68">
        <f>'mastertable data'!W68</f>
        <v>4.5714285714285714E-2</v>
      </c>
    </row>
    <row r="69" spans="1:23" x14ac:dyDescent="0.15">
      <c r="A69" t="str">
        <f>'mastertable data'!U69</f>
        <v>Unknown/Other</v>
      </c>
      <c r="B69">
        <f>'mastertable data'!V69</f>
        <v>2</v>
      </c>
      <c r="C69">
        <f>'mastertable data'!W69</f>
        <v>1.1428571428571429E-2</v>
      </c>
    </row>
    <row r="70" spans="1:23" x14ac:dyDescent="0.15">
      <c r="A70" t="str">
        <f>'mastertable data'!U70</f>
        <v>Total</v>
      </c>
      <c r="B70">
        <f>'mastertable data'!V70</f>
        <v>175</v>
      </c>
      <c r="C70">
        <f>'mastertable data'!W70</f>
        <v>0.99999999999999989</v>
      </c>
    </row>
    <row r="71" spans="1:23" x14ac:dyDescent="0.15">
      <c r="A71">
        <f>'mastertable data'!U71</f>
        <v>0</v>
      </c>
      <c r="B71">
        <f>'mastertable data'!V71</f>
        <v>0</v>
      </c>
      <c r="C71">
        <f>'mastertable data'!W71</f>
        <v>0</v>
      </c>
    </row>
    <row r="72" spans="1:23" x14ac:dyDescent="0.15">
      <c r="A72" t="str">
        <f>'mastertable data'!U72</f>
        <v># of registrants per institution</v>
      </c>
      <c r="B72">
        <f>'mastertable data'!V72</f>
        <v>1.5373134328358202</v>
      </c>
      <c r="C72">
        <f>'mastertable data'!W72</f>
        <v>0</v>
      </c>
    </row>
    <row r="73" spans="1:23" x14ac:dyDescent="0.15">
      <c r="A73">
        <f>'mastertable data'!U73</f>
        <v>0</v>
      </c>
      <c r="B73">
        <f>'mastertable data'!V73</f>
        <v>0</v>
      </c>
      <c r="C73">
        <f>'mastertable data'!W73</f>
        <v>0</v>
      </c>
    </row>
    <row r="74" spans="1:23" x14ac:dyDescent="0.15">
      <c r="A74">
        <f>'mastertable data'!U74</f>
        <v>0</v>
      </c>
      <c r="B74">
        <f>'mastertable data'!V74</f>
        <v>0</v>
      </c>
      <c r="C74">
        <f>'mastertable data'!W74</f>
        <v>0</v>
      </c>
    </row>
    <row r="75" spans="1:23" x14ac:dyDescent="0.15">
      <c r="A75">
        <f>'mastertable data'!U75</f>
        <v>0</v>
      </c>
      <c r="B75">
        <f>'mastertable data'!V75</f>
        <v>0</v>
      </c>
      <c r="C75">
        <f>'mastertable data'!W75</f>
        <v>0</v>
      </c>
    </row>
    <row r="76" spans="1:23" x14ac:dyDescent="0.15">
      <c r="A76">
        <f>'mastertable data'!U76</f>
        <v>0</v>
      </c>
      <c r="B76" t="str">
        <f>'mastertable data'!V76</f>
        <v>Number</v>
      </c>
      <c r="C76" t="str">
        <f>'mastertable data'!W76</f>
        <v>Percent</v>
      </c>
    </row>
    <row r="77" spans="1:23" x14ac:dyDescent="0.15">
      <c r="A77" t="str">
        <f>'mastertable data'!U77</f>
        <v>USA</v>
      </c>
      <c r="B77">
        <f>'mastertable data'!V77</f>
        <v>141</v>
      </c>
      <c r="C77">
        <f>'mastertable data'!W77</f>
        <v>0.80571428571428572</v>
      </c>
    </row>
    <row r="78" spans="1:23" x14ac:dyDescent="0.15">
      <c r="A78" t="str">
        <f>'mastertable data'!U78</f>
        <v>International</v>
      </c>
      <c r="B78">
        <f>'mastertable data'!V78</f>
        <v>34</v>
      </c>
      <c r="C78">
        <f>'mastertable data'!W78</f>
        <v>0.19428571428571428</v>
      </c>
      <c r="Q78" s="12"/>
    </row>
    <row r="79" spans="1:23" x14ac:dyDescent="0.15">
      <c r="A79" t="str">
        <f>'mastertable data'!U79</f>
        <v>Unknown</v>
      </c>
      <c r="B79">
        <f>'mastertable data'!V79</f>
        <v>0</v>
      </c>
      <c r="C79">
        <f>'mastertable data'!W79</f>
        <v>0</v>
      </c>
      <c r="P79" s="4"/>
      <c r="Q79" s="4"/>
      <c r="R79" s="4"/>
      <c r="S79" s="4"/>
      <c r="T79" s="4"/>
      <c r="U79" s="4"/>
      <c r="V79" s="4"/>
      <c r="W79" s="4"/>
    </row>
    <row r="80" spans="1:23" x14ac:dyDescent="0.15">
      <c r="A80">
        <f>'mastertable data'!U80</f>
        <v>0</v>
      </c>
      <c r="B80">
        <f>'mastertable data'!V80</f>
        <v>0</v>
      </c>
      <c r="C80">
        <f>'mastertable data'!W80</f>
        <v>1</v>
      </c>
      <c r="P80" s="4"/>
      <c r="Q80" s="4"/>
      <c r="R80" s="4"/>
      <c r="S80" s="4"/>
      <c r="T80" s="4"/>
      <c r="U80" s="4"/>
      <c r="V80" s="4"/>
      <c r="W80" s="4"/>
    </row>
    <row r="81" spans="1:23" x14ac:dyDescent="0.15">
      <c r="A81" t="str">
        <f>'mastertable data'!U81</f>
        <v>Other Americas</v>
      </c>
      <c r="B81">
        <f>'mastertable data'!V81</f>
        <v>9</v>
      </c>
      <c r="C81">
        <f>'mastertable data'!W81</f>
        <v>5.1428571428571428E-2</v>
      </c>
      <c r="P81" s="4"/>
      <c r="Q81" s="4"/>
      <c r="R81" s="4"/>
      <c r="S81" s="4"/>
      <c r="T81" s="4"/>
      <c r="U81" s="4"/>
      <c r="V81" s="4"/>
      <c r="W81" s="4"/>
    </row>
    <row r="82" spans="1:23" x14ac:dyDescent="0.15">
      <c r="A82" t="str">
        <f>'mastertable data'!U82</f>
        <v>Asia</v>
      </c>
      <c r="B82">
        <f>'mastertable data'!V82</f>
        <v>5</v>
      </c>
      <c r="C82">
        <f>'mastertable data'!W82</f>
        <v>2.8571428571428571E-2</v>
      </c>
      <c r="P82" s="4"/>
      <c r="Q82" s="4"/>
      <c r="R82" s="4"/>
      <c r="S82" s="4"/>
      <c r="T82" s="4"/>
      <c r="U82" s="4"/>
      <c r="V82" s="4"/>
      <c r="W82" s="4"/>
    </row>
    <row r="83" spans="1:23" x14ac:dyDescent="0.15">
      <c r="A83" t="str">
        <f>'mastertable data'!U83</f>
        <v>Europe</v>
      </c>
      <c r="B83">
        <f>'mastertable data'!V83</f>
        <v>9</v>
      </c>
      <c r="C83">
        <f>'mastertable data'!W83</f>
        <v>5.1428571428571428E-2</v>
      </c>
      <c r="P83" s="4"/>
      <c r="Q83" s="4"/>
      <c r="R83" s="4"/>
      <c r="S83" s="4"/>
      <c r="T83" s="4"/>
      <c r="U83" s="4"/>
      <c r="V83" s="4"/>
      <c r="W83" s="4"/>
    </row>
    <row r="84" spans="1:23" x14ac:dyDescent="0.15">
      <c r="A84" t="str">
        <f>'mastertable data'!U84</f>
        <v>Africa</v>
      </c>
      <c r="B84">
        <f>'mastertable data'!V84</f>
        <v>0</v>
      </c>
      <c r="C84">
        <f>'mastertable data'!W84</f>
        <v>0</v>
      </c>
      <c r="P84" s="4"/>
      <c r="Q84" s="4"/>
      <c r="R84" s="4"/>
      <c r="S84" s="4"/>
      <c r="T84" s="4"/>
      <c r="U84" s="4"/>
      <c r="V84" s="4"/>
      <c r="W84" s="4"/>
    </row>
    <row r="85" spans="1:23" x14ac:dyDescent="0.15">
      <c r="A85" t="str">
        <f>'mastertable data'!U85</f>
        <v>Middle East</v>
      </c>
      <c r="B85">
        <f>'mastertable data'!V85</f>
        <v>11</v>
      </c>
      <c r="C85">
        <f>'mastertable data'!W85</f>
        <v>6.2857142857142861E-2</v>
      </c>
      <c r="P85" s="4"/>
      <c r="Q85" s="4"/>
      <c r="R85" s="4"/>
      <c r="S85" s="4"/>
      <c r="T85" s="4"/>
      <c r="U85" s="4"/>
      <c r="V85" s="4"/>
      <c r="W85" s="4"/>
    </row>
    <row r="86" spans="1:23" x14ac:dyDescent="0.15">
      <c r="A86" t="str">
        <f>'mastertable data'!U86</f>
        <v>Oceania</v>
      </c>
      <c r="B86">
        <f>'mastertable data'!V86</f>
        <v>0</v>
      </c>
      <c r="C86">
        <f>'mastertable data'!W86</f>
        <v>0</v>
      </c>
      <c r="P86" s="4"/>
      <c r="Q86" s="4"/>
      <c r="R86" s="4"/>
      <c r="S86" s="4"/>
      <c r="T86" s="4"/>
      <c r="U86" s="4"/>
      <c r="V86" s="4"/>
      <c r="W86" s="4"/>
    </row>
    <row r="87" spans="1:23" x14ac:dyDescent="0.15">
      <c r="A87" t="str">
        <f>'mastertable data'!U87</f>
        <v>Total</v>
      </c>
      <c r="B87">
        <f>'mastertable data'!V87</f>
        <v>175</v>
      </c>
      <c r="C87">
        <f>'mastertable data'!W87</f>
        <v>0.99999999999999989</v>
      </c>
      <c r="P87" s="4"/>
      <c r="Q87" s="4"/>
      <c r="R87" s="4"/>
      <c r="S87" s="4"/>
      <c r="T87" s="4"/>
      <c r="U87" s="4"/>
      <c r="V87" s="4"/>
      <c r="W87" s="4"/>
    </row>
    <row r="88" spans="1:23" x14ac:dyDescent="0.15">
      <c r="A88">
        <f>'mastertable data'!U88</f>
        <v>0</v>
      </c>
      <c r="B88">
        <f>'mastertable data'!V88</f>
        <v>0</v>
      </c>
      <c r="C88">
        <f>'mastertable data'!W88</f>
        <v>0</v>
      </c>
    </row>
    <row r="89" spans="1:23" x14ac:dyDescent="0.15">
      <c r="A89">
        <f>'mastertable data'!U89</f>
        <v>0</v>
      </c>
      <c r="B89">
        <f>'mastertable data'!V89</f>
        <v>0</v>
      </c>
      <c r="C89">
        <f>'mastertable data'!W89</f>
        <v>0</v>
      </c>
    </row>
    <row r="90" spans="1:23" x14ac:dyDescent="0.15">
      <c r="A90" t="str">
        <f>'mastertable data'!U90</f>
        <v>US Institutions</v>
      </c>
      <c r="B90" t="str">
        <f>'mastertable data'!V90</f>
        <v>Number</v>
      </c>
      <c r="C90">
        <f>'mastertable data'!W90</f>
        <v>0</v>
      </c>
    </row>
    <row r="91" spans="1:23" x14ac:dyDescent="0.15">
      <c r="A91" t="str">
        <f>'mastertable data'!U91</f>
        <v>R1</v>
      </c>
      <c r="B91">
        <f>'mastertable data'!V91</f>
        <v>116</v>
      </c>
      <c r="C91">
        <f>'mastertable data'!W91</f>
        <v>0</v>
      </c>
    </row>
    <row r="92" spans="1:23" x14ac:dyDescent="0.15">
      <c r="A92" t="str">
        <f>'mastertable data'!U92</f>
        <v>R2</v>
      </c>
      <c r="B92">
        <f>'mastertable data'!V92</f>
        <v>8</v>
      </c>
      <c r="C92">
        <f>'mastertable data'!W92</f>
        <v>0</v>
      </c>
      <c r="R92" s="4"/>
    </row>
    <row r="93" spans="1:23" x14ac:dyDescent="0.15">
      <c r="A93" t="str">
        <f>'mastertable data'!U93</f>
        <v>non R1, R2</v>
      </c>
      <c r="B93">
        <f>'mastertable data'!V93</f>
        <v>1</v>
      </c>
      <c r="C93">
        <f>'mastertable data'!W93</f>
        <v>0</v>
      </c>
      <c r="R93" s="4"/>
    </row>
    <row r="94" spans="1:23" x14ac:dyDescent="0.15">
      <c r="A94" t="str">
        <f>'mastertable data'!U94</f>
        <v>PUI</v>
      </c>
      <c r="B94">
        <f>'mastertable data'!V94</f>
        <v>2</v>
      </c>
      <c r="C94">
        <f>'mastertable data'!W94</f>
        <v>0</v>
      </c>
      <c r="R94" s="4"/>
    </row>
    <row r="95" spans="1:23" x14ac:dyDescent="0.15">
      <c r="A95" t="str">
        <f>'mastertable data'!U95</f>
        <v>Minority Serving</v>
      </c>
      <c r="B95">
        <f>'mastertable data'!V95</f>
        <v>1</v>
      </c>
      <c r="C95">
        <f>'mastertable data'!W95</f>
        <v>0</v>
      </c>
      <c r="R95" s="4"/>
    </row>
    <row r="96" spans="1:23" x14ac:dyDescent="0.15">
      <c r="A96" t="str">
        <f>'mastertable data'!U96</f>
        <v>NI&gt;10</v>
      </c>
      <c r="B96">
        <f>'mastertable data'!V96</f>
        <v>16</v>
      </c>
      <c r="C96">
        <f>'mastertable data'!W96</f>
        <v>0</v>
      </c>
    </row>
    <row r="97" spans="1:20" x14ac:dyDescent="0.15">
      <c r="A97">
        <f>'mastertable data'!U97</f>
        <v>0</v>
      </c>
      <c r="B97">
        <f>'mastertable data'!V97</f>
        <v>0</v>
      </c>
      <c r="C97">
        <f>'mastertable data'!W97</f>
        <v>0</v>
      </c>
    </row>
    <row r="98" spans="1:20" x14ac:dyDescent="0.15">
      <c r="A98" t="str">
        <f>'mastertable data'!U98</f>
        <v>Submissions per registrant</v>
      </c>
      <c r="B98">
        <f>'mastertable data'!V98</f>
        <v>0.97714285714285709</v>
      </c>
      <c r="C98">
        <f>'mastertable data'!W98</f>
        <v>0</v>
      </c>
    </row>
    <row r="99" spans="1:20" x14ac:dyDescent="0.15">
      <c r="A99" t="str">
        <f>'mastertable data'!U99</f>
        <v>% of registrants who submitted an abstract</v>
      </c>
      <c r="B99">
        <f>'mastertable data'!V99</f>
        <v>0</v>
      </c>
      <c r="C99">
        <f>'mastertable data'!W99</f>
        <v>0</v>
      </c>
    </row>
    <row r="100" spans="1:20" x14ac:dyDescent="0.15">
      <c r="A100">
        <f>'mastertable data'!U100</f>
        <v>0</v>
      </c>
      <c r="B100">
        <f>'mastertable data'!V100</f>
        <v>0</v>
      </c>
      <c r="C100">
        <f>'mastertable data'!W100</f>
        <v>0</v>
      </c>
      <c r="Q100" s="12"/>
    </row>
    <row r="101" spans="1:20" x14ac:dyDescent="0.15">
      <c r="A101">
        <f>'mastertable data'!U101</f>
        <v>0</v>
      </c>
      <c r="B101">
        <f>'mastertable data'!V101</f>
        <v>0</v>
      </c>
      <c r="C101">
        <f>'mastertable data'!W101</f>
        <v>0</v>
      </c>
      <c r="P101" s="16"/>
      <c r="Q101" s="16"/>
      <c r="R101" s="16"/>
      <c r="S101" s="16"/>
      <c r="T101" s="16"/>
    </row>
    <row r="102" spans="1:20" x14ac:dyDescent="0.15">
      <c r="A102">
        <f>'mastertable data'!U102</f>
        <v>0</v>
      </c>
      <c r="B102">
        <f>'mastertable data'!V102</f>
        <v>0</v>
      </c>
      <c r="C102">
        <f>'mastertable data'!W102</f>
        <v>0</v>
      </c>
      <c r="P102" s="16"/>
      <c r="Q102" s="16"/>
      <c r="R102" s="16"/>
      <c r="S102" s="16"/>
      <c r="T102" s="16"/>
    </row>
    <row r="103" spans="1:20" x14ac:dyDescent="0.15">
      <c r="A103">
        <f>'mastertable data'!U103</f>
        <v>0</v>
      </c>
      <c r="B103">
        <f>'mastertable data'!V103</f>
        <v>0</v>
      </c>
      <c r="C103">
        <f>'mastertable data'!W103</f>
        <v>0</v>
      </c>
      <c r="P103" s="16"/>
      <c r="Q103" s="16"/>
      <c r="R103" s="16"/>
      <c r="S103" s="16"/>
      <c r="T103" s="16"/>
    </row>
    <row r="104" spans="1:20" x14ac:dyDescent="0.15">
      <c r="A104">
        <f>'mastertable data'!U104</f>
        <v>0</v>
      </c>
      <c r="B104">
        <f>'mastertable data'!V104</f>
        <v>0</v>
      </c>
      <c r="C104">
        <f>'mastertable data'!W104</f>
        <v>0</v>
      </c>
      <c r="P104" s="16"/>
      <c r="Q104" s="16"/>
      <c r="R104" s="16"/>
      <c r="S104" s="16"/>
      <c r="T104" s="16"/>
    </row>
    <row r="105" spans="1:20" x14ac:dyDescent="0.15">
      <c r="A105" t="str">
        <f>'mastertable data'!U105</f>
        <v>Submitted abstracts to in-person conference (Total)</v>
      </c>
      <c r="B105">
        <f>'mastertable data'!V105</f>
        <v>0</v>
      </c>
      <c r="C105">
        <f>'mastertable data'!W105</f>
        <v>0</v>
      </c>
      <c r="P105" s="16"/>
      <c r="Q105" s="16"/>
      <c r="R105" s="16"/>
      <c r="S105" s="16"/>
      <c r="T105" s="16"/>
    </row>
    <row r="106" spans="1:20" x14ac:dyDescent="0.15">
      <c r="A106">
        <f>'mastertable data'!U106</f>
        <v>0</v>
      </c>
      <c r="B106" t="str">
        <f>'mastertable data'!V106</f>
        <v>Number</v>
      </c>
      <c r="C106" t="str">
        <f>'mastertable data'!W106</f>
        <v>Percent</v>
      </c>
      <c r="P106" s="16"/>
      <c r="Q106" s="16"/>
      <c r="R106" s="16"/>
      <c r="S106" s="16"/>
      <c r="T106" s="16"/>
    </row>
    <row r="107" spans="1:20" x14ac:dyDescent="0.15">
      <c r="A107" t="str">
        <f>'mastertable data'!U107</f>
        <v>Male</v>
      </c>
      <c r="B107">
        <f>'mastertable data'!V107</f>
        <v>187</v>
      </c>
      <c r="C107">
        <f>'mastertable data'!W107</f>
        <v>0.71102661596958172</v>
      </c>
      <c r="P107" s="16"/>
      <c r="Q107" s="16"/>
      <c r="R107" s="16"/>
      <c r="S107" s="16"/>
      <c r="T107" s="16"/>
    </row>
    <row r="108" spans="1:20" x14ac:dyDescent="0.15">
      <c r="A108" t="str">
        <f>'mastertable data'!U108</f>
        <v>Female</v>
      </c>
      <c r="B108">
        <f>'mastertable data'!V108</f>
        <v>68</v>
      </c>
      <c r="C108">
        <f>'mastertable data'!W108</f>
        <v>0.2585551330798479</v>
      </c>
      <c r="P108" s="16"/>
      <c r="Q108" s="16"/>
      <c r="R108" s="16"/>
      <c r="S108" s="16"/>
      <c r="T108" s="16"/>
    </row>
    <row r="109" spans="1:20" x14ac:dyDescent="0.15">
      <c r="A109" t="str">
        <f>'mastertable data'!U109</f>
        <v>Unknown</v>
      </c>
      <c r="B109">
        <f>'mastertable data'!V109</f>
        <v>8</v>
      </c>
      <c r="C109">
        <f>'mastertable data'!W109</f>
        <v>3.0418250950570342E-2</v>
      </c>
    </row>
    <row r="110" spans="1:20" x14ac:dyDescent="0.15">
      <c r="A110" t="str">
        <f>'mastertable data'!U110</f>
        <v>Total</v>
      </c>
      <c r="B110">
        <f>'mastertable data'!V110</f>
        <v>263</v>
      </c>
      <c r="C110">
        <f>'mastertable data'!W110</f>
        <v>1</v>
      </c>
    </row>
    <row r="111" spans="1:20" x14ac:dyDescent="0.15">
      <c r="A111">
        <f>'mastertable data'!U111</f>
        <v>0</v>
      </c>
      <c r="B111">
        <f>'mastertable data'!V111</f>
        <v>0</v>
      </c>
      <c r="C111">
        <f>'mastertable data'!W111</f>
        <v>0</v>
      </c>
    </row>
    <row r="112" spans="1:20" x14ac:dyDescent="0.15">
      <c r="A112">
        <f>'mastertable data'!U112</f>
        <v>0</v>
      </c>
      <c r="B112" t="str">
        <f>'mastertable data'!V112</f>
        <v>Number</v>
      </c>
      <c r="C112" t="str">
        <f>'mastertable data'!W112</f>
        <v>Percent</v>
      </c>
    </row>
    <row r="113" spans="1:20" x14ac:dyDescent="0.15">
      <c r="A113" t="str">
        <f>'mastertable data'!U113</f>
        <v>Undergraduate Student</v>
      </c>
      <c r="B113">
        <f>'mastertable data'!V113</f>
        <v>2</v>
      </c>
      <c r="C113">
        <f>'mastertable data'!W113</f>
        <v>7.6045627376425855E-3</v>
      </c>
    </row>
    <row r="114" spans="1:20" x14ac:dyDescent="0.15">
      <c r="A114" t="str">
        <f>'mastertable data'!U114</f>
        <v>Graduate Student</v>
      </c>
      <c r="B114">
        <f>'mastertable data'!V114</f>
        <v>113</v>
      </c>
      <c r="C114">
        <f>'mastertable data'!W114</f>
        <v>0.42965779467680609</v>
      </c>
    </row>
    <row r="115" spans="1:20" x14ac:dyDescent="0.15">
      <c r="A115" t="str">
        <f>'mastertable data'!U115</f>
        <v>Professor</v>
      </c>
      <c r="B115">
        <f>'mastertable data'!V115</f>
        <v>68</v>
      </c>
      <c r="C115">
        <f>'mastertable data'!W115</f>
        <v>0.2585551330798479</v>
      </c>
    </row>
    <row r="116" spans="1:20" x14ac:dyDescent="0.15">
      <c r="A116" t="str">
        <f>'mastertable data'!U116</f>
        <v>Postdoctoral Researcher</v>
      </c>
      <c r="B116">
        <f>'mastertable data'!V116</f>
        <v>23</v>
      </c>
      <c r="C116">
        <f>'mastertable data'!W116</f>
        <v>8.7452471482889732E-2</v>
      </c>
    </row>
    <row r="117" spans="1:20" x14ac:dyDescent="0.15">
      <c r="A117" t="str">
        <f>'mastertable data'!U117</f>
        <v>Academia Scientist</v>
      </c>
      <c r="B117">
        <f>'mastertable data'!V117</f>
        <v>10</v>
      </c>
      <c r="C117">
        <f>'mastertable data'!W117</f>
        <v>3.8022813688212927E-2</v>
      </c>
    </row>
    <row r="118" spans="1:20" x14ac:dyDescent="0.15">
      <c r="A118" t="str">
        <f>'mastertable data'!U118</f>
        <v>Industry</v>
      </c>
      <c r="B118">
        <f>'mastertable data'!V118</f>
        <v>17</v>
      </c>
      <c r="C118">
        <f>'mastertable data'!W118</f>
        <v>6.4638783269961975E-2</v>
      </c>
    </row>
    <row r="119" spans="1:20" x14ac:dyDescent="0.15">
      <c r="A119" t="str">
        <f>'mastertable data'!U119</f>
        <v>Government Scientist</v>
      </c>
      <c r="B119">
        <f>'mastertable data'!V119</f>
        <v>10</v>
      </c>
      <c r="C119">
        <f>'mastertable data'!W119</f>
        <v>3.8022813688212927E-2</v>
      </c>
    </row>
    <row r="120" spans="1:20" x14ac:dyDescent="0.15">
      <c r="A120" t="str">
        <f>'mastertable data'!U120</f>
        <v>Unknown/Other</v>
      </c>
      <c r="B120">
        <f>'mastertable data'!V120</f>
        <v>20</v>
      </c>
      <c r="C120">
        <f>'mastertable data'!W120</f>
        <v>7.6045627376425853E-2</v>
      </c>
    </row>
    <row r="121" spans="1:20" x14ac:dyDescent="0.15">
      <c r="A121" t="str">
        <f>'mastertable data'!U121</f>
        <v>Total</v>
      </c>
      <c r="B121">
        <f>'mastertable data'!V121</f>
        <v>263</v>
      </c>
      <c r="C121">
        <f>'mastertable data'!W121</f>
        <v>1</v>
      </c>
    </row>
    <row r="122" spans="1:20" x14ac:dyDescent="0.15">
      <c r="A122">
        <f>'mastertable data'!U122</f>
        <v>0</v>
      </c>
      <c r="B122">
        <f>'mastertable data'!V122</f>
        <v>0</v>
      </c>
      <c r="C122">
        <f>'mastertable data'!W122</f>
        <v>0</v>
      </c>
    </row>
    <row r="123" spans="1:20" x14ac:dyDescent="0.15">
      <c r="A123" t="str">
        <f>'mastertable data'!U123</f>
        <v># of registrants per institution</v>
      </c>
      <c r="B123">
        <f>'mastertable data'!V123</f>
        <v>1.6612903225806441</v>
      </c>
      <c r="C123">
        <f>'mastertable data'!W123</f>
        <v>0</v>
      </c>
    </row>
    <row r="124" spans="1:20" x14ac:dyDescent="0.15">
      <c r="A124">
        <f>'mastertable data'!U124</f>
        <v>0</v>
      </c>
      <c r="B124">
        <f>'mastertable data'!V124</f>
        <v>0</v>
      </c>
      <c r="C124">
        <f>'mastertable data'!W124</f>
        <v>0</v>
      </c>
    </row>
    <row r="125" spans="1:20" x14ac:dyDescent="0.15">
      <c r="A125">
        <f>'mastertable data'!U125</f>
        <v>0</v>
      </c>
      <c r="B125">
        <f>'mastertable data'!V125</f>
        <v>0</v>
      </c>
      <c r="C125">
        <f>'mastertable data'!W125</f>
        <v>0</v>
      </c>
      <c r="P125" s="4"/>
      <c r="Q125" s="4"/>
      <c r="R125" s="4"/>
      <c r="S125" s="4"/>
      <c r="T125" s="4"/>
    </row>
    <row r="126" spans="1:20" x14ac:dyDescent="0.15">
      <c r="A126">
        <f>'mastertable data'!U126</f>
        <v>0</v>
      </c>
      <c r="B126">
        <f>'mastertable data'!V126</f>
        <v>0</v>
      </c>
      <c r="C126">
        <f>'mastertable data'!W126</f>
        <v>0</v>
      </c>
      <c r="P126" s="4"/>
      <c r="Q126" s="4"/>
      <c r="R126" s="4"/>
      <c r="S126" s="4"/>
      <c r="T126" s="4"/>
    </row>
    <row r="127" spans="1:20" x14ac:dyDescent="0.15">
      <c r="A127">
        <f>'mastertable data'!U127</f>
        <v>0</v>
      </c>
      <c r="B127" t="str">
        <f>'mastertable data'!V127</f>
        <v>Number</v>
      </c>
      <c r="C127" t="str">
        <f>'mastertable data'!W127</f>
        <v>Percent</v>
      </c>
      <c r="P127" s="4"/>
      <c r="Q127" s="4"/>
      <c r="R127" s="4"/>
      <c r="S127" s="4"/>
      <c r="T127" s="4"/>
    </row>
    <row r="128" spans="1:20" x14ac:dyDescent="0.15">
      <c r="A128" t="str">
        <f>'mastertable data'!U128</f>
        <v>USA</v>
      </c>
      <c r="B128">
        <f>'mastertable data'!V128</f>
        <v>191</v>
      </c>
      <c r="C128">
        <f>'mastertable data'!W128</f>
        <v>0.72623574144486691</v>
      </c>
      <c r="P128" s="4"/>
      <c r="Q128" s="4"/>
      <c r="R128" s="4"/>
      <c r="S128" s="4"/>
      <c r="T128" s="4"/>
    </row>
    <row r="129" spans="1:20" x14ac:dyDescent="0.15">
      <c r="A129" t="str">
        <f>'mastertable data'!U129</f>
        <v>International</v>
      </c>
      <c r="B129">
        <f>'mastertable data'!V129</f>
        <v>72</v>
      </c>
      <c r="C129">
        <f>'mastertable data'!W129</f>
        <v>0.27376425855513309</v>
      </c>
      <c r="P129" s="4"/>
      <c r="Q129" s="4"/>
      <c r="R129" s="4"/>
      <c r="S129" s="4"/>
      <c r="T129" s="4"/>
    </row>
    <row r="130" spans="1:20" x14ac:dyDescent="0.15">
      <c r="A130" t="str">
        <f>'mastertable data'!U130</f>
        <v>Unknown</v>
      </c>
      <c r="B130">
        <f>'mastertable data'!V130</f>
        <v>0</v>
      </c>
      <c r="C130">
        <f>'mastertable data'!W130</f>
        <v>0</v>
      </c>
      <c r="P130" s="4"/>
      <c r="Q130" s="4"/>
      <c r="R130" s="4"/>
      <c r="S130" s="4"/>
      <c r="T130" s="4"/>
    </row>
    <row r="131" spans="1:20" x14ac:dyDescent="0.15">
      <c r="A131">
        <f>'mastertable data'!U131</f>
        <v>0</v>
      </c>
      <c r="B131">
        <f>'mastertable data'!V131</f>
        <v>0</v>
      </c>
      <c r="C131">
        <f>'mastertable data'!W131</f>
        <v>1</v>
      </c>
      <c r="P131" s="4"/>
      <c r="Q131" s="4"/>
      <c r="R131" s="4"/>
      <c r="S131" s="4"/>
      <c r="T131" s="4"/>
    </row>
    <row r="132" spans="1:20" x14ac:dyDescent="0.15">
      <c r="A132" t="str">
        <f>'mastertable data'!U132</f>
        <v>Other Americas</v>
      </c>
      <c r="B132">
        <f>'mastertable data'!V132</f>
        <v>11</v>
      </c>
      <c r="C132">
        <f>'mastertable data'!W132</f>
        <v>4.1825095057034217E-2</v>
      </c>
      <c r="P132" s="4"/>
      <c r="Q132" s="4"/>
      <c r="R132" s="4"/>
      <c r="S132" s="4"/>
      <c r="T132" s="4"/>
    </row>
    <row r="133" spans="1:20" x14ac:dyDescent="0.15">
      <c r="A133" t="str">
        <f>'mastertable data'!U133</f>
        <v>Asia</v>
      </c>
      <c r="B133">
        <f>'mastertable data'!V133</f>
        <v>21</v>
      </c>
      <c r="C133">
        <f>'mastertable data'!W133</f>
        <v>7.9847908745247151E-2</v>
      </c>
    </row>
    <row r="134" spans="1:20" x14ac:dyDescent="0.15">
      <c r="A134" t="str">
        <f>'mastertable data'!U134</f>
        <v>Europe</v>
      </c>
      <c r="B134">
        <f>'mastertable data'!V134</f>
        <v>20</v>
      </c>
      <c r="C134">
        <f>'mastertable data'!W134</f>
        <v>7.6045627376425853E-2</v>
      </c>
    </row>
    <row r="135" spans="1:20" x14ac:dyDescent="0.15">
      <c r="A135" t="str">
        <f>'mastertable data'!U135</f>
        <v>Africa</v>
      </c>
      <c r="B135">
        <f>'mastertable data'!V135</f>
        <v>1</v>
      </c>
      <c r="C135">
        <f>'mastertable data'!W135</f>
        <v>3.8022813688212928E-3</v>
      </c>
    </row>
    <row r="136" spans="1:20" x14ac:dyDescent="0.15">
      <c r="A136" t="str">
        <f>'mastertable data'!U136</f>
        <v>Middle East</v>
      </c>
      <c r="B136">
        <f>'mastertable data'!V136</f>
        <v>19</v>
      </c>
      <c r="C136">
        <f>'mastertable data'!W136</f>
        <v>7.2243346007604556E-2</v>
      </c>
    </row>
    <row r="137" spans="1:20" x14ac:dyDescent="0.15">
      <c r="A137" t="str">
        <f>'mastertable data'!U137</f>
        <v>Oceania</v>
      </c>
      <c r="B137">
        <f>'mastertable data'!V137</f>
        <v>0</v>
      </c>
      <c r="C137">
        <f>'mastertable data'!W137</f>
        <v>0</v>
      </c>
    </row>
    <row r="138" spans="1:20" x14ac:dyDescent="0.15">
      <c r="A138" t="str">
        <f>'mastertable data'!U138</f>
        <v>Total</v>
      </c>
      <c r="B138">
        <f>'mastertable data'!V138</f>
        <v>263</v>
      </c>
      <c r="C138">
        <f>'mastertable data'!W138</f>
        <v>1</v>
      </c>
    </row>
    <row r="139" spans="1:20" x14ac:dyDescent="0.15">
      <c r="A139">
        <f>'mastertable data'!U139</f>
        <v>0</v>
      </c>
      <c r="B139">
        <f>'mastertable data'!V139</f>
        <v>0</v>
      </c>
      <c r="C139">
        <f>'mastertable data'!W139</f>
        <v>0</v>
      </c>
    </row>
    <row r="140" spans="1:20" x14ac:dyDescent="0.15">
      <c r="A140">
        <f>'mastertable data'!U140</f>
        <v>0</v>
      </c>
      <c r="B140">
        <f>'mastertable data'!V140</f>
        <v>0</v>
      </c>
      <c r="C140">
        <f>'mastertable data'!W140</f>
        <v>0</v>
      </c>
    </row>
    <row r="141" spans="1:20" x14ac:dyDescent="0.15">
      <c r="A141" t="str">
        <f>'mastertable data'!U141</f>
        <v>US Institutions</v>
      </c>
      <c r="B141" t="str">
        <f>'mastertable data'!V141</f>
        <v>Number</v>
      </c>
      <c r="C141">
        <f>'mastertable data'!W141</f>
        <v>0</v>
      </c>
    </row>
    <row r="142" spans="1:20" x14ac:dyDescent="0.15">
      <c r="A142" t="str">
        <f>'mastertable data'!U142</f>
        <v>R1</v>
      </c>
      <c r="B142">
        <f>'mastertable data'!V142</f>
        <v>151</v>
      </c>
      <c r="C142">
        <f>'mastertable data'!W142</f>
        <v>0</v>
      </c>
    </row>
    <row r="143" spans="1:20" x14ac:dyDescent="0.15">
      <c r="A143" t="str">
        <f>'mastertable data'!U143</f>
        <v>R2</v>
      </c>
      <c r="B143">
        <f>'mastertable data'!V143</f>
        <v>15</v>
      </c>
      <c r="C143">
        <f>'mastertable data'!W143</f>
        <v>0</v>
      </c>
    </row>
    <row r="144" spans="1:20" x14ac:dyDescent="0.15">
      <c r="A144" t="str">
        <f>'mastertable data'!U144</f>
        <v>non R1, R2</v>
      </c>
      <c r="B144">
        <f>'mastertable data'!V144</f>
        <v>1</v>
      </c>
      <c r="C144">
        <f>'mastertable data'!W144</f>
        <v>0</v>
      </c>
    </row>
    <row r="145" spans="1:3" x14ac:dyDescent="0.15">
      <c r="A145" t="str">
        <f>'mastertable data'!U145</f>
        <v>PUI</v>
      </c>
      <c r="B145">
        <f>'mastertable data'!V145</f>
        <v>3</v>
      </c>
      <c r="C145">
        <f>'mastertable data'!W145</f>
        <v>0</v>
      </c>
    </row>
    <row r="146" spans="1:3" x14ac:dyDescent="0.15">
      <c r="A146" t="str">
        <f>'mastertable data'!U146</f>
        <v>Minority Serving</v>
      </c>
      <c r="B146">
        <f>'mastertable data'!V146</f>
        <v>1</v>
      </c>
      <c r="C146">
        <f>'mastertable data'!W146</f>
        <v>0</v>
      </c>
    </row>
    <row r="147" spans="1:3" x14ac:dyDescent="0.15">
      <c r="A147" t="str">
        <f>'mastertable data'!U147</f>
        <v>NI&gt;10</v>
      </c>
      <c r="B147">
        <f>'mastertable data'!V147</f>
        <v>38</v>
      </c>
      <c r="C147">
        <f>'mastertable data'!W147</f>
        <v>0</v>
      </c>
    </row>
    <row r="148" spans="1:3" x14ac:dyDescent="0.15">
      <c r="A148">
        <f>'mastertable data'!U148</f>
        <v>0</v>
      </c>
      <c r="B148">
        <f>'mastertable data'!V148</f>
        <v>0</v>
      </c>
      <c r="C148">
        <f>'mastertable data'!W148</f>
        <v>0</v>
      </c>
    </row>
    <row r="149" spans="1:3" x14ac:dyDescent="0.15">
      <c r="A149" t="str">
        <f>'mastertable data'!U149</f>
        <v>Submissions per registrant</v>
      </c>
      <c r="B149">
        <f>'mastertable data'!V149</f>
        <v>1.0456273764258555</v>
      </c>
      <c r="C149">
        <f>'mastertable data'!W149</f>
        <v>0</v>
      </c>
    </row>
    <row r="150" spans="1:3" x14ac:dyDescent="0.15">
      <c r="A150" t="str">
        <f>'mastertable data'!U150</f>
        <v>% of registrants who submitted an abstract</v>
      </c>
      <c r="B150">
        <f>'mastertable data'!V150</f>
        <v>0</v>
      </c>
      <c r="C150">
        <f>'mastertable data'!W150</f>
        <v>0</v>
      </c>
    </row>
    <row r="151" spans="1:3" x14ac:dyDescent="0.15">
      <c r="A151">
        <f>'mastertable data'!U151</f>
        <v>0</v>
      </c>
      <c r="B151">
        <f>'mastertable data'!V151</f>
        <v>0</v>
      </c>
      <c r="C151">
        <f>'mastertable data'!W151</f>
        <v>0</v>
      </c>
    </row>
    <row r="152" spans="1:3" x14ac:dyDescent="0.15">
      <c r="A152">
        <f>'mastertable data'!U152</f>
        <v>0</v>
      </c>
      <c r="B152">
        <f>'mastertable data'!V152</f>
        <v>0</v>
      </c>
      <c r="C152">
        <f>'mastertable data'!W152</f>
        <v>0</v>
      </c>
    </row>
    <row r="153" spans="1:3" x14ac:dyDescent="0.15">
      <c r="A153">
        <f>'mastertable data'!U153</f>
        <v>0</v>
      </c>
      <c r="B153">
        <f>'mastertable data'!V153</f>
        <v>0</v>
      </c>
      <c r="C153">
        <f>'mastertable data'!W153</f>
        <v>0</v>
      </c>
    </row>
    <row r="154" spans="1:3" x14ac:dyDescent="0.15">
      <c r="A154">
        <f>'mastertable data'!U154</f>
        <v>0</v>
      </c>
      <c r="B154">
        <f>'mastertable data'!V154</f>
        <v>0</v>
      </c>
      <c r="C154">
        <f>'mastertable data'!W154</f>
        <v>0</v>
      </c>
    </row>
    <row r="155" spans="1:3" x14ac:dyDescent="0.15">
      <c r="A155">
        <f>'mastertable data'!U155</f>
        <v>0</v>
      </c>
      <c r="B155">
        <f>'mastertable data'!V155</f>
        <v>0</v>
      </c>
      <c r="C155">
        <f>'mastertable data'!W155</f>
        <v>0</v>
      </c>
    </row>
    <row r="156" spans="1:3" x14ac:dyDescent="0.15">
      <c r="A156" t="str">
        <f>'mastertable data'!U156</f>
        <v>Submitted abstract to virtual conference and attended virtual conference</v>
      </c>
      <c r="B156">
        <f>'mastertable data'!V156</f>
        <v>0</v>
      </c>
      <c r="C156">
        <f>'mastertable data'!W156</f>
        <v>0</v>
      </c>
    </row>
    <row r="157" spans="1:3" x14ac:dyDescent="0.15">
      <c r="A157">
        <f>'mastertable data'!U157</f>
        <v>0</v>
      </c>
      <c r="B157" t="str">
        <f>'mastertable data'!V157</f>
        <v>Number</v>
      </c>
      <c r="C157" t="str">
        <f>'mastertable data'!W157</f>
        <v>Percent</v>
      </c>
    </row>
    <row r="158" spans="1:3" x14ac:dyDescent="0.15">
      <c r="A158" t="str">
        <f>'mastertable data'!U158</f>
        <v>Male</v>
      </c>
      <c r="B158">
        <f>'mastertable data'!V158</f>
        <v>30</v>
      </c>
      <c r="C158">
        <f>'mastertable data'!W158</f>
        <v>0.56603773584905659</v>
      </c>
    </row>
    <row r="159" spans="1:3" x14ac:dyDescent="0.15">
      <c r="A159" t="str">
        <f>'mastertable data'!U159</f>
        <v>Female</v>
      </c>
      <c r="B159">
        <f>'mastertable data'!V159</f>
        <v>22</v>
      </c>
      <c r="C159">
        <f>'mastertable data'!W159</f>
        <v>0.41509433962264153</v>
      </c>
    </row>
    <row r="160" spans="1:3" x14ac:dyDescent="0.15">
      <c r="A160" t="str">
        <f>'mastertable data'!U160</f>
        <v>Unknown</v>
      </c>
      <c r="B160">
        <f>'mastertable data'!V160</f>
        <v>1</v>
      </c>
      <c r="C160">
        <f>'mastertable data'!W160</f>
        <v>1.8867924528301886E-2</v>
      </c>
    </row>
    <row r="161" spans="1:3" x14ac:dyDescent="0.15">
      <c r="A161" t="str">
        <f>'mastertable data'!U161</f>
        <v>Total</v>
      </c>
      <c r="B161">
        <f>'mastertable data'!V161</f>
        <v>53</v>
      </c>
      <c r="C161">
        <f>'mastertable data'!W161</f>
        <v>1</v>
      </c>
    </row>
    <row r="162" spans="1:3" x14ac:dyDescent="0.15">
      <c r="A162">
        <f>'mastertable data'!U162</f>
        <v>0</v>
      </c>
      <c r="B162">
        <f>'mastertable data'!V162</f>
        <v>0</v>
      </c>
      <c r="C162">
        <f>'mastertable data'!W162</f>
        <v>0</v>
      </c>
    </row>
    <row r="163" spans="1:3" x14ac:dyDescent="0.15">
      <c r="A163">
        <f>'mastertable data'!U163</f>
        <v>0</v>
      </c>
      <c r="B163" t="str">
        <f>'mastertable data'!V163</f>
        <v>Number</v>
      </c>
      <c r="C163" t="str">
        <f>'mastertable data'!W163</f>
        <v>Percent</v>
      </c>
    </row>
    <row r="164" spans="1:3" x14ac:dyDescent="0.15">
      <c r="A164" t="str">
        <f>'mastertable data'!U164</f>
        <v>Undergraduate Student</v>
      </c>
      <c r="B164">
        <f>'mastertable data'!V164</f>
        <v>2</v>
      </c>
      <c r="C164">
        <f>'mastertable data'!W164</f>
        <v>3.7735849056603772E-2</v>
      </c>
    </row>
    <row r="165" spans="1:3" x14ac:dyDescent="0.15">
      <c r="A165" t="str">
        <f>'mastertable data'!U165</f>
        <v>Graduate Student</v>
      </c>
      <c r="B165">
        <f>'mastertable data'!V165</f>
        <v>28</v>
      </c>
      <c r="C165">
        <f>'mastertable data'!W165</f>
        <v>0.52830188679245282</v>
      </c>
    </row>
    <row r="166" spans="1:3" x14ac:dyDescent="0.15">
      <c r="A166" t="str">
        <f>'mastertable data'!U166</f>
        <v>Professor</v>
      </c>
      <c r="B166">
        <f>'mastertable data'!V166</f>
        <v>4</v>
      </c>
      <c r="C166">
        <f>'mastertable data'!W166</f>
        <v>7.5471698113207544E-2</v>
      </c>
    </row>
    <row r="167" spans="1:3" x14ac:dyDescent="0.15">
      <c r="A167" t="str">
        <f>'mastertable data'!U167</f>
        <v>Postdoctoral Researcher</v>
      </c>
      <c r="B167">
        <f>'mastertable data'!V167</f>
        <v>7</v>
      </c>
      <c r="C167">
        <f>'mastertable data'!W167</f>
        <v>0.13207547169811321</v>
      </c>
    </row>
    <row r="168" spans="1:3" x14ac:dyDescent="0.15">
      <c r="A168" t="str">
        <f>'mastertable data'!U168</f>
        <v>Academia Scientist</v>
      </c>
      <c r="B168">
        <f>'mastertable data'!V168</f>
        <v>6</v>
      </c>
      <c r="C168">
        <f>'mastertable data'!W168</f>
        <v>0.11320754716981132</v>
      </c>
    </row>
    <row r="169" spans="1:3" x14ac:dyDescent="0.15">
      <c r="A169" t="str">
        <f>'mastertable data'!U169</f>
        <v>Industry</v>
      </c>
      <c r="B169">
        <f>'mastertable data'!V169</f>
        <v>6</v>
      </c>
      <c r="C169">
        <f>'mastertable data'!W169</f>
        <v>0.11320754716981132</v>
      </c>
    </row>
    <row r="170" spans="1:3" x14ac:dyDescent="0.15">
      <c r="A170" t="str">
        <f>'mastertable data'!U170</f>
        <v>Government Scientist</v>
      </c>
      <c r="B170">
        <f>'mastertable data'!V170</f>
        <v>0</v>
      </c>
      <c r="C170">
        <f>'mastertable data'!W170</f>
        <v>0</v>
      </c>
    </row>
    <row r="171" spans="1:3" x14ac:dyDescent="0.15">
      <c r="A171" t="str">
        <f>'mastertable data'!U171</f>
        <v>Unknown/Other</v>
      </c>
      <c r="B171">
        <f>'mastertable data'!V171</f>
        <v>0</v>
      </c>
      <c r="C171">
        <f>'mastertable data'!W171</f>
        <v>0</v>
      </c>
    </row>
    <row r="172" spans="1:3" x14ac:dyDescent="0.15">
      <c r="A172" t="str">
        <f>'mastertable data'!U172</f>
        <v>Total</v>
      </c>
      <c r="B172">
        <f>'mastertable data'!V172</f>
        <v>53</v>
      </c>
      <c r="C172">
        <f>'mastertable data'!W172</f>
        <v>0.99999999999999989</v>
      </c>
    </row>
    <row r="173" spans="1:3" x14ac:dyDescent="0.15">
      <c r="A173">
        <f>'mastertable data'!U173</f>
        <v>0</v>
      </c>
      <c r="B173">
        <f>'mastertable data'!V173</f>
        <v>0</v>
      </c>
      <c r="C173">
        <f>'mastertable data'!W173</f>
        <v>0</v>
      </c>
    </row>
    <row r="174" spans="1:3" x14ac:dyDescent="0.15">
      <c r="A174" t="str">
        <f>'mastertable data'!U174</f>
        <v># of registrants per institution</v>
      </c>
      <c r="B174">
        <f>'mastertable data'!V174</f>
        <v>1.7049180327868851</v>
      </c>
      <c r="C174">
        <f>'mastertable data'!W174</f>
        <v>0</v>
      </c>
    </row>
    <row r="175" spans="1:3" x14ac:dyDescent="0.15">
      <c r="A175">
        <f>'mastertable data'!U175</f>
        <v>0</v>
      </c>
      <c r="B175">
        <f>'mastertable data'!V175</f>
        <v>0</v>
      </c>
      <c r="C175">
        <f>'mastertable data'!W175</f>
        <v>0</v>
      </c>
    </row>
    <row r="176" spans="1:3" x14ac:dyDescent="0.15">
      <c r="A176">
        <f>'mastertable data'!U176</f>
        <v>0</v>
      </c>
      <c r="B176">
        <f>'mastertable data'!V176</f>
        <v>0</v>
      </c>
      <c r="C176">
        <f>'mastertable data'!W176</f>
        <v>0</v>
      </c>
    </row>
    <row r="177" spans="1:3" x14ac:dyDescent="0.15">
      <c r="A177">
        <f>'mastertable data'!U177</f>
        <v>0</v>
      </c>
      <c r="B177">
        <f>'mastertable data'!V177</f>
        <v>0</v>
      </c>
      <c r="C177">
        <f>'mastertable data'!W177</f>
        <v>0</v>
      </c>
    </row>
    <row r="178" spans="1:3" x14ac:dyDescent="0.15">
      <c r="A178">
        <f>'mastertable data'!U178</f>
        <v>0</v>
      </c>
      <c r="B178" t="str">
        <f>'mastertable data'!V178</f>
        <v>Number</v>
      </c>
      <c r="C178" t="str">
        <f>'mastertable data'!W178</f>
        <v>Percent</v>
      </c>
    </row>
    <row r="179" spans="1:3" x14ac:dyDescent="0.15">
      <c r="A179" t="str">
        <f>'mastertable data'!U179</f>
        <v>USA</v>
      </c>
      <c r="B179">
        <f>'mastertable data'!V179</f>
        <v>24</v>
      </c>
      <c r="C179">
        <f>'mastertable data'!W179</f>
        <v>0.45283018867924529</v>
      </c>
    </row>
    <row r="180" spans="1:3" x14ac:dyDescent="0.15">
      <c r="A180" t="str">
        <f>'mastertable data'!U180</f>
        <v>International</v>
      </c>
      <c r="B180">
        <f>'mastertable data'!V180</f>
        <v>29</v>
      </c>
      <c r="C180">
        <f>'mastertable data'!W180</f>
        <v>0.54716981132075471</v>
      </c>
    </row>
    <row r="181" spans="1:3" x14ac:dyDescent="0.15">
      <c r="A181" t="str">
        <f>'mastertable data'!U181</f>
        <v>Unknown</v>
      </c>
      <c r="B181">
        <f>'mastertable data'!V181</f>
        <v>0</v>
      </c>
      <c r="C181">
        <f>'mastertable data'!W181</f>
        <v>0</v>
      </c>
    </row>
    <row r="182" spans="1:3" x14ac:dyDescent="0.15">
      <c r="A182">
        <f>'mastertable data'!U182</f>
        <v>0</v>
      </c>
      <c r="B182">
        <f>'mastertable data'!V182</f>
        <v>0</v>
      </c>
      <c r="C182">
        <f>'mastertable data'!W182</f>
        <v>1</v>
      </c>
    </row>
    <row r="183" spans="1:3" x14ac:dyDescent="0.15">
      <c r="A183" t="str">
        <f>'mastertable data'!U183</f>
        <v>Other Americas</v>
      </c>
      <c r="B183">
        <f>'mastertable data'!V183</f>
        <v>2</v>
      </c>
      <c r="C183">
        <f>'mastertable data'!W183</f>
        <v>3.7735849056603772E-2</v>
      </c>
    </row>
    <row r="184" spans="1:3" x14ac:dyDescent="0.15">
      <c r="A184" t="str">
        <f>'mastertable data'!U184</f>
        <v>Asia</v>
      </c>
      <c r="B184">
        <f>'mastertable data'!V184</f>
        <v>3</v>
      </c>
      <c r="C184">
        <f>'mastertable data'!W184</f>
        <v>5.6603773584905662E-2</v>
      </c>
    </row>
    <row r="185" spans="1:3" x14ac:dyDescent="0.15">
      <c r="A185" t="str">
        <f>'mastertable data'!U185</f>
        <v>Europe</v>
      </c>
      <c r="B185">
        <f>'mastertable data'!V185</f>
        <v>17</v>
      </c>
      <c r="C185">
        <f>'mastertable data'!W185</f>
        <v>0.32075471698113206</v>
      </c>
    </row>
    <row r="186" spans="1:3" x14ac:dyDescent="0.15">
      <c r="A186" t="str">
        <f>'mastertable data'!U186</f>
        <v>Africa</v>
      </c>
      <c r="B186">
        <f>'mastertable data'!V186</f>
        <v>0</v>
      </c>
      <c r="C186">
        <f>'mastertable data'!W186</f>
        <v>0</v>
      </c>
    </row>
    <row r="187" spans="1:3" x14ac:dyDescent="0.15">
      <c r="A187" t="str">
        <f>'mastertable data'!U187</f>
        <v>Middle East</v>
      </c>
      <c r="B187">
        <f>'mastertable data'!V187</f>
        <v>7</v>
      </c>
      <c r="C187">
        <f>'mastertable data'!W187</f>
        <v>0.13207547169811321</v>
      </c>
    </row>
    <row r="188" spans="1:3" x14ac:dyDescent="0.15">
      <c r="A188" t="str">
        <f>'mastertable data'!U188</f>
        <v>Oceania</v>
      </c>
      <c r="B188">
        <f>'mastertable data'!V188</f>
        <v>0</v>
      </c>
      <c r="C188">
        <f>'mastertable data'!W188</f>
        <v>0</v>
      </c>
    </row>
    <row r="189" spans="1:3" x14ac:dyDescent="0.15">
      <c r="A189" t="str">
        <f>'mastertable data'!U189</f>
        <v>Total</v>
      </c>
      <c r="B189">
        <f>'mastertable data'!V189</f>
        <v>53</v>
      </c>
      <c r="C189">
        <f>'mastertable data'!W189</f>
        <v>1</v>
      </c>
    </row>
    <row r="190" spans="1:3" x14ac:dyDescent="0.15">
      <c r="A190">
        <f>'mastertable data'!U190</f>
        <v>0</v>
      </c>
      <c r="B190">
        <f>'mastertable data'!V190</f>
        <v>0</v>
      </c>
      <c r="C190">
        <f>'mastertable data'!W190</f>
        <v>0</v>
      </c>
    </row>
    <row r="191" spans="1:3" x14ac:dyDescent="0.15">
      <c r="A191">
        <f>'mastertable data'!U191</f>
        <v>0</v>
      </c>
      <c r="B191">
        <f>'mastertable data'!V191</f>
        <v>0</v>
      </c>
      <c r="C191">
        <f>'mastertable data'!W191</f>
        <v>0</v>
      </c>
    </row>
    <row r="192" spans="1:3" x14ac:dyDescent="0.15">
      <c r="A192" t="str">
        <f>'mastertable data'!U192</f>
        <v>US Institutions</v>
      </c>
      <c r="B192" t="str">
        <f>'mastertable data'!V192</f>
        <v>Number</v>
      </c>
      <c r="C192">
        <f>'mastertable data'!W192</f>
        <v>0</v>
      </c>
    </row>
    <row r="193" spans="1:3" x14ac:dyDescent="0.15">
      <c r="A193" t="str">
        <f>'mastertable data'!U193</f>
        <v>R1</v>
      </c>
      <c r="B193">
        <f>'mastertable data'!V193</f>
        <v>18</v>
      </c>
      <c r="C193">
        <f>'mastertable data'!W193</f>
        <v>0</v>
      </c>
    </row>
    <row r="194" spans="1:3" x14ac:dyDescent="0.15">
      <c r="A194" t="str">
        <f>'mastertable data'!U194</f>
        <v>R2</v>
      </c>
      <c r="B194">
        <f>'mastertable data'!V194</f>
        <v>2</v>
      </c>
      <c r="C194">
        <f>'mastertable data'!W194</f>
        <v>0</v>
      </c>
    </row>
    <row r="195" spans="1:3" x14ac:dyDescent="0.15">
      <c r="A195" t="str">
        <f>'mastertable data'!U195</f>
        <v>non R1, R2</v>
      </c>
      <c r="B195">
        <f>'mastertable data'!V195</f>
        <v>0</v>
      </c>
      <c r="C195">
        <f>'mastertable data'!W195</f>
        <v>0</v>
      </c>
    </row>
    <row r="196" spans="1:3" x14ac:dyDescent="0.15">
      <c r="A196" t="str">
        <f>'mastertable data'!U196</f>
        <v>PUI</v>
      </c>
      <c r="B196">
        <f>'mastertable data'!V196</f>
        <v>0</v>
      </c>
      <c r="C196">
        <f>'mastertable data'!W196</f>
        <v>0</v>
      </c>
    </row>
    <row r="197" spans="1:3" x14ac:dyDescent="0.15">
      <c r="A197" t="str">
        <f>'mastertable data'!U197</f>
        <v>Minority Serving</v>
      </c>
      <c r="B197">
        <f>'mastertable data'!V197</f>
        <v>0</v>
      </c>
      <c r="C197">
        <f>'mastertable data'!W197</f>
        <v>0</v>
      </c>
    </row>
    <row r="198" spans="1:3" x14ac:dyDescent="0.15">
      <c r="A198" t="str">
        <f>'mastertable data'!U198</f>
        <v>NI&gt;10</v>
      </c>
      <c r="B198">
        <f>'mastertable data'!V198</f>
        <v>11</v>
      </c>
      <c r="C198">
        <f>'mastertable data'!W198</f>
        <v>0</v>
      </c>
    </row>
    <row r="199" spans="1:3" x14ac:dyDescent="0.15">
      <c r="A199">
        <f>'mastertable data'!U199</f>
        <v>0</v>
      </c>
      <c r="B199">
        <f>'mastertable data'!V199</f>
        <v>0</v>
      </c>
      <c r="C199">
        <f>'mastertable data'!W199</f>
        <v>0</v>
      </c>
    </row>
    <row r="200" spans="1:3" x14ac:dyDescent="0.15">
      <c r="A200" t="str">
        <f>'mastertable data'!U200</f>
        <v>Submissions per registrant</v>
      </c>
      <c r="B200">
        <f>'mastertable data'!V200</f>
        <v>0.73584905660377353</v>
      </c>
      <c r="C200">
        <f>'mastertable data'!W200</f>
        <v>0</v>
      </c>
    </row>
    <row r="201" spans="1:3" x14ac:dyDescent="0.15">
      <c r="A201" t="str">
        <f>'mastertable data'!U201</f>
        <v>% of registrants who submitted an abstract</v>
      </c>
      <c r="B201">
        <f>'mastertable data'!V201</f>
        <v>0</v>
      </c>
      <c r="C201">
        <f>'mastertable data'!W201</f>
        <v>0</v>
      </c>
    </row>
    <row r="202" spans="1:3" x14ac:dyDescent="0.15">
      <c r="A202">
        <f>'mastertable data'!U202</f>
        <v>0</v>
      </c>
      <c r="B202">
        <f>'mastertable data'!V202</f>
        <v>0</v>
      </c>
      <c r="C202">
        <f>'mastertable data'!W202</f>
        <v>0</v>
      </c>
    </row>
    <row r="203" spans="1:3" x14ac:dyDescent="0.15">
      <c r="A203">
        <f>'mastertable data'!U203</f>
        <v>0</v>
      </c>
      <c r="B203">
        <f>'mastertable data'!V203</f>
        <v>0</v>
      </c>
      <c r="C203">
        <f>'mastertable data'!W203</f>
        <v>0</v>
      </c>
    </row>
    <row r="204" spans="1:3" x14ac:dyDescent="0.15">
      <c r="A204">
        <f>'mastertable data'!U204</f>
        <v>0</v>
      </c>
      <c r="B204">
        <f>'mastertable data'!V204</f>
        <v>0</v>
      </c>
      <c r="C204">
        <f>'mastertable data'!W204</f>
        <v>0</v>
      </c>
    </row>
    <row r="205" spans="1:3" x14ac:dyDescent="0.15">
      <c r="A205">
        <f>'mastertable data'!U205</f>
        <v>0</v>
      </c>
      <c r="B205">
        <f>'mastertable data'!V205</f>
        <v>0</v>
      </c>
      <c r="C205">
        <f>'mastertable data'!W205</f>
        <v>0</v>
      </c>
    </row>
    <row r="206" spans="1:3" x14ac:dyDescent="0.15">
      <c r="A206">
        <f>'mastertable data'!U206</f>
        <v>0</v>
      </c>
      <c r="B206">
        <f>'mastertable data'!V206</f>
        <v>0</v>
      </c>
      <c r="C206">
        <f>'mastertable data'!W206</f>
        <v>0</v>
      </c>
    </row>
    <row r="207" spans="1:3" x14ac:dyDescent="0.15">
      <c r="A207" t="str">
        <f>'mastertable data'!U207</f>
        <v>Didn’t submit abstract but attended virtual conference</v>
      </c>
      <c r="B207">
        <f>'mastertable data'!V207</f>
        <v>0</v>
      </c>
      <c r="C207">
        <f>'mastertable data'!W207</f>
        <v>0</v>
      </c>
    </row>
    <row r="208" spans="1:3" x14ac:dyDescent="0.15">
      <c r="A208">
        <f>'mastertable data'!U208</f>
        <v>0</v>
      </c>
      <c r="B208" t="str">
        <f>'mastertable data'!V208</f>
        <v>Number</v>
      </c>
      <c r="C208" t="str">
        <f>'mastertable data'!W208</f>
        <v>Percent</v>
      </c>
    </row>
    <row r="209" spans="1:3" x14ac:dyDescent="0.15">
      <c r="A209" t="str">
        <f>'mastertable data'!U209</f>
        <v>Male</v>
      </c>
      <c r="B209">
        <f>'mastertable data'!V209</f>
        <v>264</v>
      </c>
      <c r="C209">
        <f>'mastertable data'!W209</f>
        <v>0.64864864864864868</v>
      </c>
    </row>
    <row r="210" spans="1:3" x14ac:dyDescent="0.15">
      <c r="A210" t="str">
        <f>'mastertable data'!U210</f>
        <v>Female</v>
      </c>
      <c r="B210">
        <f>'mastertable data'!V210</f>
        <v>128</v>
      </c>
      <c r="C210">
        <f>'mastertable data'!W210</f>
        <v>0.31449631449631449</v>
      </c>
    </row>
    <row r="211" spans="1:3" x14ac:dyDescent="0.15">
      <c r="A211" t="str">
        <f>'mastertable data'!U211</f>
        <v>Unknown</v>
      </c>
      <c r="B211">
        <f>'mastertable data'!V211</f>
        <v>15</v>
      </c>
      <c r="C211">
        <f>'mastertable data'!W211</f>
        <v>3.6855036855036855E-2</v>
      </c>
    </row>
    <row r="212" spans="1:3" x14ac:dyDescent="0.15">
      <c r="A212" t="str">
        <f>'mastertable data'!U212</f>
        <v>Total</v>
      </c>
      <c r="B212">
        <f>'mastertable data'!V212</f>
        <v>407</v>
      </c>
      <c r="C212">
        <f>'mastertable data'!W212</f>
        <v>1</v>
      </c>
    </row>
    <row r="213" spans="1:3" x14ac:dyDescent="0.15">
      <c r="A213">
        <f>'mastertable data'!U213</f>
        <v>0</v>
      </c>
      <c r="B213">
        <f>'mastertable data'!V213</f>
        <v>0</v>
      </c>
      <c r="C213">
        <f>'mastertable data'!W213</f>
        <v>0</v>
      </c>
    </row>
    <row r="214" spans="1:3" x14ac:dyDescent="0.15">
      <c r="A214">
        <f>'mastertable data'!U214</f>
        <v>0</v>
      </c>
      <c r="B214" t="str">
        <f>'mastertable data'!V214</f>
        <v>Number</v>
      </c>
      <c r="C214" t="str">
        <f>'mastertable data'!W214</f>
        <v>Percent</v>
      </c>
    </row>
    <row r="215" spans="1:3" x14ac:dyDescent="0.15">
      <c r="A215" t="str">
        <f>'mastertable data'!U215</f>
        <v>Undergraduate Student</v>
      </c>
      <c r="B215">
        <f>'mastertable data'!V215</f>
        <v>16</v>
      </c>
      <c r="C215">
        <f>'mastertable data'!W215</f>
        <v>3.9312039312039311E-2</v>
      </c>
    </row>
    <row r="216" spans="1:3" x14ac:dyDescent="0.15">
      <c r="A216" t="str">
        <f>'mastertable data'!U216</f>
        <v>Graduate Student</v>
      </c>
      <c r="B216">
        <f>'mastertable data'!V216</f>
        <v>149</v>
      </c>
      <c r="C216">
        <f>'mastertable data'!W216</f>
        <v>0.36609336609336607</v>
      </c>
    </row>
    <row r="217" spans="1:3" x14ac:dyDescent="0.15">
      <c r="A217" t="str">
        <f>'mastertable data'!U217</f>
        <v>Professor</v>
      </c>
      <c r="B217">
        <f>'mastertable data'!V217</f>
        <v>53</v>
      </c>
      <c r="C217">
        <f>'mastertable data'!W217</f>
        <v>0.13022113022113022</v>
      </c>
    </row>
    <row r="218" spans="1:3" x14ac:dyDescent="0.15">
      <c r="A218" t="str">
        <f>'mastertable data'!U218</f>
        <v>Postdoctoral Researcher</v>
      </c>
      <c r="B218">
        <f>'mastertable data'!V218</f>
        <v>29</v>
      </c>
      <c r="C218">
        <f>'mastertable data'!W218</f>
        <v>7.125307125307126E-2</v>
      </c>
    </row>
    <row r="219" spans="1:3" x14ac:dyDescent="0.15">
      <c r="A219" t="str">
        <f>'mastertable data'!U219</f>
        <v>Academia Scientist</v>
      </c>
      <c r="B219">
        <f>'mastertable data'!V219</f>
        <v>19</v>
      </c>
      <c r="C219">
        <f>'mastertable data'!W219</f>
        <v>4.6683046683046681E-2</v>
      </c>
    </row>
    <row r="220" spans="1:3" x14ac:dyDescent="0.15">
      <c r="A220" t="str">
        <f>'mastertable data'!U220</f>
        <v>Industry</v>
      </c>
      <c r="B220">
        <f>'mastertable data'!V220</f>
        <v>119</v>
      </c>
      <c r="C220">
        <f>'mastertable data'!W220</f>
        <v>0.29238329238329236</v>
      </c>
    </row>
    <row r="221" spans="1:3" x14ac:dyDescent="0.15">
      <c r="A221" t="str">
        <f>'mastertable data'!U221</f>
        <v>Government Scientist</v>
      </c>
      <c r="B221">
        <f>'mastertable data'!V221</f>
        <v>13</v>
      </c>
      <c r="C221">
        <f>'mastertable data'!W221</f>
        <v>3.1941031941031942E-2</v>
      </c>
    </row>
    <row r="222" spans="1:3" x14ac:dyDescent="0.15">
      <c r="A222" t="str">
        <f>'mastertable data'!U222</f>
        <v>Unknown/Other</v>
      </c>
      <c r="B222">
        <f>'mastertable data'!V222</f>
        <v>9</v>
      </c>
      <c r="C222">
        <f>'mastertable data'!W222</f>
        <v>2.2113022113022112E-2</v>
      </c>
    </row>
    <row r="223" spans="1:3" x14ac:dyDescent="0.15">
      <c r="A223" t="str">
        <f>'mastertable data'!U223</f>
        <v>Total</v>
      </c>
      <c r="B223">
        <f>'mastertable data'!V223</f>
        <v>407</v>
      </c>
      <c r="C223">
        <f>'mastertable data'!W223</f>
        <v>0.99999999999999989</v>
      </c>
    </row>
    <row r="224" spans="1:3" x14ac:dyDescent="0.15">
      <c r="A224">
        <f>'mastertable data'!U224</f>
        <v>0</v>
      </c>
      <c r="B224">
        <f>'mastertable data'!V224</f>
        <v>0</v>
      </c>
      <c r="C224">
        <f>'mastertable data'!W224</f>
        <v>0</v>
      </c>
    </row>
    <row r="225" spans="1:3" x14ac:dyDescent="0.15">
      <c r="A225" t="str">
        <f>'mastertable data'!U225</f>
        <v># of registrants per institution</v>
      </c>
      <c r="B225">
        <f>'mastertable data'!V225</f>
        <v>1.6507936507936496</v>
      </c>
      <c r="C225">
        <f>'mastertable data'!W225</f>
        <v>0</v>
      </c>
    </row>
    <row r="226" spans="1:3" x14ac:dyDescent="0.15">
      <c r="A226">
        <f>'mastertable data'!U226</f>
        <v>0</v>
      </c>
      <c r="B226">
        <f>'mastertable data'!V226</f>
        <v>0</v>
      </c>
      <c r="C226">
        <f>'mastertable data'!W226</f>
        <v>0</v>
      </c>
    </row>
    <row r="227" spans="1:3" x14ac:dyDescent="0.15">
      <c r="A227">
        <f>'mastertable data'!U227</f>
        <v>0</v>
      </c>
      <c r="B227">
        <f>'mastertable data'!V227</f>
        <v>0</v>
      </c>
      <c r="C227">
        <f>'mastertable data'!W227</f>
        <v>0</v>
      </c>
    </row>
    <row r="228" spans="1:3" x14ac:dyDescent="0.15">
      <c r="A228">
        <f>'mastertable data'!U228</f>
        <v>0</v>
      </c>
      <c r="B228">
        <f>'mastertable data'!V228</f>
        <v>0</v>
      </c>
      <c r="C228">
        <f>'mastertable data'!W228</f>
        <v>0</v>
      </c>
    </row>
    <row r="229" spans="1:3" x14ac:dyDescent="0.15">
      <c r="A229">
        <f>'mastertable data'!U229</f>
        <v>0</v>
      </c>
      <c r="B229" t="str">
        <f>'mastertable data'!V229</f>
        <v>Number</v>
      </c>
      <c r="C229" t="str">
        <f>'mastertable data'!W229</f>
        <v>Percent</v>
      </c>
    </row>
    <row r="230" spans="1:3" x14ac:dyDescent="0.15">
      <c r="A230" t="str">
        <f>'mastertable data'!U230</f>
        <v>USA</v>
      </c>
      <c r="B230">
        <f>'mastertable data'!V230</f>
        <v>335</v>
      </c>
      <c r="C230">
        <f>'mastertable data'!W230</f>
        <v>0.82309582309582308</v>
      </c>
    </row>
    <row r="231" spans="1:3" x14ac:dyDescent="0.15">
      <c r="A231" t="str">
        <f>'mastertable data'!U231</f>
        <v>International</v>
      </c>
      <c r="B231">
        <f>'mastertable data'!V231</f>
        <v>72</v>
      </c>
      <c r="C231">
        <f>'mastertable data'!W231</f>
        <v>0.1769041769041769</v>
      </c>
    </row>
    <row r="232" spans="1:3" x14ac:dyDescent="0.15">
      <c r="A232" t="str">
        <f>'mastertable data'!U232</f>
        <v>Unknown</v>
      </c>
      <c r="B232">
        <f>'mastertable data'!V232</f>
        <v>0</v>
      </c>
      <c r="C232">
        <f>'mastertable data'!W232</f>
        <v>0</v>
      </c>
    </row>
    <row r="233" spans="1:3" x14ac:dyDescent="0.15">
      <c r="A233">
        <f>'mastertable data'!U233</f>
        <v>0</v>
      </c>
      <c r="B233">
        <f>'mastertable data'!V233</f>
        <v>0</v>
      </c>
      <c r="C233">
        <f>'mastertable data'!W233</f>
        <v>1</v>
      </c>
    </row>
    <row r="234" spans="1:3" x14ac:dyDescent="0.15">
      <c r="A234" t="str">
        <f>'mastertable data'!U234</f>
        <v>Other Americas</v>
      </c>
      <c r="B234">
        <f>'mastertable data'!V234</f>
        <v>13</v>
      </c>
      <c r="C234">
        <f>'mastertable data'!W234</f>
        <v>3.1941031941031942E-2</v>
      </c>
    </row>
    <row r="235" spans="1:3" x14ac:dyDescent="0.15">
      <c r="A235" t="str">
        <f>'mastertable data'!U235</f>
        <v>Asia</v>
      </c>
      <c r="B235">
        <f>'mastertable data'!V235</f>
        <v>8</v>
      </c>
      <c r="C235">
        <f>'mastertable data'!W235</f>
        <v>1.9656019656019656E-2</v>
      </c>
    </row>
    <row r="236" spans="1:3" x14ac:dyDescent="0.15">
      <c r="A236" t="str">
        <f>'mastertable data'!U236</f>
        <v>Europe</v>
      </c>
      <c r="B236">
        <f>'mastertable data'!V236</f>
        <v>28</v>
      </c>
      <c r="C236">
        <f>'mastertable data'!W236</f>
        <v>6.8796068796068796E-2</v>
      </c>
    </row>
    <row r="237" spans="1:3" x14ac:dyDescent="0.15">
      <c r="A237" t="str">
        <f>'mastertable data'!U237</f>
        <v>Africa</v>
      </c>
      <c r="B237">
        <f>'mastertable data'!V237</f>
        <v>0</v>
      </c>
      <c r="C237">
        <f>'mastertable data'!W237</f>
        <v>0</v>
      </c>
    </row>
    <row r="238" spans="1:3" x14ac:dyDescent="0.15">
      <c r="A238" t="str">
        <f>'mastertable data'!U238</f>
        <v>Middle East</v>
      </c>
      <c r="B238">
        <f>'mastertable data'!V238</f>
        <v>19</v>
      </c>
      <c r="C238">
        <f>'mastertable data'!W238</f>
        <v>4.6683046683046681E-2</v>
      </c>
    </row>
    <row r="239" spans="1:3" x14ac:dyDescent="0.15">
      <c r="A239" t="str">
        <f>'mastertable data'!U239</f>
        <v>Oceania</v>
      </c>
      <c r="B239">
        <f>'mastertable data'!V239</f>
        <v>4</v>
      </c>
      <c r="C239">
        <f>'mastertable data'!W239</f>
        <v>9.8280098280098278E-3</v>
      </c>
    </row>
    <row r="240" spans="1:3" x14ac:dyDescent="0.15">
      <c r="A240" t="str">
        <f>'mastertable data'!U240</f>
        <v>Total</v>
      </c>
      <c r="B240">
        <f>'mastertable data'!V240</f>
        <v>407</v>
      </c>
      <c r="C240">
        <f>'mastertable data'!W240</f>
        <v>1</v>
      </c>
    </row>
    <row r="241" spans="1:3" x14ac:dyDescent="0.15">
      <c r="A241">
        <f>'mastertable data'!U241</f>
        <v>0</v>
      </c>
      <c r="B241">
        <f>'mastertable data'!V241</f>
        <v>0</v>
      </c>
      <c r="C241">
        <f>'mastertable data'!W241</f>
        <v>0</v>
      </c>
    </row>
    <row r="242" spans="1:3" x14ac:dyDescent="0.15">
      <c r="A242">
        <f>'mastertable data'!U242</f>
        <v>0</v>
      </c>
      <c r="B242">
        <f>'mastertable data'!V242</f>
        <v>0</v>
      </c>
      <c r="C242">
        <f>'mastertable data'!W242</f>
        <v>0</v>
      </c>
    </row>
    <row r="243" spans="1:3" x14ac:dyDescent="0.15">
      <c r="A243" t="str">
        <f>'mastertable data'!U243</f>
        <v>US Institutions</v>
      </c>
      <c r="B243" t="str">
        <f>'mastertable data'!V243</f>
        <v>Number</v>
      </c>
      <c r="C243">
        <f>'mastertable data'!W243</f>
        <v>0</v>
      </c>
    </row>
    <row r="244" spans="1:3" x14ac:dyDescent="0.15">
      <c r="A244" t="str">
        <f>'mastertable data'!U244</f>
        <v>R1</v>
      </c>
      <c r="B244">
        <f>'mastertable data'!V244</f>
        <v>180</v>
      </c>
      <c r="C244">
        <f>'mastertable data'!W244</f>
        <v>0</v>
      </c>
    </row>
    <row r="245" spans="1:3" x14ac:dyDescent="0.15">
      <c r="A245" t="str">
        <f>'mastertable data'!U245</f>
        <v>R2</v>
      </c>
      <c r="B245">
        <f>'mastertable data'!V245</f>
        <v>23</v>
      </c>
      <c r="C245">
        <f>'mastertable data'!W245</f>
        <v>0</v>
      </c>
    </row>
    <row r="246" spans="1:3" x14ac:dyDescent="0.15">
      <c r="A246" t="str">
        <f>'mastertable data'!U246</f>
        <v>non R1, R2</v>
      </c>
      <c r="B246">
        <f>'mastertable data'!V246</f>
        <v>6</v>
      </c>
      <c r="C246">
        <f>'mastertable data'!W246</f>
        <v>0</v>
      </c>
    </row>
    <row r="247" spans="1:3" x14ac:dyDescent="0.15">
      <c r="A247" t="str">
        <f>'mastertable data'!U247</f>
        <v>PUI</v>
      </c>
      <c r="B247">
        <f>'mastertable data'!V247</f>
        <v>7</v>
      </c>
      <c r="C247">
        <f>'mastertable data'!W247</f>
        <v>0</v>
      </c>
    </row>
    <row r="248" spans="1:3" x14ac:dyDescent="0.15">
      <c r="A248" t="str">
        <f>'mastertable data'!U248</f>
        <v>Minority Serving</v>
      </c>
      <c r="B248">
        <f>'mastertable data'!V248</f>
        <v>1</v>
      </c>
      <c r="C248">
        <f>'mastertable data'!W248</f>
        <v>0</v>
      </c>
    </row>
    <row r="249" spans="1:3" x14ac:dyDescent="0.15">
      <c r="A249" t="str">
        <f>'mastertable data'!U249</f>
        <v>NI&gt;10</v>
      </c>
      <c r="B249">
        <f>'mastertable data'!V249</f>
        <v>38</v>
      </c>
      <c r="C249">
        <f>'mastertable data'!W249</f>
        <v>0</v>
      </c>
    </row>
    <row r="250" spans="1:3" x14ac:dyDescent="0.15">
      <c r="A250">
        <f>'mastertable data'!U250</f>
        <v>0</v>
      </c>
      <c r="B250">
        <f>'mastertable data'!V250</f>
        <v>0</v>
      </c>
      <c r="C250">
        <f>'mastertable data'!W250</f>
        <v>0</v>
      </c>
    </row>
    <row r="251" spans="1:3" x14ac:dyDescent="0.15">
      <c r="A251" t="str">
        <f>'mastertable data'!U251</f>
        <v>Submissions per registrant</v>
      </c>
      <c r="B251">
        <f>'mastertable data'!V251</f>
        <v>0</v>
      </c>
      <c r="C251">
        <f>'mastertable data'!W251</f>
        <v>0</v>
      </c>
    </row>
    <row r="252" spans="1:3" x14ac:dyDescent="0.15">
      <c r="A252" t="str">
        <f>'mastertable data'!U252</f>
        <v>% of registrants who submitted an abstract</v>
      </c>
      <c r="B252">
        <f>'mastertable data'!V252</f>
        <v>0</v>
      </c>
      <c r="C252">
        <f>'mastertable data'!W252</f>
        <v>0</v>
      </c>
    </row>
    <row r="253" spans="1:3" x14ac:dyDescent="0.15">
      <c r="A253">
        <f>'mastertable data'!U253</f>
        <v>0</v>
      </c>
      <c r="B253">
        <f>'mastertable data'!V253</f>
        <v>0</v>
      </c>
      <c r="C253">
        <f>'mastertable data'!W253</f>
        <v>0</v>
      </c>
    </row>
    <row r="254" spans="1:3" x14ac:dyDescent="0.15">
      <c r="A254">
        <f>'mastertable data'!U254</f>
        <v>0</v>
      </c>
      <c r="B254">
        <f>'mastertable data'!V254</f>
        <v>0</v>
      </c>
      <c r="C254">
        <f>'mastertable data'!W254</f>
        <v>0</v>
      </c>
    </row>
    <row r="255" spans="1:3" x14ac:dyDescent="0.15">
      <c r="A255">
        <f>'mastertable data'!U255</f>
        <v>0</v>
      </c>
      <c r="B255">
        <f>'mastertable data'!V255</f>
        <v>0</v>
      </c>
      <c r="C255">
        <f>'mastertable data'!W255</f>
        <v>0</v>
      </c>
    </row>
    <row r="256" spans="1:3" x14ac:dyDescent="0.15">
      <c r="A256">
        <f>'mastertable data'!U256</f>
        <v>0</v>
      </c>
      <c r="B256">
        <f>'mastertable data'!V256</f>
        <v>0</v>
      </c>
      <c r="C256">
        <f>'mastertable data'!W256</f>
        <v>0</v>
      </c>
    </row>
    <row r="257" spans="1:3" x14ac:dyDescent="0.15">
      <c r="A257">
        <f>'mastertable data'!U257</f>
        <v>0</v>
      </c>
      <c r="B257">
        <f>'mastertable data'!V257</f>
        <v>0</v>
      </c>
      <c r="C257">
        <f>'mastertable data'!W257</f>
        <v>0</v>
      </c>
    </row>
    <row r="258" spans="1:3" x14ac:dyDescent="0.15">
      <c r="A258" t="str">
        <f>'mastertable data'!U258</f>
        <v>2020 All People</v>
      </c>
      <c r="B258">
        <f>'mastertable data'!V258</f>
        <v>0</v>
      </c>
      <c r="C258">
        <f>'mastertable data'!W258</f>
        <v>0</v>
      </c>
    </row>
    <row r="259" spans="1:3" x14ac:dyDescent="0.15">
      <c r="A259">
        <f>'mastertable data'!U259</f>
        <v>0</v>
      </c>
      <c r="B259" t="str">
        <f>'mastertable data'!V259</f>
        <v>Number</v>
      </c>
      <c r="C259" t="str">
        <f>'mastertable data'!W259</f>
        <v>Percent</v>
      </c>
    </row>
    <row r="260" spans="1:3" x14ac:dyDescent="0.15">
      <c r="A260" t="str">
        <f>'mastertable data'!U260</f>
        <v>Male</v>
      </c>
      <c r="B260">
        <f>'mastertable data'!V260</f>
        <v>492</v>
      </c>
      <c r="C260">
        <f>'mastertable data'!W260</f>
        <v>0.66666666666666663</v>
      </c>
    </row>
    <row r="261" spans="1:3" x14ac:dyDescent="0.15">
      <c r="A261" t="str">
        <f>'mastertable data'!U261</f>
        <v>Female</v>
      </c>
      <c r="B261">
        <f>'mastertable data'!V261</f>
        <v>221</v>
      </c>
      <c r="C261">
        <f>'mastertable data'!W261</f>
        <v>0.29945799457994582</v>
      </c>
    </row>
    <row r="262" spans="1:3" x14ac:dyDescent="0.15">
      <c r="A262" t="str">
        <f>'mastertable data'!U262</f>
        <v>Unknown</v>
      </c>
      <c r="B262">
        <f>'mastertable data'!V262</f>
        <v>25</v>
      </c>
      <c r="C262">
        <f>'mastertable data'!W262</f>
        <v>3.3875338753387531E-2</v>
      </c>
    </row>
    <row r="263" spans="1:3" x14ac:dyDescent="0.15">
      <c r="A263" t="str">
        <f>'mastertable data'!U263</f>
        <v>Total</v>
      </c>
      <c r="B263">
        <f>'mastertable data'!V263</f>
        <v>738</v>
      </c>
      <c r="C263">
        <f>'mastertable data'!W263</f>
        <v>1</v>
      </c>
    </row>
    <row r="264" spans="1:3" x14ac:dyDescent="0.15">
      <c r="A264">
        <f>'mastertable data'!U264</f>
        <v>0</v>
      </c>
      <c r="B264">
        <f>'mastertable data'!V264</f>
        <v>0</v>
      </c>
      <c r="C264">
        <f>'mastertable data'!W264</f>
        <v>0</v>
      </c>
    </row>
    <row r="265" spans="1:3" x14ac:dyDescent="0.15">
      <c r="A265">
        <f>'mastertable data'!U265</f>
        <v>0</v>
      </c>
      <c r="B265" t="str">
        <f>'mastertable data'!V265</f>
        <v>Number</v>
      </c>
      <c r="C265" t="str">
        <f>'mastertable data'!W265</f>
        <v>Percent</v>
      </c>
    </row>
    <row r="266" spans="1:3" x14ac:dyDescent="0.15">
      <c r="A266" t="str">
        <f>'mastertable data'!U266</f>
        <v>Undergraduate Student</v>
      </c>
      <c r="B266">
        <f>'mastertable data'!V266</f>
        <v>21</v>
      </c>
      <c r="C266">
        <f>'mastertable data'!W266</f>
        <v>2.8455284552845527E-2</v>
      </c>
    </row>
    <row r="267" spans="1:3" x14ac:dyDescent="0.15">
      <c r="A267" t="str">
        <f>'mastertable data'!U267</f>
        <v>Graduate Student</v>
      </c>
      <c r="B267">
        <f>'mastertable data'!V267</f>
        <v>299</v>
      </c>
      <c r="C267">
        <f>'mastertable data'!W267</f>
        <v>0.40514905149051489</v>
      </c>
    </row>
    <row r="268" spans="1:3" x14ac:dyDescent="0.15">
      <c r="A268" t="str">
        <f>'mastertable data'!U268</f>
        <v>Professor</v>
      </c>
      <c r="B268">
        <f>'mastertable data'!V268</f>
        <v>126</v>
      </c>
      <c r="C268">
        <f>'mastertable data'!W268</f>
        <v>0.17073170731707318</v>
      </c>
    </row>
    <row r="269" spans="1:3" x14ac:dyDescent="0.15">
      <c r="A269" t="str">
        <f>'mastertable data'!U269</f>
        <v>Postdoctoral Researcher</v>
      </c>
      <c r="B269">
        <f>'mastertable data'!V269</f>
        <v>59</v>
      </c>
      <c r="C269">
        <f>'mastertable data'!W269</f>
        <v>7.9945799457994585E-2</v>
      </c>
    </row>
    <row r="270" spans="1:3" x14ac:dyDescent="0.15">
      <c r="A270" t="str">
        <f>'mastertable data'!U270</f>
        <v>Academia Scientist</v>
      </c>
      <c r="B270">
        <f>'mastertable data'!V270</f>
        <v>35</v>
      </c>
      <c r="C270">
        <f>'mastertable data'!W270</f>
        <v>4.7425474254742549E-2</v>
      </c>
    </row>
    <row r="271" spans="1:3" x14ac:dyDescent="0.15">
      <c r="A271" t="str">
        <f>'mastertable data'!U271</f>
        <v>Industry</v>
      </c>
      <c r="B271">
        <f>'mastertable data'!V271</f>
        <v>143</v>
      </c>
      <c r="C271">
        <f>'mastertable data'!W271</f>
        <v>0.19376693766937669</v>
      </c>
    </row>
    <row r="272" spans="1:3" x14ac:dyDescent="0.15">
      <c r="A272" t="str">
        <f>'mastertable data'!U272</f>
        <v>Government Scientist</v>
      </c>
      <c r="B272">
        <f>'mastertable data'!V272</f>
        <v>23</v>
      </c>
      <c r="C272">
        <f>'mastertable data'!W272</f>
        <v>3.1165311653116531E-2</v>
      </c>
    </row>
    <row r="273" spans="1:3" x14ac:dyDescent="0.15">
      <c r="A273" t="str">
        <f>'mastertable data'!U273</f>
        <v>Unknown/Other</v>
      </c>
      <c r="B273">
        <f>'mastertable data'!V273</f>
        <v>32</v>
      </c>
      <c r="C273">
        <f>'mastertable data'!W273</f>
        <v>4.3360433604336043E-2</v>
      </c>
    </row>
    <row r="274" spans="1:3" x14ac:dyDescent="0.15">
      <c r="A274" t="str">
        <f>'mastertable data'!U274</f>
        <v>Total</v>
      </c>
      <c r="B274">
        <f>'mastertable data'!V274</f>
        <v>738</v>
      </c>
      <c r="C274">
        <f>'mastertable data'!W274</f>
        <v>1</v>
      </c>
    </row>
    <row r="275" spans="1:3" x14ac:dyDescent="0.15">
      <c r="A275">
        <f>'mastertable data'!U275</f>
        <v>0</v>
      </c>
      <c r="B275">
        <f>'mastertable data'!V275</f>
        <v>0</v>
      </c>
      <c r="C275">
        <f>'mastertable data'!W275</f>
        <v>0</v>
      </c>
    </row>
    <row r="276" spans="1:3" x14ac:dyDescent="0.15">
      <c r="A276" t="str">
        <f>'mastertable data'!U276</f>
        <v># of registrants per institution</v>
      </c>
      <c r="B276">
        <f>'mastertable data'!V276</f>
        <v>1.5606060606060599</v>
      </c>
      <c r="C276">
        <f>'mastertable data'!W276</f>
        <v>0</v>
      </c>
    </row>
    <row r="277" spans="1:3" x14ac:dyDescent="0.15">
      <c r="A277">
        <f>'mastertable data'!U277</f>
        <v>0</v>
      </c>
      <c r="B277">
        <f>'mastertable data'!V277</f>
        <v>0</v>
      </c>
      <c r="C277">
        <f>'mastertable data'!W277</f>
        <v>0</v>
      </c>
    </row>
    <row r="278" spans="1:3" x14ac:dyDescent="0.15">
      <c r="A278">
        <f>'mastertable data'!U278</f>
        <v>0</v>
      </c>
      <c r="B278">
        <f>'mastertable data'!V278</f>
        <v>0</v>
      </c>
      <c r="C278">
        <f>'mastertable data'!W278</f>
        <v>0</v>
      </c>
    </row>
    <row r="279" spans="1:3" x14ac:dyDescent="0.15">
      <c r="A279">
        <f>'mastertable data'!U279</f>
        <v>0</v>
      </c>
      <c r="B279">
        <f>'mastertable data'!V279</f>
        <v>0</v>
      </c>
      <c r="C279">
        <f>'mastertable data'!W279</f>
        <v>0</v>
      </c>
    </row>
    <row r="280" spans="1:3" x14ac:dyDescent="0.15">
      <c r="A280">
        <f>'mastertable data'!U280</f>
        <v>0</v>
      </c>
      <c r="B280" t="str">
        <f>'mastertable data'!V280</f>
        <v>Number</v>
      </c>
      <c r="C280" t="str">
        <f>'mastertable data'!W280</f>
        <v>Percent</v>
      </c>
    </row>
    <row r="281" spans="1:3" x14ac:dyDescent="0.15">
      <c r="A281" t="str">
        <f>'mastertable data'!U281</f>
        <v>USA</v>
      </c>
      <c r="B281">
        <f>'mastertable data'!V281</f>
        <v>558</v>
      </c>
      <c r="C281">
        <f>'mastertable data'!W281</f>
        <v>0.75609756097560976</v>
      </c>
    </row>
    <row r="282" spans="1:3" x14ac:dyDescent="0.15">
      <c r="A282" t="str">
        <f>'mastertable data'!U282</f>
        <v>International</v>
      </c>
      <c r="B282">
        <f>'mastertable data'!V282</f>
        <v>180</v>
      </c>
      <c r="C282">
        <f>'mastertable data'!W282</f>
        <v>0.24390243902439024</v>
      </c>
    </row>
    <row r="283" spans="1:3" x14ac:dyDescent="0.15">
      <c r="A283" t="str">
        <f>'mastertable data'!U283</f>
        <v>Unknown</v>
      </c>
      <c r="B283">
        <f>'mastertable data'!V283</f>
        <v>0</v>
      </c>
      <c r="C283">
        <f>'mastertable data'!W283</f>
        <v>0</v>
      </c>
    </row>
    <row r="284" spans="1:3" x14ac:dyDescent="0.15">
      <c r="A284">
        <f>'mastertable data'!U284</f>
        <v>0</v>
      </c>
      <c r="B284">
        <f>'mastertable data'!V284</f>
        <v>0</v>
      </c>
      <c r="C284">
        <f>'mastertable data'!W284</f>
        <v>1</v>
      </c>
    </row>
    <row r="285" spans="1:3" x14ac:dyDescent="0.15">
      <c r="A285" t="str">
        <f>'mastertable data'!U285</f>
        <v>Other Americas</v>
      </c>
      <c r="B285">
        <f>'mastertable data'!V285</f>
        <v>27</v>
      </c>
      <c r="C285">
        <f>'mastertable data'!W285</f>
        <v>3.6585365853658534E-2</v>
      </c>
    </row>
    <row r="286" spans="1:3" x14ac:dyDescent="0.15">
      <c r="A286" t="str">
        <f>'mastertable data'!U286</f>
        <v>Asia</v>
      </c>
      <c r="B286">
        <f>'mastertable data'!V286</f>
        <v>32</v>
      </c>
      <c r="C286">
        <f>'mastertable data'!W286</f>
        <v>4.3360433604336043E-2</v>
      </c>
    </row>
    <row r="287" spans="1:3" x14ac:dyDescent="0.15">
      <c r="A287" t="str">
        <f>'mastertable data'!U287</f>
        <v>Europe</v>
      </c>
      <c r="B287">
        <f>'mastertable data'!V287</f>
        <v>69</v>
      </c>
      <c r="C287">
        <f>'mastertable data'!W287</f>
        <v>9.3495934959349589E-2</v>
      </c>
    </row>
    <row r="288" spans="1:3" x14ac:dyDescent="0.15">
      <c r="A288" t="str">
        <f>'mastertable data'!U288</f>
        <v>Africa</v>
      </c>
      <c r="B288">
        <f>'mastertable data'!V288</f>
        <v>1</v>
      </c>
      <c r="C288">
        <f>'mastertable data'!W288</f>
        <v>1.3550135501355014E-3</v>
      </c>
    </row>
    <row r="289" spans="1:3" x14ac:dyDescent="0.15">
      <c r="A289" t="str">
        <f>'mastertable data'!U289</f>
        <v>Middle East</v>
      </c>
      <c r="B289">
        <f>'mastertable data'!V289</f>
        <v>47</v>
      </c>
      <c r="C289">
        <f>'mastertable data'!W289</f>
        <v>6.3685636856368563E-2</v>
      </c>
    </row>
    <row r="290" spans="1:3" x14ac:dyDescent="0.15">
      <c r="A290" t="str">
        <f>'mastertable data'!U290</f>
        <v>Oceania</v>
      </c>
      <c r="B290">
        <f>'mastertable data'!V290</f>
        <v>4</v>
      </c>
      <c r="C290">
        <f>'mastertable data'!W290</f>
        <v>5.4200542005420054E-3</v>
      </c>
    </row>
    <row r="291" spans="1:3" x14ac:dyDescent="0.15">
      <c r="A291" t="str">
        <f>'mastertable data'!U291</f>
        <v>Total</v>
      </c>
      <c r="B291">
        <f>'mastertable data'!V291</f>
        <v>738</v>
      </c>
      <c r="C291">
        <f>'mastertable data'!W291</f>
        <v>1</v>
      </c>
    </row>
    <row r="292" spans="1:3" x14ac:dyDescent="0.15">
      <c r="A292">
        <f>'mastertable data'!U292</f>
        <v>0</v>
      </c>
      <c r="B292">
        <f>'mastertable data'!V292</f>
        <v>0</v>
      </c>
      <c r="C292">
        <f>'mastertable data'!W292</f>
        <v>0</v>
      </c>
    </row>
    <row r="293" spans="1:3" x14ac:dyDescent="0.15">
      <c r="A293">
        <f>'mastertable data'!U293</f>
        <v>0</v>
      </c>
      <c r="B293">
        <f>'mastertable data'!V293</f>
        <v>0</v>
      </c>
      <c r="C293">
        <f>'mastertable data'!W293</f>
        <v>0</v>
      </c>
    </row>
    <row r="294" spans="1:3" x14ac:dyDescent="0.15">
      <c r="A294" t="str">
        <f>'mastertable data'!U294</f>
        <v>US Institutions</v>
      </c>
      <c r="B294" t="str">
        <f>'mastertable data'!V294</f>
        <v>Number</v>
      </c>
      <c r="C294">
        <f>'mastertable data'!W294</f>
        <v>0</v>
      </c>
    </row>
    <row r="295" spans="1:3" x14ac:dyDescent="0.15">
      <c r="A295" t="str">
        <f>'mastertable data'!U295</f>
        <v>R1</v>
      </c>
      <c r="B295">
        <f>'mastertable data'!V295</f>
        <v>357</v>
      </c>
      <c r="C295">
        <f>'mastertable data'!W295</f>
        <v>0</v>
      </c>
    </row>
    <row r="296" spans="1:3" x14ac:dyDescent="0.15">
      <c r="A296" t="str">
        <f>'mastertable data'!U296</f>
        <v>R2</v>
      </c>
      <c r="B296">
        <f>'mastertable data'!V296</f>
        <v>40</v>
      </c>
      <c r="C296">
        <f>'mastertable data'!W296</f>
        <v>0</v>
      </c>
    </row>
    <row r="297" spans="1:3" x14ac:dyDescent="0.15">
      <c r="A297" t="str">
        <f>'mastertable data'!U297</f>
        <v>non R1, R2</v>
      </c>
      <c r="B297">
        <f>'mastertable data'!V297</f>
        <v>7</v>
      </c>
      <c r="C297">
        <f>'mastertable data'!W297</f>
        <v>0</v>
      </c>
    </row>
    <row r="298" spans="1:3" x14ac:dyDescent="0.15">
      <c r="A298" t="str">
        <f>'mastertable data'!U298</f>
        <v>PUI</v>
      </c>
      <c r="B298">
        <f>'mastertable data'!V298</f>
        <v>10</v>
      </c>
      <c r="C298">
        <f>'mastertable data'!W298</f>
        <v>0</v>
      </c>
    </row>
    <row r="299" spans="1:3" x14ac:dyDescent="0.15">
      <c r="A299" t="str">
        <f>'mastertable data'!U299</f>
        <v>Minority Serving</v>
      </c>
      <c r="B299">
        <f>'mastertable data'!V299</f>
        <v>2</v>
      </c>
      <c r="C299">
        <f>'mastertable data'!W299</f>
        <v>0</v>
      </c>
    </row>
    <row r="300" spans="1:3" x14ac:dyDescent="0.15">
      <c r="A300" t="str">
        <f>'mastertable data'!U300</f>
        <v>NI&gt;10</v>
      </c>
      <c r="B300">
        <f>'mastertable data'!V300</f>
        <v>89</v>
      </c>
      <c r="C300">
        <f>'mastertable data'!W300</f>
        <v>0</v>
      </c>
    </row>
    <row r="301" spans="1:3" x14ac:dyDescent="0.15">
      <c r="A301">
        <f>'mastertable data'!U301</f>
        <v>0</v>
      </c>
      <c r="B301">
        <f>'mastertable data'!V301</f>
        <v>0</v>
      </c>
      <c r="C301">
        <f>'mastertable data'!W301</f>
        <v>0</v>
      </c>
    </row>
    <row r="302" spans="1:3" x14ac:dyDescent="0.15">
      <c r="A302" t="str">
        <f>'mastertable data'!U302</f>
        <v>Submissions per registrant</v>
      </c>
      <c r="B302">
        <f>'mastertable data'!V302</f>
        <v>0.44579945799457993</v>
      </c>
      <c r="C302">
        <f>'mastertable data'!W302</f>
        <v>0</v>
      </c>
    </row>
    <row r="303" spans="1:3" x14ac:dyDescent="0.15">
      <c r="A303" t="str">
        <f>'mastertable data'!U303</f>
        <v>% of registrants who submitted an abstract</v>
      </c>
      <c r="B303">
        <f>'mastertable data'!V303</f>
        <v>0</v>
      </c>
      <c r="C303">
        <f>'mastertable data'!W303</f>
        <v>0</v>
      </c>
    </row>
    <row r="304" spans="1:3" x14ac:dyDescent="0.15">
      <c r="A304">
        <f>'mastertable data'!U304</f>
        <v>0</v>
      </c>
      <c r="B304">
        <f>'mastertable data'!V304</f>
        <v>0</v>
      </c>
      <c r="C304">
        <f>'mastertable data'!W304</f>
        <v>0</v>
      </c>
    </row>
    <row r="305" spans="1:3" x14ac:dyDescent="0.15">
      <c r="A305">
        <f>'mastertable data'!U305</f>
        <v>0</v>
      </c>
      <c r="B305">
        <f>'mastertable data'!V305</f>
        <v>0</v>
      </c>
      <c r="C305">
        <f>'mastertable data'!W305</f>
        <v>0</v>
      </c>
    </row>
    <row r="306" spans="1:3" x14ac:dyDescent="0.15">
      <c r="A306">
        <f>'mastertable data'!U306</f>
        <v>0</v>
      </c>
      <c r="B306">
        <f>'mastertable data'!V306</f>
        <v>0</v>
      </c>
      <c r="C306">
        <f>'mastertable data'!W306</f>
        <v>0</v>
      </c>
    </row>
    <row r="307" spans="1:3" x14ac:dyDescent="0.15">
      <c r="A307">
        <f>'mastertable data'!U307</f>
        <v>0</v>
      </c>
      <c r="B307">
        <f>'mastertable data'!V307</f>
        <v>0</v>
      </c>
      <c r="C307">
        <f>'mastertable data'!W307</f>
        <v>0</v>
      </c>
    </row>
    <row r="308" spans="1:3" x14ac:dyDescent="0.15">
      <c r="A308">
        <f>'mastertable data'!U308</f>
        <v>0</v>
      </c>
      <c r="B308">
        <f>'mastertable data'!V308</f>
        <v>0</v>
      </c>
      <c r="C308">
        <f>'mastertable data'!W308</f>
        <v>0</v>
      </c>
    </row>
    <row r="309" spans="1:3" x14ac:dyDescent="0.15">
      <c r="A309" t="str">
        <f>'mastertable data'!U309</f>
        <v>Submitted abstract to virtual conference (Total)</v>
      </c>
      <c r="B309">
        <f>'mastertable data'!V309</f>
        <v>0</v>
      </c>
      <c r="C309">
        <f>'mastertable data'!W309</f>
        <v>0</v>
      </c>
    </row>
    <row r="310" spans="1:3" x14ac:dyDescent="0.15">
      <c r="A310">
        <f>'mastertable data'!U310</f>
        <v>0</v>
      </c>
      <c r="B310" t="str">
        <f>'mastertable data'!V310</f>
        <v>Number</v>
      </c>
      <c r="C310" t="str">
        <f>'mastertable data'!W310</f>
        <v>Percent</v>
      </c>
    </row>
    <row r="311" spans="1:3" x14ac:dyDescent="0.15">
      <c r="A311" t="str">
        <f>'mastertable data'!U311</f>
        <v>Male</v>
      </c>
      <c r="B311">
        <f>'mastertable data'!V311</f>
        <v>41</v>
      </c>
      <c r="C311">
        <f>'mastertable data'!W311</f>
        <v>0.6029411764705882</v>
      </c>
    </row>
    <row r="312" spans="1:3" x14ac:dyDescent="0.15">
      <c r="A312" t="str">
        <f>'mastertable data'!U312</f>
        <v>Female</v>
      </c>
      <c r="B312">
        <f>'mastertable data'!V312</f>
        <v>25</v>
      </c>
      <c r="C312">
        <f>'mastertable data'!W312</f>
        <v>0.36764705882352944</v>
      </c>
    </row>
    <row r="313" spans="1:3" x14ac:dyDescent="0.15">
      <c r="A313" t="str">
        <f>'mastertable data'!U313</f>
        <v>Unknown</v>
      </c>
      <c r="B313">
        <f>'mastertable data'!V313</f>
        <v>2</v>
      </c>
      <c r="C313">
        <f>'mastertable data'!W313</f>
        <v>2.9411764705882353E-2</v>
      </c>
    </row>
    <row r="314" spans="1:3" x14ac:dyDescent="0.15">
      <c r="A314" t="str">
        <f>'mastertable data'!U314</f>
        <v>Total</v>
      </c>
      <c r="B314">
        <f>'mastertable data'!V314</f>
        <v>68</v>
      </c>
      <c r="C314">
        <f>'mastertable data'!W314</f>
        <v>1</v>
      </c>
    </row>
    <row r="315" spans="1:3" x14ac:dyDescent="0.15">
      <c r="A315">
        <f>'mastertable data'!U315</f>
        <v>0</v>
      </c>
      <c r="B315">
        <f>'mastertable data'!V315</f>
        <v>0</v>
      </c>
      <c r="C315">
        <f>'mastertable data'!W315</f>
        <v>0</v>
      </c>
    </row>
    <row r="316" spans="1:3" x14ac:dyDescent="0.15">
      <c r="A316">
        <f>'mastertable data'!U316</f>
        <v>0</v>
      </c>
      <c r="B316" t="str">
        <f>'mastertable data'!V316</f>
        <v>Number</v>
      </c>
      <c r="C316" t="str">
        <f>'mastertable data'!W316</f>
        <v>Percent</v>
      </c>
    </row>
    <row r="317" spans="1:3" x14ac:dyDescent="0.15">
      <c r="A317" t="str">
        <f>'mastertable data'!U317</f>
        <v>Undergraduate Student</v>
      </c>
      <c r="B317">
        <f>'mastertable data'!V317</f>
        <v>3</v>
      </c>
      <c r="C317">
        <f>'mastertable data'!W317</f>
        <v>4.4117647058823532E-2</v>
      </c>
    </row>
    <row r="318" spans="1:3" x14ac:dyDescent="0.15">
      <c r="A318" t="str">
        <f>'mastertable data'!U318</f>
        <v>Graduate Student</v>
      </c>
      <c r="B318">
        <f>'mastertable data'!V318</f>
        <v>37</v>
      </c>
      <c r="C318">
        <f>'mastertable data'!W318</f>
        <v>0.54411764705882348</v>
      </c>
    </row>
    <row r="319" spans="1:3" x14ac:dyDescent="0.15">
      <c r="A319" t="str">
        <f>'mastertable data'!U319</f>
        <v>Professor</v>
      </c>
      <c r="B319">
        <f>'mastertable data'!V319</f>
        <v>5</v>
      </c>
      <c r="C319">
        <f>'mastertable data'!W319</f>
        <v>7.3529411764705885E-2</v>
      </c>
    </row>
    <row r="320" spans="1:3" x14ac:dyDescent="0.15">
      <c r="A320" t="str">
        <f>'mastertable data'!U320</f>
        <v>Postdoctoral Researcher</v>
      </c>
      <c r="B320">
        <f>'mastertable data'!V320</f>
        <v>7</v>
      </c>
      <c r="C320">
        <f>'mastertable data'!W320</f>
        <v>0.10294117647058823</v>
      </c>
    </row>
    <row r="321" spans="1:3" x14ac:dyDescent="0.15">
      <c r="A321" t="str">
        <f>'mastertable data'!U321</f>
        <v>Academia Scientist</v>
      </c>
      <c r="B321">
        <f>'mastertable data'!V321</f>
        <v>6</v>
      </c>
      <c r="C321">
        <f>'mastertable data'!W321</f>
        <v>8.8235294117647065E-2</v>
      </c>
    </row>
    <row r="322" spans="1:3" x14ac:dyDescent="0.15">
      <c r="A322" t="str">
        <f>'mastertable data'!U322</f>
        <v>Industry</v>
      </c>
      <c r="B322">
        <f>'mastertable data'!V322</f>
        <v>7</v>
      </c>
      <c r="C322">
        <f>'mastertable data'!W322</f>
        <v>0.10294117647058823</v>
      </c>
    </row>
    <row r="323" spans="1:3" x14ac:dyDescent="0.15">
      <c r="A323" t="str">
        <f>'mastertable data'!U323</f>
        <v>Government Scientist</v>
      </c>
      <c r="B323">
        <f>'mastertable data'!V323</f>
        <v>0</v>
      </c>
      <c r="C323">
        <f>'mastertable data'!W323</f>
        <v>0</v>
      </c>
    </row>
    <row r="324" spans="1:3" x14ac:dyDescent="0.15">
      <c r="A324" t="str">
        <f>'mastertable data'!U324</f>
        <v>Unknown/Other</v>
      </c>
      <c r="B324">
        <f>'mastertable data'!V324</f>
        <v>3</v>
      </c>
      <c r="C324">
        <f>'mastertable data'!W324</f>
        <v>4.4117647058823532E-2</v>
      </c>
    </row>
    <row r="325" spans="1:3" x14ac:dyDescent="0.15">
      <c r="A325" t="str">
        <f>'mastertable data'!U325</f>
        <v>Total</v>
      </c>
      <c r="B325">
        <f>'mastertable data'!V325</f>
        <v>68</v>
      </c>
      <c r="C325">
        <f>'mastertable data'!W325</f>
        <v>0.99999999999999978</v>
      </c>
    </row>
    <row r="326" spans="1:3" x14ac:dyDescent="0.15">
      <c r="A326">
        <f>'mastertable data'!U326</f>
        <v>0</v>
      </c>
      <c r="B326">
        <f>'mastertable data'!V326</f>
        <v>0</v>
      </c>
      <c r="C326">
        <f>'mastertable data'!W326</f>
        <v>0</v>
      </c>
    </row>
    <row r="327" spans="1:3" x14ac:dyDescent="0.15">
      <c r="A327" t="str">
        <f>'mastertable data'!U327</f>
        <v># of registrants per institution</v>
      </c>
      <c r="B327">
        <f>'mastertable data'!V327</f>
        <v>1.5072463768115942</v>
      </c>
      <c r="C327">
        <f>'mastertable data'!W327</f>
        <v>0</v>
      </c>
    </row>
    <row r="328" spans="1:3" x14ac:dyDescent="0.15">
      <c r="A328">
        <f>'mastertable data'!U328</f>
        <v>0</v>
      </c>
      <c r="B328">
        <f>'mastertable data'!V328</f>
        <v>0</v>
      </c>
      <c r="C328">
        <f>'mastertable data'!W328</f>
        <v>0</v>
      </c>
    </row>
    <row r="329" spans="1:3" x14ac:dyDescent="0.15">
      <c r="A329">
        <f>'mastertable data'!U329</f>
        <v>0</v>
      </c>
      <c r="B329">
        <f>'mastertable data'!V329</f>
        <v>0</v>
      </c>
      <c r="C329">
        <f>'mastertable data'!W329</f>
        <v>0</v>
      </c>
    </row>
    <row r="330" spans="1:3" x14ac:dyDescent="0.15">
      <c r="A330">
        <f>'mastertable data'!U330</f>
        <v>0</v>
      </c>
      <c r="B330">
        <f>'mastertable data'!V330</f>
        <v>0</v>
      </c>
      <c r="C330">
        <f>'mastertable data'!W330</f>
        <v>0</v>
      </c>
    </row>
    <row r="331" spans="1:3" x14ac:dyDescent="0.15">
      <c r="A331">
        <f>'mastertable data'!U331</f>
        <v>0</v>
      </c>
      <c r="B331" t="str">
        <f>'mastertable data'!V331</f>
        <v>Number</v>
      </c>
      <c r="C331" t="str">
        <f>'mastertable data'!W331</f>
        <v>Percent</v>
      </c>
    </row>
    <row r="332" spans="1:3" x14ac:dyDescent="0.15">
      <c r="A332" t="str">
        <f>'mastertable data'!U332</f>
        <v>USA</v>
      </c>
      <c r="B332">
        <f>'mastertable data'!V332</f>
        <v>32</v>
      </c>
      <c r="C332">
        <f>'mastertable data'!W332</f>
        <v>0.47058823529411764</v>
      </c>
    </row>
    <row r="333" spans="1:3" x14ac:dyDescent="0.15">
      <c r="A333" t="str">
        <f>'mastertable data'!U333</f>
        <v>International</v>
      </c>
      <c r="B333">
        <f>'mastertable data'!V333</f>
        <v>36</v>
      </c>
      <c r="C333">
        <f>'mastertable data'!W333</f>
        <v>0.52941176470588236</v>
      </c>
    </row>
    <row r="334" spans="1:3" x14ac:dyDescent="0.15">
      <c r="A334" t="str">
        <f>'mastertable data'!U334</f>
        <v>Unknown</v>
      </c>
      <c r="B334">
        <f>'mastertable data'!V334</f>
        <v>0</v>
      </c>
      <c r="C334">
        <f>'mastertable data'!W334</f>
        <v>0</v>
      </c>
    </row>
    <row r="335" spans="1:3" x14ac:dyDescent="0.15">
      <c r="A335">
        <f>'mastertable data'!U335</f>
        <v>0</v>
      </c>
      <c r="B335">
        <f>'mastertable data'!V335</f>
        <v>0</v>
      </c>
      <c r="C335">
        <f>'mastertable data'!W335</f>
        <v>1</v>
      </c>
    </row>
    <row r="336" spans="1:3" x14ac:dyDescent="0.15">
      <c r="A336" t="str">
        <f>'mastertable data'!U336</f>
        <v>Other Americas</v>
      </c>
      <c r="B336">
        <f>'mastertable data'!V336</f>
        <v>3</v>
      </c>
      <c r="C336">
        <f>'mastertable data'!W336</f>
        <v>4.4117647058823532E-2</v>
      </c>
    </row>
    <row r="337" spans="1:3" x14ac:dyDescent="0.15">
      <c r="A337" t="str">
        <f>'mastertable data'!U337</f>
        <v>Asia</v>
      </c>
      <c r="B337">
        <f>'mastertable data'!V337</f>
        <v>3</v>
      </c>
      <c r="C337">
        <f>'mastertable data'!W337</f>
        <v>4.4117647058823532E-2</v>
      </c>
    </row>
    <row r="338" spans="1:3" x14ac:dyDescent="0.15">
      <c r="A338" t="str">
        <f>'mastertable data'!U338</f>
        <v>Europe</v>
      </c>
      <c r="B338">
        <f>'mastertable data'!V338</f>
        <v>21</v>
      </c>
      <c r="C338">
        <f>'mastertable data'!W338</f>
        <v>0.30882352941176472</v>
      </c>
    </row>
    <row r="339" spans="1:3" x14ac:dyDescent="0.15">
      <c r="A339" t="str">
        <f>'mastertable data'!U339</f>
        <v>Africa</v>
      </c>
      <c r="B339">
        <f>'mastertable data'!V339</f>
        <v>0</v>
      </c>
      <c r="C339">
        <f>'mastertable data'!W339</f>
        <v>0</v>
      </c>
    </row>
    <row r="340" spans="1:3" x14ac:dyDescent="0.15">
      <c r="A340" t="str">
        <f>'mastertable data'!U340</f>
        <v>Middle East</v>
      </c>
      <c r="B340">
        <f>'mastertable data'!V340</f>
        <v>9</v>
      </c>
      <c r="C340">
        <f>'mastertable data'!W340</f>
        <v>0.13235294117647059</v>
      </c>
    </row>
    <row r="341" spans="1:3" x14ac:dyDescent="0.15">
      <c r="A341" t="str">
        <f>'mastertable data'!U341</f>
        <v>Oceania</v>
      </c>
      <c r="B341">
        <f>'mastertable data'!V341</f>
        <v>0</v>
      </c>
      <c r="C341">
        <f>'mastertable data'!W341</f>
        <v>0</v>
      </c>
    </row>
    <row r="342" spans="1:3" x14ac:dyDescent="0.15">
      <c r="A342" t="str">
        <f>'mastertable data'!U342</f>
        <v>Total</v>
      </c>
      <c r="B342">
        <f>'mastertable data'!V342</f>
        <v>68</v>
      </c>
      <c r="C342">
        <f>'mastertable data'!W342</f>
        <v>0.99999999999999989</v>
      </c>
    </row>
    <row r="343" spans="1:3" x14ac:dyDescent="0.15">
      <c r="A343">
        <f>'mastertable data'!U343</f>
        <v>0</v>
      </c>
      <c r="B343">
        <f>'mastertable data'!V343</f>
        <v>0</v>
      </c>
      <c r="C343">
        <f>'mastertable data'!W343</f>
        <v>0</v>
      </c>
    </row>
    <row r="344" spans="1:3" x14ac:dyDescent="0.15">
      <c r="A344">
        <f>'mastertable data'!U344</f>
        <v>0</v>
      </c>
      <c r="B344">
        <f>'mastertable data'!V344</f>
        <v>0</v>
      </c>
      <c r="C344">
        <f>'mastertable data'!W344</f>
        <v>0</v>
      </c>
    </row>
    <row r="345" spans="1:3" x14ac:dyDescent="0.15">
      <c r="A345" t="str">
        <f>'mastertable data'!U345</f>
        <v>US Institutions</v>
      </c>
      <c r="B345" t="str">
        <f>'mastertable data'!V345</f>
        <v>Number</v>
      </c>
      <c r="C345">
        <f>'mastertable data'!W345</f>
        <v>0</v>
      </c>
    </row>
    <row r="346" spans="1:3" x14ac:dyDescent="0.15">
      <c r="A346" t="str">
        <f>'mastertable data'!U346</f>
        <v>R1</v>
      </c>
      <c r="B346">
        <f>'mastertable data'!V346</f>
        <v>26</v>
      </c>
      <c r="C346">
        <f>'mastertable data'!W346</f>
        <v>0</v>
      </c>
    </row>
    <row r="347" spans="1:3" x14ac:dyDescent="0.15">
      <c r="A347" t="str">
        <f>'mastertable data'!U347</f>
        <v>R2</v>
      </c>
      <c r="B347">
        <f>'mastertable data'!V347</f>
        <v>2</v>
      </c>
      <c r="C347">
        <f>'mastertable data'!W347</f>
        <v>0</v>
      </c>
    </row>
    <row r="348" spans="1:3" x14ac:dyDescent="0.15">
      <c r="A348" t="str">
        <f>'mastertable data'!U348</f>
        <v>non R1, R2</v>
      </c>
      <c r="B348">
        <f>'mastertable data'!V348</f>
        <v>0</v>
      </c>
      <c r="C348">
        <f>'mastertable data'!W348</f>
        <v>0</v>
      </c>
    </row>
    <row r="349" spans="1:3" x14ac:dyDescent="0.15">
      <c r="A349" t="str">
        <f>'mastertable data'!U349</f>
        <v>PUI</v>
      </c>
      <c r="B349">
        <f>'mastertable data'!V349</f>
        <v>0</v>
      </c>
      <c r="C349">
        <f>'mastertable data'!W349</f>
        <v>0</v>
      </c>
    </row>
    <row r="350" spans="1:3" x14ac:dyDescent="0.15">
      <c r="A350" t="str">
        <f>'mastertable data'!U350</f>
        <v>Minority Serving</v>
      </c>
      <c r="B350">
        <f>'mastertable data'!V350</f>
        <v>0</v>
      </c>
      <c r="C350">
        <f>'mastertable data'!W350</f>
        <v>0</v>
      </c>
    </row>
    <row r="351" spans="1:3" x14ac:dyDescent="0.15">
      <c r="A351" t="str">
        <f>'mastertable data'!U351</f>
        <v>NI&gt;10</v>
      </c>
      <c r="B351">
        <f>'mastertable data'!V351</f>
        <v>13</v>
      </c>
      <c r="C351">
        <f>'mastertable data'!W351</f>
        <v>0</v>
      </c>
    </row>
    <row r="352" spans="1:3" x14ac:dyDescent="0.15">
      <c r="A352">
        <f>'mastertable data'!U352</f>
        <v>0</v>
      </c>
      <c r="B352">
        <f>'mastertable data'!V352</f>
        <v>0</v>
      </c>
      <c r="C352">
        <f>'mastertable data'!W352</f>
        <v>0</v>
      </c>
    </row>
    <row r="353" spans="1:3" x14ac:dyDescent="0.15">
      <c r="A353" t="str">
        <f>'mastertable data'!U353</f>
        <v>Submissions per registrant</v>
      </c>
      <c r="B353">
        <f>'mastertable data'!V353</f>
        <v>0.79411764705882348</v>
      </c>
      <c r="C353">
        <f>'mastertable data'!W353</f>
        <v>0</v>
      </c>
    </row>
    <row r="354" spans="1:3" x14ac:dyDescent="0.15">
      <c r="A354" t="str">
        <f>'mastertable data'!U354</f>
        <v>% of registrants who submitted an abstract</v>
      </c>
      <c r="B354">
        <f>'mastertable data'!V354</f>
        <v>0</v>
      </c>
      <c r="C354">
        <f>'mastertable data'!W354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F357-B895-46BE-A390-DD65A6EB945B}">
  <dimension ref="A2:AC93"/>
  <sheetViews>
    <sheetView topLeftCell="W47" zoomScale="93" zoomScaleNormal="85" workbookViewId="0">
      <selection activeCell="S62" sqref="S62"/>
    </sheetView>
  </sheetViews>
  <sheetFormatPr baseColWidth="10" defaultColWidth="8.83203125" defaultRowHeight="13" x14ac:dyDescent="0.15"/>
  <cols>
    <col min="1" max="1" width="65.83203125" customWidth="1"/>
    <col min="2" max="3" width="12.1640625" bestFit="1" customWidth="1"/>
    <col min="5" max="5" width="36.83203125" bestFit="1" customWidth="1"/>
    <col min="15" max="15" width="20.33203125" customWidth="1"/>
    <col min="21" max="21" width="9.1640625" customWidth="1"/>
    <col min="22" max="22" width="10.1640625" customWidth="1"/>
    <col min="25" max="25" width="10.1640625" bestFit="1" customWidth="1"/>
  </cols>
  <sheetData>
    <row r="2" spans="5:23" x14ac:dyDescent="0.15">
      <c r="E2">
        <f>'mastertable data'!Y2</f>
        <v>2015</v>
      </c>
      <c r="F2">
        <f>'mastertable data'!Z2</f>
        <v>0</v>
      </c>
      <c r="G2">
        <f>'mastertable data'!AA2</f>
        <v>0</v>
      </c>
      <c r="H2">
        <f>'mastertable data'!AB2</f>
        <v>0</v>
      </c>
      <c r="I2">
        <f>'mastertable data'!AC2</f>
        <v>2016</v>
      </c>
      <c r="J2">
        <f>'mastertable data'!AD2</f>
        <v>0</v>
      </c>
      <c r="K2">
        <f>'mastertable data'!AE2</f>
        <v>0</v>
      </c>
      <c r="L2">
        <f>'mastertable data'!AF2</f>
        <v>0</v>
      </c>
      <c r="M2">
        <f>'mastertable data'!AG2</f>
        <v>2018</v>
      </c>
      <c r="N2">
        <f>'mastertable data'!AH2</f>
        <v>0</v>
      </c>
      <c r="O2">
        <f>'mastertable data'!AI2</f>
        <v>0</v>
      </c>
      <c r="P2">
        <f>'mastertable data'!AJ2</f>
        <v>0</v>
      </c>
      <c r="Q2">
        <f>'mastertable data'!AK2</f>
        <v>2019</v>
      </c>
      <c r="R2">
        <f>'mastertable data'!AL2</f>
        <v>0</v>
      </c>
      <c r="S2">
        <f>'mastertable data'!AM2</f>
        <v>0</v>
      </c>
      <c r="T2">
        <f>'mastertable data'!AN2</f>
        <v>0</v>
      </c>
      <c r="U2">
        <f>'mastertable data'!AO2</f>
        <v>2020</v>
      </c>
      <c r="V2">
        <f>'mastertable data'!AP2</f>
        <v>0</v>
      </c>
      <c r="W2">
        <f>'mastertable data'!AQ2</f>
        <v>0</v>
      </c>
    </row>
    <row r="3" spans="5:23" x14ac:dyDescent="0.15">
      <c r="E3" t="str">
        <f>'mastertable data'!Y3</f>
        <v>2015 All People</v>
      </c>
      <c r="F3">
        <f>'mastertable data'!Z3</f>
        <v>0</v>
      </c>
      <c r="G3">
        <f>'mastertable data'!AA3</f>
        <v>0</v>
      </c>
      <c r="H3">
        <f>'mastertable data'!AB3</f>
        <v>0</v>
      </c>
      <c r="I3" t="str">
        <f>'mastertable data'!AC3</f>
        <v>2016 All People</v>
      </c>
      <c r="J3">
        <f>'mastertable data'!AD3</f>
        <v>0</v>
      </c>
      <c r="K3">
        <f>'mastertable data'!AE3</f>
        <v>0</v>
      </c>
      <c r="L3">
        <f>'mastertable data'!AF3</f>
        <v>0</v>
      </c>
      <c r="M3" t="str">
        <f>'mastertable data'!AG3</f>
        <v>2018 All People</v>
      </c>
      <c r="N3">
        <f>'mastertable data'!AH3</f>
        <v>0</v>
      </c>
      <c r="O3">
        <f>'mastertable data'!AI3</f>
        <v>0</v>
      </c>
      <c r="P3">
        <f>'mastertable data'!AJ3</f>
        <v>0</v>
      </c>
      <c r="Q3" t="str">
        <f>'mastertable data'!AK3</f>
        <v>2019 All People</v>
      </c>
      <c r="R3">
        <f>'mastertable data'!AL3</f>
        <v>0</v>
      </c>
      <c r="S3">
        <f>'mastertable data'!AM3</f>
        <v>0</v>
      </c>
      <c r="T3">
        <f>'mastertable data'!AN3</f>
        <v>0</v>
      </c>
      <c r="U3" t="str">
        <f>'mastertable data'!AO3</f>
        <v>2020 People Who Attended Conference</v>
      </c>
      <c r="V3">
        <f>'mastertable data'!AP3</f>
        <v>0</v>
      </c>
      <c r="W3">
        <f>'mastertable data'!AQ3</f>
        <v>0</v>
      </c>
    </row>
    <row r="4" spans="5:23" x14ac:dyDescent="0.15">
      <c r="E4">
        <f>'mastertable data'!Y4</f>
        <v>0</v>
      </c>
      <c r="F4" t="str">
        <f>'mastertable data'!Z4</f>
        <v>Number</v>
      </c>
      <c r="G4" t="str">
        <f>'mastertable data'!AA4</f>
        <v>Percent</v>
      </c>
      <c r="H4">
        <f>'mastertable data'!AB4</f>
        <v>0</v>
      </c>
      <c r="I4">
        <f>'mastertable data'!AC4</f>
        <v>0</v>
      </c>
      <c r="J4" t="str">
        <f>'mastertable data'!AD4</f>
        <v>Number</v>
      </c>
      <c r="K4" t="str">
        <f>'mastertable data'!AE4</f>
        <v>Percent</v>
      </c>
      <c r="L4">
        <f>'mastertable data'!AF4</f>
        <v>0</v>
      </c>
      <c r="M4">
        <f>'mastertable data'!AG4</f>
        <v>0</v>
      </c>
      <c r="N4" t="str">
        <f>'mastertable data'!AH4</f>
        <v>Number</v>
      </c>
      <c r="O4" t="str">
        <f>'mastertable data'!AI4</f>
        <v>Percent</v>
      </c>
      <c r="P4">
        <f>'mastertable data'!AJ4</f>
        <v>0</v>
      </c>
      <c r="Q4">
        <f>'mastertable data'!AK4</f>
        <v>0</v>
      </c>
      <c r="R4" t="str">
        <f>'mastertable data'!AL4</f>
        <v>Number</v>
      </c>
      <c r="S4" t="str">
        <f>'mastertable data'!AM4</f>
        <v>Percent</v>
      </c>
      <c r="T4">
        <f>'mastertable data'!AN4</f>
        <v>0</v>
      </c>
      <c r="U4">
        <f>'mastertable data'!AO4</f>
        <v>0</v>
      </c>
      <c r="V4" t="str">
        <f>'mastertable data'!AP4</f>
        <v>Number</v>
      </c>
      <c r="W4" t="str">
        <f>'mastertable data'!AQ4</f>
        <v>Percent</v>
      </c>
    </row>
    <row r="5" spans="5:23" x14ac:dyDescent="0.15">
      <c r="E5" t="str">
        <f>'mastertable data'!Y5</f>
        <v>Male</v>
      </c>
      <c r="F5">
        <f>'mastertable data'!Z5</f>
        <v>302</v>
      </c>
      <c r="G5">
        <f>'mastertable data'!AA5</f>
        <v>0.66228070175438591</v>
      </c>
      <c r="H5">
        <f>'mastertable data'!AB5</f>
        <v>0</v>
      </c>
      <c r="I5" t="str">
        <f>'mastertable data'!AC5</f>
        <v>Male</v>
      </c>
      <c r="J5">
        <f>'mastertable data'!AD5</f>
        <v>251</v>
      </c>
      <c r="K5">
        <f>'mastertable data'!AE5</f>
        <v>0.6933701657458563</v>
      </c>
      <c r="L5">
        <f>'mastertable data'!AF5</f>
        <v>0</v>
      </c>
      <c r="M5" t="str">
        <f>'mastertable data'!AG5</f>
        <v>Male</v>
      </c>
      <c r="N5">
        <f>'mastertable data'!AH5</f>
        <v>310</v>
      </c>
      <c r="O5">
        <f>'mastertable data'!AI5</f>
        <v>0.72429906542056077</v>
      </c>
      <c r="P5">
        <f>'mastertable data'!AJ5</f>
        <v>0</v>
      </c>
      <c r="Q5" t="str">
        <f>'mastertable data'!AK5</f>
        <v>Male</v>
      </c>
      <c r="R5">
        <f>'mastertable data'!AL5</f>
        <v>391</v>
      </c>
      <c r="S5">
        <f>'mastertable data'!AM5</f>
        <v>0.70705244122965638</v>
      </c>
      <c r="T5">
        <f>'mastertable data'!AN5</f>
        <v>0</v>
      </c>
      <c r="U5" t="str">
        <f>'mastertable data'!AO5</f>
        <v>Male</v>
      </c>
      <c r="V5">
        <f>'mastertable data'!AP5</f>
        <v>423</v>
      </c>
      <c r="W5">
        <f>'mastertable data'!AQ5</f>
        <v>0.66614173228346452</v>
      </c>
    </row>
    <row r="6" spans="5:23" x14ac:dyDescent="0.15">
      <c r="E6" t="str">
        <f>'mastertable data'!Y6</f>
        <v>Female</v>
      </c>
      <c r="F6">
        <f>'mastertable data'!Z6</f>
        <v>118</v>
      </c>
      <c r="G6">
        <f>'mastertable data'!AA6</f>
        <v>0.25877192982456143</v>
      </c>
      <c r="H6">
        <f>'mastertable data'!AB6</f>
        <v>0</v>
      </c>
      <c r="I6" t="str">
        <f>'mastertable data'!AC6</f>
        <v>Female</v>
      </c>
      <c r="J6">
        <f>'mastertable data'!AD6</f>
        <v>87</v>
      </c>
      <c r="K6">
        <f>'mastertable data'!AE6</f>
        <v>0.24033149171270718</v>
      </c>
      <c r="L6">
        <f>'mastertable data'!AF6</f>
        <v>0</v>
      </c>
      <c r="M6" t="str">
        <f>'mastertable data'!AG6</f>
        <v>Female</v>
      </c>
      <c r="N6">
        <f>'mastertable data'!AH6</f>
        <v>107</v>
      </c>
      <c r="O6">
        <f>'mastertable data'!AI6</f>
        <v>0.25</v>
      </c>
      <c r="P6">
        <f>'mastertable data'!AJ6</f>
        <v>0</v>
      </c>
      <c r="Q6" t="str">
        <f>'mastertable data'!AK6</f>
        <v>Female</v>
      </c>
      <c r="R6">
        <f>'mastertable data'!AL6</f>
        <v>152</v>
      </c>
      <c r="S6">
        <f>'mastertable data'!AM6</f>
        <v>0.27486437613019893</v>
      </c>
      <c r="T6">
        <f>'mastertable data'!AN6</f>
        <v>0</v>
      </c>
      <c r="U6" t="str">
        <f>'mastertable data'!AO6</f>
        <v>Female</v>
      </c>
      <c r="V6">
        <f>'mastertable data'!AP6</f>
        <v>193</v>
      </c>
      <c r="W6">
        <f>'mastertable data'!AQ6</f>
        <v>0.30393700787401573</v>
      </c>
    </row>
    <row r="7" spans="5:23" x14ac:dyDescent="0.15">
      <c r="E7" t="str">
        <f>'mastertable data'!Y7</f>
        <v>Unknown</v>
      </c>
      <c r="F7">
        <f>'mastertable data'!Z7</f>
        <v>36</v>
      </c>
      <c r="G7">
        <f>'mastertable data'!AA7</f>
        <v>7.8947368421052627E-2</v>
      </c>
      <c r="H7">
        <f>'mastertable data'!AB7</f>
        <v>0</v>
      </c>
      <c r="I7" t="str">
        <f>'mastertable data'!AC7</f>
        <v>Unknown</v>
      </c>
      <c r="J7">
        <f>'mastertable data'!AD7</f>
        <v>24</v>
      </c>
      <c r="K7">
        <f>'mastertable data'!AE7</f>
        <v>6.6298342541436461E-2</v>
      </c>
      <c r="L7">
        <f>'mastertable data'!AF7</f>
        <v>0</v>
      </c>
      <c r="M7" t="str">
        <f>'mastertable data'!AG7</f>
        <v>Unknown</v>
      </c>
      <c r="N7">
        <f>'mastertable data'!AH7</f>
        <v>11</v>
      </c>
      <c r="O7">
        <f>'mastertable data'!AI7</f>
        <v>2.5700934579439252E-2</v>
      </c>
      <c r="P7">
        <f>'mastertable data'!AJ7</f>
        <v>0</v>
      </c>
      <c r="Q7" t="str">
        <f>'mastertable data'!AK7</f>
        <v>Unknown</v>
      </c>
      <c r="R7">
        <f>'mastertable data'!AL7</f>
        <v>10</v>
      </c>
      <c r="S7">
        <f>'mastertable data'!AM7</f>
        <v>1.8083182640144666E-2</v>
      </c>
      <c r="T7">
        <f>'mastertable data'!AN7</f>
        <v>0</v>
      </c>
      <c r="U7" t="str">
        <f>'mastertable data'!AO7</f>
        <v>Unknown</v>
      </c>
      <c r="V7">
        <f>'mastertable data'!AP7</f>
        <v>19</v>
      </c>
      <c r="W7">
        <f>'mastertable data'!AQ7</f>
        <v>2.9921259842519685E-2</v>
      </c>
    </row>
    <row r="8" spans="5:23" x14ac:dyDescent="0.15">
      <c r="E8" t="str">
        <f>'mastertable data'!Y8</f>
        <v>Total</v>
      </c>
      <c r="F8">
        <f>'mastertable data'!Z8</f>
        <v>456</v>
      </c>
      <c r="G8">
        <f>'mastertable data'!AA8</f>
        <v>1</v>
      </c>
      <c r="H8">
        <f>'mastertable data'!AB8</f>
        <v>0</v>
      </c>
      <c r="I8" t="str">
        <f>'mastertable data'!AC8</f>
        <v>Total</v>
      </c>
      <c r="J8">
        <f>'mastertable data'!AD8</f>
        <v>362</v>
      </c>
      <c r="K8">
        <f>'mastertable data'!AE8</f>
        <v>1</v>
      </c>
      <c r="L8">
        <f>'mastertable data'!AF8</f>
        <v>0</v>
      </c>
      <c r="M8" t="str">
        <f>'mastertable data'!AG8</f>
        <v>Total</v>
      </c>
      <c r="N8">
        <f>'mastertable data'!AH8</f>
        <v>428</v>
      </c>
      <c r="O8">
        <f>'mastertable data'!AI8</f>
        <v>1</v>
      </c>
      <c r="P8">
        <f>'mastertable data'!AJ8</f>
        <v>0</v>
      </c>
      <c r="Q8" t="str">
        <f>'mastertable data'!AK8</f>
        <v>Total</v>
      </c>
      <c r="R8">
        <f>'mastertable data'!AL8</f>
        <v>553</v>
      </c>
      <c r="S8">
        <f>'mastertable data'!AM8</f>
        <v>1</v>
      </c>
      <c r="T8">
        <f>'mastertable data'!AN8</f>
        <v>0</v>
      </c>
      <c r="U8" t="str">
        <f>'mastertable data'!AO8</f>
        <v>Total</v>
      </c>
      <c r="V8">
        <f>'mastertable data'!AP8</f>
        <v>635</v>
      </c>
      <c r="W8">
        <f>'mastertable data'!AQ8</f>
        <v>0.99999999999999989</v>
      </c>
    </row>
    <row r="9" spans="5:23" x14ac:dyDescent="0.15">
      <c r="E9">
        <f>'mastertable data'!Y9</f>
        <v>0</v>
      </c>
      <c r="F9">
        <f>'mastertable data'!Z9</f>
        <v>0</v>
      </c>
      <c r="G9">
        <f>'mastertable data'!AA9</f>
        <v>0</v>
      </c>
      <c r="H9">
        <f>'mastertable data'!AB9</f>
        <v>0</v>
      </c>
      <c r="I9">
        <f>'mastertable data'!AC9</f>
        <v>0</v>
      </c>
      <c r="J9">
        <f>'mastertable data'!AD9</f>
        <v>0</v>
      </c>
      <c r="K9">
        <f>'mastertable data'!AE9</f>
        <v>0</v>
      </c>
      <c r="L9">
        <f>'mastertable data'!AF9</f>
        <v>0</v>
      </c>
      <c r="M9">
        <f>'mastertable data'!AG9</f>
        <v>0</v>
      </c>
      <c r="N9">
        <f>'mastertable data'!AH9</f>
        <v>0</v>
      </c>
      <c r="O9">
        <f>'mastertable data'!AI9</f>
        <v>0</v>
      </c>
      <c r="P9">
        <f>'mastertable data'!AJ9</f>
        <v>0</v>
      </c>
      <c r="Q9">
        <f>'mastertable data'!AK9</f>
        <v>0</v>
      </c>
      <c r="R9">
        <f>'mastertable data'!AL9</f>
        <v>0</v>
      </c>
      <c r="S9">
        <f>'mastertable data'!AM9</f>
        <v>0</v>
      </c>
      <c r="T9">
        <f>'mastertable data'!AN9</f>
        <v>0</v>
      </c>
      <c r="U9">
        <f>'mastertable data'!AO9</f>
        <v>0</v>
      </c>
      <c r="V9">
        <f>'mastertable data'!AP9</f>
        <v>0</v>
      </c>
      <c r="W9">
        <f>'mastertable data'!AQ9</f>
        <v>0</v>
      </c>
    </row>
    <row r="10" spans="5:23" x14ac:dyDescent="0.15">
      <c r="E10">
        <f>'mastertable data'!Y10</f>
        <v>0</v>
      </c>
      <c r="F10" t="str">
        <f>'mastertable data'!Z10</f>
        <v>Number</v>
      </c>
      <c r="G10" t="str">
        <f>'mastertable data'!AA10</f>
        <v>Percent</v>
      </c>
      <c r="H10">
        <f>'mastertable data'!AB10</f>
        <v>0</v>
      </c>
      <c r="I10">
        <f>'mastertable data'!AC10</f>
        <v>0</v>
      </c>
      <c r="J10" t="str">
        <f>'mastertable data'!AD10</f>
        <v>Number</v>
      </c>
      <c r="K10" t="str">
        <f>'mastertable data'!AE10</f>
        <v>Percent</v>
      </c>
      <c r="L10">
        <f>'mastertable data'!AF10</f>
        <v>0</v>
      </c>
      <c r="M10">
        <f>'mastertable data'!AG10</f>
        <v>0</v>
      </c>
      <c r="N10" t="str">
        <f>'mastertable data'!AH10</f>
        <v>Number</v>
      </c>
      <c r="O10" t="str">
        <f>'mastertable data'!AI10</f>
        <v>Percent</v>
      </c>
      <c r="P10">
        <f>'mastertable data'!AJ10</f>
        <v>0</v>
      </c>
      <c r="Q10">
        <f>'mastertable data'!AK10</f>
        <v>0</v>
      </c>
      <c r="R10" t="str">
        <f>'mastertable data'!AL10</f>
        <v>Number</v>
      </c>
      <c r="S10" t="str">
        <f>'mastertable data'!AM10</f>
        <v>Percent</v>
      </c>
      <c r="T10">
        <f>'mastertable data'!AN10</f>
        <v>0</v>
      </c>
      <c r="U10">
        <f>'mastertable data'!AO10</f>
        <v>0</v>
      </c>
      <c r="V10" t="str">
        <f>'mastertable data'!AP10</f>
        <v>Number</v>
      </c>
      <c r="W10" t="str">
        <f>'mastertable data'!AQ10</f>
        <v>Percent</v>
      </c>
    </row>
    <row r="11" spans="5:23" x14ac:dyDescent="0.15">
      <c r="E11" t="str">
        <f>'mastertable data'!Y11</f>
        <v>Undergraduate Student</v>
      </c>
      <c r="F11">
        <f>'mastertable data'!Z11</f>
        <v>2</v>
      </c>
      <c r="G11">
        <f>'mastertable data'!AA11</f>
        <v>4.3859649122807015E-3</v>
      </c>
      <c r="H11">
        <f>'mastertable data'!AB11</f>
        <v>0</v>
      </c>
      <c r="I11" t="str">
        <f>'mastertable data'!AC11</f>
        <v>Undergraduate Student</v>
      </c>
      <c r="J11">
        <f>'mastertable data'!AD11</f>
        <v>2</v>
      </c>
      <c r="K11">
        <f>'mastertable data'!AE11</f>
        <v>5.5248618784530384E-3</v>
      </c>
      <c r="L11">
        <f>'mastertable data'!AF11</f>
        <v>0</v>
      </c>
      <c r="M11" t="str">
        <f>'mastertable data'!AG11</f>
        <v>Undergraduate Student</v>
      </c>
      <c r="N11">
        <f>'mastertable data'!AH11</f>
        <v>1</v>
      </c>
      <c r="O11">
        <f>'mastertable data'!AI11</f>
        <v>2.3364485981308409E-3</v>
      </c>
      <c r="P11">
        <f>'mastertable data'!AJ11</f>
        <v>0</v>
      </c>
      <c r="Q11" t="str">
        <f>'mastertable data'!AK11</f>
        <v>Undergraduate Student</v>
      </c>
      <c r="R11">
        <f>'mastertable data'!AL11</f>
        <v>13</v>
      </c>
      <c r="S11">
        <f>'mastertable data'!AM11</f>
        <v>2.3508137432188065E-2</v>
      </c>
      <c r="T11">
        <f>'mastertable data'!AN11</f>
        <v>0</v>
      </c>
      <c r="U11" t="str">
        <f>'mastertable data'!AO11</f>
        <v>Undergraduate Student</v>
      </c>
      <c r="V11">
        <f>'mastertable data'!AP11</f>
        <v>20</v>
      </c>
      <c r="W11">
        <f>'mastertable data'!AQ11</f>
        <v>3.1496062992125984E-2</v>
      </c>
    </row>
    <row r="12" spans="5:23" x14ac:dyDescent="0.15">
      <c r="E12" t="str">
        <f>'mastertable data'!Y12</f>
        <v>Graduate Student</v>
      </c>
      <c r="F12">
        <f>'mastertable data'!Z12</f>
        <v>131</v>
      </c>
      <c r="G12">
        <f>'mastertable data'!AA12</f>
        <v>0.28728070175438597</v>
      </c>
      <c r="H12">
        <f>'mastertable data'!AB12</f>
        <v>0</v>
      </c>
      <c r="I12" t="str">
        <f>'mastertable data'!AC12</f>
        <v>Graduate Student</v>
      </c>
      <c r="J12">
        <f>'mastertable data'!AD12</f>
        <v>101</v>
      </c>
      <c r="K12">
        <f>'mastertable data'!AE12</f>
        <v>0.27900552486187846</v>
      </c>
      <c r="L12">
        <f>'mastertable data'!AF12</f>
        <v>0</v>
      </c>
      <c r="M12" t="str">
        <f>'mastertable data'!AG12</f>
        <v>Graduate Student</v>
      </c>
      <c r="N12">
        <f>'mastertable data'!AH12</f>
        <v>132</v>
      </c>
      <c r="O12">
        <f>'mastertable data'!AI12</f>
        <v>0.30841121495327101</v>
      </c>
      <c r="P12">
        <f>'mastertable data'!AJ12</f>
        <v>0</v>
      </c>
      <c r="Q12" t="str">
        <f>'mastertable data'!AK12</f>
        <v>Graduate Student</v>
      </c>
      <c r="R12">
        <f>'mastertable data'!AL12</f>
        <v>161</v>
      </c>
      <c r="S12">
        <f>'mastertable data'!AM12</f>
        <v>0.29113924050632911</v>
      </c>
      <c r="T12">
        <f>'mastertable data'!AN12</f>
        <v>0</v>
      </c>
      <c r="U12" t="str">
        <f>'mastertable data'!AO12</f>
        <v>Graduate Student</v>
      </c>
      <c r="V12">
        <f>'mastertable data'!AP12</f>
        <v>262</v>
      </c>
      <c r="W12">
        <f>'mastertable data'!AQ12</f>
        <v>0.41259842519685042</v>
      </c>
    </row>
    <row r="13" spans="5:23" x14ac:dyDescent="0.15">
      <c r="E13" t="str">
        <f>'mastertable data'!Y13</f>
        <v>Professor</v>
      </c>
      <c r="F13">
        <f>'mastertable data'!Z13</f>
        <v>99</v>
      </c>
      <c r="G13">
        <f>'mastertable data'!AA13</f>
        <v>0.21710526315789475</v>
      </c>
      <c r="H13">
        <f>'mastertable data'!AB13</f>
        <v>0</v>
      </c>
      <c r="I13" t="str">
        <f>'mastertable data'!AC13</f>
        <v>Professor</v>
      </c>
      <c r="J13">
        <f>'mastertable data'!AD13</f>
        <v>82</v>
      </c>
      <c r="K13">
        <f>'mastertable data'!AE13</f>
        <v>0.22651933701657459</v>
      </c>
      <c r="L13">
        <f>'mastertable data'!AF13</f>
        <v>0</v>
      </c>
      <c r="M13" t="str">
        <f>'mastertable data'!AG13</f>
        <v>Professor</v>
      </c>
      <c r="N13">
        <f>'mastertable data'!AH13</f>
        <v>117</v>
      </c>
      <c r="O13">
        <f>'mastertable data'!AI13</f>
        <v>0.27336448598130841</v>
      </c>
      <c r="P13">
        <f>'mastertable data'!AJ13</f>
        <v>0</v>
      </c>
      <c r="Q13" t="str">
        <f>'mastertable data'!AK13</f>
        <v>Professor</v>
      </c>
      <c r="R13">
        <f>'mastertable data'!AL13</f>
        <v>125</v>
      </c>
      <c r="S13">
        <f>'mastertable data'!AM13</f>
        <v>0.22603978300180833</v>
      </c>
      <c r="T13">
        <f>'mastertable data'!AN13</f>
        <v>0</v>
      </c>
      <c r="U13" t="str">
        <f>'mastertable data'!AO13</f>
        <v>Professor</v>
      </c>
      <c r="V13">
        <f>'mastertable data'!AP13</f>
        <v>106</v>
      </c>
      <c r="W13">
        <f>'mastertable data'!AQ13</f>
        <v>0.16692913385826771</v>
      </c>
    </row>
    <row r="14" spans="5:23" x14ac:dyDescent="0.15">
      <c r="E14" t="str">
        <f>'mastertable data'!Y14</f>
        <v>Postdoctoral Researcher</v>
      </c>
      <c r="F14">
        <f>'mastertable data'!Z14</f>
        <v>20</v>
      </c>
      <c r="G14">
        <f>'mastertable data'!AA14</f>
        <v>4.3859649122807015E-2</v>
      </c>
      <c r="H14">
        <f>'mastertable data'!AB14</f>
        <v>0</v>
      </c>
      <c r="I14" t="str">
        <f>'mastertable data'!AC14</f>
        <v>Postdoctoral Researcher</v>
      </c>
      <c r="J14">
        <f>'mastertable data'!AD14</f>
        <v>11</v>
      </c>
      <c r="K14">
        <f>'mastertable data'!AE14</f>
        <v>3.0386740331491711E-2</v>
      </c>
      <c r="L14">
        <f>'mastertable data'!AF14</f>
        <v>0</v>
      </c>
      <c r="M14" t="str">
        <f>'mastertable data'!AG14</f>
        <v>Postdoctoral Researcher</v>
      </c>
      <c r="N14">
        <f>'mastertable data'!AH14</f>
        <v>21</v>
      </c>
      <c r="O14">
        <f>'mastertable data'!AI14</f>
        <v>4.9065420560747662E-2</v>
      </c>
      <c r="P14">
        <f>'mastertable data'!AJ14</f>
        <v>0</v>
      </c>
      <c r="Q14" t="str">
        <f>'mastertable data'!AK14</f>
        <v>Postdoctoral Researcher</v>
      </c>
      <c r="R14">
        <f>'mastertable data'!AL14</f>
        <v>44</v>
      </c>
      <c r="S14">
        <f>'mastertable data'!AM14</f>
        <v>7.956600361663653E-2</v>
      </c>
      <c r="T14">
        <f>'mastertable data'!AN14</f>
        <v>0</v>
      </c>
      <c r="U14" t="str">
        <f>'mastertable data'!AO14</f>
        <v>Postdoctoral Researcher</v>
      </c>
      <c r="V14">
        <f>'mastertable data'!AP14</f>
        <v>50</v>
      </c>
      <c r="W14">
        <f>'mastertable data'!AQ14</f>
        <v>7.874015748031496E-2</v>
      </c>
    </row>
    <row r="15" spans="5:23" x14ac:dyDescent="0.15">
      <c r="E15" t="str">
        <f>'mastertable data'!Y15</f>
        <v>Academia Scientist</v>
      </c>
      <c r="F15">
        <f>'mastertable data'!Z15</f>
        <v>15</v>
      </c>
      <c r="G15">
        <f>'mastertable data'!AA15</f>
        <v>3.2894736842105261E-2</v>
      </c>
      <c r="H15">
        <f>'mastertable data'!AB15</f>
        <v>0</v>
      </c>
      <c r="I15" t="str">
        <f>'mastertable data'!AC15</f>
        <v>Academia Scientist</v>
      </c>
      <c r="J15">
        <f>'mastertable data'!AD15</f>
        <v>21</v>
      </c>
      <c r="K15">
        <f>'mastertable data'!AE15</f>
        <v>5.8011049723756904E-2</v>
      </c>
      <c r="L15">
        <f>'mastertable data'!AF15</f>
        <v>0</v>
      </c>
      <c r="M15" t="str">
        <f>'mastertable data'!AG15</f>
        <v>Academia Scientist</v>
      </c>
      <c r="N15">
        <f>'mastertable data'!AH15</f>
        <v>27</v>
      </c>
      <c r="O15">
        <f>'mastertable data'!AI15</f>
        <v>6.3084112149532703E-2</v>
      </c>
      <c r="P15">
        <f>'mastertable data'!AJ15</f>
        <v>0</v>
      </c>
      <c r="Q15" t="str">
        <f>'mastertable data'!AK15</f>
        <v>Academia Scientist</v>
      </c>
      <c r="R15">
        <f>'mastertable data'!AL15</f>
        <v>26</v>
      </c>
      <c r="S15">
        <f>'mastertable data'!AM15</f>
        <v>4.701627486437613E-2</v>
      </c>
      <c r="T15">
        <f>'mastertable data'!AN15</f>
        <v>0</v>
      </c>
      <c r="U15" t="str">
        <f>'mastertable data'!AO15</f>
        <v>Academia Scientist</v>
      </c>
      <c r="V15">
        <f>'mastertable data'!AP15</f>
        <v>31</v>
      </c>
      <c r="W15">
        <f>'mastertable data'!AQ15</f>
        <v>4.8818897637795275E-2</v>
      </c>
    </row>
    <row r="16" spans="5:23" x14ac:dyDescent="0.15">
      <c r="E16" t="str">
        <f>'mastertable data'!Y16</f>
        <v>Industry</v>
      </c>
      <c r="F16">
        <f>'mastertable data'!Z16</f>
        <v>164</v>
      </c>
      <c r="G16">
        <f>'mastertable data'!AA16</f>
        <v>0.35964912280701755</v>
      </c>
      <c r="H16">
        <f>'mastertable data'!AB16</f>
        <v>0</v>
      </c>
      <c r="I16" t="str">
        <f>'mastertable data'!AC16</f>
        <v>Industry</v>
      </c>
      <c r="J16">
        <f>'mastertable data'!AD16</f>
        <v>119</v>
      </c>
      <c r="K16">
        <f>'mastertable data'!AE16</f>
        <v>0.32872928176795579</v>
      </c>
      <c r="L16">
        <f>'mastertable data'!AF16</f>
        <v>0</v>
      </c>
      <c r="M16" t="str">
        <f>'mastertable data'!AG16</f>
        <v>Industry</v>
      </c>
      <c r="N16">
        <f>'mastertable data'!AH16</f>
        <v>106</v>
      </c>
      <c r="O16">
        <f>'mastertable data'!AI16</f>
        <v>0.24766355140186916</v>
      </c>
      <c r="P16">
        <f>'mastertable data'!AJ16</f>
        <v>0</v>
      </c>
      <c r="Q16" t="str">
        <f>'mastertable data'!AK16</f>
        <v>Industry</v>
      </c>
      <c r="R16">
        <f>'mastertable data'!AL16</f>
        <v>151</v>
      </c>
      <c r="S16">
        <f>'mastertable data'!AM16</f>
        <v>0.27305605786618448</v>
      </c>
      <c r="T16">
        <f>'mastertable data'!AN16</f>
        <v>0</v>
      </c>
      <c r="U16" t="str">
        <f>'mastertable data'!AO16</f>
        <v>Industry</v>
      </c>
      <c r="V16">
        <f>'mastertable data'!AP16</f>
        <v>134</v>
      </c>
      <c r="W16">
        <f>'mastertable data'!AQ16</f>
        <v>0.21102362204724409</v>
      </c>
    </row>
    <row r="17" spans="5:23" x14ac:dyDescent="0.15">
      <c r="E17" t="str">
        <f>'mastertable data'!Y17</f>
        <v>Government Scientist</v>
      </c>
      <c r="F17">
        <f>'mastertable data'!Z17</f>
        <v>16</v>
      </c>
      <c r="G17">
        <f>'mastertable data'!AA17</f>
        <v>3.5087719298245612E-2</v>
      </c>
      <c r="H17">
        <f>'mastertable data'!AB17</f>
        <v>0</v>
      </c>
      <c r="I17" t="str">
        <f>'mastertable data'!AC17</f>
        <v>Government Scientist</v>
      </c>
      <c r="J17">
        <f>'mastertable data'!AD17</f>
        <v>13</v>
      </c>
      <c r="K17">
        <f>'mastertable data'!AE17</f>
        <v>3.591160220994475E-2</v>
      </c>
      <c r="L17">
        <f>'mastertable data'!AF17</f>
        <v>0</v>
      </c>
      <c r="M17" t="str">
        <f>'mastertable data'!AG17</f>
        <v>Government Scientist</v>
      </c>
      <c r="N17">
        <f>'mastertable data'!AH17</f>
        <v>12</v>
      </c>
      <c r="O17">
        <f>'mastertable data'!AI17</f>
        <v>2.8037383177570093E-2</v>
      </c>
      <c r="P17">
        <f>'mastertable data'!AJ17</f>
        <v>0</v>
      </c>
      <c r="Q17" t="str">
        <f>'mastertable data'!AK17</f>
        <v>Government Scientist</v>
      </c>
      <c r="R17">
        <f>'mastertable data'!AL17</f>
        <v>25</v>
      </c>
      <c r="S17">
        <f>'mastertable data'!AM17</f>
        <v>4.5207956600361664E-2</v>
      </c>
      <c r="T17">
        <f>'mastertable data'!AN17</f>
        <v>0</v>
      </c>
      <c r="U17" t="str">
        <f>'mastertable data'!AO17</f>
        <v>Government Scientist</v>
      </c>
      <c r="V17">
        <f>'mastertable data'!AP17</f>
        <v>21</v>
      </c>
      <c r="W17">
        <f>'mastertable data'!AQ17</f>
        <v>3.3070866141732283E-2</v>
      </c>
    </row>
    <row r="18" spans="5:23" x14ac:dyDescent="0.15">
      <c r="E18" t="str">
        <f>'mastertable data'!Y18</f>
        <v>Unknown/Other</v>
      </c>
      <c r="F18">
        <f>'mastertable data'!Z18</f>
        <v>9</v>
      </c>
      <c r="G18">
        <f>'mastertable data'!AA18</f>
        <v>1.9736842105263157E-2</v>
      </c>
      <c r="H18">
        <f>'mastertable data'!AB18</f>
        <v>0</v>
      </c>
      <c r="I18" t="str">
        <f>'mastertable data'!AC18</f>
        <v>Unknown/Other</v>
      </c>
      <c r="J18">
        <f>'mastertable data'!AD18</f>
        <v>13</v>
      </c>
      <c r="K18">
        <f>'mastertable data'!AE18</f>
        <v>3.591160220994475E-2</v>
      </c>
      <c r="L18">
        <f>'mastertable data'!AF18</f>
        <v>0</v>
      </c>
      <c r="M18" t="str">
        <f>'mastertable data'!AG18</f>
        <v>Unknown/Other</v>
      </c>
      <c r="N18">
        <f>'mastertable data'!AH18</f>
        <v>12</v>
      </c>
      <c r="O18">
        <f>'mastertable data'!AI18</f>
        <v>2.8037383177570093E-2</v>
      </c>
      <c r="P18">
        <f>'mastertable data'!AJ18</f>
        <v>0</v>
      </c>
      <c r="Q18" t="str">
        <f>'mastertable data'!AK18</f>
        <v>Unknown/Other</v>
      </c>
      <c r="R18">
        <f>'mastertable data'!AL18</f>
        <v>8</v>
      </c>
      <c r="S18">
        <f>'mastertable data'!AM18</f>
        <v>1.4466546112115732E-2</v>
      </c>
      <c r="T18">
        <f>'mastertable data'!AN18</f>
        <v>0</v>
      </c>
      <c r="U18" t="str">
        <f>'mastertable data'!AO18</f>
        <v>Unknown/Other</v>
      </c>
      <c r="V18">
        <f>'mastertable data'!AP18</f>
        <v>11</v>
      </c>
      <c r="W18">
        <f>'mastertable data'!AQ18</f>
        <v>1.7322834645669291E-2</v>
      </c>
    </row>
    <row r="19" spans="5:23" x14ac:dyDescent="0.15">
      <c r="E19" t="str">
        <f>'mastertable data'!Y19</f>
        <v>Total</v>
      </c>
      <c r="F19">
        <f>'mastertable data'!Z19</f>
        <v>456</v>
      </c>
      <c r="G19">
        <f>'mastertable data'!AA19</f>
        <v>1</v>
      </c>
      <c r="H19">
        <f>'mastertable data'!AB19</f>
        <v>0</v>
      </c>
      <c r="I19" t="str">
        <f>'mastertable data'!AC19</f>
        <v>Total</v>
      </c>
      <c r="J19">
        <f>'mastertable data'!AD19</f>
        <v>362</v>
      </c>
      <c r="K19">
        <f>'mastertable data'!AE19</f>
        <v>0.99999999999999989</v>
      </c>
      <c r="L19">
        <f>'mastertable data'!AF19</f>
        <v>0</v>
      </c>
      <c r="M19" t="str">
        <f>'mastertable data'!AG19</f>
        <v>Total</v>
      </c>
      <c r="N19">
        <f>'mastertable data'!AH19</f>
        <v>428</v>
      </c>
      <c r="O19">
        <f>'mastertable data'!AI19</f>
        <v>0.99999999999999989</v>
      </c>
      <c r="P19">
        <f>'mastertable data'!AJ19</f>
        <v>0</v>
      </c>
      <c r="Q19" t="str">
        <f>'mastertable data'!AK19</f>
        <v>Total</v>
      </c>
      <c r="R19">
        <f>'mastertable data'!AL19</f>
        <v>553</v>
      </c>
      <c r="S19">
        <f>'mastertable data'!AM19</f>
        <v>1</v>
      </c>
      <c r="T19">
        <f>'mastertable data'!AN19</f>
        <v>0</v>
      </c>
      <c r="U19" t="str">
        <f>'mastertable data'!AO19</f>
        <v>Total</v>
      </c>
      <c r="V19">
        <f>'mastertable data'!AP19</f>
        <v>635</v>
      </c>
      <c r="W19">
        <f>'mastertable data'!AQ19</f>
        <v>1</v>
      </c>
    </row>
    <row r="20" spans="5:23" x14ac:dyDescent="0.15">
      <c r="E20">
        <f>'mastertable data'!Y20</f>
        <v>0</v>
      </c>
      <c r="F20">
        <f>'mastertable data'!Z20</f>
        <v>0</v>
      </c>
      <c r="G20">
        <f>'mastertable data'!AA20</f>
        <v>0</v>
      </c>
      <c r="H20">
        <f>'mastertable data'!AB20</f>
        <v>0</v>
      </c>
      <c r="I20">
        <f>'mastertable data'!AC20</f>
        <v>0</v>
      </c>
      <c r="J20">
        <f>'mastertable data'!AD20</f>
        <v>0</v>
      </c>
      <c r="K20">
        <f>'mastertable data'!AE20</f>
        <v>0</v>
      </c>
      <c r="L20">
        <f>'mastertable data'!AF20</f>
        <v>0</v>
      </c>
      <c r="M20">
        <f>'mastertable data'!AG20</f>
        <v>0</v>
      </c>
      <c r="N20">
        <f>'mastertable data'!AH20</f>
        <v>0</v>
      </c>
      <c r="O20">
        <f>'mastertable data'!AI20</f>
        <v>0</v>
      </c>
      <c r="P20">
        <f>'mastertable data'!AJ20</f>
        <v>0</v>
      </c>
      <c r="Q20">
        <f>'mastertable data'!AK20</f>
        <v>0</v>
      </c>
      <c r="R20">
        <f>'mastertable data'!AL20</f>
        <v>0</v>
      </c>
      <c r="S20">
        <f>'mastertable data'!AM20</f>
        <v>0</v>
      </c>
      <c r="T20">
        <f>'mastertable data'!AN20</f>
        <v>0</v>
      </c>
      <c r="U20">
        <f>'mastertable data'!AO20</f>
        <v>0</v>
      </c>
      <c r="V20">
        <f>'mastertable data'!AP20</f>
        <v>0</v>
      </c>
      <c r="W20">
        <f>'mastertable data'!AQ20</f>
        <v>0</v>
      </c>
    </row>
    <row r="21" spans="5:23" x14ac:dyDescent="0.15">
      <c r="E21" t="str">
        <f>'mastertable data'!Y21</f>
        <v># of registrants per institution</v>
      </c>
      <c r="F21">
        <f>'mastertable data'!Z21</f>
        <v>5.7222222222222179</v>
      </c>
      <c r="G21">
        <f>'mastertable data'!AA21</f>
        <v>0</v>
      </c>
      <c r="H21">
        <f>'mastertable data'!AB21</f>
        <v>0</v>
      </c>
      <c r="I21" t="str">
        <f>'mastertable data'!AC21</f>
        <v># of registrants per institution</v>
      </c>
      <c r="J21">
        <f>'mastertable data'!AD21</f>
        <v>12.875000000000007</v>
      </c>
      <c r="K21">
        <f>'mastertable data'!AE21</f>
        <v>0</v>
      </c>
      <c r="L21">
        <f>'mastertable data'!AF21</f>
        <v>0</v>
      </c>
      <c r="M21" t="str">
        <f>'mastertable data'!AG21</f>
        <v># of registrants per institution</v>
      </c>
      <c r="N21" t="e">
        <f>'mastertable data'!AH21</f>
        <v>#REF!</v>
      </c>
      <c r="O21">
        <f>'mastertable data'!AI21</f>
        <v>0</v>
      </c>
      <c r="P21">
        <f>'mastertable data'!AJ21</f>
        <v>0</v>
      </c>
      <c r="Q21" t="str">
        <f>'mastertable data'!AK21</f>
        <v># of registrants per institution</v>
      </c>
      <c r="R21" t="e">
        <f>'mastertable data'!AL21</f>
        <v>#REF!</v>
      </c>
      <c r="S21">
        <f>'mastertable data'!AM21</f>
        <v>0</v>
      </c>
      <c r="T21">
        <f>'mastertable data'!AN21</f>
        <v>0</v>
      </c>
      <c r="U21" t="str">
        <f>'mastertable data'!AO21</f>
        <v># of registrants per institution</v>
      </c>
      <c r="V21">
        <f>'mastertable data'!AP21</f>
        <v>25.750000000000007</v>
      </c>
      <c r="W21">
        <f>'mastertable data'!AQ21</f>
        <v>0</v>
      </c>
    </row>
    <row r="22" spans="5:23" x14ac:dyDescent="0.15">
      <c r="E22">
        <f>'mastertable data'!Y22</f>
        <v>0</v>
      </c>
      <c r="F22">
        <f>'mastertable data'!Z22</f>
        <v>0</v>
      </c>
      <c r="G22">
        <f>'mastertable data'!AA22</f>
        <v>0</v>
      </c>
      <c r="H22">
        <f>'mastertable data'!AB22</f>
        <v>0</v>
      </c>
      <c r="I22">
        <f>'mastertable data'!AC22</f>
        <v>0</v>
      </c>
      <c r="J22">
        <f>'mastertable data'!AD22</f>
        <v>0</v>
      </c>
      <c r="K22">
        <f>'mastertable data'!AE22</f>
        <v>0</v>
      </c>
      <c r="L22">
        <f>'mastertable data'!AF22</f>
        <v>0</v>
      </c>
      <c r="M22">
        <f>'mastertable data'!AG22</f>
        <v>0</v>
      </c>
      <c r="N22">
        <f>'mastertable data'!AH22</f>
        <v>0</v>
      </c>
      <c r="O22">
        <f>'mastertable data'!AI22</f>
        <v>0</v>
      </c>
      <c r="P22">
        <f>'mastertable data'!AJ22</f>
        <v>0</v>
      </c>
      <c r="Q22">
        <f>'mastertable data'!AK22</f>
        <v>0</v>
      </c>
      <c r="R22">
        <f>'mastertable data'!AL22</f>
        <v>0</v>
      </c>
      <c r="S22">
        <f>'mastertable data'!AM22</f>
        <v>0</v>
      </c>
      <c r="T22">
        <f>'mastertable data'!AN22</f>
        <v>0</v>
      </c>
      <c r="U22">
        <f>'mastertable data'!AO22</f>
        <v>0</v>
      </c>
      <c r="V22">
        <f>'mastertable data'!AP22</f>
        <v>0</v>
      </c>
      <c r="W22">
        <f>'mastertable data'!AQ22</f>
        <v>0</v>
      </c>
    </row>
    <row r="23" spans="5:23" x14ac:dyDescent="0.15">
      <c r="E23">
        <f>'mastertable data'!Y23</f>
        <v>0</v>
      </c>
      <c r="F23">
        <f>'mastertable data'!Z23</f>
        <v>0</v>
      </c>
      <c r="G23">
        <f>'mastertable data'!AA23</f>
        <v>0</v>
      </c>
      <c r="H23">
        <f>'mastertable data'!AB23</f>
        <v>0</v>
      </c>
      <c r="I23">
        <f>'mastertable data'!AC23</f>
        <v>0</v>
      </c>
      <c r="J23">
        <f>'mastertable data'!AD23</f>
        <v>0</v>
      </c>
      <c r="K23">
        <f>'mastertable data'!AE23</f>
        <v>0</v>
      </c>
      <c r="L23">
        <f>'mastertable data'!AF23</f>
        <v>0</v>
      </c>
      <c r="M23">
        <f>'mastertable data'!AG23</f>
        <v>0</v>
      </c>
      <c r="N23">
        <f>'mastertable data'!AH23</f>
        <v>0</v>
      </c>
      <c r="O23">
        <f>'mastertable data'!AI23</f>
        <v>0</v>
      </c>
      <c r="P23">
        <f>'mastertable data'!AJ23</f>
        <v>0</v>
      </c>
      <c r="Q23">
        <f>'mastertable data'!AK23</f>
        <v>0</v>
      </c>
      <c r="R23">
        <f>'mastertable data'!AL23</f>
        <v>0</v>
      </c>
      <c r="S23">
        <f>'mastertable data'!AM23</f>
        <v>0</v>
      </c>
      <c r="T23">
        <f>'mastertable data'!AN23</f>
        <v>0</v>
      </c>
      <c r="U23">
        <f>'mastertable data'!AO23</f>
        <v>0</v>
      </c>
      <c r="V23">
        <f>'mastertable data'!AP23</f>
        <v>0</v>
      </c>
      <c r="W23">
        <f>'mastertable data'!AQ23</f>
        <v>0</v>
      </c>
    </row>
    <row r="24" spans="5:23" x14ac:dyDescent="0.15">
      <c r="E24">
        <f>'mastertable data'!Y24</f>
        <v>0</v>
      </c>
      <c r="F24">
        <f>'mastertable data'!Z24</f>
        <v>0</v>
      </c>
      <c r="G24">
        <f>'mastertable data'!AA24</f>
        <v>0</v>
      </c>
      <c r="H24">
        <f>'mastertable data'!AB24</f>
        <v>0</v>
      </c>
      <c r="I24">
        <f>'mastertable data'!AC24</f>
        <v>0</v>
      </c>
      <c r="J24">
        <f>'mastertable data'!AD24</f>
        <v>0</v>
      </c>
      <c r="K24">
        <f>'mastertable data'!AE24</f>
        <v>0</v>
      </c>
      <c r="L24">
        <f>'mastertable data'!AF24</f>
        <v>0</v>
      </c>
      <c r="M24">
        <f>'mastertable data'!AG24</f>
        <v>0</v>
      </c>
      <c r="N24">
        <f>'mastertable data'!AH24</f>
        <v>0</v>
      </c>
      <c r="O24">
        <f>'mastertable data'!AI24</f>
        <v>0</v>
      </c>
      <c r="P24">
        <f>'mastertable data'!AJ24</f>
        <v>0</v>
      </c>
      <c r="Q24">
        <f>'mastertable data'!AK24</f>
        <v>0</v>
      </c>
      <c r="R24">
        <f>'mastertable data'!AL24</f>
        <v>0</v>
      </c>
      <c r="S24">
        <f>'mastertable data'!AM24</f>
        <v>0</v>
      </c>
      <c r="T24">
        <f>'mastertable data'!AN24</f>
        <v>0</v>
      </c>
      <c r="U24">
        <f>'mastertable data'!AO24</f>
        <v>0</v>
      </c>
      <c r="V24">
        <f>'mastertable data'!AP24</f>
        <v>0</v>
      </c>
      <c r="W24">
        <f>'mastertable data'!AQ24</f>
        <v>0</v>
      </c>
    </row>
    <row r="25" spans="5:23" x14ac:dyDescent="0.15">
      <c r="E25">
        <f>'mastertable data'!Y25</f>
        <v>0</v>
      </c>
      <c r="F25" t="str">
        <f>'mastertable data'!Z25</f>
        <v>Number</v>
      </c>
      <c r="G25" t="str">
        <f>'mastertable data'!AA25</f>
        <v>Percent</v>
      </c>
      <c r="H25">
        <f>'mastertable data'!AB25</f>
        <v>0</v>
      </c>
      <c r="I25">
        <f>'mastertable data'!AC25</f>
        <v>0</v>
      </c>
      <c r="J25" t="str">
        <f>'mastertable data'!AD25</f>
        <v>Number</v>
      </c>
      <c r="K25" t="str">
        <f>'mastertable data'!AE25</f>
        <v>Percent</v>
      </c>
      <c r="L25">
        <f>'mastertable data'!AF25</f>
        <v>0</v>
      </c>
      <c r="M25">
        <f>'mastertable data'!AG25</f>
        <v>0</v>
      </c>
      <c r="N25" t="str">
        <f>'mastertable data'!AH25</f>
        <v>Number</v>
      </c>
      <c r="O25" t="str">
        <f>'mastertable data'!AI25</f>
        <v>Percent</v>
      </c>
      <c r="P25">
        <f>'mastertable data'!AJ25</f>
        <v>0</v>
      </c>
      <c r="Q25">
        <f>'mastertable data'!AK25</f>
        <v>0</v>
      </c>
      <c r="R25" t="str">
        <f>'mastertable data'!AL25</f>
        <v>Number</v>
      </c>
      <c r="S25" t="str">
        <f>'mastertable data'!AM25</f>
        <v>Percent</v>
      </c>
      <c r="T25">
        <f>'mastertable data'!AN25</f>
        <v>0</v>
      </c>
      <c r="U25">
        <f>'mastertable data'!AO25</f>
        <v>0</v>
      </c>
      <c r="V25" t="str">
        <f>'mastertable data'!AP25</f>
        <v>Number</v>
      </c>
      <c r="W25" t="str">
        <f>'mastertable data'!AQ25</f>
        <v>Percent</v>
      </c>
    </row>
    <row r="26" spans="5:23" x14ac:dyDescent="0.15">
      <c r="E26" t="str">
        <f>'mastertable data'!Y26</f>
        <v>USA</v>
      </c>
      <c r="F26">
        <f>'mastertable data'!Z26</f>
        <v>345</v>
      </c>
      <c r="G26">
        <f>'mastertable data'!AA26</f>
        <v>0.75657894736842102</v>
      </c>
      <c r="H26">
        <f>'mastertable data'!AB26</f>
        <v>0</v>
      </c>
      <c r="I26" t="str">
        <f>'mastertable data'!AC26</f>
        <v>USA</v>
      </c>
      <c r="J26">
        <f>'mastertable data'!AD26</f>
        <v>257</v>
      </c>
      <c r="K26">
        <f>'mastertable data'!AE26</f>
        <v>0.70994475138121549</v>
      </c>
      <c r="L26">
        <f>'mastertable data'!AF26</f>
        <v>0</v>
      </c>
      <c r="M26" t="str">
        <f>'mastertable data'!AG26</f>
        <v>USA</v>
      </c>
      <c r="N26">
        <f>'mastertable data'!AH26</f>
        <v>310</v>
      </c>
      <c r="O26">
        <f>'mastertable data'!AI26</f>
        <v>0.72429906542056077</v>
      </c>
      <c r="P26">
        <f>'mastertable data'!AJ26</f>
        <v>0</v>
      </c>
      <c r="Q26" t="str">
        <f>'mastertable data'!AK26</f>
        <v>USA</v>
      </c>
      <c r="R26">
        <f>'mastertable data'!AL26</f>
        <v>394</v>
      </c>
      <c r="S26">
        <f>'mastertable data'!AM26</f>
        <v>0.71247739602169979</v>
      </c>
      <c r="T26">
        <f>'mastertable data'!AN26</f>
        <v>0</v>
      </c>
      <c r="U26" t="str">
        <f>'mastertable data'!AO26</f>
        <v>USA</v>
      </c>
      <c r="V26">
        <f>'mastertable data'!AP26</f>
        <v>500</v>
      </c>
      <c r="W26">
        <f>'mastertable data'!AQ26</f>
        <v>0.78740157480314965</v>
      </c>
    </row>
    <row r="27" spans="5:23" x14ac:dyDescent="0.15">
      <c r="E27" t="str">
        <f>'mastertable data'!Y27</f>
        <v>International</v>
      </c>
      <c r="F27">
        <f>'mastertable data'!Z27</f>
        <v>102</v>
      </c>
      <c r="G27">
        <f>'mastertable data'!AA27</f>
        <v>0.22368421052631579</v>
      </c>
      <c r="H27">
        <f>'mastertable data'!AB27</f>
        <v>0</v>
      </c>
      <c r="I27" t="str">
        <f>'mastertable data'!AC27</f>
        <v>International</v>
      </c>
      <c r="J27">
        <f>'mastertable data'!AD27</f>
        <v>100</v>
      </c>
      <c r="K27">
        <f>'mastertable data'!AE27</f>
        <v>0.27624309392265195</v>
      </c>
      <c r="L27">
        <f>'mastertable data'!AF27</f>
        <v>0</v>
      </c>
      <c r="M27" t="str">
        <f>'mastertable data'!AG27</f>
        <v>International</v>
      </c>
      <c r="N27">
        <f>'mastertable data'!AH27</f>
        <v>105</v>
      </c>
      <c r="O27">
        <f>'mastertable data'!AI27</f>
        <v>0.24532710280373832</v>
      </c>
      <c r="P27">
        <f>'mastertable data'!AJ27</f>
        <v>0</v>
      </c>
      <c r="Q27" t="str">
        <f>'mastertable data'!AK27</f>
        <v>International</v>
      </c>
      <c r="R27">
        <f>'mastertable data'!AL27</f>
        <v>153</v>
      </c>
      <c r="S27">
        <f>'mastertable data'!AM27</f>
        <v>0.27667269439421338</v>
      </c>
      <c r="T27">
        <f>'mastertable data'!AN27</f>
        <v>0</v>
      </c>
      <c r="U27" t="str">
        <f>'mastertable data'!AO27</f>
        <v>International</v>
      </c>
      <c r="V27">
        <f>'mastertable data'!AP27</f>
        <v>135</v>
      </c>
      <c r="W27">
        <f>'mastertable data'!AQ27</f>
        <v>0.2125984251968504</v>
      </c>
    </row>
    <row r="28" spans="5:23" x14ac:dyDescent="0.15">
      <c r="E28" t="str">
        <f>'mastertable data'!Y28</f>
        <v>Unknown</v>
      </c>
      <c r="F28">
        <f>'mastertable data'!Z28</f>
        <v>9</v>
      </c>
      <c r="G28">
        <f>'mastertable data'!AA28</f>
        <v>1.9736842105263157E-2</v>
      </c>
      <c r="H28">
        <f>'mastertable data'!AB28</f>
        <v>0</v>
      </c>
      <c r="I28" t="str">
        <f>'mastertable data'!AC28</f>
        <v>Unknown</v>
      </c>
      <c r="J28">
        <f>'mastertable data'!AD28</f>
        <v>5</v>
      </c>
      <c r="K28">
        <f>'mastertable data'!AE28</f>
        <v>1.3812154696132596E-2</v>
      </c>
      <c r="L28">
        <f>'mastertable data'!AF28</f>
        <v>0</v>
      </c>
      <c r="M28" t="str">
        <f>'mastertable data'!AG28</f>
        <v>Unknown</v>
      </c>
      <c r="N28">
        <f>'mastertable data'!AH28</f>
        <v>13</v>
      </c>
      <c r="O28">
        <f>'mastertable data'!AI28</f>
        <v>3.0373831775700934E-2</v>
      </c>
      <c r="P28">
        <f>'mastertable data'!AJ28</f>
        <v>0</v>
      </c>
      <c r="Q28" t="str">
        <f>'mastertable data'!AK28</f>
        <v>Unknown</v>
      </c>
      <c r="R28">
        <f>'mastertable data'!AL28</f>
        <v>6</v>
      </c>
      <c r="S28">
        <f>'mastertable data'!AM28</f>
        <v>1.0849909584086799E-2</v>
      </c>
      <c r="T28">
        <f>'mastertable data'!AN28</f>
        <v>0</v>
      </c>
      <c r="U28" t="str">
        <f>'mastertable data'!AO28</f>
        <v>Unknown</v>
      </c>
      <c r="V28">
        <f>'mastertable data'!AP28</f>
        <v>0</v>
      </c>
      <c r="W28">
        <f>'mastertable data'!AQ28</f>
        <v>0</v>
      </c>
    </row>
    <row r="29" spans="5:23" x14ac:dyDescent="0.15">
      <c r="E29">
        <f>'mastertable data'!Y29</f>
        <v>0</v>
      </c>
      <c r="F29">
        <f>'mastertable data'!Z29</f>
        <v>0</v>
      </c>
      <c r="G29">
        <f>'mastertable data'!AA29</f>
        <v>1</v>
      </c>
      <c r="H29">
        <f>'mastertable data'!AB29</f>
        <v>0</v>
      </c>
      <c r="I29">
        <f>'mastertable data'!AC29</f>
        <v>0</v>
      </c>
      <c r="J29">
        <f>'mastertable data'!AD29</f>
        <v>0</v>
      </c>
      <c r="K29">
        <f>'mastertable data'!AE29</f>
        <v>1</v>
      </c>
      <c r="L29">
        <f>'mastertable data'!AF29</f>
        <v>0</v>
      </c>
      <c r="M29">
        <f>'mastertable data'!AG29</f>
        <v>0</v>
      </c>
      <c r="N29">
        <f>'mastertable data'!AH29</f>
        <v>0</v>
      </c>
      <c r="O29">
        <f>'mastertable data'!AI29</f>
        <v>1</v>
      </c>
      <c r="P29">
        <f>'mastertable data'!AJ29</f>
        <v>0</v>
      </c>
      <c r="Q29">
        <f>'mastertable data'!AK29</f>
        <v>0</v>
      </c>
      <c r="R29">
        <f>'mastertable data'!AL29</f>
        <v>0</v>
      </c>
      <c r="S29">
        <f>'mastertable data'!AM29</f>
        <v>1</v>
      </c>
      <c r="T29">
        <f>'mastertable data'!AN29</f>
        <v>0</v>
      </c>
      <c r="U29">
        <f>'mastertable data'!AO29</f>
        <v>0</v>
      </c>
      <c r="V29">
        <f>'mastertable data'!AP29</f>
        <v>0</v>
      </c>
      <c r="W29">
        <f>'mastertable data'!AQ29</f>
        <v>1</v>
      </c>
    </row>
    <row r="30" spans="5:23" x14ac:dyDescent="0.15">
      <c r="E30" t="str">
        <f>'mastertable data'!Y30</f>
        <v>Other Americas</v>
      </c>
      <c r="F30">
        <f>'mastertable data'!Z30</f>
        <v>10</v>
      </c>
      <c r="G30">
        <f>'mastertable data'!AA30</f>
        <v>2.1929824561403508E-2</v>
      </c>
      <c r="H30">
        <f>'mastertable data'!AB30</f>
        <v>0</v>
      </c>
      <c r="I30" t="str">
        <f>'mastertable data'!AC30</f>
        <v>Other Americas</v>
      </c>
      <c r="J30">
        <f>'mastertable data'!AD30</f>
        <v>9</v>
      </c>
      <c r="K30">
        <f>'mastertable data'!AE30</f>
        <v>2.4861878453038673E-2</v>
      </c>
      <c r="L30">
        <f>'mastertable data'!AF30</f>
        <v>0</v>
      </c>
      <c r="M30" t="str">
        <f>'mastertable data'!AG30</f>
        <v>Other Americas</v>
      </c>
      <c r="N30">
        <f>'mastertable data'!AH30</f>
        <v>16</v>
      </c>
      <c r="O30">
        <f>'mastertable data'!AI30</f>
        <v>3.7383177570093455E-2</v>
      </c>
      <c r="P30">
        <f>'mastertable data'!AJ30</f>
        <v>0</v>
      </c>
      <c r="Q30" t="str">
        <f>'mastertable data'!AK30</f>
        <v>Other Americas</v>
      </c>
      <c r="R30">
        <f>'mastertable data'!AL30</f>
        <v>45</v>
      </c>
      <c r="S30">
        <f>'mastertable data'!AM30</f>
        <v>8.1374321880650996E-2</v>
      </c>
      <c r="T30">
        <f>'mastertable data'!AN30</f>
        <v>0</v>
      </c>
      <c r="U30" t="str">
        <f>'mastertable data'!AO30</f>
        <v>Other Americas</v>
      </c>
      <c r="V30">
        <f>'mastertable data'!AP30</f>
        <v>24</v>
      </c>
      <c r="W30">
        <f>'mastertable data'!AQ30</f>
        <v>3.7795275590551181E-2</v>
      </c>
    </row>
    <row r="31" spans="5:23" x14ac:dyDescent="0.15">
      <c r="E31" t="str">
        <f>'mastertable data'!Y31</f>
        <v>Asia</v>
      </c>
      <c r="F31">
        <f>'mastertable data'!Z31</f>
        <v>38</v>
      </c>
      <c r="G31">
        <f>'mastertable data'!AA31</f>
        <v>8.3333333333333329E-2</v>
      </c>
      <c r="H31">
        <f>'mastertable data'!AB31</f>
        <v>0</v>
      </c>
      <c r="I31" t="str">
        <f>'mastertable data'!AC31</f>
        <v>Asia</v>
      </c>
      <c r="J31">
        <f>'mastertable data'!AD31</f>
        <v>49</v>
      </c>
      <c r="K31">
        <f>'mastertable data'!AE31</f>
        <v>0.13535911602209943</v>
      </c>
      <c r="L31">
        <f>'mastertable data'!AF31</f>
        <v>0</v>
      </c>
      <c r="M31" t="str">
        <f>'mastertable data'!AG31</f>
        <v>Asia</v>
      </c>
      <c r="N31">
        <f>'mastertable data'!AH31</f>
        <v>39</v>
      </c>
      <c r="O31">
        <f>'mastertable data'!AI31</f>
        <v>9.11214953271028E-2</v>
      </c>
      <c r="P31">
        <f>'mastertable data'!AJ31</f>
        <v>0</v>
      </c>
      <c r="Q31" t="str">
        <f>'mastertable data'!AK31</f>
        <v>Asia</v>
      </c>
      <c r="R31">
        <f>'mastertable data'!AL31</f>
        <v>44</v>
      </c>
      <c r="S31">
        <f>'mastertable data'!AM31</f>
        <v>7.956600361663653E-2</v>
      </c>
      <c r="T31">
        <f>'mastertable data'!AN31</f>
        <v>0</v>
      </c>
      <c r="U31" t="str">
        <f>'mastertable data'!AO31</f>
        <v>Asia</v>
      </c>
      <c r="V31">
        <f>'mastertable data'!AP31</f>
        <v>16</v>
      </c>
      <c r="W31">
        <f>'mastertable data'!AQ31</f>
        <v>2.5196850393700787E-2</v>
      </c>
    </row>
    <row r="32" spans="5:23" x14ac:dyDescent="0.15">
      <c r="E32" t="str">
        <f>'mastertable data'!Y32</f>
        <v>Europe</v>
      </c>
      <c r="F32">
        <f>'mastertable data'!Z32</f>
        <v>22</v>
      </c>
      <c r="G32">
        <f>'mastertable data'!AA32</f>
        <v>4.8245614035087717E-2</v>
      </c>
      <c r="H32">
        <f>'mastertable data'!AB32</f>
        <v>0</v>
      </c>
      <c r="I32" t="str">
        <f>'mastertable data'!AC32</f>
        <v>Europe</v>
      </c>
      <c r="J32">
        <f>'mastertable data'!AD32</f>
        <v>17</v>
      </c>
      <c r="K32">
        <f>'mastertable data'!AE32</f>
        <v>4.6961325966850827E-2</v>
      </c>
      <c r="L32">
        <f>'mastertable data'!AF32</f>
        <v>0</v>
      </c>
      <c r="M32" t="str">
        <f>'mastertable data'!AG32</f>
        <v>Europe</v>
      </c>
      <c r="N32">
        <f>'mastertable data'!AH32</f>
        <v>26</v>
      </c>
      <c r="O32">
        <f>'mastertable data'!AI32</f>
        <v>6.0747663551401869E-2</v>
      </c>
      <c r="P32">
        <f>'mastertable data'!AJ32</f>
        <v>0</v>
      </c>
      <c r="Q32" t="str">
        <f>'mastertable data'!AK32</f>
        <v>Europe</v>
      </c>
      <c r="R32">
        <f>'mastertable data'!AL32</f>
        <v>42</v>
      </c>
      <c r="S32">
        <f>'mastertable data'!AM32</f>
        <v>7.5949367088607597E-2</v>
      </c>
      <c r="T32">
        <f>'mastertable data'!AN32</f>
        <v>0</v>
      </c>
      <c r="U32" t="str">
        <f>'mastertable data'!AO32</f>
        <v>Europe</v>
      </c>
      <c r="V32">
        <f>'mastertable data'!AP32</f>
        <v>54</v>
      </c>
      <c r="W32">
        <f>'mastertable data'!AQ32</f>
        <v>8.5039370078740156E-2</v>
      </c>
    </row>
    <row r="33" spans="1:23" x14ac:dyDescent="0.15">
      <c r="E33" t="str">
        <f>'mastertable data'!Y33</f>
        <v>Africa</v>
      </c>
      <c r="F33">
        <f>'mastertable data'!Z33</f>
        <v>2</v>
      </c>
      <c r="G33">
        <f>'mastertable data'!AA33</f>
        <v>4.3859649122807015E-3</v>
      </c>
      <c r="H33">
        <f>'mastertable data'!AB33</f>
        <v>0</v>
      </c>
      <c r="I33" t="str">
        <f>'mastertable data'!AC33</f>
        <v>Africa</v>
      </c>
      <c r="J33">
        <f>'mastertable data'!AD33</f>
        <v>1</v>
      </c>
      <c r="K33">
        <f>'mastertable data'!AE33</f>
        <v>2.7624309392265192E-3</v>
      </c>
      <c r="L33">
        <f>'mastertable data'!AF33</f>
        <v>0</v>
      </c>
      <c r="M33" t="str">
        <f>'mastertable data'!AG33</f>
        <v>Africa</v>
      </c>
      <c r="N33">
        <f>'mastertable data'!AH33</f>
        <v>0</v>
      </c>
      <c r="O33">
        <f>'mastertable data'!AI33</f>
        <v>0</v>
      </c>
      <c r="P33">
        <f>'mastertable data'!AJ33</f>
        <v>0</v>
      </c>
      <c r="Q33" t="str">
        <f>'mastertable data'!AK33</f>
        <v>Africa</v>
      </c>
      <c r="R33">
        <f>'mastertable data'!AL33</f>
        <v>2</v>
      </c>
      <c r="S33">
        <f>'mastertable data'!AM33</f>
        <v>3.616636528028933E-3</v>
      </c>
      <c r="T33">
        <f>'mastertable data'!AN33</f>
        <v>0</v>
      </c>
      <c r="U33" t="str">
        <f>'mastertable data'!AO33</f>
        <v>Africa</v>
      </c>
      <c r="V33">
        <f>'mastertable data'!AP33</f>
        <v>0</v>
      </c>
      <c r="W33">
        <f>'mastertable data'!AQ33</f>
        <v>0</v>
      </c>
    </row>
    <row r="34" spans="1:23" x14ac:dyDescent="0.15">
      <c r="E34" t="str">
        <f>'mastertable data'!Y34</f>
        <v>Middle East</v>
      </c>
      <c r="F34">
        <f>'mastertable data'!Z34</f>
        <v>28</v>
      </c>
      <c r="G34">
        <f>'mastertable data'!AA34</f>
        <v>6.1403508771929821E-2</v>
      </c>
      <c r="H34">
        <f>'mastertable data'!AB34</f>
        <v>0</v>
      </c>
      <c r="I34" t="str">
        <f>'mastertable data'!AC34</f>
        <v>Middle East</v>
      </c>
      <c r="J34">
        <f>'mastertable data'!AD34</f>
        <v>20</v>
      </c>
      <c r="K34">
        <f>'mastertable data'!AE34</f>
        <v>5.5248618784530384E-2</v>
      </c>
      <c r="L34">
        <f>'mastertable data'!AF34</f>
        <v>0</v>
      </c>
      <c r="M34" t="str">
        <f>'mastertable data'!AG34</f>
        <v>Middle East</v>
      </c>
      <c r="N34">
        <f>'mastertable data'!AH34</f>
        <v>21</v>
      </c>
      <c r="O34">
        <f>'mastertable data'!AI34</f>
        <v>4.9065420560747662E-2</v>
      </c>
      <c r="P34">
        <f>'mastertable data'!AJ34</f>
        <v>0</v>
      </c>
      <c r="Q34" t="str">
        <f>'mastertable data'!AK34</f>
        <v>Middle East</v>
      </c>
      <c r="R34">
        <f>'mastertable data'!AL34</f>
        <v>15</v>
      </c>
      <c r="S34">
        <f>'mastertable data'!AM34</f>
        <v>2.7124773960216998E-2</v>
      </c>
      <c r="T34">
        <f>'mastertable data'!AN34</f>
        <v>0</v>
      </c>
      <c r="U34" t="str">
        <f>'mastertable data'!AO34</f>
        <v>Middle East</v>
      </c>
      <c r="V34">
        <f>'mastertable data'!AP34</f>
        <v>37</v>
      </c>
      <c r="W34">
        <f>'mastertable data'!AQ34</f>
        <v>5.826771653543307E-2</v>
      </c>
    </row>
    <row r="35" spans="1:23" x14ac:dyDescent="0.15">
      <c r="E35" t="str">
        <f>'mastertable data'!Y35</f>
        <v>Oceania</v>
      </c>
      <c r="F35">
        <f>'mastertable data'!Z35</f>
        <v>2</v>
      </c>
      <c r="G35">
        <f>'mastertable data'!AA35</f>
        <v>4.3859649122807015E-3</v>
      </c>
      <c r="H35">
        <f>'mastertable data'!AB35</f>
        <v>0</v>
      </c>
      <c r="I35" t="str">
        <f>'mastertable data'!AC35</f>
        <v>Oceania</v>
      </c>
      <c r="J35">
        <f>'mastertable data'!AD35</f>
        <v>4</v>
      </c>
      <c r="K35">
        <f>'mastertable data'!AE35</f>
        <v>1.1049723756906077E-2</v>
      </c>
      <c r="L35">
        <f>'mastertable data'!AF35</f>
        <v>0</v>
      </c>
      <c r="M35" t="str">
        <f>'mastertable data'!AG35</f>
        <v>Oceania</v>
      </c>
      <c r="N35">
        <f>'mastertable data'!AH35</f>
        <v>3</v>
      </c>
      <c r="O35">
        <f>'mastertable data'!AI35</f>
        <v>7.0093457943925233E-3</v>
      </c>
      <c r="P35">
        <f>'mastertable data'!AJ35</f>
        <v>0</v>
      </c>
      <c r="Q35" t="str">
        <f>'mastertable data'!AK35</f>
        <v>Oceania</v>
      </c>
      <c r="R35">
        <f>'mastertable data'!AL35</f>
        <v>5</v>
      </c>
      <c r="S35">
        <f>'mastertable data'!AM35</f>
        <v>9.0415913200723331E-3</v>
      </c>
      <c r="T35">
        <f>'mastertable data'!AN35</f>
        <v>0</v>
      </c>
      <c r="U35" t="str">
        <f>'mastertable data'!AO35</f>
        <v>Oceania</v>
      </c>
      <c r="V35">
        <f>'mastertable data'!AP35</f>
        <v>4</v>
      </c>
      <c r="W35">
        <f>'mastertable data'!AQ35</f>
        <v>6.2992125984251968E-3</v>
      </c>
    </row>
    <row r="36" spans="1:23" x14ac:dyDescent="0.15">
      <c r="E36" t="str">
        <f>'mastertable data'!Y36</f>
        <v>Total</v>
      </c>
      <c r="F36">
        <f>'mastertable data'!Z36</f>
        <v>456</v>
      </c>
      <c r="G36">
        <f>'mastertable data'!AA36</f>
        <v>1</v>
      </c>
      <c r="H36">
        <f>'mastertable data'!AB36</f>
        <v>0</v>
      </c>
      <c r="I36" t="str">
        <f>'mastertable data'!AC36</f>
        <v>Total</v>
      </c>
      <c r="J36">
        <f>'mastertable data'!AD36</f>
        <v>362</v>
      </c>
      <c r="K36">
        <f>'mastertable data'!AE36</f>
        <v>1</v>
      </c>
      <c r="L36">
        <f>'mastertable data'!AF36</f>
        <v>0</v>
      </c>
      <c r="M36" t="str">
        <f>'mastertable data'!AG36</f>
        <v>Total</v>
      </c>
      <c r="N36">
        <f>'mastertable data'!AH36</f>
        <v>428</v>
      </c>
      <c r="O36">
        <f>'mastertable data'!AI36</f>
        <v>1</v>
      </c>
      <c r="P36">
        <f>'mastertable data'!AJ36</f>
        <v>0</v>
      </c>
      <c r="Q36" t="str">
        <f>'mastertable data'!AK36</f>
        <v>Total</v>
      </c>
      <c r="R36">
        <f>'mastertable data'!AL36</f>
        <v>553</v>
      </c>
      <c r="S36">
        <f>'mastertable data'!AM36</f>
        <v>0.99999999999999989</v>
      </c>
      <c r="T36">
        <f>'mastertable data'!AN36</f>
        <v>0</v>
      </c>
      <c r="U36" t="str">
        <f>'mastertable data'!AO36</f>
        <v>Total</v>
      </c>
      <c r="V36">
        <f>'mastertable data'!AP36</f>
        <v>635</v>
      </c>
      <c r="W36">
        <f>'mastertable data'!AQ36</f>
        <v>1</v>
      </c>
    </row>
    <row r="37" spans="1:23" x14ac:dyDescent="0.15">
      <c r="E37">
        <f>'mastertable data'!Y37</f>
        <v>0</v>
      </c>
      <c r="F37">
        <f>'mastertable data'!Z37</f>
        <v>0</v>
      </c>
      <c r="G37">
        <f>'mastertable data'!AA37</f>
        <v>0</v>
      </c>
      <c r="H37">
        <f>'mastertable data'!AB37</f>
        <v>0</v>
      </c>
      <c r="I37">
        <f>'mastertable data'!AC37</f>
        <v>0</v>
      </c>
      <c r="J37">
        <f>'mastertable data'!AD37</f>
        <v>0</v>
      </c>
      <c r="K37">
        <f>'mastertable data'!AE37</f>
        <v>0</v>
      </c>
      <c r="L37">
        <f>'mastertable data'!AF37</f>
        <v>0</v>
      </c>
      <c r="M37">
        <f>'mastertable data'!AG37</f>
        <v>0</v>
      </c>
      <c r="N37">
        <f>'mastertable data'!AH37</f>
        <v>0</v>
      </c>
      <c r="O37">
        <f>'mastertable data'!AI37</f>
        <v>0</v>
      </c>
      <c r="P37">
        <f>'mastertable data'!AJ37</f>
        <v>0</v>
      </c>
      <c r="Q37">
        <f>'mastertable data'!AK37</f>
        <v>0</v>
      </c>
      <c r="R37">
        <f>'mastertable data'!AL37</f>
        <v>0</v>
      </c>
      <c r="S37">
        <f>'mastertable data'!AM37</f>
        <v>0</v>
      </c>
      <c r="T37">
        <f>'mastertable data'!AN37</f>
        <v>0</v>
      </c>
      <c r="U37">
        <f>'mastertable data'!AO37</f>
        <v>0</v>
      </c>
      <c r="V37">
        <f>'mastertable data'!AP37</f>
        <v>0</v>
      </c>
      <c r="W37">
        <f>'mastertable data'!AQ37</f>
        <v>0</v>
      </c>
    </row>
    <row r="38" spans="1:23" x14ac:dyDescent="0.15">
      <c r="E38">
        <f>'mastertable data'!Y38</f>
        <v>0</v>
      </c>
      <c r="F38">
        <f>'mastertable data'!Z38</f>
        <v>0</v>
      </c>
      <c r="G38">
        <f>'mastertable data'!AA38</f>
        <v>0</v>
      </c>
      <c r="H38">
        <f>'mastertable data'!AB38</f>
        <v>0</v>
      </c>
      <c r="I38">
        <f>'mastertable data'!AC38</f>
        <v>0</v>
      </c>
      <c r="J38">
        <f>'mastertable data'!AD38</f>
        <v>0</v>
      </c>
      <c r="K38">
        <f>'mastertable data'!AE38</f>
        <v>0</v>
      </c>
      <c r="L38">
        <f>'mastertable data'!AF38</f>
        <v>0</v>
      </c>
      <c r="M38">
        <f>'mastertable data'!AG38</f>
        <v>0</v>
      </c>
      <c r="N38">
        <f>'mastertable data'!AH38</f>
        <v>0</v>
      </c>
      <c r="O38">
        <f>'mastertable data'!AI38</f>
        <v>0</v>
      </c>
      <c r="P38">
        <f>'mastertable data'!AJ38</f>
        <v>0</v>
      </c>
      <c r="Q38">
        <f>'mastertable data'!AK38</f>
        <v>0</v>
      </c>
      <c r="R38">
        <f>'mastertable data'!AL38</f>
        <v>0</v>
      </c>
      <c r="S38">
        <f>'mastertable data'!AM38</f>
        <v>0</v>
      </c>
      <c r="T38">
        <f>'mastertable data'!AN38</f>
        <v>0</v>
      </c>
      <c r="U38">
        <f>'mastertable data'!AO38</f>
        <v>0</v>
      </c>
      <c r="V38">
        <f>'mastertable data'!AP38</f>
        <v>0</v>
      </c>
      <c r="W38">
        <f>'mastertable data'!AQ38</f>
        <v>0</v>
      </c>
    </row>
    <row r="39" spans="1:23" x14ac:dyDescent="0.15">
      <c r="E39" t="str">
        <f>'mastertable data'!Y39</f>
        <v>US Institutions</v>
      </c>
      <c r="F39" t="str">
        <f>'mastertable data'!Z39</f>
        <v>Number</v>
      </c>
      <c r="G39">
        <f>'mastertable data'!AA39</f>
        <v>0</v>
      </c>
      <c r="H39">
        <f>'mastertable data'!AB39</f>
        <v>0</v>
      </c>
      <c r="I39" t="str">
        <f>'mastertable data'!AC39</f>
        <v>US Institutions</v>
      </c>
      <c r="J39" t="str">
        <f>'mastertable data'!AD39</f>
        <v>Number</v>
      </c>
      <c r="K39">
        <f>'mastertable data'!AE39</f>
        <v>0</v>
      </c>
      <c r="L39">
        <f>'mastertable data'!AF39</f>
        <v>0</v>
      </c>
      <c r="M39" t="str">
        <f>'mastertable data'!AG39</f>
        <v>US Institutions</v>
      </c>
      <c r="N39" t="str">
        <f>'mastertable data'!AH39</f>
        <v>Number</v>
      </c>
      <c r="O39">
        <f>'mastertable data'!AI39</f>
        <v>0</v>
      </c>
      <c r="P39">
        <f>'mastertable data'!AJ39</f>
        <v>0</v>
      </c>
      <c r="Q39" t="str">
        <f>'mastertable data'!AK39</f>
        <v>US Institutions</v>
      </c>
      <c r="R39" t="str">
        <f>'mastertable data'!AL39</f>
        <v>Number</v>
      </c>
      <c r="S39">
        <f>'mastertable data'!AM39</f>
        <v>0</v>
      </c>
      <c r="T39">
        <f>'mastertable data'!AN39</f>
        <v>0</v>
      </c>
      <c r="U39" t="str">
        <f>'mastertable data'!AO39</f>
        <v>US Institutions</v>
      </c>
      <c r="V39" t="str">
        <f>'mastertable data'!AP39</f>
        <v>Number</v>
      </c>
      <c r="W39">
        <f>'mastertable data'!AQ39</f>
        <v>0</v>
      </c>
    </row>
    <row r="40" spans="1:23" x14ac:dyDescent="0.15">
      <c r="E40" t="str">
        <f>'mastertable data'!Y40</f>
        <v>R1</v>
      </c>
      <c r="F40">
        <f>'mastertable data'!Z40</f>
        <v>135</v>
      </c>
      <c r="G40">
        <f>'mastertable data'!AA40</f>
        <v>0</v>
      </c>
      <c r="H40">
        <f>'mastertable data'!AB40</f>
        <v>0</v>
      </c>
      <c r="I40" t="str">
        <f>'mastertable data'!AC40</f>
        <v>R1</v>
      </c>
      <c r="J40">
        <f>'mastertable data'!AD40</f>
        <v>129</v>
      </c>
      <c r="K40">
        <f>'mastertable data'!AE40</f>
        <v>0</v>
      </c>
      <c r="L40">
        <f>'mastertable data'!AF40</f>
        <v>0</v>
      </c>
      <c r="M40" t="str">
        <f>'mastertable data'!AG40</f>
        <v>R1</v>
      </c>
      <c r="N40">
        <f>'mastertable data'!AH40</f>
        <v>178</v>
      </c>
      <c r="O40">
        <f>'mastertable data'!AI40</f>
        <v>0</v>
      </c>
      <c r="P40">
        <f>'mastertable data'!AJ40</f>
        <v>0</v>
      </c>
      <c r="Q40" t="str">
        <f>'mastertable data'!AK40</f>
        <v>R1</v>
      </c>
      <c r="R40">
        <f>'mastertable data'!AL40</f>
        <v>217</v>
      </c>
      <c r="S40">
        <f>'mastertable data'!AM40</f>
        <v>0</v>
      </c>
      <c r="T40">
        <f>'mastertable data'!AN40</f>
        <v>0</v>
      </c>
      <c r="U40" t="str">
        <f>'mastertable data'!AO40</f>
        <v>R1</v>
      </c>
      <c r="V40">
        <f>'mastertable data'!AP40</f>
        <v>314</v>
      </c>
      <c r="W40">
        <f>'mastertable data'!AQ40</f>
        <v>0</v>
      </c>
    </row>
    <row r="41" spans="1:23" x14ac:dyDescent="0.15">
      <c r="E41" t="str">
        <f>'mastertable data'!Y41</f>
        <v>R2</v>
      </c>
      <c r="F41">
        <f>'mastertable data'!Z41</f>
        <v>29</v>
      </c>
      <c r="G41">
        <f>'mastertable data'!AA41</f>
        <v>0</v>
      </c>
      <c r="H41">
        <f>'mastertable data'!AB41</f>
        <v>0</v>
      </c>
      <c r="I41" t="str">
        <f>'mastertable data'!AC41</f>
        <v>R2</v>
      </c>
      <c r="J41">
        <f>'mastertable data'!AD41</f>
        <v>18</v>
      </c>
      <c r="K41">
        <f>'mastertable data'!AE41</f>
        <v>0</v>
      </c>
      <c r="L41">
        <f>'mastertable data'!AF41</f>
        <v>0</v>
      </c>
      <c r="M41" t="str">
        <f>'mastertable data'!AG41</f>
        <v>R2</v>
      </c>
      <c r="N41">
        <f>'mastertable data'!AH41</f>
        <v>21</v>
      </c>
      <c r="O41">
        <f>'mastertable data'!AI41</f>
        <v>0</v>
      </c>
      <c r="P41">
        <f>'mastertable data'!AJ41</f>
        <v>0</v>
      </c>
      <c r="Q41" t="str">
        <f>'mastertable data'!AK41</f>
        <v>R2</v>
      </c>
      <c r="R41">
        <f>'mastertable data'!AL41</f>
        <v>23</v>
      </c>
      <c r="S41">
        <f>'mastertable data'!AM41</f>
        <v>0</v>
      </c>
      <c r="T41">
        <f>'mastertable data'!AN41</f>
        <v>0</v>
      </c>
      <c r="U41" t="str">
        <f>'mastertable data'!AO41</f>
        <v>R2</v>
      </c>
      <c r="V41">
        <f>'mastertable data'!AP41</f>
        <v>33</v>
      </c>
      <c r="W41">
        <f>'mastertable data'!AQ41</f>
        <v>0</v>
      </c>
    </row>
    <row r="42" spans="1:23" x14ac:dyDescent="0.15">
      <c r="E42" t="str">
        <f>'mastertable data'!Y42</f>
        <v>non R1, R2</v>
      </c>
      <c r="F42">
        <f>'mastertable data'!Z42</f>
        <v>4</v>
      </c>
      <c r="G42">
        <f>'mastertable data'!AA42</f>
        <v>0</v>
      </c>
      <c r="H42">
        <f>'mastertable data'!AB42</f>
        <v>0</v>
      </c>
      <c r="I42" t="str">
        <f>'mastertable data'!AC42</f>
        <v>non R1, R2</v>
      </c>
      <c r="J42">
        <f>'mastertable data'!AD42</f>
        <v>5</v>
      </c>
      <c r="K42">
        <f>'mastertable data'!AE42</f>
        <v>0</v>
      </c>
      <c r="L42">
        <f>'mastertable data'!AF42</f>
        <v>0</v>
      </c>
      <c r="M42" t="str">
        <f>'mastertable data'!AG42</f>
        <v>non R1, R2</v>
      </c>
      <c r="N42">
        <f>'mastertable data'!AH42</f>
        <v>1</v>
      </c>
      <c r="O42">
        <f>'mastertable data'!AI42</f>
        <v>0</v>
      </c>
      <c r="P42">
        <f>'mastertable data'!AJ42</f>
        <v>0</v>
      </c>
      <c r="Q42" t="str">
        <f>'mastertable data'!AK42</f>
        <v>non R1, R2</v>
      </c>
      <c r="R42">
        <f>'mastertable data'!AL42</f>
        <v>2</v>
      </c>
      <c r="S42">
        <f>'mastertable data'!AM42</f>
        <v>0</v>
      </c>
      <c r="T42">
        <f>'mastertable data'!AN42</f>
        <v>0</v>
      </c>
      <c r="U42" t="str">
        <f>'mastertable data'!AO42</f>
        <v>non R1, R2</v>
      </c>
      <c r="V42">
        <f>'mastertable data'!AP42</f>
        <v>7</v>
      </c>
      <c r="W42">
        <f>'mastertable data'!AQ42</f>
        <v>0</v>
      </c>
    </row>
    <row r="43" spans="1:23" x14ac:dyDescent="0.15">
      <c r="E43" t="str">
        <f>'mastertable data'!Y43</f>
        <v>PUI</v>
      </c>
      <c r="F43">
        <f>'mastertable data'!Z43</f>
        <v>4</v>
      </c>
      <c r="G43">
        <f>'mastertable data'!AA43</f>
        <v>0</v>
      </c>
      <c r="H43">
        <f>'mastertable data'!AB43</f>
        <v>0</v>
      </c>
      <c r="I43" t="str">
        <f>'mastertable data'!AC43</f>
        <v>PUI</v>
      </c>
      <c r="J43">
        <f>'mastertable data'!AD43</f>
        <v>5</v>
      </c>
      <c r="K43">
        <f>'mastertable data'!AE43</f>
        <v>0</v>
      </c>
      <c r="L43">
        <f>'mastertable data'!AF43</f>
        <v>0</v>
      </c>
      <c r="M43" t="str">
        <f>'mastertable data'!AG43</f>
        <v>PUI</v>
      </c>
      <c r="N43">
        <f>'mastertable data'!AH43</f>
        <v>2</v>
      </c>
      <c r="O43">
        <f>'mastertable data'!AI43</f>
        <v>0</v>
      </c>
      <c r="P43">
        <f>'mastertable data'!AJ43</f>
        <v>0</v>
      </c>
      <c r="Q43" t="str">
        <f>'mastertable data'!AK43</f>
        <v>PUI</v>
      </c>
      <c r="R43">
        <f>'mastertable data'!AL43</f>
        <v>3</v>
      </c>
      <c r="S43">
        <f>'mastertable data'!AM43</f>
        <v>0</v>
      </c>
      <c r="T43">
        <f>'mastertable data'!AN43</f>
        <v>0</v>
      </c>
      <c r="U43" t="str">
        <f>'mastertable data'!AO43</f>
        <v>PUI</v>
      </c>
      <c r="V43">
        <f>'mastertable data'!AP43</f>
        <v>9</v>
      </c>
      <c r="W43">
        <f>'mastertable data'!AQ43</f>
        <v>0</v>
      </c>
    </row>
    <row r="44" spans="1:23" x14ac:dyDescent="0.15">
      <c r="E44" t="str">
        <f>'mastertable data'!Y44</f>
        <v>Minority Serving</v>
      </c>
      <c r="F44">
        <f>'mastertable data'!Z44</f>
        <v>3</v>
      </c>
      <c r="G44">
        <f>'mastertable data'!AA44</f>
        <v>0</v>
      </c>
      <c r="H44">
        <f>'mastertable data'!AB44</f>
        <v>0</v>
      </c>
      <c r="I44" t="str">
        <f>'mastertable data'!AC44</f>
        <v>Minority Serving</v>
      </c>
      <c r="J44">
        <f>'mastertable data'!AD44</f>
        <v>0</v>
      </c>
      <c r="K44">
        <f>'mastertable data'!AE44</f>
        <v>0</v>
      </c>
      <c r="L44">
        <f>'mastertable data'!AF44</f>
        <v>0</v>
      </c>
      <c r="M44" t="str">
        <f>'mastertable data'!AG44</f>
        <v>Minority Serving</v>
      </c>
      <c r="N44">
        <f>'mastertable data'!AH44</f>
        <v>2</v>
      </c>
      <c r="O44">
        <f>'mastertable data'!AI44</f>
        <v>0</v>
      </c>
      <c r="P44">
        <f>'mastertable data'!AJ44</f>
        <v>0</v>
      </c>
      <c r="Q44" t="str">
        <f>'mastertable data'!AK44</f>
        <v>Minority Serving</v>
      </c>
      <c r="R44">
        <f>'mastertable data'!AL44</f>
        <v>4</v>
      </c>
      <c r="S44">
        <f>'mastertable data'!AM44</f>
        <v>0</v>
      </c>
      <c r="T44">
        <f>'mastertable data'!AN44</f>
        <v>0</v>
      </c>
      <c r="U44" t="str">
        <f>'mastertable data'!AO44</f>
        <v>Minority Serving</v>
      </c>
      <c r="V44">
        <f>'mastertable data'!AP44</f>
        <v>2</v>
      </c>
      <c r="W44">
        <f>'mastertable data'!AQ44</f>
        <v>0</v>
      </c>
    </row>
    <row r="45" spans="1:23" x14ac:dyDescent="0.15">
      <c r="E45" t="str">
        <f>'mastertable data'!Y45</f>
        <v>NI&gt;10</v>
      </c>
      <c r="F45">
        <f>'mastertable data'!Z45</f>
        <v>53</v>
      </c>
      <c r="G45">
        <f>'mastertable data'!AA45</f>
        <v>0</v>
      </c>
      <c r="H45">
        <f>'mastertable data'!AB45</f>
        <v>0</v>
      </c>
      <c r="I45" t="str">
        <f>'mastertable data'!AC45</f>
        <v>NI&gt;10</v>
      </c>
      <c r="J45">
        <f>'mastertable data'!AD45</f>
        <v>41</v>
      </c>
      <c r="K45">
        <f>'mastertable data'!AE45</f>
        <v>0</v>
      </c>
      <c r="L45">
        <f>'mastertable data'!AF45</f>
        <v>0</v>
      </c>
      <c r="M45" t="str">
        <f>'mastertable data'!AG45</f>
        <v>NI&gt;10</v>
      </c>
      <c r="N45">
        <f>'mastertable data'!AH45</f>
        <v>48</v>
      </c>
      <c r="O45">
        <f>'mastertable data'!AI45</f>
        <v>0</v>
      </c>
      <c r="P45">
        <f>'mastertable data'!AJ45</f>
        <v>0</v>
      </c>
      <c r="Q45" t="str">
        <f>'mastertable data'!AK45</f>
        <v>NI&gt;10</v>
      </c>
      <c r="R45">
        <f>'mastertable data'!AL45</f>
        <v>60</v>
      </c>
      <c r="S45">
        <f>'mastertable data'!AM45</f>
        <v>0</v>
      </c>
      <c r="T45">
        <f>'mastertable data'!AN45</f>
        <v>0</v>
      </c>
      <c r="U45" t="str">
        <f>'mastertable data'!AO45</f>
        <v>NI&gt;10</v>
      </c>
      <c r="V45">
        <f>'mastertable data'!AP45</f>
        <v>65</v>
      </c>
      <c r="W45">
        <f>'mastertable data'!AQ45</f>
        <v>0</v>
      </c>
    </row>
    <row r="46" spans="1:23" x14ac:dyDescent="0.15">
      <c r="A46" s="11"/>
      <c r="E46">
        <f>'mastertable data'!Y46</f>
        <v>0</v>
      </c>
      <c r="F46">
        <f>'mastertable data'!Z46</f>
        <v>0</v>
      </c>
      <c r="G46">
        <f>'mastertable data'!AA46</f>
        <v>0</v>
      </c>
      <c r="H46">
        <f>'mastertable data'!AB46</f>
        <v>0</v>
      </c>
      <c r="I46">
        <f>'mastertable data'!AC46</f>
        <v>0</v>
      </c>
      <c r="J46">
        <f>'mastertable data'!AD46</f>
        <v>0</v>
      </c>
      <c r="K46">
        <f>'mastertable data'!AE46</f>
        <v>0</v>
      </c>
      <c r="L46">
        <f>'mastertable data'!AF46</f>
        <v>0</v>
      </c>
      <c r="M46">
        <f>'mastertable data'!AG46</f>
        <v>0</v>
      </c>
      <c r="N46">
        <f>'mastertable data'!AH46</f>
        <v>0</v>
      </c>
      <c r="O46">
        <f>'mastertable data'!AI46</f>
        <v>0</v>
      </c>
      <c r="P46">
        <f>'mastertable data'!AJ46</f>
        <v>0</v>
      </c>
      <c r="Q46">
        <f>'mastertable data'!AK46</f>
        <v>0</v>
      </c>
      <c r="R46">
        <f>'mastertable data'!AL46</f>
        <v>0</v>
      </c>
      <c r="S46">
        <f>'mastertable data'!AM46</f>
        <v>0</v>
      </c>
      <c r="T46">
        <f>'mastertable data'!AN46</f>
        <v>0</v>
      </c>
      <c r="U46">
        <f>'mastertable data'!AO46</f>
        <v>0</v>
      </c>
      <c r="V46">
        <f>'mastertable data'!AP46</f>
        <v>0</v>
      </c>
      <c r="W46">
        <f>'mastertable data'!AQ46</f>
        <v>0</v>
      </c>
    </row>
    <row r="47" spans="1:23" x14ac:dyDescent="0.15">
      <c r="E47" t="str">
        <f>'mastertable data'!Y47</f>
        <v>Submissions per registrant</v>
      </c>
      <c r="F47" t="e">
        <f>'mastertable data'!Z47</f>
        <v>#DIV/0!</v>
      </c>
      <c r="G47">
        <f>'mastertable data'!AA47</f>
        <v>0</v>
      </c>
      <c r="H47">
        <f>'mastertable data'!AB47</f>
        <v>0</v>
      </c>
      <c r="I47" t="str">
        <f>'mastertable data'!AC47</f>
        <v>Submissions per registrant</v>
      </c>
      <c r="J47" t="e">
        <f>'mastertable data'!AD47</f>
        <v>#DIV/0!</v>
      </c>
      <c r="K47">
        <f>'mastertable data'!AE47</f>
        <v>0</v>
      </c>
      <c r="L47">
        <f>'mastertable data'!AF47</f>
        <v>0</v>
      </c>
      <c r="M47" t="str">
        <f>'mastertable data'!AG47</f>
        <v>Submissions per registrant</v>
      </c>
      <c r="N47" t="e">
        <f>'mastertable data'!AH47</f>
        <v>#DIV/0!</v>
      </c>
      <c r="O47">
        <f>'mastertable data'!AI47</f>
        <v>0</v>
      </c>
      <c r="P47">
        <f>'mastertable data'!AJ47</f>
        <v>0</v>
      </c>
      <c r="Q47" t="str">
        <f>'mastertable data'!AK47</f>
        <v>Submissions per registrant</v>
      </c>
      <c r="R47" t="e">
        <f>'mastertable data'!AL47</f>
        <v>#DIV/0!</v>
      </c>
      <c r="S47">
        <f>'mastertable data'!AM47</f>
        <v>0</v>
      </c>
      <c r="T47">
        <f>'mastertable data'!AN47</f>
        <v>0</v>
      </c>
      <c r="U47" t="str">
        <f>'mastertable data'!AO47</f>
        <v>Submissions per registrant</v>
      </c>
      <c r="V47">
        <f>'mastertable data'!AP47</f>
        <v>0.33070866141732286</v>
      </c>
      <c r="W47">
        <f>'mastertable data'!AQ47</f>
        <v>0</v>
      </c>
    </row>
    <row r="48" spans="1:23" x14ac:dyDescent="0.15">
      <c r="E48" t="str">
        <f>'mastertable data'!Y48</f>
        <v>% of registrants who submitted an abstract</v>
      </c>
      <c r="F48">
        <f>'mastertable data'!Z48</f>
        <v>0</v>
      </c>
      <c r="G48">
        <f>'mastertable data'!AA48</f>
        <v>0</v>
      </c>
      <c r="H48">
        <f>'mastertable data'!AB48</f>
        <v>0</v>
      </c>
      <c r="I48" t="str">
        <f>'mastertable data'!AC48</f>
        <v>% of registrants who submitted an abstract</v>
      </c>
      <c r="J48">
        <f>'mastertable data'!AD48</f>
        <v>0</v>
      </c>
      <c r="K48">
        <f>'mastertable data'!AE48</f>
        <v>0</v>
      </c>
      <c r="L48">
        <f>'mastertable data'!AF48</f>
        <v>0</v>
      </c>
      <c r="M48" t="str">
        <f>'mastertable data'!AG48</f>
        <v>% of registrants who submitted an abstract</v>
      </c>
      <c r="N48">
        <f>'mastertable data'!AH48</f>
        <v>0</v>
      </c>
      <c r="O48">
        <f>'mastertable data'!AI48</f>
        <v>0</v>
      </c>
      <c r="P48">
        <f>'mastertable data'!AJ48</f>
        <v>0</v>
      </c>
      <c r="Q48" t="str">
        <f>'mastertable data'!AK48</f>
        <v>% of registrants who submitted an abstract</v>
      </c>
      <c r="R48">
        <f>'mastertable data'!AL48</f>
        <v>0</v>
      </c>
      <c r="S48">
        <f>'mastertable data'!AM48</f>
        <v>0</v>
      </c>
      <c r="T48">
        <f>'mastertable data'!AN48</f>
        <v>0</v>
      </c>
      <c r="U48" t="str">
        <f>'mastertable data'!AO48</f>
        <v>% of registrants who submitted an abstract</v>
      </c>
      <c r="V48">
        <f>'mastertable data'!AP48</f>
        <v>0</v>
      </c>
      <c r="W48">
        <f>'mastertable data'!AQ48</f>
        <v>0</v>
      </c>
    </row>
    <row r="49" spans="5:29" x14ac:dyDescent="0.15">
      <c r="E49">
        <f>'mastertable data'!Y49</f>
        <v>0</v>
      </c>
      <c r="F49">
        <f>'mastertable data'!Z49</f>
        <v>0</v>
      </c>
      <c r="G49">
        <f>'mastertable data'!AA49</f>
        <v>0</v>
      </c>
      <c r="H49">
        <f>'mastertable data'!AB49</f>
        <v>0</v>
      </c>
      <c r="I49">
        <f>'mastertable data'!AC49</f>
        <v>0</v>
      </c>
      <c r="J49">
        <f>'mastertable data'!AD49</f>
        <v>0</v>
      </c>
      <c r="K49">
        <f>'mastertable data'!AE49</f>
        <v>0</v>
      </c>
      <c r="L49">
        <f>'mastertable data'!AF49</f>
        <v>0</v>
      </c>
      <c r="M49">
        <f>'mastertable data'!AG49</f>
        <v>0</v>
      </c>
      <c r="N49">
        <f>'mastertable data'!AH49</f>
        <v>0</v>
      </c>
      <c r="O49">
        <f>'mastertable data'!AI49</f>
        <v>0</v>
      </c>
      <c r="P49">
        <f>'mastertable data'!AJ49</f>
        <v>0</v>
      </c>
      <c r="Q49">
        <f>'mastertable data'!AK49</f>
        <v>0</v>
      </c>
      <c r="R49">
        <f>'mastertable data'!AL49</f>
        <v>0</v>
      </c>
      <c r="S49">
        <f>'mastertable data'!AM49</f>
        <v>0</v>
      </c>
      <c r="T49">
        <f>'mastertable data'!AN49</f>
        <v>0</v>
      </c>
      <c r="U49">
        <f>'mastertable data'!AO49</f>
        <v>0</v>
      </c>
      <c r="V49">
        <f>'mastertable data'!AP49</f>
        <v>0</v>
      </c>
      <c r="W49">
        <f>'mastertable data'!AQ49</f>
        <v>0</v>
      </c>
    </row>
    <row r="50" spans="5:29" x14ac:dyDescent="0.15">
      <c r="E50">
        <f>'mastertable data'!Y50</f>
        <v>0</v>
      </c>
      <c r="F50">
        <f>'mastertable data'!Z50</f>
        <v>0</v>
      </c>
      <c r="G50">
        <f>'mastertable data'!AA50</f>
        <v>0</v>
      </c>
      <c r="H50">
        <f>'mastertable data'!AB50</f>
        <v>0</v>
      </c>
      <c r="I50">
        <f>'mastertable data'!AC50</f>
        <v>0</v>
      </c>
      <c r="J50">
        <f>'mastertable data'!AD50</f>
        <v>0</v>
      </c>
      <c r="K50">
        <f>'mastertable data'!AE50</f>
        <v>0</v>
      </c>
      <c r="L50">
        <f>'mastertable data'!AF50</f>
        <v>0</v>
      </c>
      <c r="M50">
        <f>'mastertable data'!AG50</f>
        <v>0</v>
      </c>
      <c r="N50">
        <f>'mastertable data'!AH50</f>
        <v>0</v>
      </c>
      <c r="O50">
        <f>'mastertable data'!AI50</f>
        <v>0</v>
      </c>
      <c r="P50">
        <f>'mastertable data'!AJ50</f>
        <v>0</v>
      </c>
      <c r="Q50">
        <f>'mastertable data'!AK50</f>
        <v>0</v>
      </c>
      <c r="R50">
        <f>'mastertable data'!AL50</f>
        <v>0</v>
      </c>
      <c r="S50">
        <f>'mastertable data'!AM50</f>
        <v>0</v>
      </c>
      <c r="T50">
        <f>'mastertable data'!AN50</f>
        <v>0</v>
      </c>
      <c r="U50">
        <f>'mastertable data'!AO50</f>
        <v>0</v>
      </c>
      <c r="V50">
        <f>'mastertable data'!AP50</f>
        <v>0</v>
      </c>
      <c r="W50">
        <f>'mastertable data'!AQ50</f>
        <v>0</v>
      </c>
    </row>
    <row r="51" spans="5:29" x14ac:dyDescent="0.15">
      <c r="E51">
        <f>'mastertable data'!Y51</f>
        <v>0</v>
      </c>
      <c r="F51">
        <f>'mastertable data'!Z51</f>
        <v>0</v>
      </c>
      <c r="G51">
        <f>'mastertable data'!AA51</f>
        <v>0</v>
      </c>
      <c r="H51">
        <f>'mastertable data'!AB51</f>
        <v>0</v>
      </c>
      <c r="I51">
        <f>'mastertable data'!AC51</f>
        <v>0</v>
      </c>
      <c r="J51">
        <f>'mastertable data'!AD51</f>
        <v>0</v>
      </c>
      <c r="K51">
        <f>'mastertable data'!AE51</f>
        <v>0</v>
      </c>
      <c r="L51">
        <f>'mastertable data'!AF51</f>
        <v>0</v>
      </c>
      <c r="M51">
        <f>'mastertable data'!AG51</f>
        <v>0</v>
      </c>
      <c r="N51">
        <f>'mastertable data'!AH51</f>
        <v>0</v>
      </c>
      <c r="O51">
        <f>'mastertable data'!AI51</f>
        <v>0</v>
      </c>
      <c r="P51">
        <f>'mastertable data'!AJ51</f>
        <v>0</v>
      </c>
      <c r="Q51">
        <f>'mastertable data'!AK51</f>
        <v>0</v>
      </c>
      <c r="R51">
        <f>'mastertable data'!AL51</f>
        <v>0</v>
      </c>
      <c r="S51">
        <f>'mastertable data'!AM51</f>
        <v>0</v>
      </c>
      <c r="T51">
        <f>'mastertable data'!AN51</f>
        <v>0</v>
      </c>
      <c r="U51">
        <f>'mastertable data'!AO51</f>
        <v>0</v>
      </c>
      <c r="V51">
        <f>'mastertable data'!AP51</f>
        <v>0</v>
      </c>
      <c r="W51">
        <f>'mastertable data'!AQ51</f>
        <v>0</v>
      </c>
    </row>
    <row r="53" spans="5:29" ht="56" x14ac:dyDescent="0.15">
      <c r="O53" s="8" t="s">
        <v>1064</v>
      </c>
      <c r="P53" s="8">
        <v>2015</v>
      </c>
      <c r="Q53" s="8">
        <v>2016</v>
      </c>
      <c r="R53" s="8">
        <v>2018</v>
      </c>
      <c r="S53" s="8">
        <v>2019</v>
      </c>
      <c r="T53" s="8">
        <v>2020</v>
      </c>
      <c r="U53" s="9" t="s">
        <v>1087</v>
      </c>
      <c r="V53" s="9" t="s">
        <v>1088</v>
      </c>
      <c r="W53" s="1" t="s">
        <v>1092</v>
      </c>
      <c r="X53" s="1" t="s">
        <v>1091</v>
      </c>
      <c r="Y53" s="9" t="s">
        <v>1098</v>
      </c>
      <c r="Z53" s="1" t="s">
        <v>1097</v>
      </c>
      <c r="AA53" s="1" t="s">
        <v>1092</v>
      </c>
      <c r="AB53" s="1" t="s">
        <v>1091</v>
      </c>
      <c r="AC53" s="1" t="s">
        <v>1105</v>
      </c>
    </row>
    <row r="54" spans="5:29" x14ac:dyDescent="0.15">
      <c r="O54" s="8" t="s">
        <v>23</v>
      </c>
      <c r="P54" s="8">
        <f>F26</f>
        <v>345</v>
      </c>
      <c r="Q54" s="8">
        <f>J26</f>
        <v>257</v>
      </c>
      <c r="R54" s="8">
        <f>N26</f>
        <v>310</v>
      </c>
      <c r="S54" s="8">
        <v>394</v>
      </c>
      <c r="T54">
        <f>V26</f>
        <v>500</v>
      </c>
      <c r="U54" s="8">
        <f>AVERAGE(P54:S54)</f>
        <v>326.5</v>
      </c>
      <c r="V54" s="10">
        <f>T54-U54</f>
        <v>173.5</v>
      </c>
      <c r="W54" s="4">
        <f>V54/U54</f>
        <v>0.53139356814701377</v>
      </c>
      <c r="X54" s="4">
        <f>V54/$U$62</f>
        <v>0.38576987215119513</v>
      </c>
      <c r="Y54" s="22">
        <f>AVERAGE(P54:R54)</f>
        <v>304</v>
      </c>
      <c r="Z54" s="22">
        <f>S54-Y54</f>
        <v>90</v>
      </c>
      <c r="AA54" s="4">
        <f>Z54/Y54</f>
        <v>0.29605263157894735</v>
      </c>
      <c r="AB54" s="4">
        <f>Z54/$Y$62</f>
        <v>0.21669341894060995</v>
      </c>
      <c r="AC54" s="4">
        <f>SUM(P54:S54)/SUM($P$62:$S$62)</f>
        <v>0.72595886603668702</v>
      </c>
    </row>
    <row r="55" spans="5:29" x14ac:dyDescent="0.15">
      <c r="O55" s="8" t="s">
        <v>50</v>
      </c>
      <c r="P55" s="8">
        <f>F28</f>
        <v>9</v>
      </c>
      <c r="Q55" s="8">
        <f>J28</f>
        <v>5</v>
      </c>
      <c r="R55" s="8">
        <f>N28</f>
        <v>13</v>
      </c>
      <c r="S55" s="8">
        <f>R28</f>
        <v>6</v>
      </c>
      <c r="T55">
        <f>W28</f>
        <v>0</v>
      </c>
      <c r="U55" s="8">
        <f t="shared" ref="U55:U61" si="0">AVERAGE(P55:S55)</f>
        <v>8.25</v>
      </c>
      <c r="V55" s="10">
        <f t="shared" ref="V55:V61" si="1">T55-U55</f>
        <v>-8.25</v>
      </c>
      <c r="W55" s="4">
        <f>V55/U55</f>
        <v>-1</v>
      </c>
      <c r="X55" s="4">
        <f t="shared" ref="X55:X62" si="2">V55/$U$62</f>
        <v>-1.8343524180100056E-2</v>
      </c>
      <c r="Y55" s="22">
        <f t="shared" ref="Y55:Y64" si="3">AVERAGE(P55:R55)</f>
        <v>9</v>
      </c>
      <c r="Z55" s="22">
        <f t="shared" ref="Z55:Z64" si="4">S55-Y55</f>
        <v>-3</v>
      </c>
      <c r="AA55" s="4">
        <f t="shared" ref="AA55:AA64" si="5">Z55/Y55</f>
        <v>-0.33333333333333331</v>
      </c>
      <c r="AB55" s="4">
        <f t="shared" ref="AB55:AB64" si="6">Z55/$Y$62</f>
        <v>-7.2231139646869984E-3</v>
      </c>
      <c r="AC55" s="4">
        <f t="shared" ref="AC55:AC61" si="7">SUM(P55:S55)/SUM($P$62:$S$62)</f>
        <v>1.8343524180100056E-2</v>
      </c>
    </row>
    <row r="56" spans="5:29" x14ac:dyDescent="0.15">
      <c r="O56" s="8" t="s">
        <v>15</v>
      </c>
      <c r="P56" s="8">
        <f>F30</f>
        <v>10</v>
      </c>
      <c r="Q56" s="8">
        <f>J30</f>
        <v>9</v>
      </c>
      <c r="R56" s="8">
        <f>N30</f>
        <v>16</v>
      </c>
      <c r="S56" s="8">
        <f>R30</f>
        <v>45</v>
      </c>
      <c r="T56">
        <f>V30</f>
        <v>24</v>
      </c>
      <c r="U56" s="8">
        <f t="shared" si="0"/>
        <v>20</v>
      </c>
      <c r="V56" s="10">
        <f t="shared" si="1"/>
        <v>4</v>
      </c>
      <c r="W56" s="4">
        <f t="shared" ref="W56:W62" si="8">V56/U56</f>
        <v>0.2</v>
      </c>
      <c r="X56" s="4">
        <f t="shared" si="2"/>
        <v>8.8938299055030569E-3</v>
      </c>
      <c r="Y56" s="22">
        <f t="shared" si="3"/>
        <v>11.666666666666666</v>
      </c>
      <c r="Z56" s="22">
        <f t="shared" si="4"/>
        <v>33.333333333333336</v>
      </c>
      <c r="AA56" s="4">
        <f t="shared" si="5"/>
        <v>2.8571428571428577</v>
      </c>
      <c r="AB56" s="4">
        <f t="shared" si="6"/>
        <v>8.0256821829855551E-2</v>
      </c>
      <c r="AC56" s="4">
        <f t="shared" si="7"/>
        <v>4.4469149527515288E-2</v>
      </c>
    </row>
    <row r="57" spans="5:29" x14ac:dyDescent="0.15">
      <c r="O57" s="8" t="s">
        <v>35</v>
      </c>
      <c r="P57" s="8">
        <f t="shared" ref="P57:P61" si="9">F31</f>
        <v>38</v>
      </c>
      <c r="Q57" s="8">
        <f t="shared" ref="Q57:Q61" si="10">J31</f>
        <v>49</v>
      </c>
      <c r="R57" s="8">
        <f t="shared" ref="R57:R61" si="11">N31</f>
        <v>39</v>
      </c>
      <c r="S57" s="8">
        <f t="shared" ref="S57:S61" si="12">R31</f>
        <v>44</v>
      </c>
      <c r="T57">
        <f t="shared" ref="T57:T61" si="13">V31</f>
        <v>16</v>
      </c>
      <c r="U57" s="8">
        <f t="shared" si="0"/>
        <v>42.5</v>
      </c>
      <c r="V57" s="10">
        <f t="shared" si="1"/>
        <v>-26.5</v>
      </c>
      <c r="W57" s="4">
        <f t="shared" si="8"/>
        <v>-0.62352941176470589</v>
      </c>
      <c r="X57" s="4">
        <f t="shared" si="2"/>
        <v>-5.8921623123957753E-2</v>
      </c>
      <c r="Y57" s="22">
        <f t="shared" si="3"/>
        <v>42</v>
      </c>
      <c r="Z57" s="22">
        <f t="shared" si="4"/>
        <v>2</v>
      </c>
      <c r="AA57" s="4">
        <f t="shared" si="5"/>
        <v>4.7619047619047616E-2</v>
      </c>
      <c r="AB57" s="4">
        <f t="shared" si="6"/>
        <v>4.8154093097913329E-3</v>
      </c>
      <c r="AC57" s="4">
        <f t="shared" si="7"/>
        <v>9.4496942745969981E-2</v>
      </c>
    </row>
    <row r="58" spans="5:29" x14ac:dyDescent="0.15">
      <c r="O58" s="8" t="s">
        <v>43</v>
      </c>
      <c r="P58" s="8">
        <f t="shared" si="9"/>
        <v>22</v>
      </c>
      <c r="Q58" s="8">
        <f t="shared" si="10"/>
        <v>17</v>
      </c>
      <c r="R58" s="8">
        <f t="shared" si="11"/>
        <v>26</v>
      </c>
      <c r="S58" s="8">
        <f t="shared" si="12"/>
        <v>42</v>
      </c>
      <c r="T58">
        <f t="shared" si="13"/>
        <v>54</v>
      </c>
      <c r="U58" s="8">
        <f t="shared" si="0"/>
        <v>26.75</v>
      </c>
      <c r="V58" s="10">
        <f t="shared" si="1"/>
        <v>27.25</v>
      </c>
      <c r="W58" s="4">
        <f t="shared" si="8"/>
        <v>1.0186915887850467</v>
      </c>
      <c r="X58" s="4">
        <f t="shared" si="2"/>
        <v>6.0589216231239577E-2</v>
      </c>
      <c r="Y58" s="22">
        <f t="shared" si="3"/>
        <v>21.666666666666668</v>
      </c>
      <c r="Z58" s="22">
        <f t="shared" si="4"/>
        <v>20.333333333333332</v>
      </c>
      <c r="AA58" s="4">
        <f t="shared" si="5"/>
        <v>0.93846153846153835</v>
      </c>
      <c r="AB58" s="4">
        <f t="shared" si="6"/>
        <v>4.8956661316211875E-2</v>
      </c>
      <c r="AC58" s="4">
        <f t="shared" si="7"/>
        <v>5.9477487493051692E-2</v>
      </c>
    </row>
    <row r="59" spans="5:29" x14ac:dyDescent="0.15">
      <c r="O59" s="8" t="s">
        <v>109</v>
      </c>
      <c r="P59" s="8">
        <f t="shared" si="9"/>
        <v>2</v>
      </c>
      <c r="Q59" s="8">
        <f t="shared" si="10"/>
        <v>1</v>
      </c>
      <c r="R59" s="8">
        <f t="shared" si="11"/>
        <v>0</v>
      </c>
      <c r="S59" s="8">
        <f t="shared" si="12"/>
        <v>2</v>
      </c>
      <c r="T59">
        <f t="shared" si="13"/>
        <v>0</v>
      </c>
      <c r="U59" s="8">
        <f t="shared" si="0"/>
        <v>1.25</v>
      </c>
      <c r="V59" s="10">
        <f t="shared" si="1"/>
        <v>-1.25</v>
      </c>
      <c r="W59" s="4">
        <f t="shared" si="8"/>
        <v>-1</v>
      </c>
      <c r="X59" s="4">
        <f t="shared" si="2"/>
        <v>-2.7793218454697055E-3</v>
      </c>
      <c r="Y59" s="22">
        <f t="shared" si="3"/>
        <v>1</v>
      </c>
      <c r="Z59" s="22">
        <f t="shared" si="4"/>
        <v>1</v>
      </c>
      <c r="AA59" s="4">
        <f t="shared" si="5"/>
        <v>1</v>
      </c>
      <c r="AB59" s="4">
        <f t="shared" si="6"/>
        <v>2.4077046548956664E-3</v>
      </c>
      <c r="AC59" s="4">
        <f t="shared" si="7"/>
        <v>2.7793218454697055E-3</v>
      </c>
    </row>
    <row r="60" spans="5:29" x14ac:dyDescent="0.15">
      <c r="O60" s="8" t="s">
        <v>48</v>
      </c>
      <c r="P60" s="8">
        <f t="shared" si="9"/>
        <v>28</v>
      </c>
      <c r="Q60" s="8">
        <f t="shared" si="10"/>
        <v>20</v>
      </c>
      <c r="R60" s="8">
        <f t="shared" si="11"/>
        <v>21</v>
      </c>
      <c r="S60" s="8">
        <f t="shared" si="12"/>
        <v>15</v>
      </c>
      <c r="T60">
        <f t="shared" si="13"/>
        <v>37</v>
      </c>
      <c r="U60" s="8">
        <f t="shared" si="0"/>
        <v>21</v>
      </c>
      <c r="V60" s="10">
        <f t="shared" si="1"/>
        <v>16</v>
      </c>
      <c r="W60" s="4">
        <f t="shared" si="8"/>
        <v>0.76190476190476186</v>
      </c>
      <c r="X60" s="4">
        <f t="shared" si="2"/>
        <v>3.5575319622012228E-2</v>
      </c>
      <c r="Y60" s="22">
        <f t="shared" si="3"/>
        <v>23</v>
      </c>
      <c r="Z60" s="22">
        <f t="shared" si="4"/>
        <v>-8</v>
      </c>
      <c r="AA60" s="4">
        <f t="shared" si="5"/>
        <v>-0.34782608695652173</v>
      </c>
      <c r="AB60" s="4">
        <f t="shared" si="6"/>
        <v>-1.9261637239165331E-2</v>
      </c>
      <c r="AC60" s="4">
        <f t="shared" si="7"/>
        <v>4.6692607003891051E-2</v>
      </c>
    </row>
    <row r="61" spans="5:29" x14ac:dyDescent="0.15">
      <c r="O61" s="8" t="s">
        <v>1093</v>
      </c>
      <c r="P61" s="8">
        <f t="shared" si="9"/>
        <v>2</v>
      </c>
      <c r="Q61" s="8">
        <f t="shared" si="10"/>
        <v>4</v>
      </c>
      <c r="R61" s="8">
        <f t="shared" si="11"/>
        <v>3</v>
      </c>
      <c r="S61" s="8">
        <f t="shared" si="12"/>
        <v>5</v>
      </c>
      <c r="T61">
        <f t="shared" si="13"/>
        <v>4</v>
      </c>
      <c r="U61" s="8">
        <f t="shared" si="0"/>
        <v>3.5</v>
      </c>
      <c r="V61" s="10">
        <f t="shared" si="1"/>
        <v>0.5</v>
      </c>
      <c r="W61" s="4">
        <f t="shared" si="8"/>
        <v>0.14285714285714285</v>
      </c>
      <c r="X61" s="4">
        <f t="shared" si="2"/>
        <v>1.1117287381878821E-3</v>
      </c>
      <c r="Y61" s="22">
        <f t="shared" si="3"/>
        <v>3</v>
      </c>
      <c r="Z61" s="22">
        <f t="shared" si="4"/>
        <v>2</v>
      </c>
      <c r="AA61" s="4">
        <f t="shared" si="5"/>
        <v>0.66666666666666663</v>
      </c>
      <c r="AB61" s="4">
        <f t="shared" si="6"/>
        <v>4.8154093097913329E-3</v>
      </c>
      <c r="AC61" s="4">
        <f t="shared" si="7"/>
        <v>7.7821011673151752E-3</v>
      </c>
    </row>
    <row r="62" spans="5:29" x14ac:dyDescent="0.15">
      <c r="O62" s="8" t="s">
        <v>55</v>
      </c>
      <c r="P62" s="8">
        <f>SUM(P54:P61)</f>
        <v>456</v>
      </c>
      <c r="Q62" s="8">
        <f t="shared" ref="Q62:V62" si="14">SUM(Q54:Q61)</f>
        <v>362</v>
      </c>
      <c r="R62" s="8">
        <f t="shared" si="14"/>
        <v>428</v>
      </c>
      <c r="S62" s="8">
        <f t="shared" si="14"/>
        <v>553</v>
      </c>
      <c r="T62" s="8">
        <f t="shared" si="14"/>
        <v>635</v>
      </c>
      <c r="U62" s="8">
        <f t="shared" si="14"/>
        <v>449.75</v>
      </c>
      <c r="V62" s="8">
        <f t="shared" si="14"/>
        <v>185.25</v>
      </c>
      <c r="W62" s="4">
        <f t="shared" si="8"/>
        <v>0.41189549749861032</v>
      </c>
      <c r="X62" s="4">
        <f t="shared" si="2"/>
        <v>0.41189549749861032</v>
      </c>
      <c r="Y62" s="22">
        <f t="shared" si="3"/>
        <v>415.33333333333331</v>
      </c>
      <c r="Z62" s="22">
        <f t="shared" si="4"/>
        <v>137.66666666666669</v>
      </c>
      <c r="AA62" s="4">
        <f t="shared" si="5"/>
        <v>0.33146067415730346</v>
      </c>
      <c r="AB62" s="4">
        <f>Z62/$Y$62</f>
        <v>0.33146067415730346</v>
      </c>
      <c r="AC62" s="4">
        <f>SUM(AC54:AC61)</f>
        <v>1</v>
      </c>
    </row>
    <row r="63" spans="5:29" x14ac:dyDescent="0.15">
      <c r="O63" s="23"/>
      <c r="P63" s="13"/>
      <c r="Q63" s="13"/>
      <c r="R63" s="13"/>
      <c r="S63" s="13"/>
      <c r="U63" s="13"/>
      <c r="V63" s="24"/>
      <c r="W63" s="4"/>
      <c r="X63" s="4"/>
      <c r="Y63" s="22"/>
      <c r="Z63" s="22"/>
      <c r="AA63" s="4"/>
      <c r="AB63" s="4"/>
      <c r="AC63" s="22"/>
    </row>
    <row r="64" spans="5:29" x14ac:dyDescent="0.15">
      <c r="O64" s="18" t="s">
        <v>93</v>
      </c>
      <c r="P64">
        <f t="shared" ref="P64:V64" si="15">SUM(P56,P57,P58,P59,P60,P61)</f>
        <v>102</v>
      </c>
      <c r="Q64">
        <f t="shared" si="15"/>
        <v>100</v>
      </c>
      <c r="R64">
        <f t="shared" si="15"/>
        <v>105</v>
      </c>
      <c r="S64">
        <f t="shared" si="15"/>
        <v>153</v>
      </c>
      <c r="T64">
        <f t="shared" si="15"/>
        <v>135</v>
      </c>
      <c r="U64">
        <f t="shared" si="15"/>
        <v>115</v>
      </c>
      <c r="V64">
        <f t="shared" si="15"/>
        <v>20</v>
      </c>
      <c r="W64" s="4">
        <f t="shared" ref="W64" si="16">V64/U64</f>
        <v>0.17391304347826086</v>
      </c>
      <c r="X64" s="4">
        <f t="shared" ref="X64" si="17">V64/$U$62</f>
        <v>4.4469149527515288E-2</v>
      </c>
      <c r="Y64" s="22">
        <f t="shared" si="3"/>
        <v>102.33333333333333</v>
      </c>
      <c r="Z64" s="22">
        <f t="shared" si="4"/>
        <v>50.666666666666671</v>
      </c>
      <c r="AA64" s="4">
        <f t="shared" si="5"/>
        <v>0.49511400651465803</v>
      </c>
      <c r="AB64" s="4">
        <f t="shared" si="6"/>
        <v>0.12199036918138044</v>
      </c>
    </row>
    <row r="65" spans="15:28" x14ac:dyDescent="0.15">
      <c r="AB65" s="4"/>
    </row>
    <row r="66" spans="15:28" ht="31" customHeight="1" x14ac:dyDescent="0.15"/>
    <row r="67" spans="15:28" ht="14" x14ac:dyDescent="0.15">
      <c r="O67" s="9" t="s">
        <v>1064</v>
      </c>
      <c r="P67" s="8">
        <v>2015</v>
      </c>
      <c r="Q67" s="8">
        <v>2016</v>
      </c>
      <c r="R67" s="8">
        <v>2018</v>
      </c>
      <c r="S67" s="8">
        <v>2019</v>
      </c>
      <c r="T67" s="8">
        <v>2020</v>
      </c>
    </row>
    <row r="68" spans="15:28" x14ac:dyDescent="0.15">
      <c r="O68" s="8" t="s">
        <v>23</v>
      </c>
      <c r="P68" s="8">
        <f>COUNTIFS('mastertable data'!$G$2:$G$2538,'Region by year'!$O68,'mastertable data'!$B$2:$B$2538,'Region by year'!P$67)-P54</f>
        <v>0</v>
      </c>
      <c r="Q68" s="8">
        <f>COUNTIFS('mastertable data'!$G$2:$G$2538,'Region by year'!$O68,'mastertable data'!$B$2:$B$2538,'Region by year'!Q$67)-Q54</f>
        <v>0</v>
      </c>
      <c r="R68" s="8">
        <f>COUNTIFS('mastertable data'!$G$2:$G$2538,'Region by year'!$O68,'mastertable data'!$B$2:$B$2538,'Region by year'!R$67)-R54</f>
        <v>0</v>
      </c>
      <c r="S68" s="8">
        <f>COUNTIFS('mastertable data'!$G$2:$G$2538,'Region by year'!$O68,'mastertable data'!$B$2:$B$2538,'Region by year'!S$67)-S54</f>
        <v>0</v>
      </c>
      <c r="T68" s="8">
        <f>COUNTIFS('mastertable data'!$G$2:$G$2538,'Region by year'!$O68,'mastertable data'!$B$2:$B$2538,'Region by year'!T$67,'mastertable data'!$M$2:$M$2538,"&lt;&gt;no")-T54</f>
        <v>0</v>
      </c>
    </row>
    <row r="69" spans="15:28" x14ac:dyDescent="0.15">
      <c r="O69" s="8" t="s">
        <v>50</v>
      </c>
      <c r="P69" s="8">
        <f>COUNTIFS('mastertable data'!$G$2:$G$2538,'Region by year'!$O69,'mastertable data'!$B$2:$B$2538,'Region by year'!P$67)-P55</f>
        <v>0</v>
      </c>
      <c r="Q69" s="8">
        <f>COUNTIFS('mastertable data'!$G$2:$G$2538,'Region by year'!$O69,'mastertable data'!$B$2:$B$2538,'Region by year'!Q$67)-Q55</f>
        <v>0</v>
      </c>
      <c r="R69" s="8">
        <f>COUNTIFS('mastertable data'!$G$2:$G$2538,'Region by year'!$O69,'mastertable data'!$B$2:$B$2538,'Region by year'!R$67)-R55</f>
        <v>0</v>
      </c>
      <c r="S69" s="8">
        <f>COUNTIFS('mastertable data'!$G$2:$G$2538,'Region by year'!$O69,'mastertable data'!$B$2:$B$2538,'Region by year'!S$67)-S55</f>
        <v>0</v>
      </c>
      <c r="T69" s="8">
        <f>COUNTIFS('mastertable data'!$G$2:$G$2538,'Region by year'!$O69,'mastertable data'!$B$2:$B$2538,'Region by year'!T$67,'mastertable data'!$M$2:$M$2538,"&lt;&gt;no")-T55</f>
        <v>0</v>
      </c>
    </row>
    <row r="70" spans="15:28" x14ac:dyDescent="0.15">
      <c r="O70" s="8" t="s">
        <v>15</v>
      </c>
      <c r="P70" s="8">
        <f>COUNTIFS('mastertable data'!$G$2:$G$2538,'Region by year'!$O70,'mastertable data'!$B$2:$B$2538,'Region by year'!P$67)-P56</f>
        <v>0</v>
      </c>
      <c r="Q70" s="8">
        <f>COUNTIFS('mastertable data'!$G$2:$G$2538,'Region by year'!$O70,'mastertable data'!$B$2:$B$2538,'Region by year'!Q$67)-Q56</f>
        <v>0</v>
      </c>
      <c r="R70" s="8">
        <f>COUNTIFS('mastertable data'!$G$2:$G$2538,'Region by year'!$O70,'mastertable data'!$B$2:$B$2538,'Region by year'!R$67)-R56</f>
        <v>0</v>
      </c>
      <c r="S70" s="8">
        <f>COUNTIFS('mastertable data'!$G$2:$G$2538,'Region by year'!$O70,'mastertable data'!$B$2:$B$2538,'Region by year'!S$67)-S56</f>
        <v>0</v>
      </c>
      <c r="T70" s="8">
        <f>COUNTIFS('mastertable data'!$G$2:$G$2538,'Region by year'!$O70,'mastertable data'!$B$2:$B$2538,'Region by year'!T$67,'mastertable data'!$M$2:$M$2538,"&lt;&gt;no")-T56</f>
        <v>0</v>
      </c>
    </row>
    <row r="71" spans="15:28" x14ac:dyDescent="0.15">
      <c r="O71" s="8" t="s">
        <v>35</v>
      </c>
      <c r="P71" s="8">
        <f>COUNTIFS('mastertable data'!$G$2:$G$2538,'Region by year'!$O71,'mastertable data'!$B$2:$B$2538,'Region by year'!P$67)-P57</f>
        <v>0</v>
      </c>
      <c r="Q71" s="8">
        <f>COUNTIFS('mastertable data'!$G$2:$G$2538,'Region by year'!$O71,'mastertable data'!$B$2:$B$2538,'Region by year'!Q$67)-Q57</f>
        <v>0</v>
      </c>
      <c r="R71" s="8">
        <f>COUNTIFS('mastertable data'!$G$2:$G$2538,'Region by year'!$O71,'mastertable data'!$B$2:$B$2538,'Region by year'!R$67)-R57</f>
        <v>0</v>
      </c>
      <c r="S71" s="8">
        <f>COUNTIFS('mastertable data'!$G$2:$G$2538,'Region by year'!$O71,'mastertable data'!$B$2:$B$2538,'Region by year'!S$67)-S57</f>
        <v>0</v>
      </c>
      <c r="T71" s="8">
        <f>COUNTIFS('mastertable data'!$G$2:$G$2538,'Region by year'!$O71,'mastertable data'!$B$2:$B$2538,'Region by year'!T$67,'mastertable data'!$M$2:$M$2538,"&lt;&gt;no")-T57</f>
        <v>0</v>
      </c>
    </row>
    <row r="72" spans="15:28" x14ac:dyDescent="0.15">
      <c r="O72" s="8" t="s">
        <v>43</v>
      </c>
      <c r="P72" s="8">
        <f>COUNTIFS('mastertable data'!$G$2:$G$2538,'Region by year'!$O72,'mastertable data'!$B$2:$B$2538,'Region by year'!P$67)-P58</f>
        <v>0</v>
      </c>
      <c r="Q72" s="8">
        <f>COUNTIFS('mastertable data'!$G$2:$G$2538,'Region by year'!$O72,'mastertable data'!$B$2:$B$2538,'Region by year'!Q$67)-Q58</f>
        <v>0</v>
      </c>
      <c r="R72" s="8">
        <f>COUNTIFS('mastertable data'!$G$2:$G$2538,'Region by year'!$O72,'mastertable data'!$B$2:$B$2538,'Region by year'!R$67)-R58</f>
        <v>0</v>
      </c>
      <c r="S72" s="8">
        <f>COUNTIFS('mastertable data'!$G$2:$G$2538,'Region by year'!$O72,'mastertable data'!$B$2:$B$2538,'Region by year'!S$67)-S58</f>
        <v>0</v>
      </c>
      <c r="T72" s="8">
        <f>COUNTIFS('mastertable data'!$G$2:$G$2538,'Region by year'!$O72,'mastertable data'!$B$2:$B$2538,'Region by year'!T$67,'mastertable data'!$M$2:$M$2538,"&lt;&gt;no")-T58</f>
        <v>0</v>
      </c>
    </row>
    <row r="73" spans="15:28" x14ac:dyDescent="0.15">
      <c r="O73" s="8" t="s">
        <v>109</v>
      </c>
      <c r="P73" s="8">
        <f>COUNTIFS('mastertable data'!$G$2:$G$2538,'Region by year'!$O73,'mastertable data'!$B$2:$B$2538,'Region by year'!P$67)-P59</f>
        <v>0</v>
      </c>
      <c r="Q73" s="8">
        <f>COUNTIFS('mastertable data'!$G$2:$G$2538,'Region by year'!$O73,'mastertable data'!$B$2:$B$2538,'Region by year'!Q$67)-Q59</f>
        <v>0</v>
      </c>
      <c r="R73" s="8">
        <f>COUNTIFS('mastertable data'!$G$2:$G$2538,'Region by year'!$O73,'mastertable data'!$B$2:$B$2538,'Region by year'!R$67)-R59</f>
        <v>0</v>
      </c>
      <c r="S73" s="8">
        <f>COUNTIFS('mastertable data'!$G$2:$G$2538,'Region by year'!$O73,'mastertable data'!$B$2:$B$2538,'Region by year'!S$67)-S59</f>
        <v>0</v>
      </c>
      <c r="T73" s="8">
        <f>COUNTIFS('mastertable data'!$G$2:$G$2538,'Region by year'!$O73,'mastertable data'!$B$2:$B$2538,'Region by year'!T$67,'mastertable data'!$M$2:$M$2538,"&lt;&gt;no")-T59</f>
        <v>0</v>
      </c>
    </row>
    <row r="74" spans="15:28" x14ac:dyDescent="0.15">
      <c r="O74" s="8" t="s">
        <v>48</v>
      </c>
      <c r="P74" s="8">
        <f>COUNTIFS('mastertable data'!$G$2:$G$2538,'Region by year'!$O74,'mastertable data'!$B$2:$B$2538,'Region by year'!P$67)-P60</f>
        <v>0</v>
      </c>
      <c r="Q74" s="8">
        <f>COUNTIFS('mastertable data'!$G$2:$G$2538,'Region by year'!$O74,'mastertable data'!$B$2:$B$2538,'Region by year'!Q$67)-Q60</f>
        <v>0</v>
      </c>
      <c r="R74" s="8">
        <f>COUNTIFS('mastertable data'!$G$2:$G$2538,'Region by year'!$O74,'mastertable data'!$B$2:$B$2538,'Region by year'!R$67)-R60</f>
        <v>0</v>
      </c>
      <c r="S74" s="8">
        <f>COUNTIFS('mastertable data'!$G$2:$G$2538,'Region by year'!$O74,'mastertable data'!$B$2:$B$2538,'Region by year'!S$67)-S60</f>
        <v>0</v>
      </c>
      <c r="T74" s="8">
        <f>COUNTIFS('mastertable data'!$G$2:$G$2538,'Region by year'!$O74,'mastertable data'!$B$2:$B$2538,'Region by year'!T$67,'mastertable data'!$M$2:$M$2538,"&lt;&gt;no")-T60</f>
        <v>0</v>
      </c>
    </row>
    <row r="75" spans="15:28" x14ac:dyDescent="0.15">
      <c r="O75" s="8" t="s">
        <v>1093</v>
      </c>
      <c r="P75" s="8">
        <f>COUNTIFS('mastertable data'!$G$2:$G$2538,'Region by year'!$O75,'mastertable data'!$B$2:$B$2538,'Region by year'!P$67)-P61</f>
        <v>0</v>
      </c>
      <c r="Q75" s="8">
        <f>COUNTIFS('mastertable data'!$G$2:$G$2538,'Region by year'!$O75,'mastertable data'!$B$2:$B$2538,'Region by year'!Q$67)-Q61</f>
        <v>0</v>
      </c>
      <c r="R75" s="8">
        <f>COUNTIFS('mastertable data'!$G$2:$G$2538,'Region by year'!$O75,'mastertable data'!$B$2:$B$2538,'Region by year'!R$67)-R61</f>
        <v>0</v>
      </c>
      <c r="S75" s="8">
        <f>COUNTIFS('mastertable data'!$G$2:$G$2538,'Region by year'!$O75,'mastertable data'!$B$2:$B$2538,'Region by year'!S$67)-S61</f>
        <v>0</v>
      </c>
      <c r="T75" s="8">
        <f>COUNTIFS('mastertable data'!$G$2:$G$2538,'Region by year'!$O75,'mastertable data'!$B$2:$B$2538,'Region by year'!T$67,'mastertable data'!$M$2:$M$2538,"&lt;&gt;no")-T61</f>
        <v>0</v>
      </c>
    </row>
    <row r="76" spans="15:28" x14ac:dyDescent="0.15">
      <c r="O76" s="8"/>
      <c r="P76" s="8"/>
      <c r="Q76" s="8"/>
      <c r="R76" s="8"/>
      <c r="S76" s="8"/>
      <c r="T76" s="8"/>
    </row>
    <row r="78" spans="15:28" ht="30" customHeight="1" x14ac:dyDescent="0.15"/>
    <row r="79" spans="15:28" ht="28" x14ac:dyDescent="0.15">
      <c r="P79">
        <v>2015</v>
      </c>
      <c r="Q79">
        <v>2016</v>
      </c>
      <c r="R79">
        <v>2018</v>
      </c>
      <c r="S79">
        <v>2019</v>
      </c>
      <c r="T79">
        <v>2020</v>
      </c>
      <c r="U79" s="1" t="s">
        <v>1065</v>
      </c>
      <c r="V79" t="s">
        <v>1067</v>
      </c>
    </row>
    <row r="80" spans="15:28" x14ac:dyDescent="0.15">
      <c r="O80" t="s">
        <v>23</v>
      </c>
      <c r="P80" s="4">
        <f>G26</f>
        <v>0.75657894736842102</v>
      </c>
      <c r="Q80" s="4">
        <f>K26</f>
        <v>0.70994475138121549</v>
      </c>
      <c r="R80" s="4">
        <f>O26</f>
        <v>0.72429906542056077</v>
      </c>
      <c r="S80" s="4">
        <f>S26</f>
        <v>0.71247739602169979</v>
      </c>
      <c r="T80" s="4">
        <f>W26</f>
        <v>0.78740157480314965</v>
      </c>
      <c r="U80" s="4">
        <f>SUM(P54:S54)/SUM($P$62:$S$62)</f>
        <v>0.72595886603668702</v>
      </c>
      <c r="V80" s="4">
        <f>(T80-U80)/U80</f>
        <v>8.4636625628534662E-2</v>
      </c>
    </row>
    <row r="81" spans="15:22" x14ac:dyDescent="0.15">
      <c r="O81" t="s">
        <v>50</v>
      </c>
      <c r="P81" s="4">
        <f>G28</f>
        <v>1.9736842105263157E-2</v>
      </c>
      <c r="Q81" s="4">
        <f>K28</f>
        <v>1.3812154696132596E-2</v>
      </c>
      <c r="R81" s="4">
        <f>O28</f>
        <v>3.0373831775700934E-2</v>
      </c>
      <c r="S81" s="4">
        <f>S28</f>
        <v>1.0849909584086799E-2</v>
      </c>
      <c r="T81" s="4">
        <f>W28</f>
        <v>0</v>
      </c>
      <c r="U81" s="4">
        <f t="shared" ref="U81:U87" si="18">SUM(P55:S55)/SUM($P$62:$S$62)</f>
        <v>1.8343524180100056E-2</v>
      </c>
      <c r="V81" s="4">
        <f t="shared" ref="V81:V87" si="19">(T81-U81)/U81</f>
        <v>-1</v>
      </c>
    </row>
    <row r="82" spans="15:22" x14ac:dyDescent="0.15">
      <c r="O82" t="s">
        <v>15</v>
      </c>
      <c r="P82" s="4">
        <f>G30</f>
        <v>2.1929824561403508E-2</v>
      </c>
      <c r="Q82" s="4">
        <f>K30</f>
        <v>2.4861878453038673E-2</v>
      </c>
      <c r="R82" s="4">
        <f>O30</f>
        <v>3.7383177570093455E-2</v>
      </c>
      <c r="S82" s="4">
        <f>S30</f>
        <v>8.1374321880650996E-2</v>
      </c>
      <c r="T82" s="4">
        <f>W30</f>
        <v>3.7795275590551181E-2</v>
      </c>
      <c r="U82" s="4">
        <f t="shared" si="18"/>
        <v>4.4469149527515288E-2</v>
      </c>
      <c r="V82" s="4">
        <f t="shared" si="19"/>
        <v>-0.15007874015748035</v>
      </c>
    </row>
    <row r="83" spans="15:22" x14ac:dyDescent="0.15">
      <c r="O83" t="s">
        <v>35</v>
      </c>
      <c r="P83" s="4">
        <f t="shared" ref="P83:P87" si="20">G31</f>
        <v>8.3333333333333329E-2</v>
      </c>
      <c r="Q83" s="4">
        <f t="shared" ref="Q83:Q87" si="21">K31</f>
        <v>0.13535911602209943</v>
      </c>
      <c r="R83" s="4">
        <f t="shared" ref="R83:R87" si="22">O31</f>
        <v>9.11214953271028E-2</v>
      </c>
      <c r="S83" s="4">
        <f t="shared" ref="S83:S86" si="23">S31</f>
        <v>7.956600361663653E-2</v>
      </c>
      <c r="T83" s="4">
        <f t="shared" ref="T83:T87" si="24">W31</f>
        <v>2.5196850393700787E-2</v>
      </c>
      <c r="U83" s="4">
        <f t="shared" si="18"/>
        <v>9.4496942745969981E-2</v>
      </c>
      <c r="V83" s="4">
        <f t="shared" si="19"/>
        <v>-0.73335803612783701</v>
      </c>
    </row>
    <row r="84" spans="15:22" x14ac:dyDescent="0.15">
      <c r="O84" t="s">
        <v>43</v>
      </c>
      <c r="P84" s="4">
        <f t="shared" si="20"/>
        <v>4.8245614035087717E-2</v>
      </c>
      <c r="Q84" s="4">
        <f t="shared" si="21"/>
        <v>4.6961325966850827E-2</v>
      </c>
      <c r="R84" s="4">
        <f t="shared" si="22"/>
        <v>6.0747663551401869E-2</v>
      </c>
      <c r="S84" s="4">
        <f t="shared" si="23"/>
        <v>7.5949367088607597E-2</v>
      </c>
      <c r="T84" s="4">
        <f t="shared" si="24"/>
        <v>8.5039370078740156E-2</v>
      </c>
      <c r="U84" s="4">
        <f t="shared" si="18"/>
        <v>5.9477487493051692E-2</v>
      </c>
      <c r="V84" s="4">
        <f t="shared" si="19"/>
        <v>0.42977408197807054</v>
      </c>
    </row>
    <row r="85" spans="15:22" x14ac:dyDescent="0.15">
      <c r="O85" t="s">
        <v>109</v>
      </c>
      <c r="P85" s="4">
        <f t="shared" si="20"/>
        <v>4.3859649122807015E-3</v>
      </c>
      <c r="Q85" s="4">
        <f t="shared" si="21"/>
        <v>2.7624309392265192E-3</v>
      </c>
      <c r="R85" s="4">
        <f t="shared" si="22"/>
        <v>0</v>
      </c>
      <c r="S85" s="4">
        <f t="shared" si="23"/>
        <v>3.616636528028933E-3</v>
      </c>
      <c r="T85" s="4">
        <f t="shared" si="24"/>
        <v>0</v>
      </c>
      <c r="U85" s="4">
        <f t="shared" si="18"/>
        <v>2.7793218454697055E-3</v>
      </c>
      <c r="V85" s="4">
        <f t="shared" si="19"/>
        <v>-1</v>
      </c>
    </row>
    <row r="86" spans="15:22" x14ac:dyDescent="0.15">
      <c r="O86" t="s">
        <v>48</v>
      </c>
      <c r="P86" s="4">
        <f t="shared" si="20"/>
        <v>6.1403508771929821E-2</v>
      </c>
      <c r="Q86" s="4">
        <f t="shared" si="21"/>
        <v>5.5248618784530384E-2</v>
      </c>
      <c r="R86" s="4">
        <f t="shared" si="22"/>
        <v>4.9065420560747662E-2</v>
      </c>
      <c r="S86" s="4">
        <f t="shared" si="23"/>
        <v>2.7124773960216998E-2</v>
      </c>
      <c r="T86" s="4">
        <f t="shared" si="24"/>
        <v>5.826771653543307E-2</v>
      </c>
      <c r="U86" s="4">
        <f t="shared" si="18"/>
        <v>4.6692607003891051E-2</v>
      </c>
      <c r="V86" s="4">
        <f t="shared" si="19"/>
        <v>0.24790026246719157</v>
      </c>
    </row>
    <row r="87" spans="15:22" x14ac:dyDescent="0.15">
      <c r="O87" t="s">
        <v>112</v>
      </c>
      <c r="P87" s="4">
        <f t="shared" si="20"/>
        <v>4.3859649122807015E-3</v>
      </c>
      <c r="Q87" s="4">
        <f t="shared" si="21"/>
        <v>1.1049723756906077E-2</v>
      </c>
      <c r="R87" s="4">
        <f t="shared" si="22"/>
        <v>7.0093457943925233E-3</v>
      </c>
      <c r="S87" s="4">
        <f>S35</f>
        <v>9.0415913200723331E-3</v>
      </c>
      <c r="T87" s="4">
        <f t="shared" si="24"/>
        <v>6.2992125984251968E-3</v>
      </c>
      <c r="U87" s="4">
        <f t="shared" si="18"/>
        <v>7.7821011673151752E-3</v>
      </c>
      <c r="V87" s="4">
        <f t="shared" si="19"/>
        <v>-0.19055118110236222</v>
      </c>
    </row>
    <row r="88" spans="15:22" x14ac:dyDescent="0.15">
      <c r="O88" t="s">
        <v>55</v>
      </c>
      <c r="P88" s="4">
        <v>0.99999999999999989</v>
      </c>
      <c r="Q88" s="4">
        <v>1</v>
      </c>
      <c r="R88" s="4">
        <v>1</v>
      </c>
      <c r="S88" s="4">
        <v>0.99999999999999989</v>
      </c>
      <c r="T88" s="4">
        <v>1</v>
      </c>
      <c r="U88" s="4">
        <f>SUM(U80:U87)</f>
        <v>1</v>
      </c>
      <c r="V88" s="4">
        <f>(T88-U88)/U88</f>
        <v>0</v>
      </c>
    </row>
    <row r="93" spans="15:22" x14ac:dyDescent="0.15">
      <c r="R93" s="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4F36-8F85-4F71-85A3-CCB554FB1DE3}">
  <dimension ref="A2:W354"/>
  <sheetViews>
    <sheetView zoomScale="75" zoomScaleNormal="55" workbookViewId="0">
      <selection activeCell="A358" sqref="A358"/>
    </sheetView>
  </sheetViews>
  <sheetFormatPr baseColWidth="10" defaultColWidth="8.83203125" defaultRowHeight="13" x14ac:dyDescent="0.15"/>
  <cols>
    <col min="1" max="1" width="65.83203125" customWidth="1"/>
    <col min="2" max="3" width="12.1640625" bestFit="1" customWidth="1"/>
    <col min="5" max="5" width="36.83203125" bestFit="1" customWidth="1"/>
    <col min="15" max="21" width="20.33203125" customWidth="1"/>
    <col min="22" max="22" width="10.1640625" customWidth="1"/>
  </cols>
  <sheetData>
    <row r="2" spans="1:3" x14ac:dyDescent="0.15">
      <c r="A2">
        <f>'mastertable data'!U2</f>
        <v>2020</v>
      </c>
      <c r="B2">
        <f>'mastertable data'!V2</f>
        <v>0</v>
      </c>
      <c r="C2">
        <f>'mastertable data'!W2</f>
        <v>0</v>
      </c>
    </row>
    <row r="3" spans="1:3" x14ac:dyDescent="0.15">
      <c r="A3" t="str">
        <f>'mastertable data'!U3</f>
        <v>Submitted abstracts to in-person conference but didn't attend virtual conference</v>
      </c>
      <c r="B3">
        <f>'mastertable data'!V3</f>
        <v>0</v>
      </c>
      <c r="C3">
        <f>'mastertable data'!W3</f>
        <v>0</v>
      </c>
    </row>
    <row r="4" spans="1:3" x14ac:dyDescent="0.15">
      <c r="A4">
        <f>'mastertable data'!U4</f>
        <v>0</v>
      </c>
      <c r="B4" t="str">
        <f>'mastertable data'!V4</f>
        <v>Number</v>
      </c>
      <c r="C4" t="str">
        <f>'mastertable data'!W4</f>
        <v>Percent</v>
      </c>
    </row>
    <row r="5" spans="1:3" x14ac:dyDescent="0.15">
      <c r="A5" t="str">
        <f>'mastertable data'!U5</f>
        <v>Male</v>
      </c>
      <c r="B5">
        <f>'mastertable data'!V5</f>
        <v>58</v>
      </c>
      <c r="C5">
        <f>'mastertable data'!W5</f>
        <v>0.65909090909090906</v>
      </c>
    </row>
    <row r="6" spans="1:3" x14ac:dyDescent="0.15">
      <c r="A6" t="str">
        <f>'mastertable data'!U6</f>
        <v>Female</v>
      </c>
      <c r="B6">
        <f>'mastertable data'!V6</f>
        <v>25</v>
      </c>
      <c r="C6">
        <f>'mastertable data'!W6</f>
        <v>0.28409090909090912</v>
      </c>
    </row>
    <row r="7" spans="1:3" x14ac:dyDescent="0.15">
      <c r="A7" t="str">
        <f>'mastertable data'!U7</f>
        <v>Unknown</v>
      </c>
      <c r="B7">
        <f>'mastertable data'!V7</f>
        <v>5</v>
      </c>
      <c r="C7">
        <f>'mastertable data'!W7</f>
        <v>5.6818181818181816E-2</v>
      </c>
    </row>
    <row r="8" spans="1:3" x14ac:dyDescent="0.15">
      <c r="A8" t="str">
        <f>'mastertable data'!U8</f>
        <v>Total</v>
      </c>
      <c r="B8">
        <f>'mastertable data'!V8</f>
        <v>88</v>
      </c>
      <c r="C8">
        <f>'mastertable data'!W8</f>
        <v>0.99999999999999989</v>
      </c>
    </row>
    <row r="9" spans="1:3" x14ac:dyDescent="0.15">
      <c r="A9">
        <f>'mastertable data'!U9</f>
        <v>0</v>
      </c>
      <c r="B9">
        <f>'mastertable data'!V9</f>
        <v>0</v>
      </c>
      <c r="C9">
        <f>'mastertable data'!W9</f>
        <v>0</v>
      </c>
    </row>
    <row r="10" spans="1:3" x14ac:dyDescent="0.15">
      <c r="A10">
        <f>'mastertable data'!U10</f>
        <v>0</v>
      </c>
      <c r="B10" t="str">
        <f>'mastertable data'!V10</f>
        <v>Number</v>
      </c>
      <c r="C10" t="str">
        <f>'mastertable data'!W10</f>
        <v>Percent</v>
      </c>
    </row>
    <row r="11" spans="1:3" x14ac:dyDescent="0.15">
      <c r="A11" t="str">
        <f>'mastertable data'!U11</f>
        <v>Undergraduate Student</v>
      </c>
      <c r="B11">
        <f>'mastertable data'!V11</f>
        <v>0</v>
      </c>
      <c r="C11">
        <f>'mastertable data'!W11</f>
        <v>0</v>
      </c>
    </row>
    <row r="12" spans="1:3" x14ac:dyDescent="0.15">
      <c r="A12" t="str">
        <f>'mastertable data'!U12</f>
        <v>Graduate Student</v>
      </c>
      <c r="B12">
        <f>'mastertable data'!V12</f>
        <v>28</v>
      </c>
      <c r="C12">
        <f>'mastertable data'!W12</f>
        <v>0.31818181818181818</v>
      </c>
    </row>
    <row r="13" spans="1:3" x14ac:dyDescent="0.15">
      <c r="A13" t="str">
        <f>'mastertable data'!U13</f>
        <v>Professor</v>
      </c>
      <c r="B13">
        <f>'mastertable data'!V13</f>
        <v>19</v>
      </c>
      <c r="C13">
        <f>'mastertable data'!W13</f>
        <v>0.21590909090909091</v>
      </c>
    </row>
    <row r="14" spans="1:3" x14ac:dyDescent="0.15">
      <c r="A14" t="str">
        <f>'mastertable data'!U14</f>
        <v>Postdoctoral Researcher</v>
      </c>
      <c r="B14">
        <f>'mastertable data'!V14</f>
        <v>9</v>
      </c>
      <c r="C14">
        <f>'mastertable data'!W14</f>
        <v>0.10227272727272728</v>
      </c>
    </row>
    <row r="15" spans="1:3" x14ac:dyDescent="0.15">
      <c r="A15" t="str">
        <f>'mastertable data'!U15</f>
        <v>Academia Scientist</v>
      </c>
      <c r="B15">
        <f>'mastertable data'!V15</f>
        <v>4</v>
      </c>
      <c r="C15">
        <f>'mastertable data'!W15</f>
        <v>4.5454545454545456E-2</v>
      </c>
    </row>
    <row r="16" spans="1:3" x14ac:dyDescent="0.15">
      <c r="A16" t="str">
        <f>'mastertable data'!U16</f>
        <v>Industry</v>
      </c>
      <c r="B16">
        <f>'mastertable data'!V16</f>
        <v>8</v>
      </c>
      <c r="C16">
        <f>'mastertable data'!W16</f>
        <v>9.0909090909090912E-2</v>
      </c>
    </row>
    <row r="17" spans="1:3" x14ac:dyDescent="0.15">
      <c r="A17" t="str">
        <f>'mastertable data'!U17</f>
        <v>Government Scientist</v>
      </c>
      <c r="B17">
        <f>'mastertable data'!V17</f>
        <v>2</v>
      </c>
      <c r="C17">
        <f>'mastertable data'!W17</f>
        <v>2.2727272727272728E-2</v>
      </c>
    </row>
    <row r="18" spans="1:3" x14ac:dyDescent="0.15">
      <c r="A18" t="str">
        <f>'mastertable data'!U18</f>
        <v>Unknown/Other</v>
      </c>
      <c r="B18">
        <f>'mastertable data'!V18</f>
        <v>18</v>
      </c>
      <c r="C18">
        <f>'mastertable data'!W18</f>
        <v>0.20454545454545456</v>
      </c>
    </row>
    <row r="19" spans="1:3" x14ac:dyDescent="0.15">
      <c r="A19" t="str">
        <f>'mastertable data'!U19</f>
        <v>Total</v>
      </c>
      <c r="B19">
        <f>'mastertable data'!V19</f>
        <v>88</v>
      </c>
      <c r="C19">
        <f>'mastertable data'!W19</f>
        <v>1</v>
      </c>
    </row>
    <row r="20" spans="1:3" x14ac:dyDescent="0.15">
      <c r="A20">
        <f>'mastertable data'!U20</f>
        <v>0</v>
      </c>
      <c r="B20">
        <f>'mastertable data'!V20</f>
        <v>0</v>
      </c>
      <c r="C20">
        <f>'mastertable data'!W20</f>
        <v>0</v>
      </c>
    </row>
    <row r="21" spans="1:3" x14ac:dyDescent="0.15">
      <c r="A21" t="str">
        <f>'mastertable data'!U21</f>
        <v># of registrants per institution</v>
      </c>
      <c r="B21">
        <f>'mastertable data'!V21</f>
        <v>1.5606060606060599</v>
      </c>
      <c r="C21">
        <f>'mastertable data'!W21</f>
        <v>0</v>
      </c>
    </row>
    <row r="22" spans="1:3" x14ac:dyDescent="0.15">
      <c r="A22">
        <f>'mastertable data'!U22</f>
        <v>0</v>
      </c>
      <c r="B22">
        <f>'mastertable data'!V22</f>
        <v>0</v>
      </c>
      <c r="C22">
        <f>'mastertable data'!W22</f>
        <v>0</v>
      </c>
    </row>
    <row r="23" spans="1:3" x14ac:dyDescent="0.15">
      <c r="A23">
        <f>'mastertable data'!U23</f>
        <v>0</v>
      </c>
      <c r="B23">
        <f>'mastertable data'!V23</f>
        <v>0</v>
      </c>
      <c r="C23">
        <f>'mastertable data'!W23</f>
        <v>0</v>
      </c>
    </row>
    <row r="24" spans="1:3" x14ac:dyDescent="0.15">
      <c r="A24">
        <f>'mastertable data'!U24</f>
        <v>0</v>
      </c>
      <c r="B24">
        <f>'mastertable data'!V24</f>
        <v>0</v>
      </c>
      <c r="C24">
        <f>'mastertable data'!W24</f>
        <v>0</v>
      </c>
    </row>
    <row r="25" spans="1:3" x14ac:dyDescent="0.15">
      <c r="A25">
        <f>'mastertable data'!U25</f>
        <v>0</v>
      </c>
      <c r="B25" t="str">
        <f>'mastertable data'!V25</f>
        <v>Number</v>
      </c>
      <c r="C25" t="str">
        <f>'mastertable data'!W25</f>
        <v>Percent</v>
      </c>
    </row>
    <row r="26" spans="1:3" x14ac:dyDescent="0.15">
      <c r="A26" t="str">
        <f>'mastertable data'!U26</f>
        <v>USA</v>
      </c>
      <c r="B26">
        <f>'mastertable data'!V26</f>
        <v>50</v>
      </c>
      <c r="C26">
        <f>'mastertable data'!W26</f>
        <v>0.56818181818181823</v>
      </c>
    </row>
    <row r="27" spans="1:3" x14ac:dyDescent="0.15">
      <c r="A27" t="str">
        <f>'mastertable data'!U27</f>
        <v>International</v>
      </c>
      <c r="B27">
        <f>'mastertable data'!V27</f>
        <v>38</v>
      </c>
      <c r="C27">
        <f>'mastertable data'!W27</f>
        <v>0.43181818181818182</v>
      </c>
    </row>
    <row r="28" spans="1:3" x14ac:dyDescent="0.15">
      <c r="A28" t="str">
        <f>'mastertable data'!U28</f>
        <v>Unknown</v>
      </c>
      <c r="B28">
        <f>'mastertable data'!V28</f>
        <v>0</v>
      </c>
      <c r="C28">
        <f>'mastertable data'!W28</f>
        <v>0</v>
      </c>
    </row>
    <row r="29" spans="1:3" x14ac:dyDescent="0.15">
      <c r="A29">
        <f>'mastertable data'!U29</f>
        <v>0</v>
      </c>
      <c r="B29">
        <f>'mastertable data'!V29</f>
        <v>0</v>
      </c>
      <c r="C29">
        <f>'mastertable data'!W29</f>
        <v>1</v>
      </c>
    </row>
    <row r="30" spans="1:3" x14ac:dyDescent="0.15">
      <c r="A30" t="str">
        <f>'mastertable data'!U30</f>
        <v>Other Americas</v>
      </c>
      <c r="B30">
        <f>'mastertable data'!V30</f>
        <v>2</v>
      </c>
      <c r="C30">
        <f>'mastertable data'!W30</f>
        <v>2.2727272727272728E-2</v>
      </c>
    </row>
    <row r="31" spans="1:3" x14ac:dyDescent="0.15">
      <c r="A31" t="str">
        <f>'mastertable data'!U31</f>
        <v>Asia</v>
      </c>
      <c r="B31">
        <f>'mastertable data'!V31</f>
        <v>16</v>
      </c>
      <c r="C31">
        <f>'mastertable data'!W31</f>
        <v>0.18181818181818182</v>
      </c>
    </row>
    <row r="32" spans="1:3" x14ac:dyDescent="0.15">
      <c r="A32" t="str">
        <f>'mastertable data'!U32</f>
        <v>Europe</v>
      </c>
      <c r="B32">
        <f>'mastertable data'!V32</f>
        <v>11</v>
      </c>
      <c r="C32">
        <f>'mastertable data'!W32</f>
        <v>0.125</v>
      </c>
    </row>
    <row r="33" spans="1:3" x14ac:dyDescent="0.15">
      <c r="A33" t="str">
        <f>'mastertable data'!U33</f>
        <v>Africa</v>
      </c>
      <c r="B33">
        <f>'mastertable data'!V33</f>
        <v>1</v>
      </c>
      <c r="C33">
        <f>'mastertable data'!W33</f>
        <v>1.1363636363636364E-2</v>
      </c>
    </row>
    <row r="34" spans="1:3" x14ac:dyDescent="0.15">
      <c r="A34" t="str">
        <f>'mastertable data'!U34</f>
        <v>Middle East</v>
      </c>
      <c r="B34">
        <f>'mastertable data'!V34</f>
        <v>8</v>
      </c>
      <c r="C34">
        <f>'mastertable data'!W34</f>
        <v>9.0909090909090912E-2</v>
      </c>
    </row>
    <row r="35" spans="1:3" x14ac:dyDescent="0.15">
      <c r="A35" t="str">
        <f>'mastertable data'!U35</f>
        <v>Oceania</v>
      </c>
      <c r="B35">
        <f>'mastertable data'!V35</f>
        <v>0</v>
      </c>
      <c r="C35">
        <f>'mastertable data'!W35</f>
        <v>0</v>
      </c>
    </row>
    <row r="36" spans="1:3" x14ac:dyDescent="0.15">
      <c r="A36" t="str">
        <f>'mastertable data'!U36</f>
        <v>Total</v>
      </c>
      <c r="B36">
        <f>'mastertable data'!V36</f>
        <v>88</v>
      </c>
      <c r="C36">
        <f>'mastertable data'!W36</f>
        <v>1</v>
      </c>
    </row>
    <row r="37" spans="1:3" x14ac:dyDescent="0.15">
      <c r="A37">
        <f>'mastertable data'!U37</f>
        <v>0</v>
      </c>
      <c r="B37">
        <f>'mastertable data'!V37</f>
        <v>0</v>
      </c>
      <c r="C37">
        <f>'mastertable data'!W37</f>
        <v>0</v>
      </c>
    </row>
    <row r="38" spans="1:3" x14ac:dyDescent="0.15">
      <c r="A38">
        <f>'mastertable data'!U38</f>
        <v>0</v>
      </c>
      <c r="B38">
        <f>'mastertable data'!V38</f>
        <v>0</v>
      </c>
      <c r="C38">
        <f>'mastertable data'!W38</f>
        <v>0</v>
      </c>
    </row>
    <row r="39" spans="1:3" x14ac:dyDescent="0.15">
      <c r="A39" t="str">
        <f>'mastertable data'!U39</f>
        <v>US Institutions</v>
      </c>
      <c r="B39" t="str">
        <f>'mastertable data'!V39</f>
        <v>Number</v>
      </c>
      <c r="C39">
        <f>'mastertable data'!W39</f>
        <v>0</v>
      </c>
    </row>
    <row r="40" spans="1:3" x14ac:dyDescent="0.15">
      <c r="A40" t="str">
        <f>'mastertable data'!U40</f>
        <v>R1</v>
      </c>
      <c r="B40">
        <f>'mastertable data'!V40</f>
        <v>35</v>
      </c>
      <c r="C40">
        <f>'mastertable data'!W40</f>
        <v>0</v>
      </c>
    </row>
    <row r="41" spans="1:3" x14ac:dyDescent="0.15">
      <c r="A41" t="str">
        <f>'mastertable data'!U41</f>
        <v>R2</v>
      </c>
      <c r="B41">
        <f>'mastertable data'!V41</f>
        <v>7</v>
      </c>
      <c r="C41">
        <f>'mastertable data'!W41</f>
        <v>0</v>
      </c>
    </row>
    <row r="42" spans="1:3" x14ac:dyDescent="0.15">
      <c r="A42" t="str">
        <f>'mastertable data'!U42</f>
        <v>non R1, R2</v>
      </c>
      <c r="B42">
        <f>'mastertable data'!V42</f>
        <v>0</v>
      </c>
      <c r="C42">
        <f>'mastertable data'!W42</f>
        <v>0</v>
      </c>
    </row>
    <row r="43" spans="1:3" x14ac:dyDescent="0.15">
      <c r="A43" t="str">
        <f>'mastertable data'!U43</f>
        <v>PUI</v>
      </c>
      <c r="B43">
        <f>'mastertable data'!V43</f>
        <v>1</v>
      </c>
      <c r="C43">
        <f>'mastertable data'!W43</f>
        <v>0</v>
      </c>
    </row>
    <row r="44" spans="1:3" x14ac:dyDescent="0.15">
      <c r="A44" t="str">
        <f>'mastertable data'!U44</f>
        <v>Minority Serving</v>
      </c>
      <c r="B44">
        <f>'mastertable data'!V44</f>
        <v>0</v>
      </c>
      <c r="C44">
        <f>'mastertable data'!W44</f>
        <v>0</v>
      </c>
    </row>
    <row r="45" spans="1:3" x14ac:dyDescent="0.15">
      <c r="A45" t="str">
        <f>'mastertable data'!U45</f>
        <v>NI&gt;10</v>
      </c>
      <c r="B45">
        <f>'mastertable data'!V45</f>
        <v>22</v>
      </c>
      <c r="C45">
        <f>'mastertable data'!W45</f>
        <v>0</v>
      </c>
    </row>
    <row r="46" spans="1:3" x14ac:dyDescent="0.15">
      <c r="A46">
        <f>'mastertable data'!U46</f>
        <v>0</v>
      </c>
      <c r="B46">
        <f>'mastertable data'!V46</f>
        <v>0</v>
      </c>
      <c r="C46">
        <f>'mastertable data'!W46</f>
        <v>0</v>
      </c>
    </row>
    <row r="47" spans="1:3" x14ac:dyDescent="0.15">
      <c r="A47" t="str">
        <f>'mastertable data'!U47</f>
        <v>Submissions per registrant</v>
      </c>
      <c r="B47">
        <f>'mastertable data'!V47</f>
        <v>1.1818181818181819</v>
      </c>
      <c r="C47">
        <f>'mastertable data'!W47</f>
        <v>0</v>
      </c>
    </row>
    <row r="48" spans="1:3" x14ac:dyDescent="0.15">
      <c r="A48" t="str">
        <f>'mastertable data'!U48</f>
        <v>% of registrants who submitted an abstract</v>
      </c>
      <c r="B48">
        <f>'mastertable data'!V48</f>
        <v>0</v>
      </c>
      <c r="C48">
        <f>'mastertable data'!W48</f>
        <v>0</v>
      </c>
    </row>
    <row r="49" spans="1:23" x14ac:dyDescent="0.15">
      <c r="A49">
        <f>'mastertable data'!U49</f>
        <v>0</v>
      </c>
      <c r="B49">
        <f>'mastertable data'!V49</f>
        <v>0</v>
      </c>
      <c r="C49">
        <f>'mastertable data'!W49</f>
        <v>0</v>
      </c>
    </row>
    <row r="50" spans="1:23" x14ac:dyDescent="0.15">
      <c r="A50">
        <f>'mastertable data'!U50</f>
        <v>0</v>
      </c>
      <c r="B50">
        <f>'mastertable data'!V50</f>
        <v>0</v>
      </c>
      <c r="C50">
        <f>'mastertable data'!W50</f>
        <v>0</v>
      </c>
    </row>
    <row r="51" spans="1:23" x14ac:dyDescent="0.15">
      <c r="A51">
        <f>'mastertable data'!U51</f>
        <v>0</v>
      </c>
      <c r="B51">
        <f>'mastertable data'!V51</f>
        <v>0</v>
      </c>
      <c r="C51">
        <f>'mastertable data'!W51</f>
        <v>0</v>
      </c>
    </row>
    <row r="52" spans="1:23" x14ac:dyDescent="0.15">
      <c r="A52">
        <f>'mastertable data'!U52</f>
        <v>0</v>
      </c>
      <c r="B52">
        <f>'mastertable data'!V52</f>
        <v>0</v>
      </c>
      <c r="C52">
        <f>'mastertable data'!W52</f>
        <v>0</v>
      </c>
    </row>
    <row r="53" spans="1:23" ht="57" customHeight="1" x14ac:dyDescent="0.15">
      <c r="A53">
        <f>'mastertable data'!U53</f>
        <v>0</v>
      </c>
      <c r="B53">
        <f>'mastertable data'!V53</f>
        <v>0</v>
      </c>
      <c r="C53">
        <f>'mastertable data'!W53</f>
        <v>0</v>
      </c>
      <c r="O53" s="8" t="s">
        <v>1064</v>
      </c>
      <c r="P53" s="1" t="s">
        <v>1069</v>
      </c>
      <c r="Q53" s="1" t="s">
        <v>1068</v>
      </c>
      <c r="R53" s="1" t="s">
        <v>1071</v>
      </c>
      <c r="S53" s="1" t="s">
        <v>1070</v>
      </c>
      <c r="T53" s="1" t="s">
        <v>200</v>
      </c>
      <c r="U53" s="1" t="s">
        <v>31</v>
      </c>
      <c r="V53" s="9"/>
      <c r="W53" s="9"/>
    </row>
    <row r="54" spans="1:23" x14ac:dyDescent="0.15">
      <c r="A54" t="str">
        <f>'mastertable data'!U54</f>
        <v>Submitted abstracts to in-person conference and attended virtual conference</v>
      </c>
      <c r="B54">
        <f>'mastertable data'!V54</f>
        <v>0</v>
      </c>
      <c r="C54">
        <f>'mastertable data'!W54</f>
        <v>0</v>
      </c>
      <c r="O54" s="8" t="s">
        <v>23</v>
      </c>
      <c r="P54" s="8">
        <f>B26</f>
        <v>50</v>
      </c>
      <c r="Q54" s="8">
        <f>B77</f>
        <v>141</v>
      </c>
      <c r="R54" s="8">
        <f>B128</f>
        <v>191</v>
      </c>
      <c r="S54" s="8">
        <f>B179</f>
        <v>24</v>
      </c>
      <c r="T54" s="8">
        <f>B230</f>
        <v>335</v>
      </c>
      <c r="U54" s="8">
        <f>B281</f>
        <v>558</v>
      </c>
      <c r="V54" s="8"/>
      <c r="W54" s="10"/>
    </row>
    <row r="55" spans="1:23" x14ac:dyDescent="0.15">
      <c r="A55">
        <f>'mastertable data'!U55</f>
        <v>0</v>
      </c>
      <c r="B55" t="str">
        <f>'mastertable data'!V55</f>
        <v>Number</v>
      </c>
      <c r="C55" t="str">
        <f>'mastertable data'!W55</f>
        <v>Percent</v>
      </c>
      <c r="O55" s="8" t="s">
        <v>50</v>
      </c>
      <c r="P55" s="8">
        <f>B28</f>
        <v>0</v>
      </c>
      <c r="Q55" s="8">
        <f>B79</f>
        <v>0</v>
      </c>
      <c r="R55" s="8">
        <f>B130</f>
        <v>0</v>
      </c>
      <c r="S55" s="8">
        <f>B181</f>
        <v>0</v>
      </c>
      <c r="T55" s="8">
        <f>B232</f>
        <v>0</v>
      </c>
      <c r="U55" s="8">
        <f>B283</f>
        <v>0</v>
      </c>
      <c r="V55" s="8"/>
      <c r="W55" s="10"/>
    </row>
    <row r="56" spans="1:23" x14ac:dyDescent="0.15">
      <c r="A56" t="str">
        <f>'mastertable data'!U56</f>
        <v>Male</v>
      </c>
      <c r="B56">
        <f>'mastertable data'!V56</f>
        <v>129</v>
      </c>
      <c r="C56">
        <f>'mastertable data'!W56</f>
        <v>0.7371428571428571</v>
      </c>
      <c r="O56" s="8" t="s">
        <v>15</v>
      </c>
      <c r="P56" s="8">
        <f>B30</f>
        <v>2</v>
      </c>
      <c r="Q56" s="8">
        <f>B81</f>
        <v>9</v>
      </c>
      <c r="R56" s="8">
        <f>B132</f>
        <v>11</v>
      </c>
      <c r="S56" s="8">
        <f>B183</f>
        <v>2</v>
      </c>
      <c r="T56" s="8">
        <f>B234</f>
        <v>13</v>
      </c>
      <c r="U56" s="8">
        <f>B285</f>
        <v>27</v>
      </c>
      <c r="V56" s="8"/>
      <c r="W56" s="10"/>
    </row>
    <row r="57" spans="1:23" x14ac:dyDescent="0.15">
      <c r="A57" t="str">
        <f>'mastertable data'!U57</f>
        <v>Female</v>
      </c>
      <c r="B57">
        <f>'mastertable data'!V57</f>
        <v>43</v>
      </c>
      <c r="C57">
        <f>'mastertable data'!W57</f>
        <v>0.24571428571428572</v>
      </c>
      <c r="O57" s="8" t="s">
        <v>35</v>
      </c>
      <c r="P57" s="8">
        <f t="shared" ref="P57:P61" si="0">B31</f>
        <v>16</v>
      </c>
      <c r="Q57" s="8">
        <f t="shared" ref="Q57:Q61" si="1">B82</f>
        <v>5</v>
      </c>
      <c r="R57" s="8">
        <f t="shared" ref="R57:R61" si="2">B133</f>
        <v>21</v>
      </c>
      <c r="S57" s="8">
        <f t="shared" ref="S57:S61" si="3">B184</f>
        <v>3</v>
      </c>
      <c r="T57" s="8">
        <f t="shared" ref="T57:T61" si="4">B235</f>
        <v>8</v>
      </c>
      <c r="U57" s="8">
        <f t="shared" ref="U57:U61" si="5">B286</f>
        <v>32</v>
      </c>
      <c r="V57" s="8"/>
      <c r="W57" s="10"/>
    </row>
    <row r="58" spans="1:23" x14ac:dyDescent="0.15">
      <c r="A58" t="str">
        <f>'mastertable data'!U58</f>
        <v>Unknown</v>
      </c>
      <c r="B58">
        <f>'mastertable data'!V58</f>
        <v>3</v>
      </c>
      <c r="C58">
        <f>'mastertable data'!W58</f>
        <v>1.7142857142857144E-2</v>
      </c>
      <c r="O58" s="8" t="s">
        <v>43</v>
      </c>
      <c r="P58" s="8">
        <f t="shared" si="0"/>
        <v>11</v>
      </c>
      <c r="Q58" s="8">
        <f t="shared" si="1"/>
        <v>9</v>
      </c>
      <c r="R58" s="8">
        <f t="shared" si="2"/>
        <v>20</v>
      </c>
      <c r="S58" s="8">
        <f t="shared" si="3"/>
        <v>17</v>
      </c>
      <c r="T58" s="8">
        <f t="shared" si="4"/>
        <v>28</v>
      </c>
      <c r="U58" s="8">
        <f t="shared" si="5"/>
        <v>69</v>
      </c>
      <c r="V58" s="8"/>
      <c r="W58" s="10"/>
    </row>
    <row r="59" spans="1:23" x14ac:dyDescent="0.15">
      <c r="A59" t="str">
        <f>'mastertable data'!U59</f>
        <v>Total</v>
      </c>
      <c r="B59">
        <f>'mastertable data'!V59</f>
        <v>175</v>
      </c>
      <c r="C59">
        <f>'mastertable data'!W59</f>
        <v>1</v>
      </c>
      <c r="O59" s="8" t="s">
        <v>109</v>
      </c>
      <c r="P59" s="8">
        <f t="shared" si="0"/>
        <v>1</v>
      </c>
      <c r="Q59" s="8">
        <f t="shared" si="1"/>
        <v>0</v>
      </c>
      <c r="R59" s="8">
        <f t="shared" si="2"/>
        <v>1</v>
      </c>
      <c r="S59" s="8">
        <f t="shared" si="3"/>
        <v>0</v>
      </c>
      <c r="T59" s="8">
        <f t="shared" si="4"/>
        <v>0</v>
      </c>
      <c r="U59" s="8">
        <f t="shared" si="5"/>
        <v>1</v>
      </c>
      <c r="V59" s="8"/>
      <c r="W59" s="10"/>
    </row>
    <row r="60" spans="1:23" x14ac:dyDescent="0.15">
      <c r="A60">
        <f>'mastertable data'!U60</f>
        <v>0</v>
      </c>
      <c r="B60">
        <f>'mastertable data'!V60</f>
        <v>0</v>
      </c>
      <c r="C60">
        <f>'mastertable data'!W60</f>
        <v>0</v>
      </c>
      <c r="O60" s="8" t="s">
        <v>48</v>
      </c>
      <c r="P60" s="8">
        <f t="shared" si="0"/>
        <v>8</v>
      </c>
      <c r="Q60" s="8">
        <f t="shared" si="1"/>
        <v>11</v>
      </c>
      <c r="R60" s="8">
        <f t="shared" si="2"/>
        <v>19</v>
      </c>
      <c r="S60" s="8">
        <f t="shared" si="3"/>
        <v>7</v>
      </c>
      <c r="T60" s="8">
        <f t="shared" si="4"/>
        <v>19</v>
      </c>
      <c r="U60" s="8">
        <f t="shared" si="5"/>
        <v>47</v>
      </c>
      <c r="V60" s="8"/>
      <c r="W60" s="10"/>
    </row>
    <row r="61" spans="1:23" x14ac:dyDescent="0.15">
      <c r="A61">
        <f>'mastertable data'!U61</f>
        <v>0</v>
      </c>
      <c r="B61" t="str">
        <f>'mastertable data'!V61</f>
        <v>Number</v>
      </c>
      <c r="C61" t="str">
        <f>'mastertable data'!W61</f>
        <v>Percent</v>
      </c>
      <c r="O61" s="8" t="s">
        <v>112</v>
      </c>
      <c r="P61" s="8">
        <f t="shared" si="0"/>
        <v>0</v>
      </c>
      <c r="Q61" s="8">
        <f t="shared" si="1"/>
        <v>0</v>
      </c>
      <c r="R61" s="8">
        <f t="shared" si="2"/>
        <v>0</v>
      </c>
      <c r="S61" s="8">
        <f t="shared" si="3"/>
        <v>0</v>
      </c>
      <c r="T61" s="8">
        <f t="shared" si="4"/>
        <v>4</v>
      </c>
      <c r="U61" s="8">
        <f t="shared" si="5"/>
        <v>4</v>
      </c>
      <c r="V61" s="8"/>
      <c r="W61" s="10"/>
    </row>
    <row r="62" spans="1:23" x14ac:dyDescent="0.15">
      <c r="A62" t="str">
        <f>'mastertable data'!U62</f>
        <v>Undergraduate Student</v>
      </c>
      <c r="B62">
        <f>'mastertable data'!V62</f>
        <v>2</v>
      </c>
      <c r="C62">
        <f>'mastertable data'!W62</f>
        <v>1.1428571428571429E-2</v>
      </c>
      <c r="O62" s="8" t="s">
        <v>55</v>
      </c>
      <c r="P62" s="8">
        <f>SUM(P54:P61)</f>
        <v>88</v>
      </c>
      <c r="Q62" s="8">
        <f t="shared" ref="Q62:U62" si="6">SUM(Q54:Q61)</f>
        <v>175</v>
      </c>
      <c r="R62" s="8">
        <f t="shared" si="6"/>
        <v>263</v>
      </c>
      <c r="S62" s="8">
        <f t="shared" si="6"/>
        <v>53</v>
      </c>
      <c r="T62" s="8">
        <f t="shared" si="6"/>
        <v>407</v>
      </c>
      <c r="U62" s="8">
        <f t="shared" si="6"/>
        <v>738</v>
      </c>
      <c r="V62" s="8"/>
      <c r="W62" s="10"/>
    </row>
    <row r="63" spans="1:23" x14ac:dyDescent="0.15">
      <c r="A63" t="str">
        <f>'mastertable data'!U63</f>
        <v>Graduate Student</v>
      </c>
      <c r="B63">
        <f>'mastertable data'!V63</f>
        <v>85</v>
      </c>
      <c r="C63">
        <f>'mastertable data'!W63</f>
        <v>0.48571428571428571</v>
      </c>
    </row>
    <row r="64" spans="1:23" x14ac:dyDescent="0.15">
      <c r="A64" t="str">
        <f>'mastertable data'!U64</f>
        <v>Professor</v>
      </c>
      <c r="B64">
        <f>'mastertable data'!V64</f>
        <v>49</v>
      </c>
      <c r="C64">
        <f>'mastertable data'!W64</f>
        <v>0.28000000000000003</v>
      </c>
    </row>
    <row r="65" spans="1:23" x14ac:dyDescent="0.15">
      <c r="A65" t="str">
        <f>'mastertable data'!U65</f>
        <v>Postdoctoral Researcher</v>
      </c>
      <c r="B65">
        <f>'mastertable data'!V65</f>
        <v>14</v>
      </c>
      <c r="C65">
        <f>'mastertable data'!W65</f>
        <v>0.08</v>
      </c>
    </row>
    <row r="66" spans="1:23" x14ac:dyDescent="0.15">
      <c r="A66" t="str">
        <f>'mastertable data'!U66</f>
        <v>Academia Scientist</v>
      </c>
      <c r="B66">
        <f>'mastertable data'!V66</f>
        <v>6</v>
      </c>
      <c r="C66">
        <f>'mastertable data'!W66</f>
        <v>3.4285714285714287E-2</v>
      </c>
    </row>
    <row r="67" spans="1:23" x14ac:dyDescent="0.15">
      <c r="A67" t="str">
        <f>'mastertable data'!U67</f>
        <v>Industry</v>
      </c>
      <c r="B67">
        <f>'mastertable data'!V67</f>
        <v>9</v>
      </c>
      <c r="C67">
        <f>'mastertable data'!W67</f>
        <v>5.1428571428571428E-2</v>
      </c>
    </row>
    <row r="68" spans="1:23" x14ac:dyDescent="0.15">
      <c r="A68" t="str">
        <f>'mastertable data'!U68</f>
        <v>Government Scientist</v>
      </c>
      <c r="B68">
        <f>'mastertable data'!V68</f>
        <v>8</v>
      </c>
      <c r="C68">
        <f>'mastertable data'!W68</f>
        <v>4.5714285714285714E-2</v>
      </c>
    </row>
    <row r="69" spans="1:23" x14ac:dyDescent="0.15">
      <c r="A69" t="str">
        <f>'mastertable data'!U69</f>
        <v>Unknown/Other</v>
      </c>
      <c r="B69">
        <f>'mastertable data'!V69</f>
        <v>2</v>
      </c>
      <c r="C69">
        <f>'mastertable data'!W69</f>
        <v>1.1428571428571429E-2</v>
      </c>
    </row>
    <row r="70" spans="1:23" x14ac:dyDescent="0.15">
      <c r="A70" t="str">
        <f>'mastertable data'!U70</f>
        <v>Total</v>
      </c>
      <c r="B70">
        <f>'mastertable data'!V70</f>
        <v>175</v>
      </c>
      <c r="C70">
        <f>'mastertable data'!W70</f>
        <v>0.99999999999999989</v>
      </c>
    </row>
    <row r="71" spans="1:23" x14ac:dyDescent="0.15">
      <c r="A71">
        <f>'mastertable data'!U71</f>
        <v>0</v>
      </c>
      <c r="B71">
        <f>'mastertable data'!V71</f>
        <v>0</v>
      </c>
      <c r="C71">
        <f>'mastertable data'!W71</f>
        <v>0</v>
      </c>
    </row>
    <row r="72" spans="1:23" x14ac:dyDescent="0.15">
      <c r="A72" t="str">
        <f>'mastertable data'!U72</f>
        <v># of registrants per institution</v>
      </c>
      <c r="B72">
        <f>'mastertable data'!V72</f>
        <v>1.5373134328358202</v>
      </c>
      <c r="C72">
        <f>'mastertable data'!W72</f>
        <v>0</v>
      </c>
    </row>
    <row r="73" spans="1:23" x14ac:dyDescent="0.15">
      <c r="A73">
        <f>'mastertable data'!U73</f>
        <v>0</v>
      </c>
      <c r="B73">
        <f>'mastertable data'!V73</f>
        <v>0</v>
      </c>
      <c r="C73">
        <f>'mastertable data'!W73</f>
        <v>0</v>
      </c>
    </row>
    <row r="74" spans="1:23" x14ac:dyDescent="0.15">
      <c r="A74">
        <f>'mastertable data'!U74</f>
        <v>0</v>
      </c>
      <c r="B74">
        <f>'mastertable data'!V74</f>
        <v>0</v>
      </c>
      <c r="C74">
        <f>'mastertable data'!W74</f>
        <v>0</v>
      </c>
    </row>
    <row r="75" spans="1:23" x14ac:dyDescent="0.15">
      <c r="A75">
        <f>'mastertable data'!U75</f>
        <v>0</v>
      </c>
      <c r="B75">
        <f>'mastertable data'!V75</f>
        <v>0</v>
      </c>
      <c r="C75">
        <f>'mastertable data'!W75</f>
        <v>0</v>
      </c>
    </row>
    <row r="76" spans="1:23" x14ac:dyDescent="0.15">
      <c r="A76">
        <f>'mastertable data'!U76</f>
        <v>0</v>
      </c>
      <c r="B76" t="str">
        <f>'mastertable data'!V76</f>
        <v>Number</v>
      </c>
      <c r="C76" t="str">
        <f>'mastertable data'!W76</f>
        <v>Percent</v>
      </c>
    </row>
    <row r="77" spans="1:23" x14ac:dyDescent="0.15">
      <c r="A77" t="str">
        <f>'mastertable data'!U77</f>
        <v>USA</v>
      </c>
      <c r="B77">
        <f>'mastertable data'!V77</f>
        <v>141</v>
      </c>
      <c r="C77">
        <f>'mastertable data'!W77</f>
        <v>0.80571428571428572</v>
      </c>
    </row>
    <row r="78" spans="1:23" ht="56" x14ac:dyDescent="0.15">
      <c r="A78" t="str">
        <f>'mastertable data'!U78</f>
        <v>International</v>
      </c>
      <c r="B78">
        <f>'mastertable data'!V78</f>
        <v>34</v>
      </c>
      <c r="C78">
        <f>'mastertable data'!W78</f>
        <v>0.19428571428571428</v>
      </c>
      <c r="P78" s="1" t="s">
        <v>1069</v>
      </c>
      <c r="Q78" s="1" t="s">
        <v>1068</v>
      </c>
      <c r="R78" s="1" t="s">
        <v>1071</v>
      </c>
      <c r="S78" s="1" t="s">
        <v>1070</v>
      </c>
      <c r="T78" s="1" t="s">
        <v>200</v>
      </c>
      <c r="U78" s="1" t="s">
        <v>31</v>
      </c>
    </row>
    <row r="79" spans="1:23" x14ac:dyDescent="0.15">
      <c r="A79" t="str">
        <f>'mastertable data'!U79</f>
        <v>Unknown</v>
      </c>
      <c r="B79">
        <f>'mastertable data'!V79</f>
        <v>0</v>
      </c>
      <c r="C79">
        <f>'mastertable data'!W79</f>
        <v>0</v>
      </c>
      <c r="O79" t="s">
        <v>23</v>
      </c>
      <c r="P79" s="4">
        <f>C26</f>
        <v>0.56818181818181823</v>
      </c>
      <c r="Q79" s="4">
        <f>C77</f>
        <v>0.80571428571428572</v>
      </c>
      <c r="R79" s="4">
        <f>C128</f>
        <v>0.72623574144486691</v>
      </c>
      <c r="S79" s="4">
        <f>C179</f>
        <v>0.45283018867924529</v>
      </c>
      <c r="T79" s="4">
        <f>C230</f>
        <v>0.82309582309582308</v>
      </c>
      <c r="U79" s="4">
        <f>C281</f>
        <v>0.75609756097560976</v>
      </c>
      <c r="V79" s="4"/>
      <c r="W79" s="4"/>
    </row>
    <row r="80" spans="1:23" x14ac:dyDescent="0.15">
      <c r="A80">
        <f>'mastertable data'!U80</f>
        <v>0</v>
      </c>
      <c r="B80">
        <f>'mastertable data'!V80</f>
        <v>0</v>
      </c>
      <c r="C80">
        <f>'mastertable data'!W80</f>
        <v>1</v>
      </c>
      <c r="O80" t="s">
        <v>50</v>
      </c>
      <c r="P80" s="4">
        <f>C28</f>
        <v>0</v>
      </c>
      <c r="Q80" s="4">
        <f>C79</f>
        <v>0</v>
      </c>
      <c r="R80" s="4">
        <f>C130</f>
        <v>0</v>
      </c>
      <c r="S80" s="4">
        <f>C181</f>
        <v>0</v>
      </c>
      <c r="T80" s="4">
        <f>C232</f>
        <v>0</v>
      </c>
      <c r="U80" s="4">
        <f>C283</f>
        <v>0</v>
      </c>
      <c r="V80" s="4"/>
      <c r="W80" s="4"/>
    </row>
    <row r="81" spans="1:23" x14ac:dyDescent="0.15">
      <c r="A81" t="str">
        <f>'mastertable data'!U81</f>
        <v>Other Americas</v>
      </c>
      <c r="B81">
        <f>'mastertable data'!V81</f>
        <v>9</v>
      </c>
      <c r="C81">
        <f>'mastertable data'!W81</f>
        <v>5.1428571428571428E-2</v>
      </c>
      <c r="O81" t="s">
        <v>15</v>
      </c>
      <c r="P81" s="4">
        <f>C30</f>
        <v>2.2727272727272728E-2</v>
      </c>
      <c r="Q81" s="4">
        <f>C81</f>
        <v>5.1428571428571428E-2</v>
      </c>
      <c r="R81" s="4">
        <f>C132</f>
        <v>4.1825095057034217E-2</v>
      </c>
      <c r="S81" s="4">
        <f>C183</f>
        <v>3.7735849056603772E-2</v>
      </c>
      <c r="T81" s="4">
        <f>C234</f>
        <v>3.1941031941031942E-2</v>
      </c>
      <c r="U81" s="4">
        <f>C285</f>
        <v>3.6585365853658534E-2</v>
      </c>
      <c r="V81" s="4"/>
      <c r="W81" s="4"/>
    </row>
    <row r="82" spans="1:23" x14ac:dyDescent="0.15">
      <c r="A82" t="str">
        <f>'mastertable data'!U82</f>
        <v>Asia</v>
      </c>
      <c r="B82">
        <f>'mastertable data'!V82</f>
        <v>5</v>
      </c>
      <c r="C82">
        <f>'mastertable data'!W82</f>
        <v>2.8571428571428571E-2</v>
      </c>
      <c r="O82" t="s">
        <v>35</v>
      </c>
      <c r="P82" s="4">
        <f t="shared" ref="P82:P86" si="7">C31</f>
        <v>0.18181818181818182</v>
      </c>
      <c r="Q82" s="4">
        <f t="shared" ref="Q82:Q86" si="8">C82</f>
        <v>2.8571428571428571E-2</v>
      </c>
      <c r="R82" s="4">
        <f t="shared" ref="R82:R86" si="9">C133</f>
        <v>7.9847908745247151E-2</v>
      </c>
      <c r="S82" s="4">
        <f t="shared" ref="S82:S86" si="10">C184</f>
        <v>5.6603773584905662E-2</v>
      </c>
      <c r="T82" s="4">
        <f t="shared" ref="T82:T86" si="11">C235</f>
        <v>1.9656019656019656E-2</v>
      </c>
      <c r="U82" s="4">
        <f t="shared" ref="U82:U86" si="12">C286</f>
        <v>4.3360433604336043E-2</v>
      </c>
      <c r="V82" s="4"/>
      <c r="W82" s="4"/>
    </row>
    <row r="83" spans="1:23" x14ac:dyDescent="0.15">
      <c r="A83" t="str">
        <f>'mastertable data'!U83</f>
        <v>Europe</v>
      </c>
      <c r="B83">
        <f>'mastertable data'!V83</f>
        <v>9</v>
      </c>
      <c r="C83">
        <f>'mastertable data'!W83</f>
        <v>5.1428571428571428E-2</v>
      </c>
      <c r="O83" t="s">
        <v>43</v>
      </c>
      <c r="P83" s="4">
        <f t="shared" si="7"/>
        <v>0.125</v>
      </c>
      <c r="Q83" s="4">
        <f t="shared" si="8"/>
        <v>5.1428571428571428E-2</v>
      </c>
      <c r="R83" s="4">
        <f t="shared" si="9"/>
        <v>7.6045627376425853E-2</v>
      </c>
      <c r="S83" s="4">
        <f t="shared" si="10"/>
        <v>0.32075471698113206</v>
      </c>
      <c r="T83" s="4">
        <f t="shared" si="11"/>
        <v>6.8796068796068796E-2</v>
      </c>
      <c r="U83" s="4">
        <f t="shared" si="12"/>
        <v>9.3495934959349589E-2</v>
      </c>
      <c r="V83" s="4"/>
      <c r="W83" s="4"/>
    </row>
    <row r="84" spans="1:23" x14ac:dyDescent="0.15">
      <c r="A84" t="str">
        <f>'mastertable data'!U84</f>
        <v>Africa</v>
      </c>
      <c r="B84">
        <f>'mastertable data'!V84</f>
        <v>0</v>
      </c>
      <c r="C84">
        <f>'mastertable data'!W84</f>
        <v>0</v>
      </c>
      <c r="O84" t="s">
        <v>109</v>
      </c>
      <c r="P84" s="4">
        <f t="shared" si="7"/>
        <v>1.1363636363636364E-2</v>
      </c>
      <c r="Q84" s="4">
        <f t="shared" si="8"/>
        <v>0</v>
      </c>
      <c r="R84" s="4">
        <f t="shared" si="9"/>
        <v>3.8022813688212928E-3</v>
      </c>
      <c r="S84" s="4">
        <f t="shared" si="10"/>
        <v>0</v>
      </c>
      <c r="T84" s="4">
        <f t="shared" si="11"/>
        <v>0</v>
      </c>
      <c r="U84" s="4">
        <f t="shared" si="12"/>
        <v>1.3550135501355014E-3</v>
      </c>
      <c r="V84" s="4"/>
      <c r="W84" s="4"/>
    </row>
    <row r="85" spans="1:23" x14ac:dyDescent="0.15">
      <c r="A85" t="str">
        <f>'mastertable data'!U85</f>
        <v>Middle East</v>
      </c>
      <c r="B85">
        <f>'mastertable data'!V85</f>
        <v>11</v>
      </c>
      <c r="C85">
        <f>'mastertable data'!W85</f>
        <v>6.2857142857142861E-2</v>
      </c>
      <c r="O85" t="s">
        <v>48</v>
      </c>
      <c r="P85" s="4">
        <f t="shared" si="7"/>
        <v>9.0909090909090912E-2</v>
      </c>
      <c r="Q85" s="4">
        <f t="shared" si="8"/>
        <v>6.2857142857142861E-2</v>
      </c>
      <c r="R85" s="4">
        <f t="shared" si="9"/>
        <v>7.2243346007604556E-2</v>
      </c>
      <c r="S85" s="4">
        <f t="shared" si="10"/>
        <v>0.13207547169811321</v>
      </c>
      <c r="T85" s="4">
        <f t="shared" si="11"/>
        <v>4.6683046683046681E-2</v>
      </c>
      <c r="U85" s="4">
        <f t="shared" si="12"/>
        <v>6.3685636856368563E-2</v>
      </c>
      <c r="V85" s="4"/>
      <c r="W85" s="4"/>
    </row>
    <row r="86" spans="1:23" x14ac:dyDescent="0.15">
      <c r="A86" t="str">
        <f>'mastertable data'!U86</f>
        <v>Oceania</v>
      </c>
      <c r="B86">
        <f>'mastertable data'!V86</f>
        <v>0</v>
      </c>
      <c r="C86">
        <f>'mastertable data'!W86</f>
        <v>0</v>
      </c>
      <c r="O86" t="s">
        <v>112</v>
      </c>
      <c r="P86" s="4">
        <f t="shared" si="7"/>
        <v>0</v>
      </c>
      <c r="Q86" s="4">
        <f t="shared" si="8"/>
        <v>0</v>
      </c>
      <c r="R86" s="4">
        <f t="shared" si="9"/>
        <v>0</v>
      </c>
      <c r="S86" s="4">
        <f t="shared" si="10"/>
        <v>0</v>
      </c>
      <c r="T86" s="4">
        <f t="shared" si="11"/>
        <v>9.8280098280098278E-3</v>
      </c>
      <c r="U86" s="4">
        <f t="shared" si="12"/>
        <v>5.4200542005420054E-3</v>
      </c>
      <c r="V86" s="4"/>
      <c r="W86" s="4"/>
    </row>
    <row r="87" spans="1:23" x14ac:dyDescent="0.15">
      <c r="A87" t="str">
        <f>'mastertable data'!U87</f>
        <v>Total</v>
      </c>
      <c r="B87">
        <f>'mastertable data'!V87</f>
        <v>175</v>
      </c>
      <c r="C87">
        <f>'mastertable data'!W87</f>
        <v>0.99999999999999989</v>
      </c>
      <c r="O87" t="s">
        <v>55</v>
      </c>
      <c r="P87" s="4">
        <f>SUM(P79:P86)</f>
        <v>1</v>
      </c>
      <c r="Q87" s="4">
        <f t="shared" ref="Q87:U87" si="13">SUM(Q79:Q86)</f>
        <v>0.99999999999999989</v>
      </c>
      <c r="R87" s="4">
        <f t="shared" si="13"/>
        <v>1</v>
      </c>
      <c r="S87" s="4">
        <f t="shared" si="13"/>
        <v>1</v>
      </c>
      <c r="T87" s="4">
        <f t="shared" si="13"/>
        <v>1</v>
      </c>
      <c r="U87" s="4">
        <f t="shared" si="13"/>
        <v>1</v>
      </c>
      <c r="V87" s="4"/>
      <c r="W87" s="4"/>
    </row>
    <row r="88" spans="1:23" x14ac:dyDescent="0.15">
      <c r="A88">
        <f>'mastertable data'!U88</f>
        <v>0</v>
      </c>
      <c r="B88">
        <f>'mastertable data'!V88</f>
        <v>0</v>
      </c>
      <c r="C88">
        <f>'mastertable data'!W88</f>
        <v>0</v>
      </c>
    </row>
    <row r="89" spans="1:23" x14ac:dyDescent="0.15">
      <c r="A89">
        <f>'mastertable data'!U89</f>
        <v>0</v>
      </c>
      <c r="B89">
        <f>'mastertable data'!V89</f>
        <v>0</v>
      </c>
      <c r="C89">
        <f>'mastertable data'!W89</f>
        <v>0</v>
      </c>
    </row>
    <row r="90" spans="1:23" x14ac:dyDescent="0.15">
      <c r="A90" t="str">
        <f>'mastertable data'!U90</f>
        <v>US Institutions</v>
      </c>
      <c r="B90" t="str">
        <f>'mastertable data'!V90</f>
        <v>Number</v>
      </c>
      <c r="C90">
        <f>'mastertable data'!W90</f>
        <v>0</v>
      </c>
    </row>
    <row r="91" spans="1:23" x14ac:dyDescent="0.15">
      <c r="A91" t="str">
        <f>'mastertable data'!U91</f>
        <v>R1</v>
      </c>
      <c r="B91">
        <f>'mastertable data'!V91</f>
        <v>116</v>
      </c>
      <c r="C91">
        <f>'mastertable data'!W91</f>
        <v>0</v>
      </c>
    </row>
    <row r="92" spans="1:23" x14ac:dyDescent="0.15">
      <c r="A92" t="str">
        <f>'mastertable data'!U92</f>
        <v>R2</v>
      </c>
      <c r="B92">
        <f>'mastertable data'!V92</f>
        <v>8</v>
      </c>
      <c r="C92">
        <f>'mastertable data'!W92</f>
        <v>0</v>
      </c>
      <c r="R92" s="4"/>
    </row>
    <row r="93" spans="1:23" x14ac:dyDescent="0.15">
      <c r="A93" t="str">
        <f>'mastertable data'!U93</f>
        <v>non R1, R2</v>
      </c>
      <c r="B93">
        <f>'mastertable data'!V93</f>
        <v>1</v>
      </c>
      <c r="C93">
        <f>'mastertable data'!W93</f>
        <v>0</v>
      </c>
    </row>
    <row r="94" spans="1:23" x14ac:dyDescent="0.15">
      <c r="A94" t="str">
        <f>'mastertable data'!U94</f>
        <v>PUI</v>
      </c>
      <c r="B94">
        <f>'mastertable data'!V94</f>
        <v>2</v>
      </c>
      <c r="C94">
        <f>'mastertable data'!W94</f>
        <v>0</v>
      </c>
    </row>
    <row r="95" spans="1:23" x14ac:dyDescent="0.15">
      <c r="A95" t="str">
        <f>'mastertable data'!U95</f>
        <v>Minority Serving</v>
      </c>
      <c r="B95">
        <f>'mastertable data'!V95</f>
        <v>1</v>
      </c>
      <c r="C95">
        <f>'mastertable data'!W95</f>
        <v>0</v>
      </c>
    </row>
    <row r="96" spans="1:23" x14ac:dyDescent="0.15">
      <c r="A96" t="str">
        <f>'mastertable data'!U96</f>
        <v>NI&gt;10</v>
      </c>
      <c r="B96">
        <f>'mastertable data'!V96</f>
        <v>16</v>
      </c>
      <c r="C96">
        <f>'mastertable data'!W96</f>
        <v>0</v>
      </c>
    </row>
    <row r="97" spans="1:3" x14ac:dyDescent="0.15">
      <c r="A97">
        <f>'mastertable data'!U97</f>
        <v>0</v>
      </c>
      <c r="B97">
        <f>'mastertable data'!V97</f>
        <v>0</v>
      </c>
      <c r="C97">
        <f>'mastertable data'!W97</f>
        <v>0</v>
      </c>
    </row>
    <row r="98" spans="1:3" x14ac:dyDescent="0.15">
      <c r="A98" t="str">
        <f>'mastertable data'!U98</f>
        <v>Submissions per registrant</v>
      </c>
      <c r="B98">
        <f>'mastertable data'!V98</f>
        <v>0.97714285714285709</v>
      </c>
      <c r="C98">
        <f>'mastertable data'!W98</f>
        <v>0</v>
      </c>
    </row>
    <row r="99" spans="1:3" x14ac:dyDescent="0.15">
      <c r="A99" t="str">
        <f>'mastertable data'!U99</f>
        <v>% of registrants who submitted an abstract</v>
      </c>
      <c r="B99">
        <f>'mastertable data'!V99</f>
        <v>0</v>
      </c>
      <c r="C99">
        <f>'mastertable data'!W99</f>
        <v>0</v>
      </c>
    </row>
    <row r="100" spans="1:3" x14ac:dyDescent="0.15">
      <c r="A100">
        <f>'mastertable data'!U100</f>
        <v>0</v>
      </c>
      <c r="B100">
        <f>'mastertable data'!V100</f>
        <v>0</v>
      </c>
      <c r="C100">
        <f>'mastertable data'!W100</f>
        <v>0</v>
      </c>
    </row>
    <row r="101" spans="1:3" x14ac:dyDescent="0.15">
      <c r="A101">
        <f>'mastertable data'!U101</f>
        <v>0</v>
      </c>
      <c r="B101">
        <f>'mastertable data'!V101</f>
        <v>0</v>
      </c>
      <c r="C101">
        <f>'mastertable data'!W101</f>
        <v>0</v>
      </c>
    </row>
    <row r="102" spans="1:3" x14ac:dyDescent="0.15">
      <c r="A102">
        <f>'mastertable data'!U102</f>
        <v>0</v>
      </c>
      <c r="B102">
        <f>'mastertable data'!V102</f>
        <v>0</v>
      </c>
      <c r="C102">
        <f>'mastertable data'!W102</f>
        <v>0</v>
      </c>
    </row>
    <row r="103" spans="1:3" x14ac:dyDescent="0.15">
      <c r="A103">
        <f>'mastertable data'!U103</f>
        <v>0</v>
      </c>
      <c r="B103">
        <f>'mastertable data'!V103</f>
        <v>0</v>
      </c>
      <c r="C103">
        <f>'mastertable data'!W103</f>
        <v>0</v>
      </c>
    </row>
    <row r="104" spans="1:3" x14ac:dyDescent="0.15">
      <c r="A104">
        <f>'mastertable data'!U104</f>
        <v>0</v>
      </c>
      <c r="B104">
        <f>'mastertable data'!V104</f>
        <v>0</v>
      </c>
      <c r="C104">
        <f>'mastertable data'!W104</f>
        <v>0</v>
      </c>
    </row>
    <row r="105" spans="1:3" x14ac:dyDescent="0.15">
      <c r="A105" t="str">
        <f>'mastertable data'!U105</f>
        <v>Submitted abstracts to in-person conference (Total)</v>
      </c>
      <c r="B105">
        <f>'mastertable data'!V105</f>
        <v>0</v>
      </c>
      <c r="C105">
        <f>'mastertable data'!W105</f>
        <v>0</v>
      </c>
    </row>
    <row r="106" spans="1:3" x14ac:dyDescent="0.15">
      <c r="A106">
        <f>'mastertable data'!U106</f>
        <v>0</v>
      </c>
      <c r="B106" t="str">
        <f>'mastertable data'!V106</f>
        <v>Number</v>
      </c>
      <c r="C106" t="str">
        <f>'mastertable data'!W106</f>
        <v>Percent</v>
      </c>
    </row>
    <row r="107" spans="1:3" x14ac:dyDescent="0.15">
      <c r="A107" t="str">
        <f>'mastertable data'!U107</f>
        <v>Male</v>
      </c>
      <c r="B107">
        <f>'mastertable data'!V107</f>
        <v>187</v>
      </c>
      <c r="C107">
        <f>'mastertable data'!W107</f>
        <v>0.71102661596958172</v>
      </c>
    </row>
    <row r="108" spans="1:3" x14ac:dyDescent="0.15">
      <c r="A108" t="str">
        <f>'mastertable data'!U108</f>
        <v>Female</v>
      </c>
      <c r="B108">
        <f>'mastertable data'!V108</f>
        <v>68</v>
      </c>
      <c r="C108">
        <f>'mastertable data'!W108</f>
        <v>0.2585551330798479</v>
      </c>
    </row>
    <row r="109" spans="1:3" x14ac:dyDescent="0.15">
      <c r="A109" t="str">
        <f>'mastertable data'!U109</f>
        <v>Unknown</v>
      </c>
      <c r="B109">
        <f>'mastertable data'!V109</f>
        <v>8</v>
      </c>
      <c r="C109">
        <f>'mastertable data'!W109</f>
        <v>3.0418250950570342E-2</v>
      </c>
    </row>
    <row r="110" spans="1:3" x14ac:dyDescent="0.15">
      <c r="A110" t="str">
        <f>'mastertable data'!U110</f>
        <v>Total</v>
      </c>
      <c r="B110">
        <f>'mastertable data'!V110</f>
        <v>263</v>
      </c>
      <c r="C110">
        <f>'mastertable data'!W110</f>
        <v>1</v>
      </c>
    </row>
    <row r="111" spans="1:3" x14ac:dyDescent="0.15">
      <c r="A111">
        <f>'mastertable data'!U111</f>
        <v>0</v>
      </c>
      <c r="B111">
        <f>'mastertable data'!V111</f>
        <v>0</v>
      </c>
      <c r="C111">
        <f>'mastertable data'!W111</f>
        <v>0</v>
      </c>
    </row>
    <row r="112" spans="1:3" x14ac:dyDescent="0.15">
      <c r="A112">
        <f>'mastertable data'!U112</f>
        <v>0</v>
      </c>
      <c r="B112" t="str">
        <f>'mastertable data'!V112</f>
        <v>Number</v>
      </c>
      <c r="C112" t="str">
        <f>'mastertable data'!W112</f>
        <v>Percent</v>
      </c>
    </row>
    <row r="113" spans="1:3" x14ac:dyDescent="0.15">
      <c r="A113" t="str">
        <f>'mastertable data'!U113</f>
        <v>Undergraduate Student</v>
      </c>
      <c r="B113">
        <f>'mastertable data'!V113</f>
        <v>2</v>
      </c>
      <c r="C113">
        <f>'mastertable data'!W113</f>
        <v>7.6045627376425855E-3</v>
      </c>
    </row>
    <row r="114" spans="1:3" x14ac:dyDescent="0.15">
      <c r="A114" t="str">
        <f>'mastertable data'!U114</f>
        <v>Graduate Student</v>
      </c>
      <c r="B114">
        <f>'mastertable data'!V114</f>
        <v>113</v>
      </c>
      <c r="C114">
        <f>'mastertable data'!W114</f>
        <v>0.42965779467680609</v>
      </c>
    </row>
    <row r="115" spans="1:3" x14ac:dyDescent="0.15">
      <c r="A115" t="str">
        <f>'mastertable data'!U115</f>
        <v>Professor</v>
      </c>
      <c r="B115">
        <f>'mastertable data'!V115</f>
        <v>68</v>
      </c>
      <c r="C115">
        <f>'mastertable data'!W115</f>
        <v>0.2585551330798479</v>
      </c>
    </row>
    <row r="116" spans="1:3" x14ac:dyDescent="0.15">
      <c r="A116" t="str">
        <f>'mastertable data'!U116</f>
        <v>Postdoctoral Researcher</v>
      </c>
      <c r="B116">
        <f>'mastertable data'!V116</f>
        <v>23</v>
      </c>
      <c r="C116">
        <f>'mastertable data'!W116</f>
        <v>8.7452471482889732E-2</v>
      </c>
    </row>
    <row r="117" spans="1:3" x14ac:dyDescent="0.15">
      <c r="A117" t="str">
        <f>'mastertable data'!U117</f>
        <v>Academia Scientist</v>
      </c>
      <c r="B117">
        <f>'mastertable data'!V117</f>
        <v>10</v>
      </c>
      <c r="C117">
        <f>'mastertable data'!W117</f>
        <v>3.8022813688212927E-2</v>
      </c>
    </row>
    <row r="118" spans="1:3" x14ac:dyDescent="0.15">
      <c r="A118" t="str">
        <f>'mastertable data'!U118</f>
        <v>Industry</v>
      </c>
      <c r="B118">
        <f>'mastertable data'!V118</f>
        <v>17</v>
      </c>
      <c r="C118">
        <f>'mastertable data'!W118</f>
        <v>6.4638783269961975E-2</v>
      </c>
    </row>
    <row r="119" spans="1:3" x14ac:dyDescent="0.15">
      <c r="A119" t="str">
        <f>'mastertable data'!U119</f>
        <v>Government Scientist</v>
      </c>
      <c r="B119">
        <f>'mastertable data'!V119</f>
        <v>10</v>
      </c>
      <c r="C119">
        <f>'mastertable data'!W119</f>
        <v>3.8022813688212927E-2</v>
      </c>
    </row>
    <row r="120" spans="1:3" x14ac:dyDescent="0.15">
      <c r="A120" t="str">
        <f>'mastertable data'!U120</f>
        <v>Unknown/Other</v>
      </c>
      <c r="B120">
        <f>'mastertable data'!V120</f>
        <v>20</v>
      </c>
      <c r="C120">
        <f>'mastertable data'!W120</f>
        <v>7.6045627376425853E-2</v>
      </c>
    </row>
    <row r="121" spans="1:3" x14ac:dyDescent="0.15">
      <c r="A121" t="str">
        <f>'mastertable data'!U121</f>
        <v>Total</v>
      </c>
      <c r="B121">
        <f>'mastertable data'!V121</f>
        <v>263</v>
      </c>
      <c r="C121">
        <f>'mastertable data'!W121</f>
        <v>1</v>
      </c>
    </row>
    <row r="122" spans="1:3" x14ac:dyDescent="0.15">
      <c r="A122">
        <f>'mastertable data'!U122</f>
        <v>0</v>
      </c>
      <c r="B122">
        <f>'mastertable data'!V122</f>
        <v>0</v>
      </c>
      <c r="C122">
        <f>'mastertable data'!W122</f>
        <v>0</v>
      </c>
    </row>
    <row r="123" spans="1:3" x14ac:dyDescent="0.15">
      <c r="A123" t="str">
        <f>'mastertable data'!U123</f>
        <v># of registrants per institution</v>
      </c>
      <c r="B123">
        <f>'mastertable data'!V123</f>
        <v>1.6612903225806441</v>
      </c>
      <c r="C123">
        <f>'mastertable data'!W123</f>
        <v>0</v>
      </c>
    </row>
    <row r="124" spans="1:3" x14ac:dyDescent="0.15">
      <c r="A124">
        <f>'mastertable data'!U124</f>
        <v>0</v>
      </c>
      <c r="B124">
        <f>'mastertable data'!V124</f>
        <v>0</v>
      </c>
      <c r="C124">
        <f>'mastertable data'!W124</f>
        <v>0</v>
      </c>
    </row>
    <row r="125" spans="1:3" x14ac:dyDescent="0.15">
      <c r="A125">
        <f>'mastertable data'!U125</f>
        <v>0</v>
      </c>
      <c r="B125">
        <f>'mastertable data'!V125</f>
        <v>0</v>
      </c>
      <c r="C125">
        <f>'mastertable data'!W125</f>
        <v>0</v>
      </c>
    </row>
    <row r="126" spans="1:3" x14ac:dyDescent="0.15">
      <c r="A126">
        <f>'mastertable data'!U126</f>
        <v>0</v>
      </c>
      <c r="B126">
        <f>'mastertable data'!V126</f>
        <v>0</v>
      </c>
      <c r="C126">
        <f>'mastertable data'!W126</f>
        <v>0</v>
      </c>
    </row>
    <row r="127" spans="1:3" x14ac:dyDescent="0.15">
      <c r="A127">
        <f>'mastertable data'!U127</f>
        <v>0</v>
      </c>
      <c r="B127" t="str">
        <f>'mastertable data'!V127</f>
        <v>Number</v>
      </c>
      <c r="C127" t="str">
        <f>'mastertable data'!W127</f>
        <v>Percent</v>
      </c>
    </row>
    <row r="128" spans="1:3" x14ac:dyDescent="0.15">
      <c r="A128" t="str">
        <f>'mastertable data'!U128</f>
        <v>USA</v>
      </c>
      <c r="B128">
        <f>'mastertable data'!V128</f>
        <v>191</v>
      </c>
      <c r="C128">
        <f>'mastertable data'!W128</f>
        <v>0.72623574144486691</v>
      </c>
    </row>
    <row r="129" spans="1:3" x14ac:dyDescent="0.15">
      <c r="A129" t="str">
        <f>'mastertable data'!U129</f>
        <v>International</v>
      </c>
      <c r="B129">
        <f>'mastertable data'!V129</f>
        <v>72</v>
      </c>
      <c r="C129">
        <f>'mastertable data'!W129</f>
        <v>0.27376425855513309</v>
      </c>
    </row>
    <row r="130" spans="1:3" x14ac:dyDescent="0.15">
      <c r="A130" t="str">
        <f>'mastertable data'!U130</f>
        <v>Unknown</v>
      </c>
      <c r="B130">
        <f>'mastertable data'!V130</f>
        <v>0</v>
      </c>
      <c r="C130">
        <f>'mastertable data'!W130</f>
        <v>0</v>
      </c>
    </row>
    <row r="131" spans="1:3" x14ac:dyDescent="0.15">
      <c r="A131">
        <f>'mastertable data'!U131</f>
        <v>0</v>
      </c>
      <c r="B131">
        <f>'mastertable data'!V131</f>
        <v>0</v>
      </c>
      <c r="C131">
        <f>'mastertable data'!W131</f>
        <v>1</v>
      </c>
    </row>
    <row r="132" spans="1:3" x14ac:dyDescent="0.15">
      <c r="A132" t="str">
        <f>'mastertable data'!U132</f>
        <v>Other Americas</v>
      </c>
      <c r="B132">
        <f>'mastertable data'!V132</f>
        <v>11</v>
      </c>
      <c r="C132">
        <f>'mastertable data'!W132</f>
        <v>4.1825095057034217E-2</v>
      </c>
    </row>
    <row r="133" spans="1:3" x14ac:dyDescent="0.15">
      <c r="A133" t="str">
        <f>'mastertable data'!U133</f>
        <v>Asia</v>
      </c>
      <c r="B133">
        <f>'mastertable data'!V133</f>
        <v>21</v>
      </c>
      <c r="C133">
        <f>'mastertable data'!W133</f>
        <v>7.9847908745247151E-2</v>
      </c>
    </row>
    <row r="134" spans="1:3" x14ac:dyDescent="0.15">
      <c r="A134" t="str">
        <f>'mastertable data'!U134</f>
        <v>Europe</v>
      </c>
      <c r="B134">
        <f>'mastertable data'!V134</f>
        <v>20</v>
      </c>
      <c r="C134">
        <f>'mastertable data'!W134</f>
        <v>7.6045627376425853E-2</v>
      </c>
    </row>
    <row r="135" spans="1:3" x14ac:dyDescent="0.15">
      <c r="A135" t="str">
        <f>'mastertable data'!U135</f>
        <v>Africa</v>
      </c>
      <c r="B135">
        <f>'mastertable data'!V135</f>
        <v>1</v>
      </c>
      <c r="C135">
        <f>'mastertable data'!W135</f>
        <v>3.8022813688212928E-3</v>
      </c>
    </row>
    <row r="136" spans="1:3" x14ac:dyDescent="0.15">
      <c r="A136" t="str">
        <f>'mastertable data'!U136</f>
        <v>Middle East</v>
      </c>
      <c r="B136">
        <f>'mastertable data'!V136</f>
        <v>19</v>
      </c>
      <c r="C136">
        <f>'mastertable data'!W136</f>
        <v>7.2243346007604556E-2</v>
      </c>
    </row>
    <row r="137" spans="1:3" x14ac:dyDescent="0.15">
      <c r="A137" t="str">
        <f>'mastertable data'!U137</f>
        <v>Oceania</v>
      </c>
      <c r="B137">
        <f>'mastertable data'!V137</f>
        <v>0</v>
      </c>
      <c r="C137">
        <f>'mastertable data'!W137</f>
        <v>0</v>
      </c>
    </row>
    <row r="138" spans="1:3" x14ac:dyDescent="0.15">
      <c r="A138" t="str">
        <f>'mastertable data'!U138</f>
        <v>Total</v>
      </c>
      <c r="B138">
        <f>'mastertable data'!V138</f>
        <v>263</v>
      </c>
      <c r="C138">
        <f>'mastertable data'!W138</f>
        <v>1</v>
      </c>
    </row>
    <row r="139" spans="1:3" x14ac:dyDescent="0.15">
      <c r="A139">
        <f>'mastertable data'!U139</f>
        <v>0</v>
      </c>
      <c r="B139">
        <f>'mastertable data'!V139</f>
        <v>0</v>
      </c>
      <c r="C139">
        <f>'mastertable data'!W139</f>
        <v>0</v>
      </c>
    </row>
    <row r="140" spans="1:3" x14ac:dyDescent="0.15">
      <c r="A140">
        <f>'mastertable data'!U140</f>
        <v>0</v>
      </c>
      <c r="B140">
        <f>'mastertable data'!V140</f>
        <v>0</v>
      </c>
      <c r="C140">
        <f>'mastertable data'!W140</f>
        <v>0</v>
      </c>
    </row>
    <row r="141" spans="1:3" x14ac:dyDescent="0.15">
      <c r="A141" t="str">
        <f>'mastertable data'!U141</f>
        <v>US Institutions</v>
      </c>
      <c r="B141" t="str">
        <f>'mastertable data'!V141</f>
        <v>Number</v>
      </c>
      <c r="C141">
        <f>'mastertable data'!W141</f>
        <v>0</v>
      </c>
    </row>
    <row r="142" spans="1:3" x14ac:dyDescent="0.15">
      <c r="A142" t="str">
        <f>'mastertable data'!U142</f>
        <v>R1</v>
      </c>
      <c r="B142">
        <f>'mastertable data'!V142</f>
        <v>151</v>
      </c>
      <c r="C142">
        <f>'mastertable data'!W142</f>
        <v>0</v>
      </c>
    </row>
    <row r="143" spans="1:3" x14ac:dyDescent="0.15">
      <c r="A143" t="str">
        <f>'mastertable data'!U143</f>
        <v>R2</v>
      </c>
      <c r="B143">
        <f>'mastertable data'!V143</f>
        <v>15</v>
      </c>
      <c r="C143">
        <f>'mastertable data'!W143</f>
        <v>0</v>
      </c>
    </row>
    <row r="144" spans="1:3" x14ac:dyDescent="0.15">
      <c r="A144" t="str">
        <f>'mastertable data'!U144</f>
        <v>non R1, R2</v>
      </c>
      <c r="B144">
        <f>'mastertable data'!V144</f>
        <v>1</v>
      </c>
      <c r="C144">
        <f>'mastertable data'!W144</f>
        <v>0</v>
      </c>
    </row>
    <row r="145" spans="1:3" x14ac:dyDescent="0.15">
      <c r="A145" t="str">
        <f>'mastertable data'!U145</f>
        <v>PUI</v>
      </c>
      <c r="B145">
        <f>'mastertable data'!V145</f>
        <v>3</v>
      </c>
      <c r="C145">
        <f>'mastertable data'!W145</f>
        <v>0</v>
      </c>
    </row>
    <row r="146" spans="1:3" x14ac:dyDescent="0.15">
      <c r="A146" t="str">
        <f>'mastertable data'!U146</f>
        <v>Minority Serving</v>
      </c>
      <c r="B146">
        <f>'mastertable data'!V146</f>
        <v>1</v>
      </c>
      <c r="C146">
        <f>'mastertable data'!W146</f>
        <v>0</v>
      </c>
    </row>
    <row r="147" spans="1:3" x14ac:dyDescent="0.15">
      <c r="A147" t="str">
        <f>'mastertable data'!U147</f>
        <v>NI&gt;10</v>
      </c>
      <c r="B147">
        <f>'mastertable data'!V147</f>
        <v>38</v>
      </c>
      <c r="C147">
        <f>'mastertable data'!W147</f>
        <v>0</v>
      </c>
    </row>
    <row r="148" spans="1:3" x14ac:dyDescent="0.15">
      <c r="A148">
        <f>'mastertable data'!U148</f>
        <v>0</v>
      </c>
      <c r="B148">
        <f>'mastertable data'!V148</f>
        <v>0</v>
      </c>
      <c r="C148">
        <f>'mastertable data'!W148</f>
        <v>0</v>
      </c>
    </row>
    <row r="149" spans="1:3" x14ac:dyDescent="0.15">
      <c r="A149" t="str">
        <f>'mastertable data'!U149</f>
        <v>Submissions per registrant</v>
      </c>
      <c r="B149">
        <f>'mastertable data'!V149</f>
        <v>1.0456273764258555</v>
      </c>
      <c r="C149">
        <f>'mastertable data'!W149</f>
        <v>0</v>
      </c>
    </row>
    <row r="150" spans="1:3" x14ac:dyDescent="0.15">
      <c r="A150" t="str">
        <f>'mastertable data'!U150</f>
        <v>% of registrants who submitted an abstract</v>
      </c>
      <c r="B150">
        <f>'mastertable data'!V150</f>
        <v>0</v>
      </c>
      <c r="C150">
        <f>'mastertable data'!W150</f>
        <v>0</v>
      </c>
    </row>
    <row r="151" spans="1:3" x14ac:dyDescent="0.15">
      <c r="A151">
        <f>'mastertable data'!U151</f>
        <v>0</v>
      </c>
      <c r="B151">
        <f>'mastertable data'!V151</f>
        <v>0</v>
      </c>
      <c r="C151">
        <f>'mastertable data'!W151</f>
        <v>0</v>
      </c>
    </row>
    <row r="152" spans="1:3" x14ac:dyDescent="0.15">
      <c r="A152">
        <f>'mastertable data'!U152</f>
        <v>0</v>
      </c>
      <c r="B152">
        <f>'mastertable data'!V152</f>
        <v>0</v>
      </c>
      <c r="C152">
        <f>'mastertable data'!W152</f>
        <v>0</v>
      </c>
    </row>
    <row r="153" spans="1:3" x14ac:dyDescent="0.15">
      <c r="A153">
        <f>'mastertable data'!U153</f>
        <v>0</v>
      </c>
      <c r="B153">
        <f>'mastertable data'!V153</f>
        <v>0</v>
      </c>
      <c r="C153">
        <f>'mastertable data'!W153</f>
        <v>0</v>
      </c>
    </row>
    <row r="154" spans="1:3" x14ac:dyDescent="0.15">
      <c r="A154">
        <f>'mastertable data'!U154</f>
        <v>0</v>
      </c>
      <c r="B154">
        <f>'mastertable data'!V154</f>
        <v>0</v>
      </c>
      <c r="C154">
        <f>'mastertable data'!W154</f>
        <v>0</v>
      </c>
    </row>
    <row r="155" spans="1:3" x14ac:dyDescent="0.15">
      <c r="A155">
        <f>'mastertable data'!U155</f>
        <v>0</v>
      </c>
      <c r="B155">
        <f>'mastertable data'!V155</f>
        <v>0</v>
      </c>
      <c r="C155">
        <f>'mastertable data'!W155</f>
        <v>0</v>
      </c>
    </row>
    <row r="156" spans="1:3" x14ac:dyDescent="0.15">
      <c r="A156" t="str">
        <f>'mastertable data'!U156</f>
        <v>Submitted abstract to virtual conference and attended virtual conference</v>
      </c>
      <c r="B156">
        <f>'mastertable data'!V156</f>
        <v>0</v>
      </c>
      <c r="C156">
        <f>'mastertable data'!W156</f>
        <v>0</v>
      </c>
    </row>
    <row r="157" spans="1:3" x14ac:dyDescent="0.15">
      <c r="A157">
        <f>'mastertable data'!U157</f>
        <v>0</v>
      </c>
      <c r="B157" t="str">
        <f>'mastertable data'!V157</f>
        <v>Number</v>
      </c>
      <c r="C157" t="str">
        <f>'mastertable data'!W157</f>
        <v>Percent</v>
      </c>
    </row>
    <row r="158" spans="1:3" x14ac:dyDescent="0.15">
      <c r="A158" t="str">
        <f>'mastertable data'!U158</f>
        <v>Male</v>
      </c>
      <c r="B158">
        <f>'mastertable data'!V158</f>
        <v>30</v>
      </c>
      <c r="C158">
        <f>'mastertable data'!W158</f>
        <v>0.56603773584905659</v>
      </c>
    </row>
    <row r="159" spans="1:3" x14ac:dyDescent="0.15">
      <c r="A159" t="str">
        <f>'mastertable data'!U159</f>
        <v>Female</v>
      </c>
      <c r="B159">
        <f>'mastertable data'!V159</f>
        <v>22</v>
      </c>
      <c r="C159">
        <f>'mastertable data'!W159</f>
        <v>0.41509433962264153</v>
      </c>
    </row>
    <row r="160" spans="1:3" x14ac:dyDescent="0.15">
      <c r="A160" t="str">
        <f>'mastertable data'!U160</f>
        <v>Unknown</v>
      </c>
      <c r="B160">
        <f>'mastertable data'!V160</f>
        <v>1</v>
      </c>
      <c r="C160">
        <f>'mastertable data'!W160</f>
        <v>1.8867924528301886E-2</v>
      </c>
    </row>
    <row r="161" spans="1:3" x14ac:dyDescent="0.15">
      <c r="A161" t="str">
        <f>'mastertable data'!U161</f>
        <v>Total</v>
      </c>
      <c r="B161">
        <f>'mastertable data'!V161</f>
        <v>53</v>
      </c>
      <c r="C161">
        <f>'mastertable data'!W161</f>
        <v>1</v>
      </c>
    </row>
    <row r="162" spans="1:3" x14ac:dyDescent="0.15">
      <c r="A162">
        <f>'mastertable data'!U162</f>
        <v>0</v>
      </c>
      <c r="B162">
        <f>'mastertable data'!V162</f>
        <v>0</v>
      </c>
      <c r="C162">
        <f>'mastertable data'!W162</f>
        <v>0</v>
      </c>
    </row>
    <row r="163" spans="1:3" x14ac:dyDescent="0.15">
      <c r="A163">
        <f>'mastertable data'!U163</f>
        <v>0</v>
      </c>
      <c r="B163" t="str">
        <f>'mastertable data'!V163</f>
        <v>Number</v>
      </c>
      <c r="C163" t="str">
        <f>'mastertable data'!W163</f>
        <v>Percent</v>
      </c>
    </row>
    <row r="164" spans="1:3" x14ac:dyDescent="0.15">
      <c r="A164" t="str">
        <f>'mastertable data'!U164</f>
        <v>Undergraduate Student</v>
      </c>
      <c r="B164">
        <f>'mastertable data'!V164</f>
        <v>2</v>
      </c>
      <c r="C164">
        <f>'mastertable data'!W164</f>
        <v>3.7735849056603772E-2</v>
      </c>
    </row>
    <row r="165" spans="1:3" x14ac:dyDescent="0.15">
      <c r="A165" t="str">
        <f>'mastertable data'!U165</f>
        <v>Graduate Student</v>
      </c>
      <c r="B165">
        <f>'mastertable data'!V165</f>
        <v>28</v>
      </c>
      <c r="C165">
        <f>'mastertable data'!W165</f>
        <v>0.52830188679245282</v>
      </c>
    </row>
    <row r="166" spans="1:3" x14ac:dyDescent="0.15">
      <c r="A166" t="str">
        <f>'mastertable data'!U166</f>
        <v>Professor</v>
      </c>
      <c r="B166">
        <f>'mastertable data'!V166</f>
        <v>4</v>
      </c>
      <c r="C166">
        <f>'mastertable data'!W166</f>
        <v>7.5471698113207544E-2</v>
      </c>
    </row>
    <row r="167" spans="1:3" x14ac:dyDescent="0.15">
      <c r="A167" t="str">
        <f>'mastertable data'!U167</f>
        <v>Postdoctoral Researcher</v>
      </c>
      <c r="B167">
        <f>'mastertable data'!V167</f>
        <v>7</v>
      </c>
      <c r="C167">
        <f>'mastertable data'!W167</f>
        <v>0.13207547169811321</v>
      </c>
    </row>
    <row r="168" spans="1:3" x14ac:dyDescent="0.15">
      <c r="A168" t="str">
        <f>'mastertable data'!U168</f>
        <v>Academia Scientist</v>
      </c>
      <c r="B168">
        <f>'mastertable data'!V168</f>
        <v>6</v>
      </c>
      <c r="C168">
        <f>'mastertable data'!W168</f>
        <v>0.11320754716981132</v>
      </c>
    </row>
    <row r="169" spans="1:3" x14ac:dyDescent="0.15">
      <c r="A169" t="str">
        <f>'mastertable data'!U169</f>
        <v>Industry</v>
      </c>
      <c r="B169">
        <f>'mastertable data'!V169</f>
        <v>6</v>
      </c>
      <c r="C169">
        <f>'mastertable data'!W169</f>
        <v>0.11320754716981132</v>
      </c>
    </row>
    <row r="170" spans="1:3" x14ac:dyDescent="0.15">
      <c r="A170" t="str">
        <f>'mastertable data'!U170</f>
        <v>Government Scientist</v>
      </c>
      <c r="B170">
        <f>'mastertable data'!V170</f>
        <v>0</v>
      </c>
      <c r="C170">
        <f>'mastertable data'!W170</f>
        <v>0</v>
      </c>
    </row>
    <row r="171" spans="1:3" x14ac:dyDescent="0.15">
      <c r="A171" t="str">
        <f>'mastertable data'!U171</f>
        <v>Unknown/Other</v>
      </c>
      <c r="B171">
        <f>'mastertable data'!V171</f>
        <v>0</v>
      </c>
      <c r="C171">
        <f>'mastertable data'!W171</f>
        <v>0</v>
      </c>
    </row>
    <row r="172" spans="1:3" x14ac:dyDescent="0.15">
      <c r="A172" t="str">
        <f>'mastertable data'!U172</f>
        <v>Total</v>
      </c>
      <c r="B172">
        <f>'mastertable data'!V172</f>
        <v>53</v>
      </c>
      <c r="C172">
        <f>'mastertable data'!W172</f>
        <v>0.99999999999999989</v>
      </c>
    </row>
    <row r="173" spans="1:3" x14ac:dyDescent="0.15">
      <c r="A173">
        <f>'mastertable data'!U173</f>
        <v>0</v>
      </c>
      <c r="B173">
        <f>'mastertable data'!V173</f>
        <v>0</v>
      </c>
      <c r="C173">
        <f>'mastertable data'!W173</f>
        <v>0</v>
      </c>
    </row>
    <row r="174" spans="1:3" x14ac:dyDescent="0.15">
      <c r="A174" t="str">
        <f>'mastertable data'!U174</f>
        <v># of registrants per institution</v>
      </c>
      <c r="B174">
        <f>'mastertable data'!V174</f>
        <v>1.7049180327868851</v>
      </c>
      <c r="C174">
        <f>'mastertable data'!W174</f>
        <v>0</v>
      </c>
    </row>
    <row r="175" spans="1:3" x14ac:dyDescent="0.15">
      <c r="A175">
        <f>'mastertable data'!U175</f>
        <v>0</v>
      </c>
      <c r="B175">
        <f>'mastertable data'!V175</f>
        <v>0</v>
      </c>
      <c r="C175">
        <f>'mastertable data'!W175</f>
        <v>0</v>
      </c>
    </row>
    <row r="176" spans="1:3" x14ac:dyDescent="0.15">
      <c r="A176">
        <f>'mastertable data'!U176</f>
        <v>0</v>
      </c>
      <c r="B176">
        <f>'mastertable data'!V176</f>
        <v>0</v>
      </c>
      <c r="C176">
        <f>'mastertable data'!W176</f>
        <v>0</v>
      </c>
    </row>
    <row r="177" spans="1:3" x14ac:dyDescent="0.15">
      <c r="A177">
        <f>'mastertable data'!U177</f>
        <v>0</v>
      </c>
      <c r="B177">
        <f>'mastertable data'!V177</f>
        <v>0</v>
      </c>
      <c r="C177">
        <f>'mastertable data'!W177</f>
        <v>0</v>
      </c>
    </row>
    <row r="178" spans="1:3" x14ac:dyDescent="0.15">
      <c r="A178">
        <f>'mastertable data'!U178</f>
        <v>0</v>
      </c>
      <c r="B178" t="str">
        <f>'mastertable data'!V178</f>
        <v>Number</v>
      </c>
      <c r="C178" t="str">
        <f>'mastertable data'!W178</f>
        <v>Percent</v>
      </c>
    </row>
    <row r="179" spans="1:3" x14ac:dyDescent="0.15">
      <c r="A179" t="str">
        <f>'mastertable data'!U179</f>
        <v>USA</v>
      </c>
      <c r="B179">
        <f>'mastertable data'!V179</f>
        <v>24</v>
      </c>
      <c r="C179">
        <f>'mastertable data'!W179</f>
        <v>0.45283018867924529</v>
      </c>
    </row>
    <row r="180" spans="1:3" x14ac:dyDescent="0.15">
      <c r="A180" t="str">
        <f>'mastertable data'!U180</f>
        <v>International</v>
      </c>
      <c r="B180">
        <f>'mastertable data'!V180</f>
        <v>29</v>
      </c>
      <c r="C180">
        <f>'mastertable data'!W180</f>
        <v>0.54716981132075471</v>
      </c>
    </row>
    <row r="181" spans="1:3" x14ac:dyDescent="0.15">
      <c r="A181" t="str">
        <f>'mastertable data'!U181</f>
        <v>Unknown</v>
      </c>
      <c r="B181">
        <f>'mastertable data'!V181</f>
        <v>0</v>
      </c>
      <c r="C181">
        <f>'mastertable data'!W181</f>
        <v>0</v>
      </c>
    </row>
    <row r="182" spans="1:3" x14ac:dyDescent="0.15">
      <c r="A182">
        <f>'mastertable data'!U182</f>
        <v>0</v>
      </c>
      <c r="B182">
        <f>'mastertable data'!V182</f>
        <v>0</v>
      </c>
      <c r="C182">
        <f>'mastertable data'!W182</f>
        <v>1</v>
      </c>
    </row>
    <row r="183" spans="1:3" x14ac:dyDescent="0.15">
      <c r="A183" t="str">
        <f>'mastertable data'!U183</f>
        <v>Other Americas</v>
      </c>
      <c r="B183">
        <f>'mastertable data'!V183</f>
        <v>2</v>
      </c>
      <c r="C183">
        <f>'mastertable data'!W183</f>
        <v>3.7735849056603772E-2</v>
      </c>
    </row>
    <row r="184" spans="1:3" x14ac:dyDescent="0.15">
      <c r="A184" t="str">
        <f>'mastertable data'!U184</f>
        <v>Asia</v>
      </c>
      <c r="B184">
        <f>'mastertable data'!V184</f>
        <v>3</v>
      </c>
      <c r="C184">
        <f>'mastertable data'!W184</f>
        <v>5.6603773584905662E-2</v>
      </c>
    </row>
    <row r="185" spans="1:3" x14ac:dyDescent="0.15">
      <c r="A185" t="str">
        <f>'mastertable data'!U185</f>
        <v>Europe</v>
      </c>
      <c r="B185">
        <f>'mastertable data'!V185</f>
        <v>17</v>
      </c>
      <c r="C185">
        <f>'mastertable data'!W185</f>
        <v>0.32075471698113206</v>
      </c>
    </row>
    <row r="186" spans="1:3" x14ac:dyDescent="0.15">
      <c r="A186" t="str">
        <f>'mastertable data'!U186</f>
        <v>Africa</v>
      </c>
      <c r="B186">
        <f>'mastertable data'!V186</f>
        <v>0</v>
      </c>
      <c r="C186">
        <f>'mastertable data'!W186</f>
        <v>0</v>
      </c>
    </row>
    <row r="187" spans="1:3" x14ac:dyDescent="0.15">
      <c r="A187" t="str">
        <f>'mastertable data'!U187</f>
        <v>Middle East</v>
      </c>
      <c r="B187">
        <f>'mastertable data'!V187</f>
        <v>7</v>
      </c>
      <c r="C187">
        <f>'mastertable data'!W187</f>
        <v>0.13207547169811321</v>
      </c>
    </row>
    <row r="188" spans="1:3" x14ac:dyDescent="0.15">
      <c r="A188" t="str">
        <f>'mastertable data'!U188</f>
        <v>Oceania</v>
      </c>
      <c r="B188">
        <f>'mastertable data'!V188</f>
        <v>0</v>
      </c>
      <c r="C188">
        <f>'mastertable data'!W188</f>
        <v>0</v>
      </c>
    </row>
    <row r="189" spans="1:3" x14ac:dyDescent="0.15">
      <c r="A189" t="str">
        <f>'mastertable data'!U189</f>
        <v>Total</v>
      </c>
      <c r="B189">
        <f>'mastertable data'!V189</f>
        <v>53</v>
      </c>
      <c r="C189">
        <f>'mastertable data'!W189</f>
        <v>1</v>
      </c>
    </row>
    <row r="190" spans="1:3" x14ac:dyDescent="0.15">
      <c r="A190">
        <f>'mastertable data'!U190</f>
        <v>0</v>
      </c>
      <c r="B190">
        <f>'mastertable data'!V190</f>
        <v>0</v>
      </c>
      <c r="C190">
        <f>'mastertable data'!W190</f>
        <v>0</v>
      </c>
    </row>
    <row r="191" spans="1:3" x14ac:dyDescent="0.15">
      <c r="A191">
        <f>'mastertable data'!U191</f>
        <v>0</v>
      </c>
      <c r="B191">
        <f>'mastertable data'!V191</f>
        <v>0</v>
      </c>
      <c r="C191">
        <f>'mastertable data'!W191</f>
        <v>0</v>
      </c>
    </row>
    <row r="192" spans="1:3" x14ac:dyDescent="0.15">
      <c r="A192" t="str">
        <f>'mastertable data'!U192</f>
        <v>US Institutions</v>
      </c>
      <c r="B192" t="str">
        <f>'mastertable data'!V192</f>
        <v>Number</v>
      </c>
      <c r="C192">
        <f>'mastertable data'!W192</f>
        <v>0</v>
      </c>
    </row>
    <row r="193" spans="1:3" x14ac:dyDescent="0.15">
      <c r="A193" t="str">
        <f>'mastertable data'!U193</f>
        <v>R1</v>
      </c>
      <c r="B193">
        <f>'mastertable data'!V193</f>
        <v>18</v>
      </c>
      <c r="C193">
        <f>'mastertable data'!W193</f>
        <v>0</v>
      </c>
    </row>
    <row r="194" spans="1:3" x14ac:dyDescent="0.15">
      <c r="A194" t="str">
        <f>'mastertable data'!U194</f>
        <v>R2</v>
      </c>
      <c r="B194">
        <f>'mastertable data'!V194</f>
        <v>2</v>
      </c>
      <c r="C194">
        <f>'mastertable data'!W194</f>
        <v>0</v>
      </c>
    </row>
    <row r="195" spans="1:3" x14ac:dyDescent="0.15">
      <c r="A195" t="str">
        <f>'mastertable data'!U195</f>
        <v>non R1, R2</v>
      </c>
      <c r="B195">
        <f>'mastertable data'!V195</f>
        <v>0</v>
      </c>
      <c r="C195">
        <f>'mastertable data'!W195</f>
        <v>0</v>
      </c>
    </row>
    <row r="196" spans="1:3" x14ac:dyDescent="0.15">
      <c r="A196" t="str">
        <f>'mastertable data'!U196</f>
        <v>PUI</v>
      </c>
      <c r="B196">
        <f>'mastertable data'!V196</f>
        <v>0</v>
      </c>
      <c r="C196">
        <f>'mastertable data'!W196</f>
        <v>0</v>
      </c>
    </row>
    <row r="197" spans="1:3" x14ac:dyDescent="0.15">
      <c r="A197" t="str">
        <f>'mastertable data'!U197</f>
        <v>Minority Serving</v>
      </c>
      <c r="B197">
        <f>'mastertable data'!V197</f>
        <v>0</v>
      </c>
      <c r="C197">
        <f>'mastertable data'!W197</f>
        <v>0</v>
      </c>
    </row>
    <row r="198" spans="1:3" x14ac:dyDescent="0.15">
      <c r="A198" t="str">
        <f>'mastertable data'!U198</f>
        <v>NI&gt;10</v>
      </c>
      <c r="B198">
        <f>'mastertable data'!V198</f>
        <v>11</v>
      </c>
      <c r="C198">
        <f>'mastertable data'!W198</f>
        <v>0</v>
      </c>
    </row>
    <row r="199" spans="1:3" x14ac:dyDescent="0.15">
      <c r="A199">
        <f>'mastertable data'!U199</f>
        <v>0</v>
      </c>
      <c r="B199">
        <f>'mastertable data'!V199</f>
        <v>0</v>
      </c>
      <c r="C199">
        <f>'mastertable data'!W199</f>
        <v>0</v>
      </c>
    </row>
    <row r="200" spans="1:3" x14ac:dyDescent="0.15">
      <c r="A200" t="str">
        <f>'mastertable data'!U200</f>
        <v>Submissions per registrant</v>
      </c>
      <c r="B200">
        <f>'mastertable data'!V200</f>
        <v>0.73584905660377353</v>
      </c>
      <c r="C200">
        <f>'mastertable data'!W200</f>
        <v>0</v>
      </c>
    </row>
    <row r="201" spans="1:3" x14ac:dyDescent="0.15">
      <c r="A201" t="str">
        <f>'mastertable data'!U201</f>
        <v>% of registrants who submitted an abstract</v>
      </c>
      <c r="B201">
        <f>'mastertable data'!V201</f>
        <v>0</v>
      </c>
      <c r="C201">
        <f>'mastertable data'!W201</f>
        <v>0</v>
      </c>
    </row>
    <row r="202" spans="1:3" x14ac:dyDescent="0.15">
      <c r="A202">
        <f>'mastertable data'!U202</f>
        <v>0</v>
      </c>
      <c r="B202">
        <f>'mastertable data'!V202</f>
        <v>0</v>
      </c>
      <c r="C202">
        <f>'mastertable data'!W202</f>
        <v>0</v>
      </c>
    </row>
    <row r="203" spans="1:3" x14ac:dyDescent="0.15">
      <c r="A203">
        <f>'mastertable data'!U203</f>
        <v>0</v>
      </c>
      <c r="B203">
        <f>'mastertable data'!V203</f>
        <v>0</v>
      </c>
      <c r="C203">
        <f>'mastertable data'!W203</f>
        <v>0</v>
      </c>
    </row>
    <row r="204" spans="1:3" x14ac:dyDescent="0.15">
      <c r="A204">
        <f>'mastertable data'!U204</f>
        <v>0</v>
      </c>
      <c r="B204">
        <f>'mastertable data'!V204</f>
        <v>0</v>
      </c>
      <c r="C204">
        <f>'mastertable data'!W204</f>
        <v>0</v>
      </c>
    </row>
    <row r="205" spans="1:3" x14ac:dyDescent="0.15">
      <c r="A205">
        <f>'mastertable data'!U205</f>
        <v>0</v>
      </c>
      <c r="B205">
        <f>'mastertable data'!V205</f>
        <v>0</v>
      </c>
      <c r="C205">
        <f>'mastertable data'!W205</f>
        <v>0</v>
      </c>
    </row>
    <row r="206" spans="1:3" x14ac:dyDescent="0.15">
      <c r="A206">
        <f>'mastertable data'!U206</f>
        <v>0</v>
      </c>
      <c r="B206">
        <f>'mastertable data'!V206</f>
        <v>0</v>
      </c>
      <c r="C206">
        <f>'mastertable data'!W206</f>
        <v>0</v>
      </c>
    </row>
    <row r="207" spans="1:3" x14ac:dyDescent="0.15">
      <c r="A207" t="str">
        <f>'mastertable data'!U207</f>
        <v>Didn’t submit abstract but attended virtual conference</v>
      </c>
      <c r="B207">
        <f>'mastertable data'!V207</f>
        <v>0</v>
      </c>
      <c r="C207">
        <f>'mastertable data'!W207</f>
        <v>0</v>
      </c>
    </row>
    <row r="208" spans="1:3" x14ac:dyDescent="0.15">
      <c r="A208">
        <f>'mastertable data'!U208</f>
        <v>0</v>
      </c>
      <c r="B208" t="str">
        <f>'mastertable data'!V208</f>
        <v>Number</v>
      </c>
      <c r="C208" t="str">
        <f>'mastertable data'!W208</f>
        <v>Percent</v>
      </c>
    </row>
    <row r="209" spans="1:3" x14ac:dyDescent="0.15">
      <c r="A209" t="str">
        <f>'mastertable data'!U209</f>
        <v>Male</v>
      </c>
      <c r="B209">
        <f>'mastertable data'!V209</f>
        <v>264</v>
      </c>
      <c r="C209">
        <f>'mastertable data'!W209</f>
        <v>0.64864864864864868</v>
      </c>
    </row>
    <row r="210" spans="1:3" x14ac:dyDescent="0.15">
      <c r="A210" t="str">
        <f>'mastertable data'!U210</f>
        <v>Female</v>
      </c>
      <c r="B210">
        <f>'mastertable data'!V210</f>
        <v>128</v>
      </c>
      <c r="C210">
        <f>'mastertable data'!W210</f>
        <v>0.31449631449631449</v>
      </c>
    </row>
    <row r="211" spans="1:3" x14ac:dyDescent="0.15">
      <c r="A211" t="str">
        <f>'mastertable data'!U211</f>
        <v>Unknown</v>
      </c>
      <c r="B211">
        <f>'mastertable data'!V211</f>
        <v>15</v>
      </c>
      <c r="C211">
        <f>'mastertable data'!W211</f>
        <v>3.6855036855036855E-2</v>
      </c>
    </row>
    <row r="212" spans="1:3" x14ac:dyDescent="0.15">
      <c r="A212" t="str">
        <f>'mastertable data'!U212</f>
        <v>Total</v>
      </c>
      <c r="B212">
        <f>'mastertable data'!V212</f>
        <v>407</v>
      </c>
      <c r="C212">
        <f>'mastertable data'!W212</f>
        <v>1</v>
      </c>
    </row>
    <row r="213" spans="1:3" x14ac:dyDescent="0.15">
      <c r="A213">
        <f>'mastertable data'!U213</f>
        <v>0</v>
      </c>
      <c r="B213">
        <f>'mastertable data'!V213</f>
        <v>0</v>
      </c>
      <c r="C213">
        <f>'mastertable data'!W213</f>
        <v>0</v>
      </c>
    </row>
    <row r="214" spans="1:3" x14ac:dyDescent="0.15">
      <c r="A214">
        <f>'mastertable data'!U214</f>
        <v>0</v>
      </c>
      <c r="B214" t="str">
        <f>'mastertable data'!V214</f>
        <v>Number</v>
      </c>
      <c r="C214" t="str">
        <f>'mastertable data'!W214</f>
        <v>Percent</v>
      </c>
    </row>
    <row r="215" spans="1:3" x14ac:dyDescent="0.15">
      <c r="A215" t="str">
        <f>'mastertable data'!U215</f>
        <v>Undergraduate Student</v>
      </c>
      <c r="B215">
        <f>'mastertable data'!V215</f>
        <v>16</v>
      </c>
      <c r="C215">
        <f>'mastertable data'!W215</f>
        <v>3.9312039312039311E-2</v>
      </c>
    </row>
    <row r="216" spans="1:3" x14ac:dyDescent="0.15">
      <c r="A216" t="str">
        <f>'mastertable data'!U216</f>
        <v>Graduate Student</v>
      </c>
      <c r="B216">
        <f>'mastertable data'!V216</f>
        <v>149</v>
      </c>
      <c r="C216">
        <f>'mastertable data'!W216</f>
        <v>0.36609336609336607</v>
      </c>
    </row>
    <row r="217" spans="1:3" x14ac:dyDescent="0.15">
      <c r="A217" t="str">
        <f>'mastertable data'!U217</f>
        <v>Professor</v>
      </c>
      <c r="B217">
        <f>'mastertable data'!V217</f>
        <v>53</v>
      </c>
      <c r="C217">
        <f>'mastertable data'!W217</f>
        <v>0.13022113022113022</v>
      </c>
    </row>
    <row r="218" spans="1:3" x14ac:dyDescent="0.15">
      <c r="A218" t="str">
        <f>'mastertable data'!U218</f>
        <v>Postdoctoral Researcher</v>
      </c>
      <c r="B218">
        <f>'mastertable data'!V218</f>
        <v>29</v>
      </c>
      <c r="C218">
        <f>'mastertable data'!W218</f>
        <v>7.125307125307126E-2</v>
      </c>
    </row>
    <row r="219" spans="1:3" x14ac:dyDescent="0.15">
      <c r="A219" t="str">
        <f>'mastertable data'!U219</f>
        <v>Academia Scientist</v>
      </c>
      <c r="B219">
        <f>'mastertable data'!V219</f>
        <v>19</v>
      </c>
      <c r="C219">
        <f>'mastertable data'!W219</f>
        <v>4.6683046683046681E-2</v>
      </c>
    </row>
    <row r="220" spans="1:3" x14ac:dyDescent="0.15">
      <c r="A220" t="str">
        <f>'mastertable data'!U220</f>
        <v>Industry</v>
      </c>
      <c r="B220">
        <f>'mastertable data'!V220</f>
        <v>119</v>
      </c>
      <c r="C220">
        <f>'mastertable data'!W220</f>
        <v>0.29238329238329236</v>
      </c>
    </row>
    <row r="221" spans="1:3" x14ac:dyDescent="0.15">
      <c r="A221" t="str">
        <f>'mastertable data'!U221</f>
        <v>Government Scientist</v>
      </c>
      <c r="B221">
        <f>'mastertable data'!V221</f>
        <v>13</v>
      </c>
      <c r="C221">
        <f>'mastertable data'!W221</f>
        <v>3.1941031941031942E-2</v>
      </c>
    </row>
    <row r="222" spans="1:3" x14ac:dyDescent="0.15">
      <c r="A222" t="str">
        <f>'mastertable data'!U222</f>
        <v>Unknown/Other</v>
      </c>
      <c r="B222">
        <f>'mastertable data'!V222</f>
        <v>9</v>
      </c>
      <c r="C222">
        <f>'mastertable data'!W222</f>
        <v>2.2113022113022112E-2</v>
      </c>
    </row>
    <row r="223" spans="1:3" x14ac:dyDescent="0.15">
      <c r="A223" t="str">
        <f>'mastertable data'!U223</f>
        <v>Total</v>
      </c>
      <c r="B223">
        <f>'mastertable data'!V223</f>
        <v>407</v>
      </c>
      <c r="C223">
        <f>'mastertable data'!W223</f>
        <v>0.99999999999999989</v>
      </c>
    </row>
    <row r="224" spans="1:3" x14ac:dyDescent="0.15">
      <c r="A224">
        <f>'mastertable data'!U224</f>
        <v>0</v>
      </c>
      <c r="B224">
        <f>'mastertable data'!V224</f>
        <v>0</v>
      </c>
      <c r="C224">
        <f>'mastertable data'!W224</f>
        <v>0</v>
      </c>
    </row>
    <row r="225" spans="1:3" x14ac:dyDescent="0.15">
      <c r="A225" t="str">
        <f>'mastertable data'!U225</f>
        <v># of registrants per institution</v>
      </c>
      <c r="B225">
        <f>'mastertable data'!V225</f>
        <v>1.6507936507936496</v>
      </c>
      <c r="C225">
        <f>'mastertable data'!W225</f>
        <v>0</v>
      </c>
    </row>
    <row r="226" spans="1:3" x14ac:dyDescent="0.15">
      <c r="A226">
        <f>'mastertable data'!U226</f>
        <v>0</v>
      </c>
      <c r="B226">
        <f>'mastertable data'!V226</f>
        <v>0</v>
      </c>
      <c r="C226">
        <f>'mastertable data'!W226</f>
        <v>0</v>
      </c>
    </row>
    <row r="227" spans="1:3" x14ac:dyDescent="0.15">
      <c r="A227">
        <f>'mastertable data'!U227</f>
        <v>0</v>
      </c>
      <c r="B227">
        <f>'mastertable data'!V227</f>
        <v>0</v>
      </c>
      <c r="C227">
        <f>'mastertable data'!W227</f>
        <v>0</v>
      </c>
    </row>
    <row r="228" spans="1:3" x14ac:dyDescent="0.15">
      <c r="A228">
        <f>'mastertable data'!U228</f>
        <v>0</v>
      </c>
      <c r="B228">
        <f>'mastertable data'!V228</f>
        <v>0</v>
      </c>
      <c r="C228">
        <f>'mastertable data'!W228</f>
        <v>0</v>
      </c>
    </row>
    <row r="229" spans="1:3" x14ac:dyDescent="0.15">
      <c r="A229">
        <f>'mastertable data'!U229</f>
        <v>0</v>
      </c>
      <c r="B229" t="str">
        <f>'mastertable data'!V229</f>
        <v>Number</v>
      </c>
      <c r="C229" t="str">
        <f>'mastertable data'!W229</f>
        <v>Percent</v>
      </c>
    </row>
    <row r="230" spans="1:3" x14ac:dyDescent="0.15">
      <c r="A230" t="str">
        <f>'mastertable data'!U230</f>
        <v>USA</v>
      </c>
      <c r="B230">
        <f>'mastertable data'!V230</f>
        <v>335</v>
      </c>
      <c r="C230">
        <f>'mastertable data'!W230</f>
        <v>0.82309582309582308</v>
      </c>
    </row>
    <row r="231" spans="1:3" x14ac:dyDescent="0.15">
      <c r="A231" t="str">
        <f>'mastertable data'!U231</f>
        <v>International</v>
      </c>
      <c r="B231">
        <f>'mastertable data'!V231</f>
        <v>72</v>
      </c>
      <c r="C231">
        <f>'mastertable data'!W231</f>
        <v>0.1769041769041769</v>
      </c>
    </row>
    <row r="232" spans="1:3" x14ac:dyDescent="0.15">
      <c r="A232" t="str">
        <f>'mastertable data'!U232</f>
        <v>Unknown</v>
      </c>
      <c r="B232">
        <f>'mastertable data'!V232</f>
        <v>0</v>
      </c>
      <c r="C232">
        <f>'mastertable data'!W232</f>
        <v>0</v>
      </c>
    </row>
    <row r="233" spans="1:3" x14ac:dyDescent="0.15">
      <c r="A233">
        <f>'mastertable data'!U233</f>
        <v>0</v>
      </c>
      <c r="B233">
        <f>'mastertable data'!V233</f>
        <v>0</v>
      </c>
      <c r="C233">
        <f>'mastertable data'!W233</f>
        <v>1</v>
      </c>
    </row>
    <row r="234" spans="1:3" x14ac:dyDescent="0.15">
      <c r="A234" t="str">
        <f>'mastertable data'!U234</f>
        <v>Other Americas</v>
      </c>
      <c r="B234">
        <f>'mastertable data'!V234</f>
        <v>13</v>
      </c>
      <c r="C234">
        <f>'mastertable data'!W234</f>
        <v>3.1941031941031942E-2</v>
      </c>
    </row>
    <row r="235" spans="1:3" x14ac:dyDescent="0.15">
      <c r="A235" t="str">
        <f>'mastertable data'!U235</f>
        <v>Asia</v>
      </c>
      <c r="B235">
        <f>'mastertable data'!V235</f>
        <v>8</v>
      </c>
      <c r="C235">
        <f>'mastertable data'!W235</f>
        <v>1.9656019656019656E-2</v>
      </c>
    </row>
    <row r="236" spans="1:3" x14ac:dyDescent="0.15">
      <c r="A236" t="str">
        <f>'mastertable data'!U236</f>
        <v>Europe</v>
      </c>
      <c r="B236">
        <f>'mastertable data'!V236</f>
        <v>28</v>
      </c>
      <c r="C236">
        <f>'mastertable data'!W236</f>
        <v>6.8796068796068796E-2</v>
      </c>
    </row>
    <row r="237" spans="1:3" x14ac:dyDescent="0.15">
      <c r="A237" t="str">
        <f>'mastertable data'!U237</f>
        <v>Africa</v>
      </c>
      <c r="B237">
        <f>'mastertable data'!V237</f>
        <v>0</v>
      </c>
      <c r="C237">
        <f>'mastertable data'!W237</f>
        <v>0</v>
      </c>
    </row>
    <row r="238" spans="1:3" x14ac:dyDescent="0.15">
      <c r="A238" t="str">
        <f>'mastertable data'!U238</f>
        <v>Middle East</v>
      </c>
      <c r="B238">
        <f>'mastertable data'!V238</f>
        <v>19</v>
      </c>
      <c r="C238">
        <f>'mastertable data'!W238</f>
        <v>4.6683046683046681E-2</v>
      </c>
    </row>
    <row r="239" spans="1:3" x14ac:dyDescent="0.15">
      <c r="A239" t="str">
        <f>'mastertable data'!U239</f>
        <v>Oceania</v>
      </c>
      <c r="B239">
        <f>'mastertable data'!V239</f>
        <v>4</v>
      </c>
      <c r="C239">
        <f>'mastertable data'!W239</f>
        <v>9.8280098280098278E-3</v>
      </c>
    </row>
    <row r="240" spans="1:3" x14ac:dyDescent="0.15">
      <c r="A240" t="str">
        <f>'mastertable data'!U240</f>
        <v>Total</v>
      </c>
      <c r="B240">
        <f>'mastertable data'!V240</f>
        <v>407</v>
      </c>
      <c r="C240">
        <f>'mastertable data'!W240</f>
        <v>1</v>
      </c>
    </row>
    <row r="241" spans="1:3" x14ac:dyDescent="0.15">
      <c r="A241">
        <f>'mastertable data'!U241</f>
        <v>0</v>
      </c>
      <c r="B241">
        <f>'mastertable data'!V241</f>
        <v>0</v>
      </c>
      <c r="C241">
        <f>'mastertable data'!W241</f>
        <v>0</v>
      </c>
    </row>
    <row r="242" spans="1:3" x14ac:dyDescent="0.15">
      <c r="A242">
        <f>'mastertable data'!U242</f>
        <v>0</v>
      </c>
      <c r="B242">
        <f>'mastertable data'!V242</f>
        <v>0</v>
      </c>
      <c r="C242">
        <f>'mastertable data'!W242</f>
        <v>0</v>
      </c>
    </row>
    <row r="243" spans="1:3" x14ac:dyDescent="0.15">
      <c r="A243" t="str">
        <f>'mastertable data'!U243</f>
        <v>US Institutions</v>
      </c>
      <c r="B243" t="str">
        <f>'mastertable data'!V243</f>
        <v>Number</v>
      </c>
      <c r="C243">
        <f>'mastertable data'!W243</f>
        <v>0</v>
      </c>
    </row>
    <row r="244" spans="1:3" x14ac:dyDescent="0.15">
      <c r="A244" t="str">
        <f>'mastertable data'!U244</f>
        <v>R1</v>
      </c>
      <c r="B244">
        <f>'mastertable data'!V244</f>
        <v>180</v>
      </c>
      <c r="C244">
        <f>'mastertable data'!W244</f>
        <v>0</v>
      </c>
    </row>
    <row r="245" spans="1:3" x14ac:dyDescent="0.15">
      <c r="A245" t="str">
        <f>'mastertable data'!U245</f>
        <v>R2</v>
      </c>
      <c r="B245">
        <f>'mastertable data'!V245</f>
        <v>23</v>
      </c>
      <c r="C245">
        <f>'mastertable data'!W245</f>
        <v>0</v>
      </c>
    </row>
    <row r="246" spans="1:3" x14ac:dyDescent="0.15">
      <c r="A246" t="str">
        <f>'mastertable data'!U246</f>
        <v>non R1, R2</v>
      </c>
      <c r="B246">
        <f>'mastertable data'!V246</f>
        <v>6</v>
      </c>
      <c r="C246">
        <f>'mastertable data'!W246</f>
        <v>0</v>
      </c>
    </row>
    <row r="247" spans="1:3" x14ac:dyDescent="0.15">
      <c r="A247" t="str">
        <f>'mastertable data'!U247</f>
        <v>PUI</v>
      </c>
      <c r="B247">
        <f>'mastertable data'!V247</f>
        <v>7</v>
      </c>
      <c r="C247">
        <f>'mastertable data'!W247</f>
        <v>0</v>
      </c>
    </row>
    <row r="248" spans="1:3" x14ac:dyDescent="0.15">
      <c r="A248" t="str">
        <f>'mastertable data'!U248</f>
        <v>Minority Serving</v>
      </c>
      <c r="B248">
        <f>'mastertable data'!V248</f>
        <v>1</v>
      </c>
      <c r="C248">
        <f>'mastertable data'!W248</f>
        <v>0</v>
      </c>
    </row>
    <row r="249" spans="1:3" x14ac:dyDescent="0.15">
      <c r="A249" t="str">
        <f>'mastertable data'!U249</f>
        <v>NI&gt;10</v>
      </c>
      <c r="B249">
        <f>'mastertable data'!V249</f>
        <v>38</v>
      </c>
      <c r="C249">
        <f>'mastertable data'!W249</f>
        <v>0</v>
      </c>
    </row>
    <row r="250" spans="1:3" x14ac:dyDescent="0.15">
      <c r="A250">
        <f>'mastertable data'!U250</f>
        <v>0</v>
      </c>
      <c r="B250">
        <f>'mastertable data'!V250</f>
        <v>0</v>
      </c>
      <c r="C250">
        <f>'mastertable data'!W250</f>
        <v>0</v>
      </c>
    </row>
    <row r="251" spans="1:3" x14ac:dyDescent="0.15">
      <c r="A251" t="str">
        <f>'mastertable data'!U251</f>
        <v>Submissions per registrant</v>
      </c>
      <c r="B251">
        <f>'mastertable data'!V251</f>
        <v>0</v>
      </c>
      <c r="C251">
        <f>'mastertable data'!W251</f>
        <v>0</v>
      </c>
    </row>
    <row r="252" spans="1:3" x14ac:dyDescent="0.15">
      <c r="A252" t="str">
        <f>'mastertable data'!U252</f>
        <v>% of registrants who submitted an abstract</v>
      </c>
      <c r="B252">
        <f>'mastertable data'!V252</f>
        <v>0</v>
      </c>
      <c r="C252">
        <f>'mastertable data'!W252</f>
        <v>0</v>
      </c>
    </row>
    <row r="253" spans="1:3" x14ac:dyDescent="0.15">
      <c r="A253">
        <f>'mastertable data'!U253</f>
        <v>0</v>
      </c>
      <c r="B253">
        <f>'mastertable data'!V253</f>
        <v>0</v>
      </c>
      <c r="C253">
        <f>'mastertable data'!W253</f>
        <v>0</v>
      </c>
    </row>
    <row r="254" spans="1:3" x14ac:dyDescent="0.15">
      <c r="A254">
        <f>'mastertable data'!U254</f>
        <v>0</v>
      </c>
      <c r="B254">
        <f>'mastertable data'!V254</f>
        <v>0</v>
      </c>
      <c r="C254">
        <f>'mastertable data'!W254</f>
        <v>0</v>
      </c>
    </row>
    <row r="255" spans="1:3" x14ac:dyDescent="0.15">
      <c r="A255">
        <f>'mastertable data'!U255</f>
        <v>0</v>
      </c>
      <c r="B255">
        <f>'mastertable data'!V255</f>
        <v>0</v>
      </c>
      <c r="C255">
        <f>'mastertable data'!W255</f>
        <v>0</v>
      </c>
    </row>
    <row r="256" spans="1:3" x14ac:dyDescent="0.15">
      <c r="A256">
        <f>'mastertable data'!U256</f>
        <v>0</v>
      </c>
      <c r="B256">
        <f>'mastertable data'!V256</f>
        <v>0</v>
      </c>
      <c r="C256">
        <f>'mastertable data'!W256</f>
        <v>0</v>
      </c>
    </row>
    <row r="257" spans="1:3" x14ac:dyDescent="0.15">
      <c r="A257">
        <f>'mastertable data'!U257</f>
        <v>0</v>
      </c>
      <c r="B257">
        <f>'mastertable data'!V257</f>
        <v>0</v>
      </c>
      <c r="C257">
        <f>'mastertable data'!W257</f>
        <v>0</v>
      </c>
    </row>
    <row r="258" spans="1:3" x14ac:dyDescent="0.15">
      <c r="A258" t="str">
        <f>'mastertable data'!U258</f>
        <v>2020 All People</v>
      </c>
      <c r="B258">
        <f>'mastertable data'!V258</f>
        <v>0</v>
      </c>
      <c r="C258">
        <f>'mastertable data'!W258</f>
        <v>0</v>
      </c>
    </row>
    <row r="259" spans="1:3" x14ac:dyDescent="0.15">
      <c r="A259">
        <f>'mastertable data'!U259</f>
        <v>0</v>
      </c>
      <c r="B259" t="str">
        <f>'mastertable data'!V259</f>
        <v>Number</v>
      </c>
      <c r="C259" t="str">
        <f>'mastertable data'!W259</f>
        <v>Percent</v>
      </c>
    </row>
    <row r="260" spans="1:3" x14ac:dyDescent="0.15">
      <c r="A260" t="str">
        <f>'mastertable data'!U260</f>
        <v>Male</v>
      </c>
      <c r="B260">
        <f>'mastertable data'!V260</f>
        <v>492</v>
      </c>
      <c r="C260">
        <f>'mastertable data'!W260</f>
        <v>0.66666666666666663</v>
      </c>
    </row>
    <row r="261" spans="1:3" x14ac:dyDescent="0.15">
      <c r="A261" t="str">
        <f>'mastertable data'!U261</f>
        <v>Female</v>
      </c>
      <c r="B261">
        <f>'mastertable data'!V261</f>
        <v>221</v>
      </c>
      <c r="C261">
        <f>'mastertable data'!W261</f>
        <v>0.29945799457994582</v>
      </c>
    </row>
    <row r="262" spans="1:3" x14ac:dyDescent="0.15">
      <c r="A262" t="str">
        <f>'mastertable data'!U262</f>
        <v>Unknown</v>
      </c>
      <c r="B262">
        <f>'mastertable data'!V262</f>
        <v>25</v>
      </c>
      <c r="C262">
        <f>'mastertable data'!W262</f>
        <v>3.3875338753387531E-2</v>
      </c>
    </row>
    <row r="263" spans="1:3" x14ac:dyDescent="0.15">
      <c r="A263" t="str">
        <f>'mastertable data'!U263</f>
        <v>Total</v>
      </c>
      <c r="B263">
        <f>'mastertable data'!V263</f>
        <v>738</v>
      </c>
      <c r="C263">
        <f>'mastertable data'!W263</f>
        <v>1</v>
      </c>
    </row>
    <row r="264" spans="1:3" x14ac:dyDescent="0.15">
      <c r="A264">
        <f>'mastertable data'!U264</f>
        <v>0</v>
      </c>
      <c r="B264">
        <f>'mastertable data'!V264</f>
        <v>0</v>
      </c>
      <c r="C264">
        <f>'mastertable data'!W264</f>
        <v>0</v>
      </c>
    </row>
    <row r="265" spans="1:3" x14ac:dyDescent="0.15">
      <c r="A265">
        <f>'mastertable data'!U265</f>
        <v>0</v>
      </c>
      <c r="B265" t="str">
        <f>'mastertable data'!V265</f>
        <v>Number</v>
      </c>
      <c r="C265" t="str">
        <f>'mastertable data'!W265</f>
        <v>Percent</v>
      </c>
    </row>
    <row r="266" spans="1:3" x14ac:dyDescent="0.15">
      <c r="A266" t="str">
        <f>'mastertable data'!U266</f>
        <v>Undergraduate Student</v>
      </c>
      <c r="B266">
        <f>'mastertable data'!V266</f>
        <v>21</v>
      </c>
      <c r="C266">
        <f>'mastertable data'!W266</f>
        <v>2.8455284552845527E-2</v>
      </c>
    </row>
    <row r="267" spans="1:3" x14ac:dyDescent="0.15">
      <c r="A267" t="str">
        <f>'mastertable data'!U267</f>
        <v>Graduate Student</v>
      </c>
      <c r="B267">
        <f>'mastertable data'!V267</f>
        <v>299</v>
      </c>
      <c r="C267">
        <f>'mastertable data'!W267</f>
        <v>0.40514905149051489</v>
      </c>
    </row>
    <row r="268" spans="1:3" x14ac:dyDescent="0.15">
      <c r="A268" t="str">
        <f>'mastertable data'!U268</f>
        <v>Professor</v>
      </c>
      <c r="B268">
        <f>'mastertable data'!V268</f>
        <v>126</v>
      </c>
      <c r="C268">
        <f>'mastertable data'!W268</f>
        <v>0.17073170731707318</v>
      </c>
    </row>
    <row r="269" spans="1:3" x14ac:dyDescent="0.15">
      <c r="A269" t="str">
        <f>'mastertable data'!U269</f>
        <v>Postdoctoral Researcher</v>
      </c>
      <c r="B269">
        <f>'mastertable data'!V269</f>
        <v>59</v>
      </c>
      <c r="C269">
        <f>'mastertable data'!W269</f>
        <v>7.9945799457994585E-2</v>
      </c>
    </row>
    <row r="270" spans="1:3" x14ac:dyDescent="0.15">
      <c r="A270" t="str">
        <f>'mastertable data'!U270</f>
        <v>Academia Scientist</v>
      </c>
      <c r="B270">
        <f>'mastertable data'!V270</f>
        <v>35</v>
      </c>
      <c r="C270">
        <f>'mastertable data'!W270</f>
        <v>4.7425474254742549E-2</v>
      </c>
    </row>
    <row r="271" spans="1:3" x14ac:dyDescent="0.15">
      <c r="A271" t="str">
        <f>'mastertable data'!U271</f>
        <v>Industry</v>
      </c>
      <c r="B271">
        <f>'mastertable data'!V271</f>
        <v>143</v>
      </c>
      <c r="C271">
        <f>'mastertable data'!W271</f>
        <v>0.19376693766937669</v>
      </c>
    </row>
    <row r="272" spans="1:3" x14ac:dyDescent="0.15">
      <c r="A272" t="str">
        <f>'mastertable data'!U272</f>
        <v>Government Scientist</v>
      </c>
      <c r="B272">
        <f>'mastertable data'!V272</f>
        <v>23</v>
      </c>
      <c r="C272">
        <f>'mastertable data'!W272</f>
        <v>3.1165311653116531E-2</v>
      </c>
    </row>
    <row r="273" spans="1:3" x14ac:dyDescent="0.15">
      <c r="A273" t="str">
        <f>'mastertable data'!U273</f>
        <v>Unknown/Other</v>
      </c>
      <c r="B273">
        <f>'mastertable data'!V273</f>
        <v>32</v>
      </c>
      <c r="C273">
        <f>'mastertable data'!W273</f>
        <v>4.3360433604336043E-2</v>
      </c>
    </row>
    <row r="274" spans="1:3" x14ac:dyDescent="0.15">
      <c r="A274" t="str">
        <f>'mastertable data'!U274</f>
        <v>Total</v>
      </c>
      <c r="B274">
        <f>'mastertable data'!V274</f>
        <v>738</v>
      </c>
      <c r="C274">
        <f>'mastertable data'!W274</f>
        <v>1</v>
      </c>
    </row>
    <row r="275" spans="1:3" x14ac:dyDescent="0.15">
      <c r="A275">
        <f>'mastertable data'!U275</f>
        <v>0</v>
      </c>
      <c r="B275">
        <f>'mastertable data'!V275</f>
        <v>0</v>
      </c>
      <c r="C275">
        <f>'mastertable data'!W275</f>
        <v>0</v>
      </c>
    </row>
    <row r="276" spans="1:3" x14ac:dyDescent="0.15">
      <c r="A276" t="str">
        <f>'mastertable data'!U276</f>
        <v># of registrants per institution</v>
      </c>
      <c r="B276">
        <f>'mastertable data'!V276</f>
        <v>1.5606060606060599</v>
      </c>
      <c r="C276">
        <f>'mastertable data'!W276</f>
        <v>0</v>
      </c>
    </row>
    <row r="277" spans="1:3" x14ac:dyDescent="0.15">
      <c r="A277">
        <f>'mastertable data'!U277</f>
        <v>0</v>
      </c>
      <c r="B277">
        <f>'mastertable data'!V277</f>
        <v>0</v>
      </c>
      <c r="C277">
        <f>'mastertable data'!W277</f>
        <v>0</v>
      </c>
    </row>
    <row r="278" spans="1:3" x14ac:dyDescent="0.15">
      <c r="A278">
        <f>'mastertable data'!U278</f>
        <v>0</v>
      </c>
      <c r="B278">
        <f>'mastertable data'!V278</f>
        <v>0</v>
      </c>
      <c r="C278">
        <f>'mastertable data'!W278</f>
        <v>0</v>
      </c>
    </row>
    <row r="279" spans="1:3" x14ac:dyDescent="0.15">
      <c r="A279">
        <f>'mastertable data'!U279</f>
        <v>0</v>
      </c>
      <c r="B279">
        <f>'mastertable data'!V279</f>
        <v>0</v>
      </c>
      <c r="C279">
        <f>'mastertable data'!W279</f>
        <v>0</v>
      </c>
    </row>
    <row r="280" spans="1:3" x14ac:dyDescent="0.15">
      <c r="A280">
        <f>'mastertable data'!U280</f>
        <v>0</v>
      </c>
      <c r="B280" t="str">
        <f>'mastertable data'!V280</f>
        <v>Number</v>
      </c>
      <c r="C280" t="str">
        <f>'mastertable data'!W280</f>
        <v>Percent</v>
      </c>
    </row>
    <row r="281" spans="1:3" x14ac:dyDescent="0.15">
      <c r="A281" t="str">
        <f>'mastertable data'!U281</f>
        <v>USA</v>
      </c>
      <c r="B281">
        <f>'mastertable data'!V281</f>
        <v>558</v>
      </c>
      <c r="C281">
        <f>'mastertable data'!W281</f>
        <v>0.75609756097560976</v>
      </c>
    </row>
    <row r="282" spans="1:3" x14ac:dyDescent="0.15">
      <c r="A282" t="str">
        <f>'mastertable data'!U282</f>
        <v>International</v>
      </c>
      <c r="B282">
        <f>'mastertable data'!V282</f>
        <v>180</v>
      </c>
      <c r="C282">
        <f>'mastertable data'!W282</f>
        <v>0.24390243902439024</v>
      </c>
    </row>
    <row r="283" spans="1:3" x14ac:dyDescent="0.15">
      <c r="A283" t="str">
        <f>'mastertable data'!U283</f>
        <v>Unknown</v>
      </c>
      <c r="B283">
        <f>'mastertable data'!V283</f>
        <v>0</v>
      </c>
      <c r="C283">
        <f>'mastertable data'!W283</f>
        <v>0</v>
      </c>
    </row>
    <row r="284" spans="1:3" x14ac:dyDescent="0.15">
      <c r="A284">
        <f>'mastertable data'!U284</f>
        <v>0</v>
      </c>
      <c r="B284">
        <f>'mastertable data'!V284</f>
        <v>0</v>
      </c>
      <c r="C284">
        <f>'mastertable data'!W284</f>
        <v>1</v>
      </c>
    </row>
    <row r="285" spans="1:3" x14ac:dyDescent="0.15">
      <c r="A285" t="str">
        <f>'mastertable data'!U285</f>
        <v>Other Americas</v>
      </c>
      <c r="B285">
        <f>'mastertable data'!V285</f>
        <v>27</v>
      </c>
      <c r="C285">
        <f>'mastertable data'!W285</f>
        <v>3.6585365853658534E-2</v>
      </c>
    </row>
    <row r="286" spans="1:3" x14ac:dyDescent="0.15">
      <c r="A286" t="str">
        <f>'mastertable data'!U286</f>
        <v>Asia</v>
      </c>
      <c r="B286">
        <f>'mastertable data'!V286</f>
        <v>32</v>
      </c>
      <c r="C286">
        <f>'mastertable data'!W286</f>
        <v>4.3360433604336043E-2</v>
      </c>
    </row>
    <row r="287" spans="1:3" x14ac:dyDescent="0.15">
      <c r="A287" t="str">
        <f>'mastertable data'!U287</f>
        <v>Europe</v>
      </c>
      <c r="B287">
        <f>'mastertable data'!V287</f>
        <v>69</v>
      </c>
      <c r="C287">
        <f>'mastertable data'!W287</f>
        <v>9.3495934959349589E-2</v>
      </c>
    </row>
    <row r="288" spans="1:3" x14ac:dyDescent="0.15">
      <c r="A288" t="str">
        <f>'mastertable data'!U288</f>
        <v>Africa</v>
      </c>
      <c r="B288">
        <f>'mastertable data'!V288</f>
        <v>1</v>
      </c>
      <c r="C288">
        <f>'mastertable data'!W288</f>
        <v>1.3550135501355014E-3</v>
      </c>
    </row>
    <row r="289" spans="1:3" x14ac:dyDescent="0.15">
      <c r="A289" t="str">
        <f>'mastertable data'!U289</f>
        <v>Middle East</v>
      </c>
      <c r="B289">
        <f>'mastertable data'!V289</f>
        <v>47</v>
      </c>
      <c r="C289">
        <f>'mastertable data'!W289</f>
        <v>6.3685636856368563E-2</v>
      </c>
    </row>
    <row r="290" spans="1:3" x14ac:dyDescent="0.15">
      <c r="A290" t="str">
        <f>'mastertable data'!U290</f>
        <v>Oceania</v>
      </c>
      <c r="B290">
        <f>'mastertable data'!V290</f>
        <v>4</v>
      </c>
      <c r="C290">
        <f>'mastertable data'!W290</f>
        <v>5.4200542005420054E-3</v>
      </c>
    </row>
    <row r="291" spans="1:3" x14ac:dyDescent="0.15">
      <c r="A291" t="str">
        <f>'mastertable data'!U291</f>
        <v>Total</v>
      </c>
      <c r="B291">
        <f>'mastertable data'!V291</f>
        <v>738</v>
      </c>
      <c r="C291">
        <f>'mastertable data'!W291</f>
        <v>1</v>
      </c>
    </row>
    <row r="292" spans="1:3" x14ac:dyDescent="0.15">
      <c r="A292">
        <f>'mastertable data'!U292</f>
        <v>0</v>
      </c>
      <c r="B292">
        <f>'mastertable data'!V292</f>
        <v>0</v>
      </c>
      <c r="C292">
        <f>'mastertable data'!W292</f>
        <v>0</v>
      </c>
    </row>
    <row r="293" spans="1:3" x14ac:dyDescent="0.15">
      <c r="A293">
        <f>'mastertable data'!U293</f>
        <v>0</v>
      </c>
      <c r="B293">
        <f>'mastertable data'!V293</f>
        <v>0</v>
      </c>
      <c r="C293">
        <f>'mastertable data'!W293</f>
        <v>0</v>
      </c>
    </row>
    <row r="294" spans="1:3" x14ac:dyDescent="0.15">
      <c r="A294" t="str">
        <f>'mastertable data'!U294</f>
        <v>US Institutions</v>
      </c>
      <c r="B294" t="str">
        <f>'mastertable data'!V294</f>
        <v>Number</v>
      </c>
      <c r="C294">
        <f>'mastertable data'!W294</f>
        <v>0</v>
      </c>
    </row>
    <row r="295" spans="1:3" x14ac:dyDescent="0.15">
      <c r="A295" t="str">
        <f>'mastertable data'!U295</f>
        <v>R1</v>
      </c>
      <c r="B295">
        <f>'mastertable data'!V295</f>
        <v>357</v>
      </c>
      <c r="C295">
        <f>'mastertable data'!W295</f>
        <v>0</v>
      </c>
    </row>
    <row r="296" spans="1:3" x14ac:dyDescent="0.15">
      <c r="A296" t="str">
        <f>'mastertable data'!U296</f>
        <v>R2</v>
      </c>
      <c r="B296">
        <f>'mastertable data'!V296</f>
        <v>40</v>
      </c>
      <c r="C296">
        <f>'mastertable data'!W296</f>
        <v>0</v>
      </c>
    </row>
    <row r="297" spans="1:3" x14ac:dyDescent="0.15">
      <c r="A297" t="str">
        <f>'mastertable data'!U297</f>
        <v>non R1, R2</v>
      </c>
      <c r="B297">
        <f>'mastertable data'!V297</f>
        <v>7</v>
      </c>
      <c r="C297">
        <f>'mastertable data'!W297</f>
        <v>0</v>
      </c>
    </row>
    <row r="298" spans="1:3" x14ac:dyDescent="0.15">
      <c r="A298" t="str">
        <f>'mastertable data'!U298</f>
        <v>PUI</v>
      </c>
      <c r="B298">
        <f>'mastertable data'!V298</f>
        <v>10</v>
      </c>
      <c r="C298">
        <f>'mastertable data'!W298</f>
        <v>0</v>
      </c>
    </row>
    <row r="299" spans="1:3" x14ac:dyDescent="0.15">
      <c r="A299" t="str">
        <f>'mastertable data'!U299</f>
        <v>Minority Serving</v>
      </c>
      <c r="B299">
        <f>'mastertable data'!V299</f>
        <v>2</v>
      </c>
      <c r="C299">
        <f>'mastertable data'!W299</f>
        <v>0</v>
      </c>
    </row>
    <row r="300" spans="1:3" x14ac:dyDescent="0.15">
      <c r="A300" t="str">
        <f>'mastertable data'!U300</f>
        <v>NI&gt;10</v>
      </c>
      <c r="B300">
        <f>'mastertable data'!V300</f>
        <v>89</v>
      </c>
      <c r="C300">
        <f>'mastertable data'!W300</f>
        <v>0</v>
      </c>
    </row>
    <row r="301" spans="1:3" x14ac:dyDescent="0.15">
      <c r="A301">
        <f>'mastertable data'!U301</f>
        <v>0</v>
      </c>
      <c r="B301">
        <f>'mastertable data'!V301</f>
        <v>0</v>
      </c>
      <c r="C301">
        <f>'mastertable data'!W301</f>
        <v>0</v>
      </c>
    </row>
    <row r="302" spans="1:3" x14ac:dyDescent="0.15">
      <c r="A302" t="str">
        <f>'mastertable data'!U302</f>
        <v>Submissions per registrant</v>
      </c>
      <c r="B302">
        <f>'mastertable data'!V302</f>
        <v>0.44579945799457993</v>
      </c>
      <c r="C302">
        <f>'mastertable data'!W302</f>
        <v>0</v>
      </c>
    </row>
    <row r="303" spans="1:3" x14ac:dyDescent="0.15">
      <c r="A303" t="str">
        <f>'mastertable data'!U303</f>
        <v>% of registrants who submitted an abstract</v>
      </c>
      <c r="B303">
        <f>'mastertable data'!V303</f>
        <v>0</v>
      </c>
      <c r="C303">
        <f>'mastertable data'!W303</f>
        <v>0</v>
      </c>
    </row>
    <row r="304" spans="1:3" x14ac:dyDescent="0.15">
      <c r="A304">
        <f>'mastertable data'!U304</f>
        <v>0</v>
      </c>
      <c r="B304">
        <f>'mastertable data'!V304</f>
        <v>0</v>
      </c>
      <c r="C304">
        <f>'mastertable data'!W304</f>
        <v>0</v>
      </c>
    </row>
    <row r="305" spans="1:3" x14ac:dyDescent="0.15">
      <c r="A305">
        <f>'mastertable data'!U305</f>
        <v>0</v>
      </c>
      <c r="B305">
        <f>'mastertable data'!V305</f>
        <v>0</v>
      </c>
      <c r="C305">
        <f>'mastertable data'!W305</f>
        <v>0</v>
      </c>
    </row>
    <row r="306" spans="1:3" x14ac:dyDescent="0.15">
      <c r="A306">
        <f>'mastertable data'!U306</f>
        <v>0</v>
      </c>
      <c r="B306">
        <f>'mastertable data'!V306</f>
        <v>0</v>
      </c>
      <c r="C306">
        <f>'mastertable data'!W306</f>
        <v>0</v>
      </c>
    </row>
    <row r="307" spans="1:3" x14ac:dyDescent="0.15">
      <c r="A307">
        <f>'mastertable data'!U307</f>
        <v>0</v>
      </c>
      <c r="B307">
        <f>'mastertable data'!V307</f>
        <v>0</v>
      </c>
      <c r="C307">
        <f>'mastertable data'!W307</f>
        <v>0</v>
      </c>
    </row>
    <row r="308" spans="1:3" x14ac:dyDescent="0.15">
      <c r="A308">
        <f>'mastertable data'!U308</f>
        <v>0</v>
      </c>
      <c r="B308">
        <f>'mastertable data'!V308</f>
        <v>0</v>
      </c>
      <c r="C308">
        <f>'mastertable data'!W308</f>
        <v>0</v>
      </c>
    </row>
    <row r="309" spans="1:3" x14ac:dyDescent="0.15">
      <c r="A309" t="str">
        <f>'mastertable data'!U309</f>
        <v>Submitted abstract to virtual conference (Total)</v>
      </c>
      <c r="B309">
        <f>'mastertable data'!V309</f>
        <v>0</v>
      </c>
      <c r="C309">
        <f>'mastertable data'!W309</f>
        <v>0</v>
      </c>
    </row>
    <row r="310" spans="1:3" x14ac:dyDescent="0.15">
      <c r="A310">
        <f>'mastertable data'!U310</f>
        <v>0</v>
      </c>
      <c r="B310" t="str">
        <f>'mastertable data'!V310</f>
        <v>Number</v>
      </c>
      <c r="C310" t="str">
        <f>'mastertable data'!W310</f>
        <v>Percent</v>
      </c>
    </row>
    <row r="311" spans="1:3" x14ac:dyDescent="0.15">
      <c r="A311" t="str">
        <f>'mastertable data'!U311</f>
        <v>Male</v>
      </c>
      <c r="B311">
        <f>'mastertable data'!V311</f>
        <v>41</v>
      </c>
      <c r="C311">
        <f>'mastertable data'!W311</f>
        <v>0.6029411764705882</v>
      </c>
    </row>
    <row r="312" spans="1:3" x14ac:dyDescent="0.15">
      <c r="A312" t="str">
        <f>'mastertable data'!U312</f>
        <v>Female</v>
      </c>
      <c r="B312">
        <f>'mastertable data'!V312</f>
        <v>25</v>
      </c>
      <c r="C312">
        <f>'mastertable data'!W312</f>
        <v>0.36764705882352944</v>
      </c>
    </row>
    <row r="313" spans="1:3" x14ac:dyDescent="0.15">
      <c r="A313" t="str">
        <f>'mastertable data'!U313</f>
        <v>Unknown</v>
      </c>
      <c r="B313">
        <f>'mastertable data'!V313</f>
        <v>2</v>
      </c>
      <c r="C313">
        <f>'mastertable data'!W313</f>
        <v>2.9411764705882353E-2</v>
      </c>
    </row>
    <row r="314" spans="1:3" x14ac:dyDescent="0.15">
      <c r="A314" t="str">
        <f>'mastertable data'!U314</f>
        <v>Total</v>
      </c>
      <c r="B314">
        <f>'mastertable data'!V314</f>
        <v>68</v>
      </c>
      <c r="C314">
        <f>'mastertable data'!W314</f>
        <v>1</v>
      </c>
    </row>
    <row r="315" spans="1:3" x14ac:dyDescent="0.15">
      <c r="A315">
        <f>'mastertable data'!U315</f>
        <v>0</v>
      </c>
      <c r="B315">
        <f>'mastertable data'!V315</f>
        <v>0</v>
      </c>
      <c r="C315">
        <f>'mastertable data'!W315</f>
        <v>0</v>
      </c>
    </row>
    <row r="316" spans="1:3" x14ac:dyDescent="0.15">
      <c r="A316">
        <f>'mastertable data'!U316</f>
        <v>0</v>
      </c>
      <c r="B316" t="str">
        <f>'mastertable data'!V316</f>
        <v>Number</v>
      </c>
      <c r="C316" t="str">
        <f>'mastertable data'!W316</f>
        <v>Percent</v>
      </c>
    </row>
    <row r="317" spans="1:3" x14ac:dyDescent="0.15">
      <c r="A317" t="str">
        <f>'mastertable data'!U317</f>
        <v>Undergraduate Student</v>
      </c>
      <c r="B317">
        <f>'mastertable data'!V317</f>
        <v>3</v>
      </c>
      <c r="C317">
        <f>'mastertable data'!W317</f>
        <v>4.4117647058823532E-2</v>
      </c>
    </row>
    <row r="318" spans="1:3" x14ac:dyDescent="0.15">
      <c r="A318" t="str">
        <f>'mastertable data'!U318</f>
        <v>Graduate Student</v>
      </c>
      <c r="B318">
        <f>'mastertable data'!V318</f>
        <v>37</v>
      </c>
      <c r="C318">
        <f>'mastertable data'!W318</f>
        <v>0.54411764705882348</v>
      </c>
    </row>
    <row r="319" spans="1:3" x14ac:dyDescent="0.15">
      <c r="A319" t="str">
        <f>'mastertable data'!U319</f>
        <v>Professor</v>
      </c>
      <c r="B319">
        <f>'mastertable data'!V319</f>
        <v>5</v>
      </c>
      <c r="C319">
        <f>'mastertable data'!W319</f>
        <v>7.3529411764705885E-2</v>
      </c>
    </row>
    <row r="320" spans="1:3" x14ac:dyDescent="0.15">
      <c r="A320" t="str">
        <f>'mastertable data'!U320</f>
        <v>Postdoctoral Researcher</v>
      </c>
      <c r="B320">
        <f>'mastertable data'!V320</f>
        <v>7</v>
      </c>
      <c r="C320">
        <f>'mastertable data'!W320</f>
        <v>0.10294117647058823</v>
      </c>
    </row>
    <row r="321" spans="1:3" x14ac:dyDescent="0.15">
      <c r="A321" t="str">
        <f>'mastertable data'!U321</f>
        <v>Academia Scientist</v>
      </c>
      <c r="B321">
        <f>'mastertable data'!V321</f>
        <v>6</v>
      </c>
      <c r="C321">
        <f>'mastertable data'!W321</f>
        <v>8.8235294117647065E-2</v>
      </c>
    </row>
    <row r="322" spans="1:3" x14ac:dyDescent="0.15">
      <c r="A322" t="str">
        <f>'mastertable data'!U322</f>
        <v>Industry</v>
      </c>
      <c r="B322">
        <f>'mastertable data'!V322</f>
        <v>7</v>
      </c>
      <c r="C322">
        <f>'mastertable data'!W322</f>
        <v>0.10294117647058823</v>
      </c>
    </row>
    <row r="323" spans="1:3" x14ac:dyDescent="0.15">
      <c r="A323" t="str">
        <f>'mastertable data'!U323</f>
        <v>Government Scientist</v>
      </c>
      <c r="B323">
        <f>'mastertable data'!V323</f>
        <v>0</v>
      </c>
      <c r="C323">
        <f>'mastertable data'!W323</f>
        <v>0</v>
      </c>
    </row>
    <row r="324" spans="1:3" x14ac:dyDescent="0.15">
      <c r="A324" t="str">
        <f>'mastertable data'!U324</f>
        <v>Unknown/Other</v>
      </c>
      <c r="B324">
        <f>'mastertable data'!V324</f>
        <v>3</v>
      </c>
      <c r="C324">
        <f>'mastertable data'!W324</f>
        <v>4.4117647058823532E-2</v>
      </c>
    </row>
    <row r="325" spans="1:3" x14ac:dyDescent="0.15">
      <c r="A325" t="str">
        <f>'mastertable data'!U325</f>
        <v>Total</v>
      </c>
      <c r="B325">
        <f>'mastertable data'!V325</f>
        <v>68</v>
      </c>
      <c r="C325">
        <f>'mastertable data'!W325</f>
        <v>0.99999999999999978</v>
      </c>
    </row>
    <row r="326" spans="1:3" x14ac:dyDescent="0.15">
      <c r="A326">
        <f>'mastertable data'!U326</f>
        <v>0</v>
      </c>
      <c r="B326">
        <f>'mastertable data'!V326</f>
        <v>0</v>
      </c>
      <c r="C326">
        <f>'mastertable data'!W326</f>
        <v>0</v>
      </c>
    </row>
    <row r="327" spans="1:3" x14ac:dyDescent="0.15">
      <c r="A327" t="str">
        <f>'mastertable data'!U327</f>
        <v># of registrants per institution</v>
      </c>
      <c r="B327">
        <f>'mastertable data'!V327</f>
        <v>1.5072463768115942</v>
      </c>
      <c r="C327">
        <f>'mastertable data'!W327</f>
        <v>0</v>
      </c>
    </row>
    <row r="328" spans="1:3" x14ac:dyDescent="0.15">
      <c r="A328">
        <f>'mastertable data'!U328</f>
        <v>0</v>
      </c>
      <c r="B328">
        <f>'mastertable data'!V328</f>
        <v>0</v>
      </c>
      <c r="C328">
        <f>'mastertable data'!W328</f>
        <v>0</v>
      </c>
    </row>
    <row r="329" spans="1:3" x14ac:dyDescent="0.15">
      <c r="A329">
        <f>'mastertable data'!U329</f>
        <v>0</v>
      </c>
      <c r="B329">
        <f>'mastertable data'!V329</f>
        <v>0</v>
      </c>
      <c r="C329">
        <f>'mastertable data'!W329</f>
        <v>0</v>
      </c>
    </row>
    <row r="330" spans="1:3" x14ac:dyDescent="0.15">
      <c r="A330">
        <f>'mastertable data'!U330</f>
        <v>0</v>
      </c>
      <c r="B330">
        <f>'mastertable data'!V330</f>
        <v>0</v>
      </c>
      <c r="C330">
        <f>'mastertable data'!W330</f>
        <v>0</v>
      </c>
    </row>
    <row r="331" spans="1:3" x14ac:dyDescent="0.15">
      <c r="A331">
        <f>'mastertable data'!U331</f>
        <v>0</v>
      </c>
      <c r="B331" t="str">
        <f>'mastertable data'!V331</f>
        <v>Number</v>
      </c>
      <c r="C331" t="str">
        <f>'mastertable data'!W331</f>
        <v>Percent</v>
      </c>
    </row>
    <row r="332" spans="1:3" x14ac:dyDescent="0.15">
      <c r="A332" t="str">
        <f>'mastertable data'!U332</f>
        <v>USA</v>
      </c>
      <c r="B332">
        <f>'mastertable data'!V332</f>
        <v>32</v>
      </c>
      <c r="C332">
        <f>'mastertable data'!W332</f>
        <v>0.47058823529411764</v>
      </c>
    </row>
    <row r="333" spans="1:3" x14ac:dyDescent="0.15">
      <c r="A333" t="str">
        <f>'mastertable data'!U333</f>
        <v>International</v>
      </c>
      <c r="B333">
        <f>'mastertable data'!V333</f>
        <v>36</v>
      </c>
      <c r="C333">
        <f>'mastertable data'!W333</f>
        <v>0.52941176470588236</v>
      </c>
    </row>
    <row r="334" spans="1:3" x14ac:dyDescent="0.15">
      <c r="A334" t="str">
        <f>'mastertable data'!U334</f>
        <v>Unknown</v>
      </c>
      <c r="B334">
        <f>'mastertable data'!V334</f>
        <v>0</v>
      </c>
      <c r="C334">
        <f>'mastertable data'!W334</f>
        <v>0</v>
      </c>
    </row>
    <row r="335" spans="1:3" x14ac:dyDescent="0.15">
      <c r="A335">
        <f>'mastertable data'!U335</f>
        <v>0</v>
      </c>
      <c r="B335">
        <f>'mastertable data'!V335</f>
        <v>0</v>
      </c>
      <c r="C335">
        <f>'mastertable data'!W335</f>
        <v>1</v>
      </c>
    </row>
    <row r="336" spans="1:3" x14ac:dyDescent="0.15">
      <c r="A336" t="str">
        <f>'mastertable data'!U336</f>
        <v>Other Americas</v>
      </c>
      <c r="B336">
        <f>'mastertable data'!V336</f>
        <v>3</v>
      </c>
      <c r="C336">
        <f>'mastertable data'!W336</f>
        <v>4.4117647058823532E-2</v>
      </c>
    </row>
    <row r="337" spans="1:3" x14ac:dyDescent="0.15">
      <c r="A337" t="str">
        <f>'mastertable data'!U337</f>
        <v>Asia</v>
      </c>
      <c r="B337">
        <f>'mastertable data'!V337</f>
        <v>3</v>
      </c>
      <c r="C337">
        <f>'mastertable data'!W337</f>
        <v>4.4117647058823532E-2</v>
      </c>
    </row>
    <row r="338" spans="1:3" x14ac:dyDescent="0.15">
      <c r="A338" t="str">
        <f>'mastertable data'!U338</f>
        <v>Europe</v>
      </c>
      <c r="B338">
        <f>'mastertable data'!V338</f>
        <v>21</v>
      </c>
      <c r="C338">
        <f>'mastertable data'!W338</f>
        <v>0.30882352941176472</v>
      </c>
    </row>
    <row r="339" spans="1:3" x14ac:dyDescent="0.15">
      <c r="A339" t="str">
        <f>'mastertable data'!U339</f>
        <v>Africa</v>
      </c>
      <c r="B339">
        <f>'mastertable data'!V339</f>
        <v>0</v>
      </c>
      <c r="C339">
        <f>'mastertable data'!W339</f>
        <v>0</v>
      </c>
    </row>
    <row r="340" spans="1:3" x14ac:dyDescent="0.15">
      <c r="A340" t="str">
        <f>'mastertable data'!U340</f>
        <v>Middle East</v>
      </c>
      <c r="B340">
        <f>'mastertable data'!V340</f>
        <v>9</v>
      </c>
      <c r="C340">
        <f>'mastertable data'!W340</f>
        <v>0.13235294117647059</v>
      </c>
    </row>
    <row r="341" spans="1:3" x14ac:dyDescent="0.15">
      <c r="A341" t="str">
        <f>'mastertable data'!U341</f>
        <v>Oceania</v>
      </c>
      <c r="B341">
        <f>'mastertable data'!V341</f>
        <v>0</v>
      </c>
      <c r="C341">
        <f>'mastertable data'!W341</f>
        <v>0</v>
      </c>
    </row>
    <row r="342" spans="1:3" x14ac:dyDescent="0.15">
      <c r="A342" t="str">
        <f>'mastertable data'!U342</f>
        <v>Total</v>
      </c>
      <c r="B342">
        <f>'mastertable data'!V342</f>
        <v>68</v>
      </c>
      <c r="C342">
        <f>'mastertable data'!W342</f>
        <v>0.99999999999999989</v>
      </c>
    </row>
    <row r="343" spans="1:3" x14ac:dyDescent="0.15">
      <c r="A343">
        <f>'mastertable data'!U343</f>
        <v>0</v>
      </c>
      <c r="B343">
        <f>'mastertable data'!V343</f>
        <v>0</v>
      </c>
      <c r="C343">
        <f>'mastertable data'!W343</f>
        <v>0</v>
      </c>
    </row>
    <row r="344" spans="1:3" x14ac:dyDescent="0.15">
      <c r="A344">
        <f>'mastertable data'!U344</f>
        <v>0</v>
      </c>
      <c r="B344">
        <f>'mastertable data'!V344</f>
        <v>0</v>
      </c>
      <c r="C344">
        <f>'mastertable data'!W344</f>
        <v>0</v>
      </c>
    </row>
    <row r="345" spans="1:3" x14ac:dyDescent="0.15">
      <c r="A345" t="str">
        <f>'mastertable data'!U345</f>
        <v>US Institutions</v>
      </c>
      <c r="B345" t="str">
        <f>'mastertable data'!V345</f>
        <v>Number</v>
      </c>
      <c r="C345">
        <f>'mastertable data'!W345</f>
        <v>0</v>
      </c>
    </row>
    <row r="346" spans="1:3" x14ac:dyDescent="0.15">
      <c r="A346" t="str">
        <f>'mastertable data'!U346</f>
        <v>R1</v>
      </c>
      <c r="B346">
        <f>'mastertable data'!V346</f>
        <v>26</v>
      </c>
      <c r="C346">
        <f>'mastertable data'!W346</f>
        <v>0</v>
      </c>
    </row>
    <row r="347" spans="1:3" x14ac:dyDescent="0.15">
      <c r="A347" t="str">
        <f>'mastertable data'!U347</f>
        <v>R2</v>
      </c>
      <c r="B347">
        <f>'mastertable data'!V347</f>
        <v>2</v>
      </c>
      <c r="C347">
        <f>'mastertable data'!W347</f>
        <v>0</v>
      </c>
    </row>
    <row r="348" spans="1:3" x14ac:dyDescent="0.15">
      <c r="A348" t="str">
        <f>'mastertable data'!U348</f>
        <v>non R1, R2</v>
      </c>
      <c r="B348">
        <f>'mastertable data'!V348</f>
        <v>0</v>
      </c>
      <c r="C348">
        <f>'mastertable data'!W348</f>
        <v>0</v>
      </c>
    </row>
    <row r="349" spans="1:3" x14ac:dyDescent="0.15">
      <c r="A349" t="str">
        <f>'mastertable data'!U349</f>
        <v>PUI</v>
      </c>
      <c r="B349">
        <f>'mastertable data'!V349</f>
        <v>0</v>
      </c>
      <c r="C349">
        <f>'mastertable data'!W349</f>
        <v>0</v>
      </c>
    </row>
    <row r="350" spans="1:3" x14ac:dyDescent="0.15">
      <c r="A350" t="str">
        <f>'mastertable data'!U350</f>
        <v>Minority Serving</v>
      </c>
      <c r="B350">
        <f>'mastertable data'!V350</f>
        <v>0</v>
      </c>
      <c r="C350">
        <f>'mastertable data'!W350</f>
        <v>0</v>
      </c>
    </row>
    <row r="351" spans="1:3" x14ac:dyDescent="0.15">
      <c r="A351" t="str">
        <f>'mastertable data'!U351</f>
        <v>NI&gt;10</v>
      </c>
      <c r="B351">
        <f>'mastertable data'!V351</f>
        <v>13</v>
      </c>
      <c r="C351">
        <f>'mastertable data'!W351</f>
        <v>0</v>
      </c>
    </row>
    <row r="352" spans="1:3" x14ac:dyDescent="0.15">
      <c r="A352">
        <f>'mastertable data'!U352</f>
        <v>0</v>
      </c>
      <c r="B352">
        <f>'mastertable data'!V352</f>
        <v>0</v>
      </c>
      <c r="C352">
        <f>'mastertable data'!W352</f>
        <v>0</v>
      </c>
    </row>
    <row r="353" spans="1:3" x14ac:dyDescent="0.15">
      <c r="A353" t="str">
        <f>'mastertable data'!U353</f>
        <v>Submissions per registrant</v>
      </c>
      <c r="B353">
        <f>'mastertable data'!V353</f>
        <v>0.79411764705882348</v>
      </c>
      <c r="C353">
        <f>'mastertable data'!W353</f>
        <v>0</v>
      </c>
    </row>
    <row r="354" spans="1:3" x14ac:dyDescent="0.15">
      <c r="A354" t="str">
        <f>'mastertable data'!U354</f>
        <v>% of registrants who submitted an abstract</v>
      </c>
      <c r="B354">
        <f>'mastertable data'!V354</f>
        <v>0</v>
      </c>
      <c r="C354">
        <f>'mastertable data'!W354</f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32B3-2C7E-B341-9A23-C34370DE5272}">
  <dimension ref="A2:Y125"/>
  <sheetViews>
    <sheetView topLeftCell="K1" zoomScale="107" zoomScaleNormal="85" workbookViewId="0">
      <selection activeCell="X60" sqref="X60"/>
    </sheetView>
  </sheetViews>
  <sheetFormatPr baseColWidth="10" defaultColWidth="8.83203125" defaultRowHeight="13" x14ac:dyDescent="0.15"/>
  <cols>
    <col min="1" max="1" width="65.83203125" customWidth="1"/>
    <col min="2" max="3" width="12.1640625" bestFit="1" customWidth="1"/>
    <col min="5" max="5" width="36.83203125" bestFit="1" customWidth="1"/>
    <col min="15" max="15" width="20.33203125" customWidth="1"/>
    <col min="21" max="21" width="9.1640625" customWidth="1"/>
    <col min="22" max="22" width="10.1640625" customWidth="1"/>
  </cols>
  <sheetData>
    <row r="2" spans="5:23" x14ac:dyDescent="0.15">
      <c r="E2">
        <f>'mastertable data'!Y2</f>
        <v>2015</v>
      </c>
      <c r="F2">
        <f>'mastertable data'!Z2</f>
        <v>0</v>
      </c>
      <c r="G2">
        <f>'mastertable data'!AA2</f>
        <v>0</v>
      </c>
      <c r="H2">
        <f>'mastertable data'!AB2</f>
        <v>0</v>
      </c>
      <c r="I2">
        <f>'mastertable data'!AC2</f>
        <v>2016</v>
      </c>
      <c r="J2">
        <f>'mastertable data'!AD2</f>
        <v>0</v>
      </c>
      <c r="K2">
        <f>'mastertable data'!AE2</f>
        <v>0</v>
      </c>
      <c r="L2">
        <f>'mastertable data'!AF2</f>
        <v>0</v>
      </c>
      <c r="M2">
        <f>'mastertable data'!AG2</f>
        <v>2018</v>
      </c>
      <c r="N2">
        <f>'mastertable data'!AH2</f>
        <v>0</v>
      </c>
      <c r="O2">
        <f>'mastertable data'!AI2</f>
        <v>0</v>
      </c>
      <c r="P2">
        <f>'mastertable data'!AJ2</f>
        <v>0</v>
      </c>
      <c r="Q2">
        <f>'mastertable data'!AK2</f>
        <v>2019</v>
      </c>
      <c r="R2">
        <f>'mastertable data'!AL2</f>
        <v>0</v>
      </c>
      <c r="S2">
        <f>'mastertable data'!AM2</f>
        <v>0</v>
      </c>
      <c r="T2">
        <f>'mastertable data'!AN2</f>
        <v>0</v>
      </c>
      <c r="U2">
        <f>'mastertable data'!AO2</f>
        <v>2020</v>
      </c>
      <c r="V2">
        <f>'mastertable data'!AP2</f>
        <v>0</v>
      </c>
      <c r="W2">
        <f>'mastertable data'!AQ2</f>
        <v>0</v>
      </c>
    </row>
    <row r="3" spans="5:23" x14ac:dyDescent="0.15">
      <c r="E3" t="str">
        <f>'mastertable data'!Y3</f>
        <v>2015 All People</v>
      </c>
      <c r="F3">
        <f>'mastertable data'!Z3</f>
        <v>0</v>
      </c>
      <c r="G3">
        <f>'mastertable data'!AA3</f>
        <v>0</v>
      </c>
      <c r="H3">
        <f>'mastertable data'!AB3</f>
        <v>0</v>
      </c>
      <c r="I3" t="str">
        <f>'mastertable data'!AC3</f>
        <v>2016 All People</v>
      </c>
      <c r="J3">
        <f>'mastertable data'!AD3</f>
        <v>0</v>
      </c>
      <c r="K3">
        <f>'mastertable data'!AE3</f>
        <v>0</v>
      </c>
      <c r="L3">
        <f>'mastertable data'!AF3</f>
        <v>0</v>
      </c>
      <c r="M3" t="str">
        <f>'mastertable data'!AG3</f>
        <v>2018 All People</v>
      </c>
      <c r="N3">
        <f>'mastertable data'!AH3</f>
        <v>0</v>
      </c>
      <c r="O3">
        <f>'mastertable data'!AI3</f>
        <v>0</v>
      </c>
      <c r="P3">
        <f>'mastertable data'!AJ3</f>
        <v>0</v>
      </c>
      <c r="Q3" t="str">
        <f>'mastertable data'!AK3</f>
        <v>2019 All People</v>
      </c>
      <c r="R3">
        <f>'mastertable data'!AL3</f>
        <v>0</v>
      </c>
      <c r="S3">
        <f>'mastertable data'!AM3</f>
        <v>0</v>
      </c>
      <c r="T3">
        <f>'mastertable data'!AN3</f>
        <v>0</v>
      </c>
      <c r="U3" t="str">
        <f>'mastertable data'!AO3</f>
        <v>2020 People Who Attended Conference</v>
      </c>
      <c r="V3">
        <f>'mastertable data'!AP3</f>
        <v>0</v>
      </c>
      <c r="W3">
        <f>'mastertable data'!AQ3</f>
        <v>0</v>
      </c>
    </row>
    <row r="4" spans="5:23" x14ac:dyDescent="0.15">
      <c r="E4">
        <f>'mastertable data'!Y4</f>
        <v>0</v>
      </c>
      <c r="F4" t="str">
        <f>'mastertable data'!Z4</f>
        <v>Number</v>
      </c>
      <c r="G4" t="str">
        <f>'mastertable data'!AA4</f>
        <v>Percent</v>
      </c>
      <c r="H4">
        <f>'mastertable data'!AB4</f>
        <v>0</v>
      </c>
      <c r="I4">
        <f>'mastertable data'!AC4</f>
        <v>0</v>
      </c>
      <c r="J4" t="str">
        <f>'mastertable data'!AD4</f>
        <v>Number</v>
      </c>
      <c r="K4" t="str">
        <f>'mastertable data'!AE4</f>
        <v>Percent</v>
      </c>
      <c r="L4">
        <f>'mastertable data'!AF4</f>
        <v>0</v>
      </c>
      <c r="M4">
        <f>'mastertable data'!AG4</f>
        <v>0</v>
      </c>
      <c r="N4" t="str">
        <f>'mastertable data'!AH4</f>
        <v>Number</v>
      </c>
      <c r="O4" t="str">
        <f>'mastertable data'!AI4</f>
        <v>Percent</v>
      </c>
      <c r="P4">
        <f>'mastertable data'!AJ4</f>
        <v>0</v>
      </c>
      <c r="Q4">
        <f>'mastertable data'!AK4</f>
        <v>0</v>
      </c>
      <c r="R4" t="str">
        <f>'mastertable data'!AL4</f>
        <v>Number</v>
      </c>
      <c r="S4" t="str">
        <f>'mastertable data'!AM4</f>
        <v>Percent</v>
      </c>
      <c r="T4">
        <f>'mastertable data'!AN4</f>
        <v>0</v>
      </c>
      <c r="U4">
        <f>'mastertable data'!AO4</f>
        <v>0</v>
      </c>
      <c r="V4" t="str">
        <f>'mastertable data'!AP4</f>
        <v>Number</v>
      </c>
      <c r="W4" t="str">
        <f>'mastertable data'!AQ4</f>
        <v>Percent</v>
      </c>
    </row>
    <row r="5" spans="5:23" x14ac:dyDescent="0.15">
      <c r="E5" t="str">
        <f>'mastertable data'!Y5</f>
        <v>Male</v>
      </c>
      <c r="F5">
        <f>'mastertable data'!Z5</f>
        <v>302</v>
      </c>
      <c r="G5">
        <f>'mastertable data'!AA5</f>
        <v>0.66228070175438591</v>
      </c>
      <c r="H5">
        <f>'mastertable data'!AB5</f>
        <v>0</v>
      </c>
      <c r="I5" t="str">
        <f>'mastertable data'!AC5</f>
        <v>Male</v>
      </c>
      <c r="J5">
        <f>'mastertable data'!AD5</f>
        <v>251</v>
      </c>
      <c r="K5">
        <f>'mastertable data'!AE5</f>
        <v>0.6933701657458563</v>
      </c>
      <c r="L5">
        <f>'mastertable data'!AF5</f>
        <v>0</v>
      </c>
      <c r="M5" t="str">
        <f>'mastertable data'!AG5</f>
        <v>Male</v>
      </c>
      <c r="N5">
        <f>'mastertable data'!AH5</f>
        <v>310</v>
      </c>
      <c r="O5">
        <f>'mastertable data'!AI5</f>
        <v>0.72429906542056077</v>
      </c>
      <c r="P5">
        <f>'mastertable data'!AJ5</f>
        <v>0</v>
      </c>
      <c r="Q5" t="str">
        <f>'mastertable data'!AK5</f>
        <v>Male</v>
      </c>
      <c r="R5">
        <f>'mastertable data'!AL5</f>
        <v>391</v>
      </c>
      <c r="S5">
        <f>'mastertable data'!AM5</f>
        <v>0.70705244122965638</v>
      </c>
      <c r="T5">
        <f>'mastertable data'!AN5</f>
        <v>0</v>
      </c>
      <c r="U5" t="str">
        <f>'mastertable data'!AO5</f>
        <v>Male</v>
      </c>
      <c r="V5">
        <f>'mastertable data'!AP5</f>
        <v>423</v>
      </c>
      <c r="W5">
        <f>'mastertable data'!AQ5</f>
        <v>0.66614173228346452</v>
      </c>
    </row>
    <row r="6" spans="5:23" x14ac:dyDescent="0.15">
      <c r="E6" t="str">
        <f>'mastertable data'!Y6</f>
        <v>Female</v>
      </c>
      <c r="F6">
        <f>'mastertable data'!Z6</f>
        <v>118</v>
      </c>
      <c r="G6">
        <f>'mastertable data'!AA6</f>
        <v>0.25877192982456143</v>
      </c>
      <c r="H6">
        <f>'mastertable data'!AB6</f>
        <v>0</v>
      </c>
      <c r="I6" t="str">
        <f>'mastertable data'!AC6</f>
        <v>Female</v>
      </c>
      <c r="J6">
        <f>'mastertable data'!AD6</f>
        <v>87</v>
      </c>
      <c r="K6">
        <f>'mastertable data'!AE6</f>
        <v>0.24033149171270718</v>
      </c>
      <c r="L6">
        <f>'mastertable data'!AF6</f>
        <v>0</v>
      </c>
      <c r="M6" t="str">
        <f>'mastertable data'!AG6</f>
        <v>Female</v>
      </c>
      <c r="N6">
        <f>'mastertable data'!AH6</f>
        <v>107</v>
      </c>
      <c r="O6">
        <f>'mastertable data'!AI6</f>
        <v>0.25</v>
      </c>
      <c r="P6">
        <f>'mastertable data'!AJ6</f>
        <v>0</v>
      </c>
      <c r="Q6" t="str">
        <f>'mastertable data'!AK6</f>
        <v>Female</v>
      </c>
      <c r="R6">
        <f>'mastertable data'!AL6</f>
        <v>152</v>
      </c>
      <c r="S6">
        <f>'mastertable data'!AM6</f>
        <v>0.27486437613019893</v>
      </c>
      <c r="T6">
        <f>'mastertable data'!AN6</f>
        <v>0</v>
      </c>
      <c r="U6" t="str">
        <f>'mastertable data'!AO6</f>
        <v>Female</v>
      </c>
      <c r="V6">
        <f>'mastertable data'!AP6</f>
        <v>193</v>
      </c>
      <c r="W6">
        <f>'mastertable data'!AQ6</f>
        <v>0.30393700787401573</v>
      </c>
    </row>
    <row r="7" spans="5:23" x14ac:dyDescent="0.15">
      <c r="E7" t="str">
        <f>'mastertable data'!Y7</f>
        <v>Unknown</v>
      </c>
      <c r="F7">
        <f>'mastertable data'!Z7</f>
        <v>36</v>
      </c>
      <c r="G7">
        <f>'mastertable data'!AA7</f>
        <v>7.8947368421052627E-2</v>
      </c>
      <c r="H7">
        <f>'mastertable data'!AB7</f>
        <v>0</v>
      </c>
      <c r="I7" t="str">
        <f>'mastertable data'!AC7</f>
        <v>Unknown</v>
      </c>
      <c r="J7">
        <f>'mastertable data'!AD7</f>
        <v>24</v>
      </c>
      <c r="K7">
        <f>'mastertable data'!AE7</f>
        <v>6.6298342541436461E-2</v>
      </c>
      <c r="L7">
        <f>'mastertable data'!AF7</f>
        <v>0</v>
      </c>
      <c r="M7" t="str">
        <f>'mastertable data'!AG7</f>
        <v>Unknown</v>
      </c>
      <c r="N7">
        <f>'mastertable data'!AH7</f>
        <v>11</v>
      </c>
      <c r="O7">
        <f>'mastertable data'!AI7</f>
        <v>2.5700934579439252E-2</v>
      </c>
      <c r="P7">
        <f>'mastertable data'!AJ7</f>
        <v>0</v>
      </c>
      <c r="Q7" t="str">
        <f>'mastertable data'!AK7</f>
        <v>Unknown</v>
      </c>
      <c r="R7">
        <f>'mastertable data'!AL7</f>
        <v>10</v>
      </c>
      <c r="S7">
        <f>'mastertable data'!AM7</f>
        <v>1.8083182640144666E-2</v>
      </c>
      <c r="T7">
        <f>'mastertable data'!AN7</f>
        <v>0</v>
      </c>
      <c r="U7" t="str">
        <f>'mastertable data'!AO7</f>
        <v>Unknown</v>
      </c>
      <c r="V7">
        <f>'mastertable data'!AP7</f>
        <v>19</v>
      </c>
      <c r="W7">
        <f>'mastertable data'!AQ7</f>
        <v>2.9921259842519685E-2</v>
      </c>
    </row>
    <row r="8" spans="5:23" x14ac:dyDescent="0.15">
      <c r="E8" t="str">
        <f>'mastertable data'!Y8</f>
        <v>Total</v>
      </c>
      <c r="F8">
        <f>'mastertable data'!Z8</f>
        <v>456</v>
      </c>
      <c r="G8">
        <f>'mastertable data'!AA8</f>
        <v>1</v>
      </c>
      <c r="H8">
        <f>'mastertable data'!AB8</f>
        <v>0</v>
      </c>
      <c r="I8" t="str">
        <f>'mastertable data'!AC8</f>
        <v>Total</v>
      </c>
      <c r="J8">
        <f>'mastertable data'!AD8</f>
        <v>362</v>
      </c>
      <c r="K8">
        <f>'mastertable data'!AE8</f>
        <v>1</v>
      </c>
      <c r="L8">
        <f>'mastertable data'!AF8</f>
        <v>0</v>
      </c>
      <c r="M8" t="str">
        <f>'mastertable data'!AG8</f>
        <v>Total</v>
      </c>
      <c r="N8">
        <f>'mastertable data'!AH8</f>
        <v>428</v>
      </c>
      <c r="O8">
        <f>'mastertable data'!AI8</f>
        <v>1</v>
      </c>
      <c r="P8">
        <f>'mastertable data'!AJ8</f>
        <v>0</v>
      </c>
      <c r="Q8" t="str">
        <f>'mastertable data'!AK8</f>
        <v>Total</v>
      </c>
      <c r="R8">
        <f>'mastertable data'!AL8</f>
        <v>553</v>
      </c>
      <c r="S8">
        <f>'mastertable data'!AM8</f>
        <v>1</v>
      </c>
      <c r="T8">
        <f>'mastertable data'!AN8</f>
        <v>0</v>
      </c>
      <c r="U8" t="str">
        <f>'mastertable data'!AO8</f>
        <v>Total</v>
      </c>
      <c r="V8">
        <f>'mastertable data'!AP8</f>
        <v>635</v>
      </c>
      <c r="W8">
        <f>'mastertable data'!AQ8</f>
        <v>0.99999999999999989</v>
      </c>
    </row>
    <row r="9" spans="5:23" x14ac:dyDescent="0.15">
      <c r="E9">
        <f>'mastertable data'!Y9</f>
        <v>0</v>
      </c>
      <c r="F9">
        <f>'mastertable data'!Z9</f>
        <v>0</v>
      </c>
      <c r="G9">
        <f>'mastertable data'!AA9</f>
        <v>0</v>
      </c>
      <c r="H9">
        <f>'mastertable data'!AB9</f>
        <v>0</v>
      </c>
      <c r="I9">
        <f>'mastertable data'!AC9</f>
        <v>0</v>
      </c>
      <c r="J9">
        <f>'mastertable data'!AD9</f>
        <v>0</v>
      </c>
      <c r="K9">
        <f>'mastertable data'!AE9</f>
        <v>0</v>
      </c>
      <c r="L9">
        <f>'mastertable data'!AF9</f>
        <v>0</v>
      </c>
      <c r="M9">
        <f>'mastertable data'!AG9</f>
        <v>0</v>
      </c>
      <c r="N9">
        <f>'mastertable data'!AH9</f>
        <v>0</v>
      </c>
      <c r="O9">
        <f>'mastertable data'!AI9</f>
        <v>0</v>
      </c>
      <c r="P9">
        <f>'mastertable data'!AJ9</f>
        <v>0</v>
      </c>
      <c r="Q9">
        <f>'mastertable data'!AK9</f>
        <v>0</v>
      </c>
      <c r="R9">
        <f>'mastertable data'!AL9</f>
        <v>0</v>
      </c>
      <c r="S9">
        <f>'mastertable data'!AM9</f>
        <v>0</v>
      </c>
      <c r="T9">
        <f>'mastertable data'!AN9</f>
        <v>0</v>
      </c>
      <c r="U9">
        <f>'mastertable data'!AO9</f>
        <v>0</v>
      </c>
      <c r="V9">
        <f>'mastertable data'!AP9</f>
        <v>0</v>
      </c>
      <c r="W9">
        <f>'mastertable data'!AQ9</f>
        <v>0</v>
      </c>
    </row>
    <row r="10" spans="5:23" x14ac:dyDescent="0.15">
      <c r="E10">
        <f>'mastertable data'!Y10</f>
        <v>0</v>
      </c>
      <c r="F10" t="str">
        <f>'mastertable data'!Z10</f>
        <v>Number</v>
      </c>
      <c r="G10" t="str">
        <f>'mastertable data'!AA10</f>
        <v>Percent</v>
      </c>
      <c r="H10">
        <f>'mastertable data'!AB10</f>
        <v>0</v>
      </c>
      <c r="I10">
        <f>'mastertable data'!AC10</f>
        <v>0</v>
      </c>
      <c r="J10" t="str">
        <f>'mastertable data'!AD10</f>
        <v>Number</v>
      </c>
      <c r="K10" t="str">
        <f>'mastertable data'!AE10</f>
        <v>Percent</v>
      </c>
      <c r="L10">
        <f>'mastertable data'!AF10</f>
        <v>0</v>
      </c>
      <c r="M10">
        <f>'mastertable data'!AG10</f>
        <v>0</v>
      </c>
      <c r="N10" t="str">
        <f>'mastertable data'!AH10</f>
        <v>Number</v>
      </c>
      <c r="O10" t="str">
        <f>'mastertable data'!AI10</f>
        <v>Percent</v>
      </c>
      <c r="P10">
        <f>'mastertable data'!AJ10</f>
        <v>0</v>
      </c>
      <c r="Q10">
        <f>'mastertable data'!AK10</f>
        <v>0</v>
      </c>
      <c r="R10" t="str">
        <f>'mastertable data'!AL10</f>
        <v>Number</v>
      </c>
      <c r="S10" t="str">
        <f>'mastertable data'!AM10</f>
        <v>Percent</v>
      </c>
      <c r="T10">
        <f>'mastertable data'!AN10</f>
        <v>0</v>
      </c>
      <c r="U10">
        <f>'mastertable data'!AO10</f>
        <v>0</v>
      </c>
      <c r="V10" t="str">
        <f>'mastertable data'!AP10</f>
        <v>Number</v>
      </c>
      <c r="W10" t="str">
        <f>'mastertable data'!AQ10</f>
        <v>Percent</v>
      </c>
    </row>
    <row r="11" spans="5:23" x14ac:dyDescent="0.15">
      <c r="E11" t="str">
        <f>'mastertable data'!Y11</f>
        <v>Undergraduate Student</v>
      </c>
      <c r="F11">
        <f>'mastertable data'!Z11</f>
        <v>2</v>
      </c>
      <c r="G11">
        <f>'mastertable data'!AA11</f>
        <v>4.3859649122807015E-3</v>
      </c>
      <c r="H11">
        <f>'mastertable data'!AB11</f>
        <v>0</v>
      </c>
      <c r="I11" t="str">
        <f>'mastertable data'!AC11</f>
        <v>Undergraduate Student</v>
      </c>
      <c r="J11">
        <f>'mastertable data'!AD11</f>
        <v>2</v>
      </c>
      <c r="K11">
        <f>'mastertable data'!AE11</f>
        <v>5.5248618784530384E-3</v>
      </c>
      <c r="L11">
        <f>'mastertable data'!AF11</f>
        <v>0</v>
      </c>
      <c r="M11" t="str">
        <f>'mastertable data'!AG11</f>
        <v>Undergraduate Student</v>
      </c>
      <c r="N11">
        <f>'mastertable data'!AH11</f>
        <v>1</v>
      </c>
      <c r="O11">
        <f>'mastertable data'!AI11</f>
        <v>2.3364485981308409E-3</v>
      </c>
      <c r="P11">
        <f>'mastertable data'!AJ11</f>
        <v>0</v>
      </c>
      <c r="Q11" t="str">
        <f>'mastertable data'!AK11</f>
        <v>Undergraduate Student</v>
      </c>
      <c r="R11">
        <f>'mastertable data'!AL11</f>
        <v>13</v>
      </c>
      <c r="S11">
        <f>'mastertable data'!AM11</f>
        <v>2.3508137432188065E-2</v>
      </c>
      <c r="T11">
        <f>'mastertable data'!AN11</f>
        <v>0</v>
      </c>
      <c r="U11" t="str">
        <f>'mastertable data'!AO11</f>
        <v>Undergraduate Student</v>
      </c>
      <c r="V11">
        <f>'mastertable data'!AP11</f>
        <v>20</v>
      </c>
      <c r="W11">
        <f>'mastertable data'!AQ11</f>
        <v>3.1496062992125984E-2</v>
      </c>
    </row>
    <row r="12" spans="5:23" x14ac:dyDescent="0.15">
      <c r="E12" t="str">
        <f>'mastertable data'!Y12</f>
        <v>Graduate Student</v>
      </c>
      <c r="F12">
        <f>'mastertable data'!Z12</f>
        <v>131</v>
      </c>
      <c r="G12">
        <f>'mastertable data'!AA12</f>
        <v>0.28728070175438597</v>
      </c>
      <c r="H12">
        <f>'mastertable data'!AB12</f>
        <v>0</v>
      </c>
      <c r="I12" t="str">
        <f>'mastertable data'!AC12</f>
        <v>Graduate Student</v>
      </c>
      <c r="J12">
        <f>'mastertable data'!AD12</f>
        <v>101</v>
      </c>
      <c r="K12">
        <f>'mastertable data'!AE12</f>
        <v>0.27900552486187846</v>
      </c>
      <c r="L12">
        <f>'mastertable data'!AF12</f>
        <v>0</v>
      </c>
      <c r="M12" t="str">
        <f>'mastertable data'!AG12</f>
        <v>Graduate Student</v>
      </c>
      <c r="N12">
        <f>'mastertable data'!AH12</f>
        <v>132</v>
      </c>
      <c r="O12">
        <f>'mastertable data'!AI12</f>
        <v>0.30841121495327101</v>
      </c>
      <c r="P12">
        <f>'mastertable data'!AJ12</f>
        <v>0</v>
      </c>
      <c r="Q12" t="str">
        <f>'mastertable data'!AK12</f>
        <v>Graduate Student</v>
      </c>
      <c r="R12">
        <f>'mastertable data'!AL12</f>
        <v>161</v>
      </c>
      <c r="S12">
        <f>'mastertable data'!AM12</f>
        <v>0.29113924050632911</v>
      </c>
      <c r="T12">
        <f>'mastertable data'!AN12</f>
        <v>0</v>
      </c>
      <c r="U12" t="str">
        <f>'mastertable data'!AO12</f>
        <v>Graduate Student</v>
      </c>
      <c r="V12">
        <f>'mastertable data'!AP12</f>
        <v>262</v>
      </c>
      <c r="W12">
        <f>'mastertable data'!AQ12</f>
        <v>0.41259842519685042</v>
      </c>
    </row>
    <row r="13" spans="5:23" x14ac:dyDescent="0.15">
      <c r="E13" t="str">
        <f>'mastertable data'!Y13</f>
        <v>Professor</v>
      </c>
      <c r="F13">
        <f>'mastertable data'!Z13</f>
        <v>99</v>
      </c>
      <c r="G13">
        <f>'mastertable data'!AA13</f>
        <v>0.21710526315789475</v>
      </c>
      <c r="H13">
        <f>'mastertable data'!AB13</f>
        <v>0</v>
      </c>
      <c r="I13" t="str">
        <f>'mastertable data'!AC13</f>
        <v>Professor</v>
      </c>
      <c r="J13">
        <f>'mastertable data'!AD13</f>
        <v>82</v>
      </c>
      <c r="K13">
        <f>'mastertable data'!AE13</f>
        <v>0.22651933701657459</v>
      </c>
      <c r="L13">
        <f>'mastertable data'!AF13</f>
        <v>0</v>
      </c>
      <c r="M13" t="str">
        <f>'mastertable data'!AG13</f>
        <v>Professor</v>
      </c>
      <c r="N13">
        <f>'mastertable data'!AH13</f>
        <v>117</v>
      </c>
      <c r="O13">
        <f>'mastertable data'!AI13</f>
        <v>0.27336448598130841</v>
      </c>
      <c r="P13">
        <f>'mastertable data'!AJ13</f>
        <v>0</v>
      </c>
      <c r="Q13" t="str">
        <f>'mastertable data'!AK13</f>
        <v>Professor</v>
      </c>
      <c r="R13">
        <f>'mastertable data'!AL13</f>
        <v>125</v>
      </c>
      <c r="S13">
        <f>'mastertable data'!AM13</f>
        <v>0.22603978300180833</v>
      </c>
      <c r="T13">
        <f>'mastertable data'!AN13</f>
        <v>0</v>
      </c>
      <c r="U13" t="str">
        <f>'mastertable data'!AO13</f>
        <v>Professor</v>
      </c>
      <c r="V13">
        <f>'mastertable data'!AP13</f>
        <v>106</v>
      </c>
      <c r="W13">
        <f>'mastertable data'!AQ13</f>
        <v>0.16692913385826771</v>
      </c>
    </row>
    <row r="14" spans="5:23" x14ac:dyDescent="0.15">
      <c r="E14" t="str">
        <f>'mastertable data'!Y14</f>
        <v>Postdoctoral Researcher</v>
      </c>
      <c r="F14">
        <f>'mastertable data'!Z14</f>
        <v>20</v>
      </c>
      <c r="G14">
        <f>'mastertable data'!AA14</f>
        <v>4.3859649122807015E-2</v>
      </c>
      <c r="H14">
        <f>'mastertable data'!AB14</f>
        <v>0</v>
      </c>
      <c r="I14" t="str">
        <f>'mastertable data'!AC14</f>
        <v>Postdoctoral Researcher</v>
      </c>
      <c r="J14">
        <f>'mastertable data'!AD14</f>
        <v>11</v>
      </c>
      <c r="K14">
        <f>'mastertable data'!AE14</f>
        <v>3.0386740331491711E-2</v>
      </c>
      <c r="L14">
        <f>'mastertable data'!AF14</f>
        <v>0</v>
      </c>
      <c r="M14" t="str">
        <f>'mastertable data'!AG14</f>
        <v>Postdoctoral Researcher</v>
      </c>
      <c r="N14">
        <f>'mastertable data'!AH14</f>
        <v>21</v>
      </c>
      <c r="O14">
        <f>'mastertable data'!AI14</f>
        <v>4.9065420560747662E-2</v>
      </c>
      <c r="P14">
        <f>'mastertable data'!AJ14</f>
        <v>0</v>
      </c>
      <c r="Q14" t="str">
        <f>'mastertable data'!AK14</f>
        <v>Postdoctoral Researcher</v>
      </c>
      <c r="R14">
        <f>'mastertable data'!AL14</f>
        <v>44</v>
      </c>
      <c r="S14">
        <f>'mastertable data'!AM14</f>
        <v>7.956600361663653E-2</v>
      </c>
      <c r="T14">
        <f>'mastertable data'!AN14</f>
        <v>0</v>
      </c>
      <c r="U14" t="str">
        <f>'mastertable data'!AO14</f>
        <v>Postdoctoral Researcher</v>
      </c>
      <c r="V14">
        <f>'mastertable data'!AP14</f>
        <v>50</v>
      </c>
      <c r="W14">
        <f>'mastertable data'!AQ14</f>
        <v>7.874015748031496E-2</v>
      </c>
    </row>
    <row r="15" spans="5:23" x14ac:dyDescent="0.15">
      <c r="E15" t="str">
        <f>'mastertable data'!Y15</f>
        <v>Academia Scientist</v>
      </c>
      <c r="F15">
        <f>'mastertable data'!Z15</f>
        <v>15</v>
      </c>
      <c r="G15">
        <f>'mastertable data'!AA15</f>
        <v>3.2894736842105261E-2</v>
      </c>
      <c r="H15">
        <f>'mastertable data'!AB15</f>
        <v>0</v>
      </c>
      <c r="I15" t="str">
        <f>'mastertable data'!AC15</f>
        <v>Academia Scientist</v>
      </c>
      <c r="J15">
        <f>'mastertable data'!AD15</f>
        <v>21</v>
      </c>
      <c r="K15">
        <f>'mastertable data'!AE15</f>
        <v>5.8011049723756904E-2</v>
      </c>
      <c r="L15">
        <f>'mastertable data'!AF15</f>
        <v>0</v>
      </c>
      <c r="M15" t="str">
        <f>'mastertable data'!AG15</f>
        <v>Academia Scientist</v>
      </c>
      <c r="N15">
        <f>'mastertable data'!AH15</f>
        <v>27</v>
      </c>
      <c r="O15">
        <f>'mastertable data'!AI15</f>
        <v>6.3084112149532703E-2</v>
      </c>
      <c r="P15">
        <f>'mastertable data'!AJ15</f>
        <v>0</v>
      </c>
      <c r="Q15" t="str">
        <f>'mastertable data'!AK15</f>
        <v>Academia Scientist</v>
      </c>
      <c r="R15">
        <f>'mastertable data'!AL15</f>
        <v>26</v>
      </c>
      <c r="S15">
        <f>'mastertable data'!AM15</f>
        <v>4.701627486437613E-2</v>
      </c>
      <c r="T15">
        <f>'mastertable data'!AN15</f>
        <v>0</v>
      </c>
      <c r="U15" t="str">
        <f>'mastertable data'!AO15</f>
        <v>Academia Scientist</v>
      </c>
      <c r="V15">
        <f>'mastertable data'!AP15</f>
        <v>31</v>
      </c>
      <c r="W15">
        <f>'mastertable data'!AQ15</f>
        <v>4.8818897637795275E-2</v>
      </c>
    </row>
    <row r="16" spans="5:23" x14ac:dyDescent="0.15">
      <c r="E16" t="str">
        <f>'mastertable data'!Y16</f>
        <v>Industry</v>
      </c>
      <c r="F16">
        <f>'mastertable data'!Z16</f>
        <v>164</v>
      </c>
      <c r="G16">
        <f>'mastertable data'!AA16</f>
        <v>0.35964912280701755</v>
      </c>
      <c r="H16">
        <f>'mastertable data'!AB16</f>
        <v>0</v>
      </c>
      <c r="I16" t="str">
        <f>'mastertable data'!AC16</f>
        <v>Industry</v>
      </c>
      <c r="J16">
        <f>'mastertable data'!AD16</f>
        <v>119</v>
      </c>
      <c r="K16">
        <f>'mastertable data'!AE16</f>
        <v>0.32872928176795579</v>
      </c>
      <c r="L16">
        <f>'mastertable data'!AF16</f>
        <v>0</v>
      </c>
      <c r="M16" t="str">
        <f>'mastertable data'!AG16</f>
        <v>Industry</v>
      </c>
      <c r="N16">
        <f>'mastertable data'!AH16</f>
        <v>106</v>
      </c>
      <c r="O16">
        <f>'mastertable data'!AI16</f>
        <v>0.24766355140186916</v>
      </c>
      <c r="P16">
        <f>'mastertable data'!AJ16</f>
        <v>0</v>
      </c>
      <c r="Q16" t="str">
        <f>'mastertable data'!AK16</f>
        <v>Industry</v>
      </c>
      <c r="R16">
        <f>'mastertable data'!AL16</f>
        <v>151</v>
      </c>
      <c r="S16">
        <f>'mastertable data'!AM16</f>
        <v>0.27305605786618448</v>
      </c>
      <c r="T16">
        <f>'mastertable data'!AN16</f>
        <v>0</v>
      </c>
      <c r="U16" t="str">
        <f>'mastertable data'!AO16</f>
        <v>Industry</v>
      </c>
      <c r="V16">
        <f>'mastertable data'!AP16</f>
        <v>134</v>
      </c>
      <c r="W16">
        <f>'mastertable data'!AQ16</f>
        <v>0.21102362204724409</v>
      </c>
    </row>
    <row r="17" spans="5:23" x14ac:dyDescent="0.15">
      <c r="E17" t="str">
        <f>'mastertable data'!Y17</f>
        <v>Government Scientist</v>
      </c>
      <c r="F17">
        <f>'mastertable data'!Z17</f>
        <v>16</v>
      </c>
      <c r="G17">
        <f>'mastertable data'!AA17</f>
        <v>3.5087719298245612E-2</v>
      </c>
      <c r="H17">
        <f>'mastertable data'!AB17</f>
        <v>0</v>
      </c>
      <c r="I17" t="str">
        <f>'mastertable data'!AC17</f>
        <v>Government Scientist</v>
      </c>
      <c r="J17">
        <f>'mastertable data'!AD17</f>
        <v>13</v>
      </c>
      <c r="K17">
        <f>'mastertable data'!AE17</f>
        <v>3.591160220994475E-2</v>
      </c>
      <c r="L17">
        <f>'mastertable data'!AF17</f>
        <v>0</v>
      </c>
      <c r="M17" t="str">
        <f>'mastertable data'!AG17</f>
        <v>Government Scientist</v>
      </c>
      <c r="N17">
        <f>'mastertable data'!AH17</f>
        <v>12</v>
      </c>
      <c r="O17">
        <f>'mastertable data'!AI17</f>
        <v>2.8037383177570093E-2</v>
      </c>
      <c r="P17">
        <f>'mastertable data'!AJ17</f>
        <v>0</v>
      </c>
      <c r="Q17" t="str">
        <f>'mastertable data'!AK17</f>
        <v>Government Scientist</v>
      </c>
      <c r="R17">
        <f>'mastertable data'!AL17</f>
        <v>25</v>
      </c>
      <c r="S17">
        <f>'mastertable data'!AM17</f>
        <v>4.5207956600361664E-2</v>
      </c>
      <c r="T17">
        <f>'mastertable data'!AN17</f>
        <v>0</v>
      </c>
      <c r="U17" t="str">
        <f>'mastertable data'!AO17</f>
        <v>Government Scientist</v>
      </c>
      <c r="V17">
        <f>'mastertable data'!AP17</f>
        <v>21</v>
      </c>
      <c r="W17">
        <f>'mastertable data'!AQ17</f>
        <v>3.3070866141732283E-2</v>
      </c>
    </row>
    <row r="18" spans="5:23" x14ac:dyDescent="0.15">
      <c r="E18" t="str">
        <f>'mastertable data'!Y18</f>
        <v>Unknown/Other</v>
      </c>
      <c r="F18">
        <f>'mastertable data'!Z18</f>
        <v>9</v>
      </c>
      <c r="G18">
        <f>'mastertable data'!AA18</f>
        <v>1.9736842105263157E-2</v>
      </c>
      <c r="H18">
        <f>'mastertable data'!AB18</f>
        <v>0</v>
      </c>
      <c r="I18" t="str">
        <f>'mastertable data'!AC18</f>
        <v>Unknown/Other</v>
      </c>
      <c r="J18">
        <f>'mastertable data'!AD18</f>
        <v>13</v>
      </c>
      <c r="K18">
        <f>'mastertable data'!AE18</f>
        <v>3.591160220994475E-2</v>
      </c>
      <c r="L18">
        <f>'mastertable data'!AF18</f>
        <v>0</v>
      </c>
      <c r="M18" t="str">
        <f>'mastertable data'!AG18</f>
        <v>Unknown/Other</v>
      </c>
      <c r="N18">
        <f>'mastertable data'!AH18</f>
        <v>12</v>
      </c>
      <c r="O18">
        <f>'mastertable data'!AI18</f>
        <v>2.8037383177570093E-2</v>
      </c>
      <c r="P18">
        <f>'mastertable data'!AJ18</f>
        <v>0</v>
      </c>
      <c r="Q18" t="str">
        <f>'mastertable data'!AK18</f>
        <v>Unknown/Other</v>
      </c>
      <c r="R18">
        <f>'mastertable data'!AL18</f>
        <v>8</v>
      </c>
      <c r="S18">
        <f>'mastertable data'!AM18</f>
        <v>1.4466546112115732E-2</v>
      </c>
      <c r="T18">
        <f>'mastertable data'!AN18</f>
        <v>0</v>
      </c>
      <c r="U18" t="str">
        <f>'mastertable data'!AO18</f>
        <v>Unknown/Other</v>
      </c>
      <c r="V18">
        <f>'mastertable data'!AP18</f>
        <v>11</v>
      </c>
      <c r="W18">
        <f>'mastertable data'!AQ18</f>
        <v>1.7322834645669291E-2</v>
      </c>
    </row>
    <row r="19" spans="5:23" x14ac:dyDescent="0.15">
      <c r="E19" t="str">
        <f>'mastertable data'!Y19</f>
        <v>Total</v>
      </c>
      <c r="F19">
        <f>'mastertable data'!Z19</f>
        <v>456</v>
      </c>
      <c r="G19">
        <f>'mastertable data'!AA19</f>
        <v>1</v>
      </c>
      <c r="H19">
        <f>'mastertable data'!AB19</f>
        <v>0</v>
      </c>
      <c r="I19" t="str">
        <f>'mastertable data'!AC19</f>
        <v>Total</v>
      </c>
      <c r="J19">
        <f>'mastertable data'!AD19</f>
        <v>362</v>
      </c>
      <c r="K19">
        <f>'mastertable data'!AE19</f>
        <v>0.99999999999999989</v>
      </c>
      <c r="L19">
        <f>'mastertable data'!AF19</f>
        <v>0</v>
      </c>
      <c r="M19" t="str">
        <f>'mastertable data'!AG19</f>
        <v>Total</v>
      </c>
      <c r="N19">
        <f>'mastertable data'!AH19</f>
        <v>428</v>
      </c>
      <c r="O19">
        <f>'mastertable data'!AI19</f>
        <v>0.99999999999999989</v>
      </c>
      <c r="P19">
        <f>'mastertable data'!AJ19</f>
        <v>0</v>
      </c>
      <c r="Q19" t="str">
        <f>'mastertable data'!AK19</f>
        <v>Total</v>
      </c>
      <c r="R19">
        <f>'mastertable data'!AL19</f>
        <v>553</v>
      </c>
      <c r="S19">
        <f>'mastertable data'!AM19</f>
        <v>1</v>
      </c>
      <c r="T19">
        <f>'mastertable data'!AN19</f>
        <v>0</v>
      </c>
      <c r="U19" t="str">
        <f>'mastertable data'!AO19</f>
        <v>Total</v>
      </c>
      <c r="V19">
        <f>'mastertable data'!AP19</f>
        <v>635</v>
      </c>
      <c r="W19">
        <f>'mastertable data'!AQ19</f>
        <v>1</v>
      </c>
    </row>
    <row r="20" spans="5:23" x14ac:dyDescent="0.15">
      <c r="E20">
        <f>'mastertable data'!Y20</f>
        <v>0</v>
      </c>
      <c r="F20">
        <f>'mastertable data'!Z20</f>
        <v>0</v>
      </c>
      <c r="G20">
        <f>'mastertable data'!AA20</f>
        <v>0</v>
      </c>
      <c r="H20">
        <f>'mastertable data'!AB20</f>
        <v>0</v>
      </c>
      <c r="I20">
        <f>'mastertable data'!AC20</f>
        <v>0</v>
      </c>
      <c r="J20">
        <f>'mastertable data'!AD20</f>
        <v>0</v>
      </c>
      <c r="K20">
        <f>'mastertable data'!AE20</f>
        <v>0</v>
      </c>
      <c r="L20">
        <f>'mastertable data'!AF20</f>
        <v>0</v>
      </c>
      <c r="M20">
        <f>'mastertable data'!AG20</f>
        <v>0</v>
      </c>
      <c r="N20">
        <f>'mastertable data'!AH20</f>
        <v>0</v>
      </c>
      <c r="O20">
        <f>'mastertable data'!AI20</f>
        <v>0</v>
      </c>
      <c r="P20">
        <f>'mastertable data'!AJ20</f>
        <v>0</v>
      </c>
      <c r="Q20">
        <f>'mastertable data'!AK20</f>
        <v>0</v>
      </c>
      <c r="R20">
        <f>'mastertable data'!AL20</f>
        <v>0</v>
      </c>
      <c r="S20">
        <f>'mastertable data'!AM20</f>
        <v>0</v>
      </c>
      <c r="T20">
        <f>'mastertable data'!AN20</f>
        <v>0</v>
      </c>
      <c r="U20">
        <f>'mastertable data'!AO20</f>
        <v>0</v>
      </c>
      <c r="V20">
        <f>'mastertable data'!AP20</f>
        <v>0</v>
      </c>
      <c r="W20">
        <f>'mastertable data'!AQ20</f>
        <v>0</v>
      </c>
    </row>
    <row r="21" spans="5:23" x14ac:dyDescent="0.15">
      <c r="E21" t="str">
        <f>'mastertable data'!Y21</f>
        <v># of registrants per institution</v>
      </c>
      <c r="F21">
        <f>'mastertable data'!Z21</f>
        <v>5.7222222222222179</v>
      </c>
      <c r="G21">
        <f>'mastertable data'!AA21</f>
        <v>0</v>
      </c>
      <c r="H21">
        <f>'mastertable data'!AB21</f>
        <v>0</v>
      </c>
      <c r="I21" t="str">
        <f>'mastertable data'!AC21</f>
        <v># of registrants per institution</v>
      </c>
      <c r="J21">
        <f>'mastertable data'!AD21</f>
        <v>12.875000000000007</v>
      </c>
      <c r="K21">
        <f>'mastertable data'!AE21</f>
        <v>0</v>
      </c>
      <c r="L21">
        <f>'mastertable data'!AF21</f>
        <v>0</v>
      </c>
      <c r="M21" t="str">
        <f>'mastertable data'!AG21</f>
        <v># of registrants per institution</v>
      </c>
      <c r="N21" t="e">
        <f>'mastertable data'!AH21</f>
        <v>#REF!</v>
      </c>
      <c r="O21">
        <f>'mastertable data'!AI21</f>
        <v>0</v>
      </c>
      <c r="P21">
        <f>'mastertable data'!AJ21</f>
        <v>0</v>
      </c>
      <c r="Q21" t="str">
        <f>'mastertable data'!AK21</f>
        <v># of registrants per institution</v>
      </c>
      <c r="R21" t="e">
        <f>'mastertable data'!AL21</f>
        <v>#REF!</v>
      </c>
      <c r="S21">
        <f>'mastertable data'!AM21</f>
        <v>0</v>
      </c>
      <c r="T21">
        <f>'mastertable data'!AN21</f>
        <v>0</v>
      </c>
      <c r="U21" t="str">
        <f>'mastertable data'!AO21</f>
        <v># of registrants per institution</v>
      </c>
      <c r="V21">
        <f>'mastertable data'!AP21</f>
        <v>25.750000000000007</v>
      </c>
      <c r="W21">
        <f>'mastertable data'!AQ21</f>
        <v>0</v>
      </c>
    </row>
    <row r="22" spans="5:23" x14ac:dyDescent="0.15">
      <c r="E22">
        <f>'mastertable data'!Y22</f>
        <v>0</v>
      </c>
      <c r="F22">
        <f>'mastertable data'!Z22</f>
        <v>0</v>
      </c>
      <c r="G22">
        <f>'mastertable data'!AA22</f>
        <v>0</v>
      </c>
      <c r="H22">
        <f>'mastertable data'!AB22</f>
        <v>0</v>
      </c>
      <c r="I22">
        <f>'mastertable data'!AC22</f>
        <v>0</v>
      </c>
      <c r="J22">
        <f>'mastertable data'!AD22</f>
        <v>0</v>
      </c>
      <c r="K22">
        <f>'mastertable data'!AE22</f>
        <v>0</v>
      </c>
      <c r="L22">
        <f>'mastertable data'!AF22</f>
        <v>0</v>
      </c>
      <c r="M22">
        <f>'mastertable data'!AG22</f>
        <v>0</v>
      </c>
      <c r="N22">
        <f>'mastertable data'!AH22</f>
        <v>0</v>
      </c>
      <c r="O22">
        <f>'mastertable data'!AI22</f>
        <v>0</v>
      </c>
      <c r="P22">
        <f>'mastertable data'!AJ22</f>
        <v>0</v>
      </c>
      <c r="Q22">
        <f>'mastertable data'!AK22</f>
        <v>0</v>
      </c>
      <c r="R22">
        <f>'mastertable data'!AL22</f>
        <v>0</v>
      </c>
      <c r="S22">
        <f>'mastertable data'!AM22</f>
        <v>0</v>
      </c>
      <c r="T22">
        <f>'mastertable data'!AN22</f>
        <v>0</v>
      </c>
      <c r="U22">
        <f>'mastertable data'!AO22</f>
        <v>0</v>
      </c>
      <c r="V22">
        <f>'mastertable data'!AP22</f>
        <v>0</v>
      </c>
      <c r="W22">
        <f>'mastertable data'!AQ22</f>
        <v>0</v>
      </c>
    </row>
    <row r="23" spans="5:23" x14ac:dyDescent="0.15">
      <c r="E23">
        <f>'mastertable data'!Y23</f>
        <v>0</v>
      </c>
      <c r="F23">
        <f>'mastertable data'!Z23</f>
        <v>0</v>
      </c>
      <c r="G23">
        <f>'mastertable data'!AA23</f>
        <v>0</v>
      </c>
      <c r="H23">
        <f>'mastertable data'!AB23</f>
        <v>0</v>
      </c>
      <c r="I23">
        <f>'mastertable data'!AC23</f>
        <v>0</v>
      </c>
      <c r="J23">
        <f>'mastertable data'!AD23</f>
        <v>0</v>
      </c>
      <c r="K23">
        <f>'mastertable data'!AE23</f>
        <v>0</v>
      </c>
      <c r="L23">
        <f>'mastertable data'!AF23</f>
        <v>0</v>
      </c>
      <c r="M23">
        <f>'mastertable data'!AG23</f>
        <v>0</v>
      </c>
      <c r="N23">
        <f>'mastertable data'!AH23</f>
        <v>0</v>
      </c>
      <c r="O23">
        <f>'mastertable data'!AI23</f>
        <v>0</v>
      </c>
      <c r="P23">
        <f>'mastertable data'!AJ23</f>
        <v>0</v>
      </c>
      <c r="Q23">
        <f>'mastertable data'!AK23</f>
        <v>0</v>
      </c>
      <c r="R23">
        <f>'mastertable data'!AL23</f>
        <v>0</v>
      </c>
      <c r="S23">
        <f>'mastertable data'!AM23</f>
        <v>0</v>
      </c>
      <c r="T23">
        <f>'mastertable data'!AN23</f>
        <v>0</v>
      </c>
      <c r="U23">
        <f>'mastertable data'!AO23</f>
        <v>0</v>
      </c>
      <c r="V23">
        <f>'mastertable data'!AP23</f>
        <v>0</v>
      </c>
      <c r="W23">
        <f>'mastertable data'!AQ23</f>
        <v>0</v>
      </c>
    </row>
    <row r="24" spans="5:23" x14ac:dyDescent="0.15">
      <c r="E24">
        <f>'mastertable data'!Y24</f>
        <v>0</v>
      </c>
      <c r="F24">
        <f>'mastertable data'!Z24</f>
        <v>0</v>
      </c>
      <c r="G24">
        <f>'mastertable data'!AA24</f>
        <v>0</v>
      </c>
      <c r="H24">
        <f>'mastertable data'!AB24</f>
        <v>0</v>
      </c>
      <c r="I24">
        <f>'mastertable data'!AC24</f>
        <v>0</v>
      </c>
      <c r="J24">
        <f>'mastertable data'!AD24</f>
        <v>0</v>
      </c>
      <c r="K24">
        <f>'mastertable data'!AE24</f>
        <v>0</v>
      </c>
      <c r="L24">
        <f>'mastertable data'!AF24</f>
        <v>0</v>
      </c>
      <c r="M24">
        <f>'mastertable data'!AG24</f>
        <v>0</v>
      </c>
      <c r="N24">
        <f>'mastertable data'!AH24</f>
        <v>0</v>
      </c>
      <c r="O24">
        <f>'mastertable data'!AI24</f>
        <v>0</v>
      </c>
      <c r="P24">
        <f>'mastertable data'!AJ24</f>
        <v>0</v>
      </c>
      <c r="Q24">
        <f>'mastertable data'!AK24</f>
        <v>0</v>
      </c>
      <c r="R24">
        <f>'mastertable data'!AL24</f>
        <v>0</v>
      </c>
      <c r="S24">
        <f>'mastertable data'!AM24</f>
        <v>0</v>
      </c>
      <c r="T24">
        <f>'mastertable data'!AN24</f>
        <v>0</v>
      </c>
      <c r="U24">
        <f>'mastertable data'!AO24</f>
        <v>0</v>
      </c>
      <c r="V24">
        <f>'mastertable data'!AP24</f>
        <v>0</v>
      </c>
      <c r="W24">
        <f>'mastertable data'!AQ24</f>
        <v>0</v>
      </c>
    </row>
    <row r="25" spans="5:23" x14ac:dyDescent="0.15">
      <c r="E25">
        <f>'mastertable data'!Y25</f>
        <v>0</v>
      </c>
      <c r="F25" t="str">
        <f>'mastertable data'!Z25</f>
        <v>Number</v>
      </c>
      <c r="G25" t="str">
        <f>'mastertable data'!AA25</f>
        <v>Percent</v>
      </c>
      <c r="H25">
        <f>'mastertable data'!AB25</f>
        <v>0</v>
      </c>
      <c r="I25">
        <f>'mastertable data'!AC25</f>
        <v>0</v>
      </c>
      <c r="J25" t="str">
        <f>'mastertable data'!AD25</f>
        <v>Number</v>
      </c>
      <c r="K25" t="str">
        <f>'mastertable data'!AE25</f>
        <v>Percent</v>
      </c>
      <c r="L25">
        <f>'mastertable data'!AF25</f>
        <v>0</v>
      </c>
      <c r="M25">
        <f>'mastertable data'!AG25</f>
        <v>0</v>
      </c>
      <c r="N25" t="str">
        <f>'mastertable data'!AH25</f>
        <v>Number</v>
      </c>
      <c r="O25" t="str">
        <f>'mastertable data'!AI25</f>
        <v>Percent</v>
      </c>
      <c r="P25">
        <f>'mastertable data'!AJ25</f>
        <v>0</v>
      </c>
      <c r="Q25">
        <f>'mastertable data'!AK25</f>
        <v>0</v>
      </c>
      <c r="R25" t="str">
        <f>'mastertable data'!AL25</f>
        <v>Number</v>
      </c>
      <c r="S25" t="str">
        <f>'mastertable data'!AM25</f>
        <v>Percent</v>
      </c>
      <c r="T25">
        <f>'mastertable data'!AN25</f>
        <v>0</v>
      </c>
      <c r="U25">
        <f>'mastertable data'!AO25</f>
        <v>0</v>
      </c>
      <c r="V25" t="str">
        <f>'mastertable data'!AP25</f>
        <v>Number</v>
      </c>
      <c r="W25" t="str">
        <f>'mastertable data'!AQ25</f>
        <v>Percent</v>
      </c>
    </row>
    <row r="26" spans="5:23" x14ac:dyDescent="0.15">
      <c r="E26" t="str">
        <f>'mastertable data'!Y26</f>
        <v>USA</v>
      </c>
      <c r="F26">
        <f>'mastertable data'!Z26</f>
        <v>345</v>
      </c>
      <c r="G26">
        <f>'mastertable data'!AA26</f>
        <v>0.75657894736842102</v>
      </c>
      <c r="H26">
        <f>'mastertable data'!AB26</f>
        <v>0</v>
      </c>
      <c r="I26" t="str">
        <f>'mastertable data'!AC26</f>
        <v>USA</v>
      </c>
      <c r="J26">
        <f>'mastertable data'!AD26</f>
        <v>257</v>
      </c>
      <c r="K26">
        <f>'mastertable data'!AE26</f>
        <v>0.70994475138121549</v>
      </c>
      <c r="L26">
        <f>'mastertable data'!AF26</f>
        <v>0</v>
      </c>
      <c r="M26" t="str">
        <f>'mastertable data'!AG26</f>
        <v>USA</v>
      </c>
      <c r="N26">
        <f>'mastertable data'!AH26</f>
        <v>310</v>
      </c>
      <c r="O26">
        <f>'mastertable data'!AI26</f>
        <v>0.72429906542056077</v>
      </c>
      <c r="P26">
        <f>'mastertable data'!AJ26</f>
        <v>0</v>
      </c>
      <c r="Q26" t="str">
        <f>'mastertable data'!AK26</f>
        <v>USA</v>
      </c>
      <c r="R26">
        <f>'mastertable data'!AL26</f>
        <v>394</v>
      </c>
      <c r="S26">
        <f>'mastertable data'!AM26</f>
        <v>0.71247739602169979</v>
      </c>
      <c r="T26">
        <f>'mastertable data'!AN26</f>
        <v>0</v>
      </c>
      <c r="U26" t="str">
        <f>'mastertable data'!AO26</f>
        <v>USA</v>
      </c>
      <c r="V26">
        <f>'mastertable data'!AP26</f>
        <v>500</v>
      </c>
      <c r="W26">
        <f>'mastertable data'!AQ26</f>
        <v>0.78740157480314965</v>
      </c>
    </row>
    <row r="27" spans="5:23" x14ac:dyDescent="0.15">
      <c r="E27" t="str">
        <f>'mastertable data'!Y27</f>
        <v>International</v>
      </c>
      <c r="F27">
        <f>'mastertable data'!Z27</f>
        <v>102</v>
      </c>
      <c r="G27">
        <f>'mastertable data'!AA27</f>
        <v>0.22368421052631579</v>
      </c>
      <c r="H27">
        <f>'mastertable data'!AB27</f>
        <v>0</v>
      </c>
      <c r="I27" t="str">
        <f>'mastertable data'!AC27</f>
        <v>International</v>
      </c>
      <c r="J27">
        <f>'mastertable data'!AD27</f>
        <v>100</v>
      </c>
      <c r="K27">
        <f>'mastertable data'!AE27</f>
        <v>0.27624309392265195</v>
      </c>
      <c r="L27">
        <f>'mastertable data'!AF27</f>
        <v>0</v>
      </c>
      <c r="M27" t="str">
        <f>'mastertable data'!AG27</f>
        <v>International</v>
      </c>
      <c r="N27">
        <f>'mastertable data'!AH27</f>
        <v>105</v>
      </c>
      <c r="O27">
        <f>'mastertable data'!AI27</f>
        <v>0.24532710280373832</v>
      </c>
      <c r="P27">
        <f>'mastertable data'!AJ27</f>
        <v>0</v>
      </c>
      <c r="Q27" t="str">
        <f>'mastertable data'!AK27</f>
        <v>International</v>
      </c>
      <c r="R27">
        <f>'mastertable data'!AL27</f>
        <v>153</v>
      </c>
      <c r="S27">
        <f>'mastertable data'!AM27</f>
        <v>0.27667269439421338</v>
      </c>
      <c r="T27">
        <f>'mastertable data'!AN27</f>
        <v>0</v>
      </c>
      <c r="U27" t="str">
        <f>'mastertable data'!AO27</f>
        <v>International</v>
      </c>
      <c r="V27">
        <f>'mastertable data'!AP27</f>
        <v>135</v>
      </c>
      <c r="W27">
        <f>'mastertable data'!AQ27</f>
        <v>0.2125984251968504</v>
      </c>
    </row>
    <row r="28" spans="5:23" x14ac:dyDescent="0.15">
      <c r="E28" t="str">
        <f>'mastertable data'!Y28</f>
        <v>Unknown</v>
      </c>
      <c r="F28">
        <f>'mastertable data'!Z28</f>
        <v>9</v>
      </c>
      <c r="G28">
        <f>'mastertable data'!AA28</f>
        <v>1.9736842105263157E-2</v>
      </c>
      <c r="H28">
        <f>'mastertable data'!AB28</f>
        <v>0</v>
      </c>
      <c r="I28" t="str">
        <f>'mastertable data'!AC28</f>
        <v>Unknown</v>
      </c>
      <c r="J28">
        <f>'mastertable data'!AD28</f>
        <v>5</v>
      </c>
      <c r="K28">
        <f>'mastertable data'!AE28</f>
        <v>1.3812154696132596E-2</v>
      </c>
      <c r="L28">
        <f>'mastertable data'!AF28</f>
        <v>0</v>
      </c>
      <c r="M28" t="str">
        <f>'mastertable data'!AG28</f>
        <v>Unknown</v>
      </c>
      <c r="N28">
        <f>'mastertable data'!AH28</f>
        <v>13</v>
      </c>
      <c r="O28">
        <f>'mastertable data'!AI28</f>
        <v>3.0373831775700934E-2</v>
      </c>
      <c r="P28">
        <f>'mastertable data'!AJ28</f>
        <v>0</v>
      </c>
      <c r="Q28" t="str">
        <f>'mastertable data'!AK28</f>
        <v>Unknown</v>
      </c>
      <c r="R28">
        <f>'mastertable data'!AL28</f>
        <v>6</v>
      </c>
      <c r="S28">
        <f>'mastertable data'!AM28</f>
        <v>1.0849909584086799E-2</v>
      </c>
      <c r="T28">
        <f>'mastertable data'!AN28</f>
        <v>0</v>
      </c>
      <c r="U28" t="str">
        <f>'mastertable data'!AO28</f>
        <v>Unknown</v>
      </c>
      <c r="V28">
        <f>'mastertable data'!AP28</f>
        <v>0</v>
      </c>
      <c r="W28">
        <f>'mastertable data'!AQ28</f>
        <v>0</v>
      </c>
    </row>
    <row r="29" spans="5:23" x14ac:dyDescent="0.15">
      <c r="E29">
        <f>'mastertable data'!Y29</f>
        <v>0</v>
      </c>
      <c r="F29">
        <f>'mastertable data'!Z29</f>
        <v>0</v>
      </c>
      <c r="G29">
        <f>'mastertable data'!AA29</f>
        <v>1</v>
      </c>
      <c r="H29">
        <f>'mastertable data'!AB29</f>
        <v>0</v>
      </c>
      <c r="I29">
        <f>'mastertable data'!AC29</f>
        <v>0</v>
      </c>
      <c r="J29">
        <f>'mastertable data'!AD29</f>
        <v>0</v>
      </c>
      <c r="K29">
        <f>'mastertable data'!AE29</f>
        <v>1</v>
      </c>
      <c r="L29">
        <f>'mastertable data'!AF29</f>
        <v>0</v>
      </c>
      <c r="M29">
        <f>'mastertable data'!AG29</f>
        <v>0</v>
      </c>
      <c r="N29">
        <f>'mastertable data'!AH29</f>
        <v>0</v>
      </c>
      <c r="O29">
        <f>'mastertable data'!AI29</f>
        <v>1</v>
      </c>
      <c r="P29">
        <f>'mastertable data'!AJ29</f>
        <v>0</v>
      </c>
      <c r="Q29">
        <f>'mastertable data'!AK29</f>
        <v>0</v>
      </c>
      <c r="R29">
        <f>'mastertable data'!AL29</f>
        <v>0</v>
      </c>
      <c r="S29">
        <f>'mastertable data'!AM29</f>
        <v>1</v>
      </c>
      <c r="T29">
        <f>'mastertable data'!AN29</f>
        <v>0</v>
      </c>
      <c r="U29">
        <f>'mastertable data'!AO29</f>
        <v>0</v>
      </c>
      <c r="V29">
        <f>'mastertable data'!AP29</f>
        <v>0</v>
      </c>
      <c r="W29">
        <f>'mastertable data'!AQ29</f>
        <v>1</v>
      </c>
    </row>
    <row r="30" spans="5:23" x14ac:dyDescent="0.15">
      <c r="E30" t="str">
        <f>'mastertable data'!Y30</f>
        <v>Other Americas</v>
      </c>
      <c r="F30">
        <f>'mastertable data'!Z30</f>
        <v>10</v>
      </c>
      <c r="G30">
        <f>'mastertable data'!AA30</f>
        <v>2.1929824561403508E-2</v>
      </c>
      <c r="H30">
        <f>'mastertable data'!AB30</f>
        <v>0</v>
      </c>
      <c r="I30" t="str">
        <f>'mastertable data'!AC30</f>
        <v>Other Americas</v>
      </c>
      <c r="J30">
        <f>'mastertable data'!AD30</f>
        <v>9</v>
      </c>
      <c r="K30">
        <f>'mastertable data'!AE30</f>
        <v>2.4861878453038673E-2</v>
      </c>
      <c r="L30">
        <f>'mastertable data'!AF30</f>
        <v>0</v>
      </c>
      <c r="M30" t="str">
        <f>'mastertable data'!AG30</f>
        <v>Other Americas</v>
      </c>
      <c r="N30">
        <f>'mastertable data'!AH30</f>
        <v>16</v>
      </c>
      <c r="O30">
        <f>'mastertable data'!AI30</f>
        <v>3.7383177570093455E-2</v>
      </c>
      <c r="P30">
        <f>'mastertable data'!AJ30</f>
        <v>0</v>
      </c>
      <c r="Q30" t="str">
        <f>'mastertable data'!AK30</f>
        <v>Other Americas</v>
      </c>
      <c r="R30">
        <f>'mastertable data'!AL30</f>
        <v>45</v>
      </c>
      <c r="S30">
        <f>'mastertable data'!AM30</f>
        <v>8.1374321880650996E-2</v>
      </c>
      <c r="T30">
        <f>'mastertable data'!AN30</f>
        <v>0</v>
      </c>
      <c r="U30" t="str">
        <f>'mastertable data'!AO30</f>
        <v>Other Americas</v>
      </c>
      <c r="V30">
        <f>'mastertable data'!AP30</f>
        <v>24</v>
      </c>
      <c r="W30">
        <f>'mastertable data'!AQ30</f>
        <v>3.7795275590551181E-2</v>
      </c>
    </row>
    <row r="31" spans="5:23" x14ac:dyDescent="0.15">
      <c r="E31" t="str">
        <f>'mastertable data'!Y31</f>
        <v>Asia</v>
      </c>
      <c r="F31">
        <f>'mastertable data'!Z31</f>
        <v>38</v>
      </c>
      <c r="G31">
        <f>'mastertable data'!AA31</f>
        <v>8.3333333333333329E-2</v>
      </c>
      <c r="H31">
        <f>'mastertable data'!AB31</f>
        <v>0</v>
      </c>
      <c r="I31" t="str">
        <f>'mastertable data'!AC31</f>
        <v>Asia</v>
      </c>
      <c r="J31">
        <f>'mastertable data'!AD31</f>
        <v>49</v>
      </c>
      <c r="K31">
        <f>'mastertable data'!AE31</f>
        <v>0.13535911602209943</v>
      </c>
      <c r="L31">
        <f>'mastertable data'!AF31</f>
        <v>0</v>
      </c>
      <c r="M31" t="str">
        <f>'mastertable data'!AG31</f>
        <v>Asia</v>
      </c>
      <c r="N31">
        <f>'mastertable data'!AH31</f>
        <v>39</v>
      </c>
      <c r="O31">
        <f>'mastertable data'!AI31</f>
        <v>9.11214953271028E-2</v>
      </c>
      <c r="P31">
        <f>'mastertable data'!AJ31</f>
        <v>0</v>
      </c>
      <c r="Q31" t="str">
        <f>'mastertable data'!AK31</f>
        <v>Asia</v>
      </c>
      <c r="R31">
        <f>'mastertable data'!AL31</f>
        <v>44</v>
      </c>
      <c r="S31">
        <f>'mastertable data'!AM31</f>
        <v>7.956600361663653E-2</v>
      </c>
      <c r="T31">
        <f>'mastertable data'!AN31</f>
        <v>0</v>
      </c>
      <c r="U31" t="str">
        <f>'mastertable data'!AO31</f>
        <v>Asia</v>
      </c>
      <c r="V31">
        <f>'mastertable data'!AP31</f>
        <v>16</v>
      </c>
      <c r="W31">
        <f>'mastertable data'!AQ31</f>
        <v>2.5196850393700787E-2</v>
      </c>
    </row>
    <row r="32" spans="5:23" x14ac:dyDescent="0.15">
      <c r="E32" t="str">
        <f>'mastertable data'!Y32</f>
        <v>Europe</v>
      </c>
      <c r="F32">
        <f>'mastertable data'!Z32</f>
        <v>22</v>
      </c>
      <c r="G32">
        <f>'mastertable data'!AA32</f>
        <v>4.8245614035087717E-2</v>
      </c>
      <c r="H32">
        <f>'mastertable data'!AB32</f>
        <v>0</v>
      </c>
      <c r="I32" t="str">
        <f>'mastertable data'!AC32</f>
        <v>Europe</v>
      </c>
      <c r="J32">
        <f>'mastertable data'!AD32</f>
        <v>17</v>
      </c>
      <c r="K32">
        <f>'mastertable data'!AE32</f>
        <v>4.6961325966850827E-2</v>
      </c>
      <c r="L32">
        <f>'mastertable data'!AF32</f>
        <v>0</v>
      </c>
      <c r="M32" t="str">
        <f>'mastertable data'!AG32</f>
        <v>Europe</v>
      </c>
      <c r="N32">
        <f>'mastertable data'!AH32</f>
        <v>26</v>
      </c>
      <c r="O32">
        <f>'mastertable data'!AI32</f>
        <v>6.0747663551401869E-2</v>
      </c>
      <c r="P32">
        <f>'mastertable data'!AJ32</f>
        <v>0</v>
      </c>
      <c r="Q32" t="str">
        <f>'mastertable data'!AK32</f>
        <v>Europe</v>
      </c>
      <c r="R32">
        <f>'mastertable data'!AL32</f>
        <v>42</v>
      </c>
      <c r="S32">
        <f>'mastertable data'!AM32</f>
        <v>7.5949367088607597E-2</v>
      </c>
      <c r="T32">
        <f>'mastertable data'!AN32</f>
        <v>0</v>
      </c>
      <c r="U32" t="str">
        <f>'mastertable data'!AO32</f>
        <v>Europe</v>
      </c>
      <c r="V32">
        <f>'mastertable data'!AP32</f>
        <v>54</v>
      </c>
      <c r="W32">
        <f>'mastertable data'!AQ32</f>
        <v>8.5039370078740156E-2</v>
      </c>
    </row>
    <row r="33" spans="1:23" x14ac:dyDescent="0.15">
      <c r="E33" t="str">
        <f>'mastertable data'!Y33</f>
        <v>Africa</v>
      </c>
      <c r="F33">
        <f>'mastertable data'!Z33</f>
        <v>2</v>
      </c>
      <c r="G33">
        <f>'mastertable data'!AA33</f>
        <v>4.3859649122807015E-3</v>
      </c>
      <c r="H33">
        <f>'mastertable data'!AB33</f>
        <v>0</v>
      </c>
      <c r="I33" t="str">
        <f>'mastertable data'!AC33</f>
        <v>Africa</v>
      </c>
      <c r="J33">
        <f>'mastertable data'!AD33</f>
        <v>1</v>
      </c>
      <c r="K33">
        <f>'mastertable data'!AE33</f>
        <v>2.7624309392265192E-3</v>
      </c>
      <c r="L33">
        <f>'mastertable data'!AF33</f>
        <v>0</v>
      </c>
      <c r="M33" t="str">
        <f>'mastertable data'!AG33</f>
        <v>Africa</v>
      </c>
      <c r="N33">
        <f>'mastertable data'!AH33</f>
        <v>0</v>
      </c>
      <c r="O33">
        <f>'mastertable data'!AI33</f>
        <v>0</v>
      </c>
      <c r="P33">
        <f>'mastertable data'!AJ33</f>
        <v>0</v>
      </c>
      <c r="Q33" t="str">
        <f>'mastertable data'!AK33</f>
        <v>Africa</v>
      </c>
      <c r="R33">
        <f>'mastertable data'!AL33</f>
        <v>2</v>
      </c>
      <c r="S33">
        <f>'mastertable data'!AM33</f>
        <v>3.616636528028933E-3</v>
      </c>
      <c r="T33">
        <f>'mastertable data'!AN33</f>
        <v>0</v>
      </c>
      <c r="U33" t="str">
        <f>'mastertable data'!AO33</f>
        <v>Africa</v>
      </c>
      <c r="V33">
        <f>'mastertable data'!AP33</f>
        <v>0</v>
      </c>
      <c r="W33">
        <f>'mastertable data'!AQ33</f>
        <v>0</v>
      </c>
    </row>
    <row r="34" spans="1:23" x14ac:dyDescent="0.15">
      <c r="E34" t="str">
        <f>'mastertable data'!Y34</f>
        <v>Middle East</v>
      </c>
      <c r="F34">
        <f>'mastertable data'!Z34</f>
        <v>28</v>
      </c>
      <c r="G34">
        <f>'mastertable data'!AA34</f>
        <v>6.1403508771929821E-2</v>
      </c>
      <c r="H34">
        <f>'mastertable data'!AB34</f>
        <v>0</v>
      </c>
      <c r="I34" t="str">
        <f>'mastertable data'!AC34</f>
        <v>Middle East</v>
      </c>
      <c r="J34">
        <f>'mastertable data'!AD34</f>
        <v>20</v>
      </c>
      <c r="K34">
        <f>'mastertable data'!AE34</f>
        <v>5.5248618784530384E-2</v>
      </c>
      <c r="L34">
        <f>'mastertable data'!AF34</f>
        <v>0</v>
      </c>
      <c r="M34" t="str">
        <f>'mastertable data'!AG34</f>
        <v>Middle East</v>
      </c>
      <c r="N34">
        <f>'mastertable data'!AH34</f>
        <v>21</v>
      </c>
      <c r="O34">
        <f>'mastertable data'!AI34</f>
        <v>4.9065420560747662E-2</v>
      </c>
      <c r="P34">
        <f>'mastertable data'!AJ34</f>
        <v>0</v>
      </c>
      <c r="Q34" t="str">
        <f>'mastertable data'!AK34</f>
        <v>Middle East</v>
      </c>
      <c r="R34">
        <f>'mastertable data'!AL34</f>
        <v>15</v>
      </c>
      <c r="S34">
        <f>'mastertable data'!AM34</f>
        <v>2.7124773960216998E-2</v>
      </c>
      <c r="T34">
        <f>'mastertable data'!AN34</f>
        <v>0</v>
      </c>
      <c r="U34" t="str">
        <f>'mastertable data'!AO34</f>
        <v>Middle East</v>
      </c>
      <c r="V34">
        <f>'mastertable data'!AP34</f>
        <v>37</v>
      </c>
      <c r="W34">
        <f>'mastertable data'!AQ34</f>
        <v>5.826771653543307E-2</v>
      </c>
    </row>
    <row r="35" spans="1:23" x14ac:dyDescent="0.15">
      <c r="E35" t="str">
        <f>'mastertable data'!Y35</f>
        <v>Oceania</v>
      </c>
      <c r="F35">
        <f>'mastertable data'!Z35</f>
        <v>2</v>
      </c>
      <c r="G35">
        <f>'mastertable data'!AA35</f>
        <v>4.3859649122807015E-3</v>
      </c>
      <c r="H35">
        <f>'mastertable data'!AB35</f>
        <v>0</v>
      </c>
      <c r="I35" t="str">
        <f>'mastertable data'!AC35</f>
        <v>Oceania</v>
      </c>
      <c r="J35">
        <f>'mastertable data'!AD35</f>
        <v>4</v>
      </c>
      <c r="K35">
        <f>'mastertable data'!AE35</f>
        <v>1.1049723756906077E-2</v>
      </c>
      <c r="L35">
        <f>'mastertable data'!AF35</f>
        <v>0</v>
      </c>
      <c r="M35" t="str">
        <f>'mastertable data'!AG35</f>
        <v>Oceania</v>
      </c>
      <c r="N35">
        <f>'mastertable data'!AH35</f>
        <v>3</v>
      </c>
      <c r="O35">
        <f>'mastertable data'!AI35</f>
        <v>7.0093457943925233E-3</v>
      </c>
      <c r="P35">
        <f>'mastertable data'!AJ35</f>
        <v>0</v>
      </c>
      <c r="Q35" t="str">
        <f>'mastertable data'!AK35</f>
        <v>Oceania</v>
      </c>
      <c r="R35">
        <f>'mastertable data'!AL35</f>
        <v>5</v>
      </c>
      <c r="S35">
        <f>'mastertable data'!AM35</f>
        <v>9.0415913200723331E-3</v>
      </c>
      <c r="T35">
        <f>'mastertable data'!AN35</f>
        <v>0</v>
      </c>
      <c r="U35" t="str">
        <f>'mastertable data'!AO35</f>
        <v>Oceania</v>
      </c>
      <c r="V35">
        <f>'mastertable data'!AP35</f>
        <v>4</v>
      </c>
      <c r="W35">
        <f>'mastertable data'!AQ35</f>
        <v>6.2992125984251968E-3</v>
      </c>
    </row>
    <row r="36" spans="1:23" x14ac:dyDescent="0.15">
      <c r="E36" t="str">
        <f>'mastertable data'!Y36</f>
        <v>Total</v>
      </c>
      <c r="F36">
        <f>'mastertable data'!Z36</f>
        <v>456</v>
      </c>
      <c r="G36">
        <f>'mastertable data'!AA36</f>
        <v>1</v>
      </c>
      <c r="H36">
        <f>'mastertable data'!AB36</f>
        <v>0</v>
      </c>
      <c r="I36" t="str">
        <f>'mastertable data'!AC36</f>
        <v>Total</v>
      </c>
      <c r="J36">
        <f>'mastertable data'!AD36</f>
        <v>362</v>
      </c>
      <c r="K36">
        <f>'mastertable data'!AE36</f>
        <v>1</v>
      </c>
      <c r="L36">
        <f>'mastertable data'!AF36</f>
        <v>0</v>
      </c>
      <c r="M36" t="str">
        <f>'mastertable data'!AG36</f>
        <v>Total</v>
      </c>
      <c r="N36">
        <f>'mastertable data'!AH36</f>
        <v>428</v>
      </c>
      <c r="O36">
        <f>'mastertable data'!AI36</f>
        <v>1</v>
      </c>
      <c r="P36">
        <f>'mastertable data'!AJ36</f>
        <v>0</v>
      </c>
      <c r="Q36" t="str">
        <f>'mastertable data'!AK36</f>
        <v>Total</v>
      </c>
      <c r="R36">
        <f>'mastertable data'!AL36</f>
        <v>553</v>
      </c>
      <c r="S36">
        <f>'mastertable data'!AM36</f>
        <v>0.99999999999999989</v>
      </c>
      <c r="T36">
        <f>'mastertable data'!AN36</f>
        <v>0</v>
      </c>
      <c r="U36" t="str">
        <f>'mastertable data'!AO36</f>
        <v>Total</v>
      </c>
      <c r="V36">
        <f>'mastertable data'!AP36</f>
        <v>635</v>
      </c>
      <c r="W36">
        <f>'mastertable data'!AQ36</f>
        <v>1</v>
      </c>
    </row>
    <row r="37" spans="1:23" x14ac:dyDescent="0.15">
      <c r="E37">
        <f>'mastertable data'!Y37</f>
        <v>0</v>
      </c>
      <c r="F37">
        <f>'mastertable data'!Z37</f>
        <v>0</v>
      </c>
      <c r="G37">
        <f>'mastertable data'!AA37</f>
        <v>0</v>
      </c>
      <c r="H37">
        <f>'mastertable data'!AB37</f>
        <v>0</v>
      </c>
      <c r="I37">
        <f>'mastertable data'!AC37</f>
        <v>0</v>
      </c>
      <c r="J37">
        <f>'mastertable data'!AD37</f>
        <v>0</v>
      </c>
      <c r="K37">
        <f>'mastertable data'!AE37</f>
        <v>0</v>
      </c>
      <c r="L37">
        <f>'mastertable data'!AF37</f>
        <v>0</v>
      </c>
      <c r="M37">
        <f>'mastertable data'!AG37</f>
        <v>0</v>
      </c>
      <c r="N37">
        <f>'mastertable data'!AH37</f>
        <v>0</v>
      </c>
      <c r="O37">
        <f>'mastertable data'!AI37</f>
        <v>0</v>
      </c>
      <c r="P37">
        <f>'mastertable data'!AJ37</f>
        <v>0</v>
      </c>
      <c r="Q37">
        <f>'mastertable data'!AK37</f>
        <v>0</v>
      </c>
      <c r="R37">
        <f>'mastertable data'!AL37</f>
        <v>0</v>
      </c>
      <c r="S37">
        <f>'mastertable data'!AM37</f>
        <v>0</v>
      </c>
      <c r="T37">
        <f>'mastertable data'!AN37</f>
        <v>0</v>
      </c>
      <c r="U37">
        <f>'mastertable data'!AO37</f>
        <v>0</v>
      </c>
      <c r="V37">
        <f>'mastertable data'!AP37</f>
        <v>0</v>
      </c>
      <c r="W37">
        <f>'mastertable data'!AQ37</f>
        <v>0</v>
      </c>
    </row>
    <row r="38" spans="1:23" x14ac:dyDescent="0.15">
      <c r="E38">
        <f>'mastertable data'!Y38</f>
        <v>0</v>
      </c>
      <c r="F38">
        <f>'mastertable data'!Z38</f>
        <v>0</v>
      </c>
      <c r="G38">
        <f>'mastertable data'!AA38</f>
        <v>0</v>
      </c>
      <c r="H38">
        <f>'mastertable data'!AB38</f>
        <v>0</v>
      </c>
      <c r="I38">
        <f>'mastertable data'!AC38</f>
        <v>0</v>
      </c>
      <c r="J38">
        <f>'mastertable data'!AD38</f>
        <v>0</v>
      </c>
      <c r="K38">
        <f>'mastertable data'!AE38</f>
        <v>0</v>
      </c>
      <c r="L38">
        <f>'mastertable data'!AF38</f>
        <v>0</v>
      </c>
      <c r="M38">
        <f>'mastertable data'!AG38</f>
        <v>0</v>
      </c>
      <c r="N38">
        <f>'mastertable data'!AH38</f>
        <v>0</v>
      </c>
      <c r="O38">
        <f>'mastertable data'!AI38</f>
        <v>0</v>
      </c>
      <c r="P38">
        <f>'mastertable data'!AJ38</f>
        <v>0</v>
      </c>
      <c r="Q38">
        <f>'mastertable data'!AK38</f>
        <v>0</v>
      </c>
      <c r="R38">
        <f>'mastertable data'!AL38</f>
        <v>0</v>
      </c>
      <c r="S38">
        <f>'mastertable data'!AM38</f>
        <v>0</v>
      </c>
      <c r="T38">
        <f>'mastertable data'!AN38</f>
        <v>0</v>
      </c>
      <c r="U38">
        <f>'mastertable data'!AO38</f>
        <v>0</v>
      </c>
      <c r="V38">
        <f>'mastertable data'!AP38</f>
        <v>0</v>
      </c>
      <c r="W38">
        <f>'mastertable data'!AQ38</f>
        <v>0</v>
      </c>
    </row>
    <row r="39" spans="1:23" x14ac:dyDescent="0.15">
      <c r="E39" t="str">
        <f>'mastertable data'!Y39</f>
        <v>US Institutions</v>
      </c>
      <c r="F39" t="str">
        <f>'mastertable data'!Z39</f>
        <v>Number</v>
      </c>
      <c r="G39">
        <f>'mastertable data'!AA39</f>
        <v>0</v>
      </c>
      <c r="H39">
        <f>'mastertable data'!AB39</f>
        <v>0</v>
      </c>
      <c r="I39" t="str">
        <f>'mastertable data'!AC39</f>
        <v>US Institutions</v>
      </c>
      <c r="J39" t="str">
        <f>'mastertable data'!AD39</f>
        <v>Number</v>
      </c>
      <c r="K39">
        <f>'mastertable data'!AE39</f>
        <v>0</v>
      </c>
      <c r="L39">
        <f>'mastertable data'!AF39</f>
        <v>0</v>
      </c>
      <c r="M39" t="str">
        <f>'mastertable data'!AG39</f>
        <v>US Institutions</v>
      </c>
      <c r="N39" t="str">
        <f>'mastertable data'!AH39</f>
        <v>Number</v>
      </c>
      <c r="O39">
        <f>'mastertable data'!AI39</f>
        <v>0</v>
      </c>
      <c r="P39">
        <f>'mastertable data'!AJ39</f>
        <v>0</v>
      </c>
      <c r="Q39" t="str">
        <f>'mastertable data'!AK39</f>
        <v>US Institutions</v>
      </c>
      <c r="R39" t="str">
        <f>'mastertable data'!AL39</f>
        <v>Number</v>
      </c>
      <c r="S39">
        <f>'mastertable data'!AM39</f>
        <v>0</v>
      </c>
      <c r="T39">
        <f>'mastertable data'!AN39</f>
        <v>0</v>
      </c>
      <c r="U39" t="str">
        <f>'mastertable data'!AO39</f>
        <v>US Institutions</v>
      </c>
      <c r="V39" t="str">
        <f>'mastertable data'!AP39</f>
        <v>Number</v>
      </c>
      <c r="W39">
        <f>'mastertable data'!AQ39</f>
        <v>0</v>
      </c>
    </row>
    <row r="40" spans="1:23" x14ac:dyDescent="0.15">
      <c r="E40" t="str">
        <f>'mastertable data'!Y40</f>
        <v>R1</v>
      </c>
      <c r="F40">
        <f>'mastertable data'!Z40</f>
        <v>135</v>
      </c>
      <c r="G40">
        <f>'mastertable data'!AA40</f>
        <v>0</v>
      </c>
      <c r="H40">
        <f>'mastertable data'!AB40</f>
        <v>0</v>
      </c>
      <c r="I40" t="str">
        <f>'mastertable data'!AC40</f>
        <v>R1</v>
      </c>
      <c r="J40">
        <f>'mastertable data'!AD40</f>
        <v>129</v>
      </c>
      <c r="K40">
        <f>'mastertable data'!AE40</f>
        <v>0</v>
      </c>
      <c r="L40">
        <f>'mastertable data'!AF40</f>
        <v>0</v>
      </c>
      <c r="M40" t="str">
        <f>'mastertable data'!AG40</f>
        <v>R1</v>
      </c>
      <c r="N40">
        <f>'mastertable data'!AH40</f>
        <v>178</v>
      </c>
      <c r="O40">
        <f>'mastertable data'!AI40</f>
        <v>0</v>
      </c>
      <c r="P40">
        <f>'mastertable data'!AJ40</f>
        <v>0</v>
      </c>
      <c r="Q40" t="str">
        <f>'mastertable data'!AK40</f>
        <v>R1</v>
      </c>
      <c r="R40">
        <f>'mastertable data'!AL40</f>
        <v>217</v>
      </c>
      <c r="S40">
        <f>'mastertable data'!AM40</f>
        <v>0</v>
      </c>
      <c r="T40">
        <f>'mastertable data'!AN40</f>
        <v>0</v>
      </c>
      <c r="U40" t="str">
        <f>'mastertable data'!AO40</f>
        <v>R1</v>
      </c>
      <c r="V40">
        <f>'mastertable data'!AP40</f>
        <v>314</v>
      </c>
      <c r="W40">
        <f>'mastertable data'!AQ40</f>
        <v>0</v>
      </c>
    </row>
    <row r="41" spans="1:23" x14ac:dyDescent="0.15">
      <c r="E41" t="str">
        <f>'mastertable data'!Y41</f>
        <v>R2</v>
      </c>
      <c r="F41">
        <f>'mastertable data'!Z41</f>
        <v>29</v>
      </c>
      <c r="G41">
        <f>'mastertable data'!AA41</f>
        <v>0</v>
      </c>
      <c r="H41">
        <f>'mastertable data'!AB41</f>
        <v>0</v>
      </c>
      <c r="I41" t="str">
        <f>'mastertable data'!AC41</f>
        <v>R2</v>
      </c>
      <c r="J41">
        <f>'mastertable data'!AD41</f>
        <v>18</v>
      </c>
      <c r="K41">
        <f>'mastertable data'!AE41</f>
        <v>0</v>
      </c>
      <c r="L41">
        <f>'mastertable data'!AF41</f>
        <v>0</v>
      </c>
      <c r="M41" t="str">
        <f>'mastertable data'!AG41</f>
        <v>R2</v>
      </c>
      <c r="N41">
        <f>'mastertable data'!AH41</f>
        <v>21</v>
      </c>
      <c r="O41">
        <f>'mastertable data'!AI41</f>
        <v>0</v>
      </c>
      <c r="P41">
        <f>'mastertable data'!AJ41</f>
        <v>0</v>
      </c>
      <c r="Q41" t="str">
        <f>'mastertable data'!AK41</f>
        <v>R2</v>
      </c>
      <c r="R41">
        <f>'mastertable data'!AL41</f>
        <v>23</v>
      </c>
      <c r="S41">
        <f>'mastertable data'!AM41</f>
        <v>0</v>
      </c>
      <c r="T41">
        <f>'mastertable data'!AN41</f>
        <v>0</v>
      </c>
      <c r="U41" t="str">
        <f>'mastertable data'!AO41</f>
        <v>R2</v>
      </c>
      <c r="V41">
        <f>'mastertable data'!AP41</f>
        <v>33</v>
      </c>
      <c r="W41">
        <f>'mastertable data'!AQ41</f>
        <v>0</v>
      </c>
    </row>
    <row r="42" spans="1:23" x14ac:dyDescent="0.15">
      <c r="E42" t="str">
        <f>'mastertable data'!Y42</f>
        <v>non R1, R2</v>
      </c>
      <c r="F42">
        <f>'mastertable data'!Z42</f>
        <v>4</v>
      </c>
      <c r="G42">
        <f>'mastertable data'!AA42</f>
        <v>0</v>
      </c>
      <c r="H42">
        <f>'mastertable data'!AB42</f>
        <v>0</v>
      </c>
      <c r="I42" t="str">
        <f>'mastertable data'!AC42</f>
        <v>non R1, R2</v>
      </c>
      <c r="J42">
        <f>'mastertable data'!AD42</f>
        <v>5</v>
      </c>
      <c r="K42">
        <f>'mastertable data'!AE42</f>
        <v>0</v>
      </c>
      <c r="L42">
        <f>'mastertable data'!AF42</f>
        <v>0</v>
      </c>
      <c r="M42" t="str">
        <f>'mastertable data'!AG42</f>
        <v>non R1, R2</v>
      </c>
      <c r="N42">
        <f>'mastertable data'!AH42</f>
        <v>1</v>
      </c>
      <c r="O42">
        <f>'mastertable data'!AI42</f>
        <v>0</v>
      </c>
      <c r="P42">
        <f>'mastertable data'!AJ42</f>
        <v>0</v>
      </c>
      <c r="Q42" t="str">
        <f>'mastertable data'!AK42</f>
        <v>non R1, R2</v>
      </c>
      <c r="R42">
        <f>'mastertable data'!AL42</f>
        <v>2</v>
      </c>
      <c r="S42">
        <f>'mastertable data'!AM42</f>
        <v>0</v>
      </c>
      <c r="T42">
        <f>'mastertable data'!AN42</f>
        <v>0</v>
      </c>
      <c r="U42" t="str">
        <f>'mastertable data'!AO42</f>
        <v>non R1, R2</v>
      </c>
      <c r="V42">
        <f>'mastertable data'!AP42</f>
        <v>7</v>
      </c>
      <c r="W42">
        <f>'mastertable data'!AQ42</f>
        <v>0</v>
      </c>
    </row>
    <row r="43" spans="1:23" x14ac:dyDescent="0.15">
      <c r="E43" t="str">
        <f>'mastertable data'!Y43</f>
        <v>PUI</v>
      </c>
      <c r="F43">
        <f>'mastertable data'!Z43</f>
        <v>4</v>
      </c>
      <c r="G43">
        <f>'mastertable data'!AA43</f>
        <v>0</v>
      </c>
      <c r="H43">
        <f>'mastertable data'!AB43</f>
        <v>0</v>
      </c>
      <c r="I43" t="str">
        <f>'mastertable data'!AC43</f>
        <v>PUI</v>
      </c>
      <c r="J43">
        <f>'mastertable data'!AD43</f>
        <v>5</v>
      </c>
      <c r="K43">
        <f>'mastertable data'!AE43</f>
        <v>0</v>
      </c>
      <c r="L43">
        <f>'mastertable data'!AF43</f>
        <v>0</v>
      </c>
      <c r="M43" t="str">
        <f>'mastertable data'!AG43</f>
        <v>PUI</v>
      </c>
      <c r="N43">
        <f>'mastertable data'!AH43</f>
        <v>2</v>
      </c>
      <c r="O43">
        <f>'mastertable data'!AI43</f>
        <v>0</v>
      </c>
      <c r="P43">
        <f>'mastertable data'!AJ43</f>
        <v>0</v>
      </c>
      <c r="Q43" t="str">
        <f>'mastertable data'!AK43</f>
        <v>PUI</v>
      </c>
      <c r="R43">
        <f>'mastertable data'!AL43</f>
        <v>3</v>
      </c>
      <c r="S43">
        <f>'mastertable data'!AM43</f>
        <v>0</v>
      </c>
      <c r="T43">
        <f>'mastertable data'!AN43</f>
        <v>0</v>
      </c>
      <c r="U43" t="str">
        <f>'mastertable data'!AO43</f>
        <v>PUI</v>
      </c>
      <c r="V43">
        <f>'mastertable data'!AP43</f>
        <v>9</v>
      </c>
      <c r="W43">
        <f>'mastertable data'!AQ43</f>
        <v>0</v>
      </c>
    </row>
    <row r="44" spans="1:23" x14ac:dyDescent="0.15">
      <c r="E44" t="str">
        <f>'mastertable data'!Y44</f>
        <v>Minority Serving</v>
      </c>
      <c r="F44">
        <f>'mastertable data'!Z44</f>
        <v>3</v>
      </c>
      <c r="G44">
        <f>'mastertable data'!AA44</f>
        <v>0</v>
      </c>
      <c r="H44">
        <f>'mastertable data'!AB44</f>
        <v>0</v>
      </c>
      <c r="I44" t="str">
        <f>'mastertable data'!AC44</f>
        <v>Minority Serving</v>
      </c>
      <c r="J44">
        <f>'mastertable data'!AD44</f>
        <v>0</v>
      </c>
      <c r="K44">
        <f>'mastertable data'!AE44</f>
        <v>0</v>
      </c>
      <c r="L44">
        <f>'mastertable data'!AF44</f>
        <v>0</v>
      </c>
      <c r="M44" t="str">
        <f>'mastertable data'!AG44</f>
        <v>Minority Serving</v>
      </c>
      <c r="N44">
        <f>'mastertable data'!AH44</f>
        <v>2</v>
      </c>
      <c r="O44">
        <f>'mastertable data'!AI44</f>
        <v>0</v>
      </c>
      <c r="P44">
        <f>'mastertable data'!AJ44</f>
        <v>0</v>
      </c>
      <c r="Q44" t="str">
        <f>'mastertable data'!AK44</f>
        <v>Minority Serving</v>
      </c>
      <c r="R44">
        <f>'mastertable data'!AL44</f>
        <v>4</v>
      </c>
      <c r="S44">
        <f>'mastertable data'!AM44</f>
        <v>0</v>
      </c>
      <c r="T44">
        <f>'mastertable data'!AN44</f>
        <v>0</v>
      </c>
      <c r="U44" t="str">
        <f>'mastertable data'!AO44</f>
        <v>Minority Serving</v>
      </c>
      <c r="V44">
        <f>'mastertable data'!AP44</f>
        <v>2</v>
      </c>
      <c r="W44">
        <f>'mastertable data'!AQ44</f>
        <v>0</v>
      </c>
    </row>
    <row r="45" spans="1:23" x14ac:dyDescent="0.15">
      <c r="E45" t="str">
        <f>'mastertable data'!Y45</f>
        <v>NI&gt;10</v>
      </c>
      <c r="F45">
        <f>'mastertable data'!Z45</f>
        <v>53</v>
      </c>
      <c r="G45">
        <f>'mastertable data'!AA45</f>
        <v>0</v>
      </c>
      <c r="H45">
        <f>'mastertable data'!AB45</f>
        <v>0</v>
      </c>
      <c r="I45" t="str">
        <f>'mastertable data'!AC45</f>
        <v>NI&gt;10</v>
      </c>
      <c r="J45">
        <f>'mastertable data'!AD45</f>
        <v>41</v>
      </c>
      <c r="K45">
        <f>'mastertable data'!AE45</f>
        <v>0</v>
      </c>
      <c r="L45">
        <f>'mastertable data'!AF45</f>
        <v>0</v>
      </c>
      <c r="M45" t="str">
        <f>'mastertable data'!AG45</f>
        <v>NI&gt;10</v>
      </c>
      <c r="N45">
        <f>'mastertable data'!AH45</f>
        <v>48</v>
      </c>
      <c r="O45">
        <f>'mastertable data'!AI45</f>
        <v>0</v>
      </c>
      <c r="P45">
        <f>'mastertable data'!AJ45</f>
        <v>0</v>
      </c>
      <c r="Q45" t="str">
        <f>'mastertable data'!AK45</f>
        <v>NI&gt;10</v>
      </c>
      <c r="R45">
        <f>'mastertable data'!AL45</f>
        <v>60</v>
      </c>
      <c r="S45">
        <f>'mastertable data'!AM45</f>
        <v>0</v>
      </c>
      <c r="T45">
        <f>'mastertable data'!AN45</f>
        <v>0</v>
      </c>
      <c r="U45" t="str">
        <f>'mastertable data'!AO45</f>
        <v>NI&gt;10</v>
      </c>
      <c r="V45">
        <f>'mastertable data'!AP45</f>
        <v>65</v>
      </c>
      <c r="W45">
        <f>'mastertable data'!AQ45</f>
        <v>0</v>
      </c>
    </row>
    <row r="46" spans="1:23" x14ac:dyDescent="0.15">
      <c r="A46" s="11"/>
      <c r="E46">
        <f>'mastertable data'!Y46</f>
        <v>0</v>
      </c>
      <c r="F46">
        <f>'mastertable data'!Z46</f>
        <v>0</v>
      </c>
      <c r="G46">
        <f>'mastertable data'!AA46</f>
        <v>0</v>
      </c>
      <c r="H46">
        <f>'mastertable data'!AB46</f>
        <v>0</v>
      </c>
      <c r="I46">
        <f>'mastertable data'!AC46</f>
        <v>0</v>
      </c>
      <c r="J46">
        <f>'mastertable data'!AD46</f>
        <v>0</v>
      </c>
      <c r="K46">
        <f>'mastertable data'!AE46</f>
        <v>0</v>
      </c>
      <c r="L46">
        <f>'mastertable data'!AF46</f>
        <v>0</v>
      </c>
      <c r="M46">
        <f>'mastertable data'!AG46</f>
        <v>0</v>
      </c>
      <c r="N46">
        <f>'mastertable data'!AH46</f>
        <v>0</v>
      </c>
      <c r="O46">
        <f>'mastertable data'!AI46</f>
        <v>0</v>
      </c>
      <c r="P46">
        <f>'mastertable data'!AJ46</f>
        <v>0</v>
      </c>
      <c r="Q46">
        <f>'mastertable data'!AK46</f>
        <v>0</v>
      </c>
      <c r="R46">
        <f>'mastertable data'!AL46</f>
        <v>0</v>
      </c>
      <c r="S46">
        <f>'mastertable data'!AM46</f>
        <v>0</v>
      </c>
      <c r="T46">
        <f>'mastertable data'!AN46</f>
        <v>0</v>
      </c>
      <c r="U46">
        <f>'mastertable data'!AO46</f>
        <v>0</v>
      </c>
      <c r="V46">
        <f>'mastertable data'!AP46</f>
        <v>0</v>
      </c>
      <c r="W46">
        <f>'mastertable data'!AQ46</f>
        <v>0</v>
      </c>
    </row>
    <row r="47" spans="1:23" x14ac:dyDescent="0.15">
      <c r="E47" t="str">
        <f>'mastertable data'!Y47</f>
        <v>Submissions per registrant</v>
      </c>
      <c r="F47" t="e">
        <f>'mastertable data'!Z47</f>
        <v>#DIV/0!</v>
      </c>
      <c r="G47">
        <f>'mastertable data'!AA47</f>
        <v>0</v>
      </c>
      <c r="H47">
        <f>'mastertable data'!AB47</f>
        <v>0</v>
      </c>
      <c r="I47" t="str">
        <f>'mastertable data'!AC47</f>
        <v>Submissions per registrant</v>
      </c>
      <c r="J47" t="e">
        <f>'mastertable data'!AD47</f>
        <v>#DIV/0!</v>
      </c>
      <c r="K47">
        <f>'mastertable data'!AE47</f>
        <v>0</v>
      </c>
      <c r="L47">
        <f>'mastertable data'!AF47</f>
        <v>0</v>
      </c>
      <c r="M47" t="str">
        <f>'mastertable data'!AG47</f>
        <v>Submissions per registrant</v>
      </c>
      <c r="N47" t="e">
        <f>'mastertable data'!AH47</f>
        <v>#DIV/0!</v>
      </c>
      <c r="O47">
        <f>'mastertable data'!AI47</f>
        <v>0</v>
      </c>
      <c r="P47">
        <f>'mastertable data'!AJ47</f>
        <v>0</v>
      </c>
      <c r="Q47" t="str">
        <f>'mastertable data'!AK47</f>
        <v>Submissions per registrant</v>
      </c>
      <c r="R47" t="e">
        <f>'mastertable data'!AL47</f>
        <v>#DIV/0!</v>
      </c>
      <c r="S47">
        <f>'mastertable data'!AM47</f>
        <v>0</v>
      </c>
      <c r="T47">
        <f>'mastertable data'!AN47</f>
        <v>0</v>
      </c>
      <c r="U47" t="str">
        <f>'mastertable data'!AO47</f>
        <v>Submissions per registrant</v>
      </c>
      <c r="V47">
        <f>'mastertable data'!AP47</f>
        <v>0.33070866141732286</v>
      </c>
      <c r="W47">
        <f>'mastertable data'!AQ47</f>
        <v>0</v>
      </c>
    </row>
    <row r="48" spans="1:23" x14ac:dyDescent="0.15">
      <c r="E48" t="str">
        <f>'mastertable data'!Y48</f>
        <v>% of registrants who submitted an abstract</v>
      </c>
      <c r="F48">
        <f>'mastertable data'!Z48</f>
        <v>0</v>
      </c>
      <c r="G48">
        <f>'mastertable data'!AA48</f>
        <v>0</v>
      </c>
      <c r="H48">
        <f>'mastertable data'!AB48</f>
        <v>0</v>
      </c>
      <c r="I48" t="str">
        <f>'mastertable data'!AC48</f>
        <v>% of registrants who submitted an abstract</v>
      </c>
      <c r="J48">
        <f>'mastertable data'!AD48</f>
        <v>0</v>
      </c>
      <c r="K48">
        <f>'mastertable data'!AE48</f>
        <v>0</v>
      </c>
      <c r="L48">
        <f>'mastertable data'!AF48</f>
        <v>0</v>
      </c>
      <c r="M48" t="str">
        <f>'mastertable data'!AG48</f>
        <v>% of registrants who submitted an abstract</v>
      </c>
      <c r="N48">
        <f>'mastertable data'!AH48</f>
        <v>0</v>
      </c>
      <c r="O48">
        <f>'mastertable data'!AI48</f>
        <v>0</v>
      </c>
      <c r="P48">
        <f>'mastertable data'!AJ48</f>
        <v>0</v>
      </c>
      <c r="Q48" t="str">
        <f>'mastertable data'!AK48</f>
        <v>% of registrants who submitted an abstract</v>
      </c>
      <c r="R48">
        <f>'mastertable data'!AL48</f>
        <v>0</v>
      </c>
      <c r="S48">
        <f>'mastertable data'!AM48</f>
        <v>0</v>
      </c>
      <c r="T48">
        <f>'mastertable data'!AN48</f>
        <v>0</v>
      </c>
      <c r="U48" t="str">
        <f>'mastertable data'!AO48</f>
        <v>% of registrants who submitted an abstract</v>
      </c>
      <c r="V48">
        <f>'mastertable data'!AP48</f>
        <v>0</v>
      </c>
      <c r="W48">
        <f>'mastertable data'!AQ48</f>
        <v>0</v>
      </c>
    </row>
    <row r="49" spans="5:25" x14ac:dyDescent="0.15">
      <c r="E49">
        <f>'mastertable data'!Y49</f>
        <v>0</v>
      </c>
      <c r="F49">
        <f>'mastertable data'!Z49</f>
        <v>0</v>
      </c>
      <c r="G49">
        <f>'mastertable data'!AA49</f>
        <v>0</v>
      </c>
      <c r="H49">
        <f>'mastertable data'!AB49</f>
        <v>0</v>
      </c>
      <c r="I49">
        <f>'mastertable data'!AC49</f>
        <v>0</v>
      </c>
      <c r="J49">
        <f>'mastertable data'!AD49</f>
        <v>0</v>
      </c>
      <c r="K49">
        <f>'mastertable data'!AE49</f>
        <v>0</v>
      </c>
      <c r="L49">
        <f>'mastertable data'!AF49</f>
        <v>0</v>
      </c>
      <c r="M49">
        <f>'mastertable data'!AG49</f>
        <v>0</v>
      </c>
      <c r="N49">
        <f>'mastertable data'!AH49</f>
        <v>0</v>
      </c>
      <c r="O49">
        <f>'mastertable data'!AI49</f>
        <v>0</v>
      </c>
      <c r="P49">
        <f>'mastertable data'!AJ49</f>
        <v>0</v>
      </c>
      <c r="Q49">
        <f>'mastertable data'!AK49</f>
        <v>0</v>
      </c>
      <c r="R49">
        <f>'mastertable data'!AL49</f>
        <v>0</v>
      </c>
      <c r="S49">
        <f>'mastertable data'!AM49</f>
        <v>0</v>
      </c>
      <c r="T49">
        <f>'mastertable data'!AN49</f>
        <v>0</v>
      </c>
      <c r="U49">
        <f>'mastertable data'!AO49</f>
        <v>0</v>
      </c>
      <c r="V49">
        <f>'mastertable data'!AP49</f>
        <v>0</v>
      </c>
      <c r="W49">
        <f>'mastertable data'!AQ49</f>
        <v>0</v>
      </c>
    </row>
    <row r="50" spans="5:25" x14ac:dyDescent="0.15">
      <c r="E50">
        <f>'mastertable data'!Y50</f>
        <v>0</v>
      </c>
      <c r="F50">
        <f>'mastertable data'!Z50</f>
        <v>0</v>
      </c>
      <c r="G50">
        <f>'mastertable data'!AA50</f>
        <v>0</v>
      </c>
      <c r="H50">
        <f>'mastertable data'!AB50</f>
        <v>0</v>
      </c>
      <c r="I50">
        <f>'mastertable data'!AC50</f>
        <v>0</v>
      </c>
      <c r="J50">
        <f>'mastertable data'!AD50</f>
        <v>0</v>
      </c>
      <c r="K50">
        <f>'mastertable data'!AE50</f>
        <v>0</v>
      </c>
      <c r="L50">
        <f>'mastertable data'!AF50</f>
        <v>0</v>
      </c>
      <c r="M50">
        <f>'mastertable data'!AG50</f>
        <v>0</v>
      </c>
      <c r="N50">
        <f>'mastertable data'!AH50</f>
        <v>0</v>
      </c>
      <c r="O50">
        <f>'mastertable data'!AI50</f>
        <v>0</v>
      </c>
      <c r="P50">
        <f>'mastertable data'!AJ50</f>
        <v>0</v>
      </c>
      <c r="Q50">
        <f>'mastertable data'!AK50</f>
        <v>0</v>
      </c>
      <c r="R50">
        <f>'mastertable data'!AL50</f>
        <v>0</v>
      </c>
      <c r="S50">
        <f>'mastertable data'!AM50</f>
        <v>0</v>
      </c>
      <c r="T50">
        <f>'mastertable data'!AN50</f>
        <v>0</v>
      </c>
      <c r="U50">
        <f>'mastertable data'!AO50</f>
        <v>0</v>
      </c>
      <c r="V50">
        <f>'mastertable data'!AP50</f>
        <v>0</v>
      </c>
      <c r="W50">
        <f>'mastertable data'!AQ50</f>
        <v>0</v>
      </c>
    </row>
    <row r="53" spans="5:25" ht="56" x14ac:dyDescent="0.15">
      <c r="O53" s="8" t="s">
        <v>1064</v>
      </c>
      <c r="P53" s="8">
        <v>2015</v>
      </c>
      <c r="Q53" s="8">
        <v>2016</v>
      </c>
      <c r="R53" s="8">
        <v>2018</v>
      </c>
      <c r="S53" s="8">
        <v>2019</v>
      </c>
      <c r="T53" s="8">
        <v>2020</v>
      </c>
      <c r="U53" s="9" t="s">
        <v>1087</v>
      </c>
      <c r="V53" s="9" t="s">
        <v>1088</v>
      </c>
      <c r="W53" s="1" t="s">
        <v>1092</v>
      </c>
      <c r="X53" s="1" t="s">
        <v>1091</v>
      </c>
      <c r="Y53" s="28" t="s">
        <v>1115</v>
      </c>
    </row>
    <row r="54" spans="5:25" x14ac:dyDescent="0.15">
      <c r="O54" t="s">
        <v>36</v>
      </c>
      <c r="P54">
        <f>F5</f>
        <v>302</v>
      </c>
      <c r="Q54">
        <f>J5</f>
        <v>251</v>
      </c>
      <c r="R54">
        <f>N5</f>
        <v>310</v>
      </c>
      <c r="S54">
        <f>R5</f>
        <v>391</v>
      </c>
      <c r="T54">
        <f>V5</f>
        <v>423</v>
      </c>
      <c r="U54" s="8">
        <f t="shared" ref="U54" si="0">AVERAGE(P54:S54)</f>
        <v>313.5</v>
      </c>
      <c r="V54" s="10">
        <f t="shared" ref="V54" si="1">T54-U54</f>
        <v>109.5</v>
      </c>
      <c r="W54" s="4">
        <f>V54/U54</f>
        <v>0.34928229665071769</v>
      </c>
      <c r="X54" s="4">
        <f>V54/$U$57</f>
        <v>0.24346859366314619</v>
      </c>
    </row>
    <row r="55" spans="5:25" x14ac:dyDescent="0.15">
      <c r="O55" t="s">
        <v>20</v>
      </c>
      <c r="P55">
        <f t="shared" ref="P55:P56" si="2">F6</f>
        <v>118</v>
      </c>
      <c r="Q55">
        <f t="shared" ref="Q55:Q56" si="3">J6</f>
        <v>87</v>
      </c>
      <c r="R55">
        <f t="shared" ref="R55:R56" si="4">N6</f>
        <v>107</v>
      </c>
      <c r="S55">
        <f t="shared" ref="S55:S56" si="5">R6</f>
        <v>152</v>
      </c>
      <c r="T55">
        <f t="shared" ref="T55:T56" si="6">V6</f>
        <v>193</v>
      </c>
      <c r="U55" s="8">
        <f>AVERAGE(P55:S55)</f>
        <v>116</v>
      </c>
      <c r="V55" s="10">
        <f>T55-U55</f>
        <v>77</v>
      </c>
      <c r="W55" s="4">
        <f>V55/U55</f>
        <v>0.66379310344827591</v>
      </c>
      <c r="X55" s="4">
        <f t="shared" ref="X55:X57" si="7">V55/$U$57</f>
        <v>0.17120622568093385</v>
      </c>
    </row>
    <row r="56" spans="5:25" x14ac:dyDescent="0.15">
      <c r="O56" t="s">
        <v>50</v>
      </c>
      <c r="P56">
        <f t="shared" si="2"/>
        <v>36</v>
      </c>
      <c r="Q56">
        <f t="shared" si="3"/>
        <v>24</v>
      </c>
      <c r="R56">
        <f t="shared" si="4"/>
        <v>11</v>
      </c>
      <c r="S56">
        <f t="shared" si="5"/>
        <v>10</v>
      </c>
      <c r="T56">
        <f t="shared" si="6"/>
        <v>19</v>
      </c>
      <c r="U56" s="8">
        <f t="shared" ref="U56:U57" si="8">AVERAGE(P56:S56)</f>
        <v>20.25</v>
      </c>
      <c r="V56" s="10">
        <f t="shared" ref="V56:V57" si="9">T56-U56</f>
        <v>-1.25</v>
      </c>
      <c r="W56" s="4">
        <f t="shared" ref="W56" si="10">V56/U56</f>
        <v>-6.1728395061728392E-2</v>
      </c>
      <c r="X56" s="4">
        <f t="shared" si="7"/>
        <v>-2.7793218454697055E-3</v>
      </c>
    </row>
    <row r="57" spans="5:25" x14ac:dyDescent="0.15">
      <c r="O57" t="s">
        <v>55</v>
      </c>
      <c r="P57">
        <f>SUM(P54:P56)</f>
        <v>456</v>
      </c>
      <c r="Q57">
        <f t="shared" ref="Q57:T57" si="11">SUM(Q54:Q56)</f>
        <v>362</v>
      </c>
      <c r="R57">
        <f t="shared" si="11"/>
        <v>428</v>
      </c>
      <c r="S57">
        <f t="shared" si="11"/>
        <v>553</v>
      </c>
      <c r="T57">
        <f t="shared" si="11"/>
        <v>635</v>
      </c>
      <c r="U57" s="8">
        <f t="shared" si="8"/>
        <v>449.75</v>
      </c>
      <c r="V57" s="10">
        <f t="shared" si="9"/>
        <v>185.25</v>
      </c>
      <c r="W57" s="4">
        <f>V57/U57</f>
        <v>0.41189549749861032</v>
      </c>
      <c r="X57" s="4">
        <f t="shared" si="7"/>
        <v>0.41189549749861032</v>
      </c>
    </row>
    <row r="58" spans="5:25" x14ac:dyDescent="0.15">
      <c r="U58" s="8"/>
      <c r="V58" s="10"/>
      <c r="W58" s="4"/>
      <c r="X58" s="4"/>
    </row>
    <row r="59" spans="5:25" x14ac:dyDescent="0.15">
      <c r="O59" s="8"/>
      <c r="P59" s="8"/>
      <c r="Q59" s="8"/>
      <c r="R59" s="8"/>
      <c r="S59" s="8"/>
      <c r="U59" s="8"/>
      <c r="V59" s="10"/>
      <c r="W59" t="s">
        <v>1076</v>
      </c>
      <c r="X59" t="s">
        <v>1116</v>
      </c>
    </row>
    <row r="60" spans="5:25" ht="28" x14ac:dyDescent="0.15">
      <c r="O60" s="28" t="s">
        <v>1115</v>
      </c>
      <c r="P60" s="17">
        <f>P55/P57</f>
        <v>0.25877192982456143</v>
      </c>
      <c r="Q60" s="17">
        <f>Q55/Q57</f>
        <v>0.24033149171270718</v>
      </c>
      <c r="R60" s="17">
        <f>R55/R57</f>
        <v>0.25</v>
      </c>
      <c r="S60" s="17">
        <f>S55/S57</f>
        <v>0.27486437613019893</v>
      </c>
      <c r="T60" s="17">
        <f>T55/T57</f>
        <v>0.30393700787401573</v>
      </c>
      <c r="U60" s="29">
        <f>SUM(P55:S55)/SUM(P57:S57)</f>
        <v>0.25792106725958869</v>
      </c>
      <c r="V60" s="10"/>
      <c r="W60" s="4">
        <f>AVERAGE(P60:S60)</f>
        <v>0.25599194941686687</v>
      </c>
      <c r="X60" s="4">
        <f>STDEV(P60:S60)</f>
        <v>1.4663448598872425E-2</v>
      </c>
    </row>
    <row r="61" spans="5:25" x14ac:dyDescent="0.15">
      <c r="O61" s="8"/>
      <c r="P61" s="8"/>
      <c r="Q61" s="8"/>
      <c r="R61" s="8"/>
      <c r="S61" s="8"/>
      <c r="U61" s="8"/>
      <c r="V61" s="10"/>
      <c r="W61" s="4"/>
    </row>
    <row r="62" spans="5:25" x14ac:dyDescent="0.15">
      <c r="O62" s="8" t="s">
        <v>1114</v>
      </c>
      <c r="P62" s="8">
        <f>COUNTIFS('mastertable data'!$B$2:$B$2538,'Gender by year'!P$53,'mastertable data'!$N$2:$N$2538,'Gender by year'!$O54)-P54</f>
        <v>0</v>
      </c>
      <c r="Q62" s="8">
        <f>COUNTIFS('mastertable data'!$B$2:$B$2538,'Gender by year'!Q$53,'mastertable data'!$N$2:$N$2538,'Gender by year'!$O54)-Q54</f>
        <v>0</v>
      </c>
      <c r="R62" s="8">
        <f>COUNTIFS('mastertable data'!$B$2:$B$2538,'Gender by year'!R$53,'mastertable data'!$N$2:$N$2538,'Gender by year'!$O54)-R54</f>
        <v>0</v>
      </c>
      <c r="S62" s="8">
        <f>COUNTIFS('mastertable data'!$B$2:$B$2538,'Gender by year'!S$53,'mastertable data'!$N$2:$N$2538,'Gender by year'!$O54)-S54</f>
        <v>0</v>
      </c>
      <c r="T62" s="8">
        <f>COUNTIFS('mastertable data'!$B$2:$B$2538,'Gender by year'!T$53,'mastertable data'!$N$2:$N$2538,'Gender by year'!$O54,'mastertable data'!$M$2:$M$2538,"&lt;&gt;no")-T54</f>
        <v>0</v>
      </c>
      <c r="U62" s="8"/>
      <c r="V62" s="10"/>
    </row>
    <row r="63" spans="5:25" x14ac:dyDescent="0.15">
      <c r="O63" s="27" t="s">
        <v>1114</v>
      </c>
      <c r="P63" s="8">
        <f>COUNTIFS('mastertable data'!$B$2:$B$2538,'Gender by year'!P$53,'mastertable data'!$N$2:$N$2538,'Gender by year'!$O55)-P55</f>
        <v>0</v>
      </c>
      <c r="Q63" s="8">
        <f>COUNTIFS('mastertable data'!$B$2:$B$2538,'Gender by year'!Q$53,'mastertable data'!$N$2:$N$2538,'Gender by year'!$O55)-Q55</f>
        <v>0</v>
      </c>
      <c r="R63" s="8">
        <f>COUNTIFS('mastertable data'!$B$2:$B$2538,'Gender by year'!R$53,'mastertable data'!$N$2:$N$2538,'Gender by year'!$O55)-R55</f>
        <v>0</v>
      </c>
      <c r="S63" s="8">
        <f>COUNTIFS('mastertable data'!$B$2:$B$2538,'Gender by year'!S$53,'mastertable data'!$N$2:$N$2538,'Gender by year'!$O55)-S55</f>
        <v>0</v>
      </c>
      <c r="T63" s="8">
        <f>COUNTIFS('mastertable data'!$B$2:$B$2538,'Gender by year'!T$53,'mastertable data'!$N$2:$N$2538,'Gender by year'!$O55,'mastertable data'!$M$2:$M$2538,"&lt;&gt;no")-T55</f>
        <v>0</v>
      </c>
      <c r="U63" s="8"/>
      <c r="V63" s="10"/>
    </row>
    <row r="64" spans="5:25" x14ac:dyDescent="0.15">
      <c r="O64" s="8" t="s">
        <v>1114</v>
      </c>
      <c r="P64" s="8">
        <f>COUNTIFS('mastertable data'!$B$2:$B$2538,'Gender by year'!P$53,'mastertable data'!$N$2:$N$2538,'Gender by year'!$O56)-P56</f>
        <v>0</v>
      </c>
      <c r="Q64" s="8">
        <f>COUNTIFS('mastertable data'!$B$2:$B$2538,'Gender by year'!Q$53,'mastertable data'!$N$2:$N$2538,'Gender by year'!$O56)-Q56</f>
        <v>0</v>
      </c>
      <c r="R64" s="8">
        <f>COUNTIFS('mastertable data'!$B$2:$B$2538,'Gender by year'!R$53,'mastertable data'!$N$2:$N$2538,'Gender by year'!$O56)-R56</f>
        <v>0</v>
      </c>
      <c r="S64" s="8">
        <f>COUNTIFS('mastertable data'!$B$2:$B$2538,'Gender by year'!S$53,'mastertable data'!$N$2:$N$2538,'Gender by year'!$O56)-S56</f>
        <v>0</v>
      </c>
      <c r="T64" s="8">
        <f>COUNTIFS('mastertable data'!$B$2:$B$2538,'Gender by year'!T$53,'mastertable data'!$N$2:$N$2538,'Gender by year'!$O56,'mastertable data'!$M$2:$M$2538,"&lt;&gt;no")-T56</f>
        <v>0</v>
      </c>
    </row>
    <row r="65" spans="15:23" ht="31" customHeight="1" x14ac:dyDescent="0.15">
      <c r="O65" s="8"/>
      <c r="P65" s="8"/>
      <c r="Q65" s="8"/>
      <c r="R65" s="8"/>
      <c r="S65" s="8"/>
      <c r="T65" s="8"/>
    </row>
    <row r="66" spans="15:23" x14ac:dyDescent="0.15">
      <c r="U66" s="9"/>
      <c r="V66" s="9"/>
    </row>
    <row r="67" spans="15:23" x14ac:dyDescent="0.15">
      <c r="U67" s="8"/>
      <c r="V67" s="10"/>
      <c r="W67" s="4"/>
    </row>
    <row r="68" spans="15:23" x14ac:dyDescent="0.15">
      <c r="O68" s="8"/>
      <c r="P68" s="8"/>
      <c r="Q68" s="8"/>
      <c r="R68" s="8"/>
      <c r="S68" s="8"/>
      <c r="T68" s="8"/>
      <c r="U68" s="8"/>
      <c r="V68" s="10"/>
      <c r="W68" s="4"/>
    </row>
    <row r="69" spans="15:23" x14ac:dyDescent="0.15">
      <c r="U69" s="8"/>
      <c r="V69" s="10"/>
      <c r="W69" s="4"/>
    </row>
    <row r="78" spans="15:23" x14ac:dyDescent="0.15">
      <c r="U78" t="s">
        <v>1065</v>
      </c>
      <c r="V78" t="s">
        <v>1067</v>
      </c>
    </row>
    <row r="79" spans="15:23" x14ac:dyDescent="0.15">
      <c r="U79" s="4"/>
      <c r="V79" s="4"/>
    </row>
    <row r="80" spans="15:23" x14ac:dyDescent="0.15">
      <c r="P80">
        <v>2015</v>
      </c>
      <c r="Q80">
        <v>2016</v>
      </c>
      <c r="R80">
        <v>2018</v>
      </c>
      <c r="S80">
        <v>2019</v>
      </c>
      <c r="T80">
        <v>2020</v>
      </c>
      <c r="U80" s="4"/>
      <c r="V80" s="4"/>
    </row>
    <row r="81" spans="15:22" x14ac:dyDescent="0.15">
      <c r="O81" t="s">
        <v>36</v>
      </c>
      <c r="P81" s="4">
        <f t="shared" ref="P81:T83" si="12">P54/P$57</f>
        <v>0.66228070175438591</v>
      </c>
      <c r="Q81" s="4">
        <f t="shared" si="12"/>
        <v>0.6933701657458563</v>
      </c>
      <c r="R81" s="4">
        <f t="shared" si="12"/>
        <v>0.72429906542056077</v>
      </c>
      <c r="S81" s="4">
        <f t="shared" si="12"/>
        <v>0.70705244122965638</v>
      </c>
      <c r="T81" s="4">
        <f t="shared" si="12"/>
        <v>0.66614173228346452</v>
      </c>
      <c r="U81" s="4"/>
      <c r="V81" s="4"/>
    </row>
    <row r="82" spans="15:22" x14ac:dyDescent="0.15">
      <c r="O82" t="s">
        <v>20</v>
      </c>
      <c r="P82" s="4">
        <f t="shared" si="12"/>
        <v>0.25877192982456143</v>
      </c>
      <c r="Q82" s="4">
        <f t="shared" si="12"/>
        <v>0.24033149171270718</v>
      </c>
      <c r="R82" s="4">
        <f t="shared" si="12"/>
        <v>0.25</v>
      </c>
      <c r="S82" s="4">
        <f t="shared" si="12"/>
        <v>0.27486437613019893</v>
      </c>
      <c r="T82" s="4">
        <f t="shared" si="12"/>
        <v>0.30393700787401573</v>
      </c>
      <c r="U82" s="4"/>
      <c r="V82" s="4"/>
    </row>
    <row r="83" spans="15:22" x14ac:dyDescent="0.15">
      <c r="O83" t="s">
        <v>50</v>
      </c>
      <c r="P83" s="4">
        <f t="shared" si="12"/>
        <v>7.8947368421052627E-2</v>
      </c>
      <c r="Q83" s="4">
        <f t="shared" si="12"/>
        <v>6.6298342541436461E-2</v>
      </c>
      <c r="R83" s="4">
        <f t="shared" si="12"/>
        <v>2.5700934579439252E-2</v>
      </c>
      <c r="S83" s="4">
        <f t="shared" si="12"/>
        <v>1.8083182640144666E-2</v>
      </c>
      <c r="T83" s="4">
        <f t="shared" si="12"/>
        <v>2.9921259842519685E-2</v>
      </c>
      <c r="U83" s="4"/>
      <c r="V83" s="4"/>
    </row>
    <row r="84" spans="15:22" x14ac:dyDescent="0.15">
      <c r="O84" t="s">
        <v>55</v>
      </c>
      <c r="P84" s="4">
        <f>SUM(P81:P83)</f>
        <v>1</v>
      </c>
      <c r="Q84" s="4">
        <f t="shared" ref="Q84:T84" si="13">SUM(Q81:Q83)</f>
        <v>1</v>
      </c>
      <c r="R84" s="4">
        <f t="shared" si="13"/>
        <v>1</v>
      </c>
      <c r="S84" s="4">
        <f t="shared" si="13"/>
        <v>1</v>
      </c>
      <c r="T84" s="4">
        <f t="shared" si="13"/>
        <v>0.99999999999999989</v>
      </c>
      <c r="U84" s="4"/>
      <c r="V84" s="4"/>
    </row>
    <row r="85" spans="15:22" x14ac:dyDescent="0.15">
      <c r="P85" s="4"/>
      <c r="Q85" s="4"/>
      <c r="R85" s="4"/>
      <c r="S85" s="4"/>
      <c r="T85" s="4"/>
      <c r="U85" s="4"/>
      <c r="V85" s="4"/>
    </row>
    <row r="86" spans="15:22" x14ac:dyDescent="0.15">
      <c r="U86" s="4"/>
      <c r="V86" s="4"/>
    </row>
    <row r="87" spans="15:22" x14ac:dyDescent="0.15">
      <c r="P87" s="4"/>
      <c r="Q87" s="4"/>
      <c r="R87" s="4"/>
      <c r="S87" s="4"/>
      <c r="T87" s="4"/>
      <c r="U87" s="4"/>
      <c r="V87" s="4"/>
    </row>
    <row r="88" spans="15:22" x14ac:dyDescent="0.15">
      <c r="P88" s="4"/>
      <c r="Q88" s="4"/>
      <c r="R88" s="4"/>
      <c r="S88" s="4"/>
      <c r="T88" s="4"/>
    </row>
    <row r="89" spans="15:22" x14ac:dyDescent="0.15">
      <c r="P89" s="4"/>
      <c r="Q89" s="4"/>
      <c r="R89" s="4"/>
      <c r="S89" s="4"/>
      <c r="T89" s="4"/>
    </row>
    <row r="94" spans="15:22" x14ac:dyDescent="0.15">
      <c r="R94" s="4"/>
    </row>
    <row r="96" spans="15:22" ht="42" x14ac:dyDescent="0.15">
      <c r="U96" s="9" t="s">
        <v>1065</v>
      </c>
      <c r="V96" s="9" t="s">
        <v>1066</v>
      </c>
    </row>
    <row r="97" spans="15:22" x14ac:dyDescent="0.15">
      <c r="U97" s="8">
        <f>AVERAGE(P99:S99)</f>
        <v>116</v>
      </c>
      <c r="V97" s="10">
        <f>T99-U97</f>
        <v>77</v>
      </c>
    </row>
    <row r="98" spans="15:22" x14ac:dyDescent="0.15">
      <c r="O98" s="8" t="s">
        <v>1064</v>
      </c>
      <c r="P98" s="8">
        <v>2015</v>
      </c>
      <c r="Q98" s="8">
        <v>2016</v>
      </c>
      <c r="R98" s="8">
        <v>2018</v>
      </c>
      <c r="S98" s="8">
        <v>2019</v>
      </c>
      <c r="T98" s="8">
        <v>2020</v>
      </c>
      <c r="U98" s="8">
        <f>AVERAGE(P100:S100)</f>
        <v>313.5</v>
      </c>
      <c r="V98" s="10">
        <f>T100-U98</f>
        <v>109.5</v>
      </c>
    </row>
    <row r="99" spans="15:22" x14ac:dyDescent="0.15">
      <c r="O99" t="s">
        <v>20</v>
      </c>
      <c r="P99">
        <v>118</v>
      </c>
      <c r="Q99">
        <v>87</v>
      </c>
      <c r="R99">
        <v>107</v>
      </c>
      <c r="S99">
        <v>152</v>
      </c>
      <c r="T99">
        <v>193</v>
      </c>
      <c r="U99" s="8">
        <f>AVERAGE(P101:S101)</f>
        <v>429.5</v>
      </c>
      <c r="V99" s="10">
        <f>T101-U99</f>
        <v>186.5</v>
      </c>
    </row>
    <row r="100" spans="15:22" x14ac:dyDescent="0.15">
      <c r="O100" t="s">
        <v>36</v>
      </c>
      <c r="P100">
        <v>302</v>
      </c>
      <c r="Q100">
        <v>251</v>
      </c>
      <c r="R100">
        <v>310</v>
      </c>
      <c r="S100">
        <v>391</v>
      </c>
      <c r="T100">
        <v>423</v>
      </c>
      <c r="U100" s="8"/>
      <c r="V100" s="10"/>
    </row>
    <row r="101" spans="15:22" x14ac:dyDescent="0.15">
      <c r="O101" t="s">
        <v>55</v>
      </c>
      <c r="P101">
        <f>SUM(P99:P100)</f>
        <v>420</v>
      </c>
      <c r="Q101">
        <f t="shared" ref="Q101:T101" si="14">SUM(Q99:Q100)</f>
        <v>338</v>
      </c>
      <c r="R101">
        <f t="shared" si="14"/>
        <v>417</v>
      </c>
      <c r="S101">
        <f t="shared" si="14"/>
        <v>543</v>
      </c>
      <c r="T101">
        <f t="shared" si="14"/>
        <v>616</v>
      </c>
      <c r="U101" s="8"/>
      <c r="V101" s="10"/>
    </row>
    <row r="102" spans="15:22" x14ac:dyDescent="0.15">
      <c r="O102" s="8"/>
      <c r="P102" s="8"/>
      <c r="Q102" s="8"/>
      <c r="R102" s="8"/>
      <c r="S102" s="8"/>
      <c r="U102" s="8"/>
      <c r="V102" s="10"/>
    </row>
    <row r="103" spans="15:22" x14ac:dyDescent="0.15">
      <c r="O103" s="8"/>
      <c r="P103" s="8"/>
      <c r="Q103" s="8"/>
      <c r="R103" s="8"/>
      <c r="S103" s="8"/>
      <c r="U103" s="8"/>
      <c r="V103" s="10"/>
    </row>
    <row r="104" spans="15:22" x14ac:dyDescent="0.15">
      <c r="U104" s="8"/>
      <c r="V104" s="10"/>
    </row>
    <row r="105" spans="15:22" x14ac:dyDescent="0.15">
      <c r="O105" s="8"/>
      <c r="P105" s="8"/>
      <c r="Q105" s="8"/>
      <c r="R105" s="8"/>
      <c r="S105" s="8"/>
    </row>
    <row r="106" spans="15:22" x14ac:dyDescent="0.15">
      <c r="O106" s="8"/>
      <c r="P106" s="8"/>
      <c r="Q106" s="8"/>
      <c r="R106" s="8"/>
      <c r="S106" s="8"/>
    </row>
    <row r="107" spans="15:22" x14ac:dyDescent="0.15">
      <c r="U107" s="9"/>
      <c r="V107" s="9"/>
    </row>
    <row r="108" spans="15:22" x14ac:dyDescent="0.15">
      <c r="U108" s="8"/>
      <c r="V108" s="10"/>
    </row>
    <row r="109" spans="15:22" x14ac:dyDescent="0.15">
      <c r="O109" s="8"/>
      <c r="P109" s="8"/>
      <c r="Q109" s="8"/>
      <c r="R109" s="8"/>
      <c r="S109" s="8"/>
      <c r="T109" s="8"/>
      <c r="U109" s="8"/>
      <c r="V109" s="10"/>
    </row>
    <row r="110" spans="15:22" x14ac:dyDescent="0.15">
      <c r="U110" s="8"/>
      <c r="V110" s="10"/>
    </row>
    <row r="119" spans="15:22" x14ac:dyDescent="0.15">
      <c r="U119" t="s">
        <v>1065</v>
      </c>
      <c r="V119" t="s">
        <v>1067</v>
      </c>
    </row>
    <row r="120" spans="15:22" x14ac:dyDescent="0.15">
      <c r="U120" s="4">
        <f>SUM(P99:S99)/SUM($P$101:$S$101)</f>
        <v>0.270081490104773</v>
      </c>
      <c r="V120" s="4">
        <f>(T122-U120)/U120</f>
        <v>0.16006353560232869</v>
      </c>
    </row>
    <row r="121" spans="15:22" x14ac:dyDescent="0.15">
      <c r="P121">
        <v>2015</v>
      </c>
      <c r="Q121">
        <v>2016</v>
      </c>
      <c r="R121">
        <v>2018</v>
      </c>
      <c r="S121">
        <v>2019</v>
      </c>
      <c r="T121">
        <v>2020</v>
      </c>
      <c r="U121" s="4">
        <f>SUM(P100:S100)/SUM($P$101:$S$101)</f>
        <v>0.729918509895227</v>
      </c>
      <c r="V121" s="4">
        <f>(T123-U121)/U121</f>
        <v>-5.9226061020319389E-2</v>
      </c>
    </row>
    <row r="122" spans="15:22" x14ac:dyDescent="0.15">
      <c r="O122" t="s">
        <v>20</v>
      </c>
      <c r="P122">
        <f>P99/P101</f>
        <v>0.28095238095238095</v>
      </c>
      <c r="Q122">
        <f t="shared" ref="Q122:T122" si="15">Q99/Q101</f>
        <v>0.25739644970414199</v>
      </c>
      <c r="R122">
        <f t="shared" si="15"/>
        <v>0.25659472422062352</v>
      </c>
      <c r="S122">
        <f t="shared" si="15"/>
        <v>0.27992633517495397</v>
      </c>
      <c r="T122">
        <f t="shared" si="15"/>
        <v>0.31331168831168832</v>
      </c>
      <c r="U122" s="4">
        <f>SUM(U120:U121)</f>
        <v>1</v>
      </c>
      <c r="V122" s="4">
        <f>(T124-U122)/U122</f>
        <v>0</v>
      </c>
    </row>
    <row r="123" spans="15:22" x14ac:dyDescent="0.15">
      <c r="O123" t="s">
        <v>36</v>
      </c>
      <c r="P123">
        <f>P100/P101</f>
        <v>0.71904761904761905</v>
      </c>
      <c r="Q123">
        <f t="shared" ref="Q123:T123" si="16">Q100/Q101</f>
        <v>0.74260355029585801</v>
      </c>
      <c r="R123">
        <f t="shared" si="16"/>
        <v>0.74340527577937654</v>
      </c>
      <c r="S123">
        <f t="shared" si="16"/>
        <v>0.72007366482504609</v>
      </c>
      <c r="T123">
        <f t="shared" si="16"/>
        <v>0.68668831168831168</v>
      </c>
      <c r="U123" s="4"/>
      <c r="V123" s="4"/>
    </row>
    <row r="124" spans="15:22" x14ac:dyDescent="0.15">
      <c r="O124" t="s">
        <v>55</v>
      </c>
      <c r="P124">
        <f>SUM(P122:P123)</f>
        <v>1</v>
      </c>
      <c r="Q124">
        <f t="shared" ref="Q124:T124" si="17">SUM(Q122:Q123)</f>
        <v>1</v>
      </c>
      <c r="R124">
        <f t="shared" si="17"/>
        <v>1</v>
      </c>
      <c r="S124">
        <f t="shared" si="17"/>
        <v>1</v>
      </c>
      <c r="T124">
        <f t="shared" si="17"/>
        <v>1</v>
      </c>
      <c r="U124" s="4"/>
      <c r="V124" s="4"/>
    </row>
    <row r="125" spans="15:22" x14ac:dyDescent="0.15">
      <c r="P125" s="4"/>
      <c r="Q125" s="4"/>
      <c r="R125" s="4"/>
      <c r="S125" s="4"/>
      <c r="T125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469D-E1C6-7746-89E3-DB7B238A196D}">
  <dimension ref="A2:W355"/>
  <sheetViews>
    <sheetView topLeftCell="F58" zoomScale="75" zoomScaleNormal="55" workbookViewId="0">
      <selection activeCell="S98" sqref="S98"/>
    </sheetView>
  </sheetViews>
  <sheetFormatPr baseColWidth="10" defaultColWidth="8.83203125" defaultRowHeight="13" x14ac:dyDescent="0.15"/>
  <cols>
    <col min="1" max="1" width="65.83203125" customWidth="1"/>
    <col min="2" max="3" width="12.1640625" bestFit="1" customWidth="1"/>
    <col min="5" max="5" width="36.83203125" bestFit="1" customWidth="1"/>
    <col min="15" max="15" width="8.1640625" customWidth="1"/>
    <col min="16" max="20" width="13" customWidth="1"/>
    <col min="21" max="21" width="9.1640625" customWidth="1"/>
    <col min="22" max="22" width="10.1640625" customWidth="1"/>
  </cols>
  <sheetData>
    <row r="2" spans="1:3" x14ac:dyDescent="0.15">
      <c r="A2">
        <f>'mastertable data'!U2</f>
        <v>2020</v>
      </c>
      <c r="B2">
        <f>'mastertable data'!V2</f>
        <v>0</v>
      </c>
      <c r="C2">
        <f>'mastertable data'!W2</f>
        <v>0</v>
      </c>
    </row>
    <row r="3" spans="1:3" x14ac:dyDescent="0.15">
      <c r="A3" t="str">
        <f>'mastertable data'!U3</f>
        <v>Submitted abstracts to in-person conference but didn't attend virtual conference</v>
      </c>
      <c r="B3">
        <f>'mastertable data'!V3</f>
        <v>0</v>
      </c>
      <c r="C3">
        <f>'mastertable data'!W3</f>
        <v>0</v>
      </c>
    </row>
    <row r="4" spans="1:3" x14ac:dyDescent="0.15">
      <c r="A4">
        <f>'mastertable data'!U4</f>
        <v>0</v>
      </c>
      <c r="B4" t="str">
        <f>'mastertable data'!V4</f>
        <v>Number</v>
      </c>
      <c r="C4" t="str">
        <f>'mastertable data'!W4</f>
        <v>Percent</v>
      </c>
    </row>
    <row r="5" spans="1:3" x14ac:dyDescent="0.15">
      <c r="A5" t="str">
        <f>'mastertable data'!U5</f>
        <v>Male</v>
      </c>
      <c r="B5">
        <f>'mastertable data'!V5</f>
        <v>58</v>
      </c>
      <c r="C5">
        <f>'mastertable data'!W5</f>
        <v>0.65909090909090906</v>
      </c>
    </row>
    <row r="6" spans="1:3" x14ac:dyDescent="0.15">
      <c r="A6" t="str">
        <f>'mastertable data'!U6</f>
        <v>Female</v>
      </c>
      <c r="B6">
        <f>'mastertable data'!V6</f>
        <v>25</v>
      </c>
      <c r="C6">
        <f>'mastertable data'!W6</f>
        <v>0.28409090909090912</v>
      </c>
    </row>
    <row r="7" spans="1:3" x14ac:dyDescent="0.15">
      <c r="A7" t="str">
        <f>'mastertable data'!U7</f>
        <v>Unknown</v>
      </c>
      <c r="B7">
        <f>'mastertable data'!V7</f>
        <v>5</v>
      </c>
      <c r="C7">
        <f>'mastertable data'!W7</f>
        <v>5.6818181818181816E-2</v>
      </c>
    </row>
    <row r="8" spans="1:3" x14ac:dyDescent="0.15">
      <c r="A8" t="str">
        <f>'mastertable data'!U8</f>
        <v>Total</v>
      </c>
      <c r="B8">
        <f>'mastertable data'!V8</f>
        <v>88</v>
      </c>
      <c r="C8">
        <f>'mastertable data'!W8</f>
        <v>0.99999999999999989</v>
      </c>
    </row>
    <row r="9" spans="1:3" x14ac:dyDescent="0.15">
      <c r="A9">
        <f>'mastertable data'!U9</f>
        <v>0</v>
      </c>
      <c r="B9">
        <f>'mastertable data'!V9</f>
        <v>0</v>
      </c>
      <c r="C9">
        <f>'mastertable data'!W9</f>
        <v>0</v>
      </c>
    </row>
    <row r="10" spans="1:3" x14ac:dyDescent="0.15">
      <c r="A10">
        <f>'mastertable data'!U10</f>
        <v>0</v>
      </c>
      <c r="B10" t="str">
        <f>'mastertable data'!V10</f>
        <v>Number</v>
      </c>
      <c r="C10" t="str">
        <f>'mastertable data'!W10</f>
        <v>Percent</v>
      </c>
    </row>
    <row r="11" spans="1:3" x14ac:dyDescent="0.15">
      <c r="A11" t="str">
        <f>'mastertable data'!U11</f>
        <v>Undergraduate Student</v>
      </c>
      <c r="B11">
        <f>'mastertable data'!V11</f>
        <v>0</v>
      </c>
      <c r="C11">
        <f>'mastertable data'!W11</f>
        <v>0</v>
      </c>
    </row>
    <row r="12" spans="1:3" x14ac:dyDescent="0.15">
      <c r="A12" t="str">
        <f>'mastertable data'!U12</f>
        <v>Graduate Student</v>
      </c>
      <c r="B12">
        <f>'mastertable data'!V12</f>
        <v>28</v>
      </c>
      <c r="C12">
        <f>'mastertable data'!W12</f>
        <v>0.31818181818181818</v>
      </c>
    </row>
    <row r="13" spans="1:3" x14ac:dyDescent="0.15">
      <c r="A13" t="str">
        <f>'mastertable data'!U13</f>
        <v>Professor</v>
      </c>
      <c r="B13">
        <f>'mastertable data'!V13</f>
        <v>19</v>
      </c>
      <c r="C13">
        <f>'mastertable data'!W13</f>
        <v>0.21590909090909091</v>
      </c>
    </row>
    <row r="14" spans="1:3" x14ac:dyDescent="0.15">
      <c r="A14" t="str">
        <f>'mastertable data'!U14</f>
        <v>Postdoctoral Researcher</v>
      </c>
      <c r="B14">
        <f>'mastertable data'!V14</f>
        <v>9</v>
      </c>
      <c r="C14">
        <f>'mastertable data'!W14</f>
        <v>0.10227272727272728</v>
      </c>
    </row>
    <row r="15" spans="1:3" x14ac:dyDescent="0.15">
      <c r="A15" t="str">
        <f>'mastertable data'!U15</f>
        <v>Academia Scientist</v>
      </c>
      <c r="B15">
        <f>'mastertable data'!V15</f>
        <v>4</v>
      </c>
      <c r="C15">
        <f>'mastertable data'!W15</f>
        <v>4.5454545454545456E-2</v>
      </c>
    </row>
    <row r="16" spans="1:3" x14ac:dyDescent="0.15">
      <c r="A16" t="str">
        <f>'mastertable data'!U16</f>
        <v>Industry</v>
      </c>
      <c r="B16">
        <f>'mastertable data'!V16</f>
        <v>8</v>
      </c>
      <c r="C16">
        <f>'mastertable data'!W16</f>
        <v>9.0909090909090912E-2</v>
      </c>
    </row>
    <row r="17" spans="1:3" x14ac:dyDescent="0.15">
      <c r="A17" t="str">
        <f>'mastertable data'!U17</f>
        <v>Government Scientist</v>
      </c>
      <c r="B17">
        <f>'mastertable data'!V17</f>
        <v>2</v>
      </c>
      <c r="C17">
        <f>'mastertable data'!W17</f>
        <v>2.2727272727272728E-2</v>
      </c>
    </row>
    <row r="18" spans="1:3" x14ac:dyDescent="0.15">
      <c r="A18" t="str">
        <f>'mastertable data'!U18</f>
        <v>Unknown/Other</v>
      </c>
      <c r="B18">
        <f>'mastertable data'!V18</f>
        <v>18</v>
      </c>
      <c r="C18">
        <f>'mastertable data'!W18</f>
        <v>0.20454545454545456</v>
      </c>
    </row>
    <row r="19" spans="1:3" x14ac:dyDescent="0.15">
      <c r="A19" t="str">
        <f>'mastertable data'!U19</f>
        <v>Total</v>
      </c>
      <c r="B19">
        <f>'mastertable data'!V19</f>
        <v>88</v>
      </c>
      <c r="C19">
        <f>'mastertable data'!W19</f>
        <v>1</v>
      </c>
    </row>
    <row r="20" spans="1:3" x14ac:dyDescent="0.15">
      <c r="A20">
        <f>'mastertable data'!U20</f>
        <v>0</v>
      </c>
      <c r="B20">
        <f>'mastertable data'!V20</f>
        <v>0</v>
      </c>
      <c r="C20">
        <f>'mastertable data'!W20</f>
        <v>0</v>
      </c>
    </row>
    <row r="21" spans="1:3" x14ac:dyDescent="0.15">
      <c r="A21" t="str">
        <f>'mastertable data'!U21</f>
        <v># of registrants per institution</v>
      </c>
      <c r="B21">
        <f>'mastertable data'!V21</f>
        <v>1.5606060606060599</v>
      </c>
      <c r="C21">
        <f>'mastertable data'!W21</f>
        <v>0</v>
      </c>
    </row>
    <row r="22" spans="1:3" x14ac:dyDescent="0.15">
      <c r="A22">
        <f>'mastertable data'!U22</f>
        <v>0</v>
      </c>
      <c r="B22">
        <f>'mastertable data'!V22</f>
        <v>0</v>
      </c>
      <c r="C22">
        <f>'mastertable data'!W22</f>
        <v>0</v>
      </c>
    </row>
    <row r="23" spans="1:3" x14ac:dyDescent="0.15">
      <c r="A23">
        <f>'mastertable data'!U23</f>
        <v>0</v>
      </c>
      <c r="B23">
        <f>'mastertable data'!V23</f>
        <v>0</v>
      </c>
      <c r="C23">
        <f>'mastertable data'!W23</f>
        <v>0</v>
      </c>
    </row>
    <row r="24" spans="1:3" x14ac:dyDescent="0.15">
      <c r="A24">
        <f>'mastertable data'!U24</f>
        <v>0</v>
      </c>
      <c r="B24">
        <f>'mastertable data'!V24</f>
        <v>0</v>
      </c>
      <c r="C24">
        <f>'mastertable data'!W24</f>
        <v>0</v>
      </c>
    </row>
    <row r="25" spans="1:3" x14ac:dyDescent="0.15">
      <c r="A25">
        <f>'mastertable data'!U25</f>
        <v>0</v>
      </c>
      <c r="B25" t="str">
        <f>'mastertable data'!V25</f>
        <v>Number</v>
      </c>
      <c r="C25" t="str">
        <f>'mastertable data'!W25</f>
        <v>Percent</v>
      </c>
    </row>
    <row r="26" spans="1:3" x14ac:dyDescent="0.15">
      <c r="A26" t="str">
        <f>'mastertable data'!U26</f>
        <v>USA</v>
      </c>
      <c r="B26">
        <f>'mastertable data'!V26</f>
        <v>50</v>
      </c>
      <c r="C26">
        <f>'mastertable data'!W26</f>
        <v>0.56818181818181823</v>
      </c>
    </row>
    <row r="27" spans="1:3" x14ac:dyDescent="0.15">
      <c r="A27" t="str">
        <f>'mastertable data'!U27</f>
        <v>International</v>
      </c>
      <c r="B27">
        <f>'mastertable data'!V27</f>
        <v>38</v>
      </c>
      <c r="C27">
        <f>'mastertable data'!W27</f>
        <v>0.43181818181818182</v>
      </c>
    </row>
    <row r="28" spans="1:3" x14ac:dyDescent="0.15">
      <c r="A28" t="str">
        <f>'mastertable data'!U28</f>
        <v>Unknown</v>
      </c>
      <c r="B28">
        <f>'mastertable data'!V28</f>
        <v>0</v>
      </c>
      <c r="C28">
        <f>'mastertable data'!W28</f>
        <v>0</v>
      </c>
    </row>
    <row r="29" spans="1:3" x14ac:dyDescent="0.15">
      <c r="A29">
        <f>'mastertable data'!U29</f>
        <v>0</v>
      </c>
      <c r="B29">
        <f>'mastertable data'!V29</f>
        <v>0</v>
      </c>
      <c r="C29">
        <f>'mastertable data'!W29</f>
        <v>1</v>
      </c>
    </row>
    <row r="30" spans="1:3" x14ac:dyDescent="0.15">
      <c r="A30" t="str">
        <f>'mastertable data'!U30</f>
        <v>Other Americas</v>
      </c>
      <c r="B30">
        <f>'mastertable data'!V30</f>
        <v>2</v>
      </c>
      <c r="C30">
        <f>'mastertable data'!W30</f>
        <v>2.2727272727272728E-2</v>
      </c>
    </row>
    <row r="31" spans="1:3" x14ac:dyDescent="0.15">
      <c r="A31" t="str">
        <f>'mastertable data'!U31</f>
        <v>Asia</v>
      </c>
      <c r="B31">
        <f>'mastertable data'!V31</f>
        <v>16</v>
      </c>
      <c r="C31">
        <f>'mastertable data'!W31</f>
        <v>0.18181818181818182</v>
      </c>
    </row>
    <row r="32" spans="1:3" x14ac:dyDescent="0.15">
      <c r="A32" t="str">
        <f>'mastertable data'!U32</f>
        <v>Europe</v>
      </c>
      <c r="B32">
        <f>'mastertable data'!V32</f>
        <v>11</v>
      </c>
      <c r="C32">
        <f>'mastertable data'!W32</f>
        <v>0.125</v>
      </c>
    </row>
    <row r="33" spans="1:3" x14ac:dyDescent="0.15">
      <c r="A33" t="str">
        <f>'mastertable data'!U33</f>
        <v>Africa</v>
      </c>
      <c r="B33">
        <f>'mastertable data'!V33</f>
        <v>1</v>
      </c>
      <c r="C33">
        <f>'mastertable data'!W33</f>
        <v>1.1363636363636364E-2</v>
      </c>
    </row>
    <row r="34" spans="1:3" x14ac:dyDescent="0.15">
      <c r="A34" t="str">
        <f>'mastertable data'!U34</f>
        <v>Middle East</v>
      </c>
      <c r="B34">
        <f>'mastertable data'!V34</f>
        <v>8</v>
      </c>
      <c r="C34">
        <f>'mastertable data'!W34</f>
        <v>9.0909090909090912E-2</v>
      </c>
    </row>
    <row r="35" spans="1:3" x14ac:dyDescent="0.15">
      <c r="A35" t="str">
        <f>'mastertable data'!U35</f>
        <v>Oceania</v>
      </c>
      <c r="B35">
        <f>'mastertable data'!V35</f>
        <v>0</v>
      </c>
      <c r="C35">
        <f>'mastertable data'!W35</f>
        <v>0</v>
      </c>
    </row>
    <row r="36" spans="1:3" x14ac:dyDescent="0.15">
      <c r="A36" t="str">
        <f>'mastertable data'!U36</f>
        <v>Total</v>
      </c>
      <c r="B36">
        <f>'mastertable data'!V36</f>
        <v>88</v>
      </c>
      <c r="C36">
        <f>'mastertable data'!W36</f>
        <v>1</v>
      </c>
    </row>
    <row r="37" spans="1:3" x14ac:dyDescent="0.15">
      <c r="A37">
        <f>'mastertable data'!U37</f>
        <v>0</v>
      </c>
      <c r="B37">
        <f>'mastertable data'!V37</f>
        <v>0</v>
      </c>
      <c r="C37">
        <f>'mastertable data'!W37</f>
        <v>0</v>
      </c>
    </row>
    <row r="38" spans="1:3" x14ac:dyDescent="0.15">
      <c r="A38">
        <f>'mastertable data'!U38</f>
        <v>0</v>
      </c>
      <c r="B38">
        <f>'mastertable data'!V38</f>
        <v>0</v>
      </c>
      <c r="C38">
        <f>'mastertable data'!W38</f>
        <v>0</v>
      </c>
    </row>
    <row r="39" spans="1:3" x14ac:dyDescent="0.15">
      <c r="A39" t="str">
        <f>'mastertable data'!U39</f>
        <v>US Institutions</v>
      </c>
      <c r="B39" t="str">
        <f>'mastertable data'!V39</f>
        <v>Number</v>
      </c>
      <c r="C39">
        <f>'mastertable data'!W39</f>
        <v>0</v>
      </c>
    </row>
    <row r="40" spans="1:3" x14ac:dyDescent="0.15">
      <c r="A40" t="str">
        <f>'mastertable data'!U40</f>
        <v>R1</v>
      </c>
      <c r="B40">
        <f>'mastertable data'!V40</f>
        <v>35</v>
      </c>
      <c r="C40">
        <f>'mastertable data'!W40</f>
        <v>0</v>
      </c>
    </row>
    <row r="41" spans="1:3" x14ac:dyDescent="0.15">
      <c r="A41" t="str">
        <f>'mastertable data'!U41</f>
        <v>R2</v>
      </c>
      <c r="B41">
        <f>'mastertable data'!V41</f>
        <v>7</v>
      </c>
      <c r="C41">
        <f>'mastertable data'!W41</f>
        <v>0</v>
      </c>
    </row>
    <row r="42" spans="1:3" x14ac:dyDescent="0.15">
      <c r="A42" t="str">
        <f>'mastertable data'!U42</f>
        <v>non R1, R2</v>
      </c>
      <c r="B42">
        <f>'mastertable data'!V42</f>
        <v>0</v>
      </c>
      <c r="C42">
        <f>'mastertable data'!W42</f>
        <v>0</v>
      </c>
    </row>
    <row r="43" spans="1:3" x14ac:dyDescent="0.15">
      <c r="A43" t="str">
        <f>'mastertable data'!U43</f>
        <v>PUI</v>
      </c>
      <c r="B43">
        <f>'mastertable data'!V43</f>
        <v>1</v>
      </c>
      <c r="C43">
        <f>'mastertable data'!W43</f>
        <v>0</v>
      </c>
    </row>
    <row r="44" spans="1:3" x14ac:dyDescent="0.15">
      <c r="A44" t="str">
        <f>'mastertable data'!U44</f>
        <v>Minority Serving</v>
      </c>
      <c r="B44">
        <f>'mastertable data'!V44</f>
        <v>0</v>
      </c>
      <c r="C44">
        <f>'mastertable data'!W44</f>
        <v>0</v>
      </c>
    </row>
    <row r="45" spans="1:3" x14ac:dyDescent="0.15">
      <c r="A45" t="str">
        <f>'mastertable data'!U45</f>
        <v>NI&gt;10</v>
      </c>
      <c r="B45">
        <f>'mastertable data'!V45</f>
        <v>22</v>
      </c>
      <c r="C45">
        <f>'mastertable data'!W45</f>
        <v>0</v>
      </c>
    </row>
    <row r="46" spans="1:3" x14ac:dyDescent="0.15">
      <c r="A46">
        <f>'mastertable data'!U46</f>
        <v>0</v>
      </c>
      <c r="B46">
        <f>'mastertable data'!V46</f>
        <v>0</v>
      </c>
      <c r="C46">
        <f>'mastertable data'!W46</f>
        <v>0</v>
      </c>
    </row>
    <row r="47" spans="1:3" x14ac:dyDescent="0.15">
      <c r="A47" t="str">
        <f>'mastertable data'!U47</f>
        <v>Submissions per registrant</v>
      </c>
      <c r="B47">
        <f>'mastertable data'!V47</f>
        <v>1.1818181818181819</v>
      </c>
      <c r="C47">
        <f>'mastertable data'!W47</f>
        <v>0</v>
      </c>
    </row>
    <row r="48" spans="1:3" x14ac:dyDescent="0.15">
      <c r="A48" t="str">
        <f>'mastertable data'!U48</f>
        <v>% of registrants who submitted an abstract</v>
      </c>
      <c r="B48">
        <f>'mastertable data'!V48</f>
        <v>0</v>
      </c>
      <c r="C48">
        <f>'mastertable data'!W48</f>
        <v>0</v>
      </c>
    </row>
    <row r="49" spans="1:23" x14ac:dyDescent="0.15">
      <c r="A49">
        <f>'mastertable data'!U49</f>
        <v>0</v>
      </c>
      <c r="B49">
        <f>'mastertable data'!V49</f>
        <v>0</v>
      </c>
      <c r="C49">
        <f>'mastertable data'!W49</f>
        <v>0</v>
      </c>
    </row>
    <row r="50" spans="1:23" x14ac:dyDescent="0.15">
      <c r="A50">
        <f>'mastertable data'!U50</f>
        <v>0</v>
      </c>
      <c r="B50">
        <f>'mastertable data'!V50</f>
        <v>0</v>
      </c>
      <c r="C50">
        <f>'mastertable data'!W50</f>
        <v>0</v>
      </c>
    </row>
    <row r="51" spans="1:23" x14ac:dyDescent="0.15">
      <c r="A51">
        <f>'mastertable data'!U51</f>
        <v>0</v>
      </c>
      <c r="B51">
        <f>'mastertable data'!V51</f>
        <v>0</v>
      </c>
      <c r="C51">
        <f>'mastertable data'!W51</f>
        <v>0</v>
      </c>
    </row>
    <row r="52" spans="1:23" x14ac:dyDescent="0.15">
      <c r="A52">
        <f>'mastertable data'!U52</f>
        <v>0</v>
      </c>
      <c r="B52">
        <f>'mastertable data'!V52</f>
        <v>0</v>
      </c>
      <c r="C52">
        <f>'mastertable data'!W52</f>
        <v>0</v>
      </c>
    </row>
    <row r="53" spans="1:23" ht="95" customHeight="1" x14ac:dyDescent="0.15">
      <c r="A53">
        <f>'mastertable data'!U53</f>
        <v>0</v>
      </c>
      <c r="B53">
        <f>'mastertable data'!V53</f>
        <v>0</v>
      </c>
      <c r="C53">
        <f>'mastertable data'!W53</f>
        <v>0</v>
      </c>
      <c r="O53" s="8" t="s">
        <v>1064</v>
      </c>
      <c r="P53" s="1" t="s">
        <v>1069</v>
      </c>
      <c r="Q53" s="1" t="s">
        <v>1068</v>
      </c>
      <c r="R53" s="1" t="s">
        <v>1071</v>
      </c>
      <c r="S53" s="1" t="s">
        <v>1070</v>
      </c>
      <c r="T53" s="1" t="s">
        <v>200</v>
      </c>
      <c r="U53" s="1" t="s">
        <v>31</v>
      </c>
      <c r="V53" s="1" t="s">
        <v>1106</v>
      </c>
      <c r="W53" s="9"/>
    </row>
    <row r="54" spans="1:23" x14ac:dyDescent="0.15">
      <c r="A54" t="str">
        <f>'mastertable data'!U54</f>
        <v>Submitted abstracts to in-person conference and attended virtual conference</v>
      </c>
      <c r="B54">
        <f>'mastertable data'!V54</f>
        <v>0</v>
      </c>
      <c r="C54">
        <f>'mastertable data'!W54</f>
        <v>0</v>
      </c>
      <c r="O54" t="s">
        <v>36</v>
      </c>
      <c r="P54" s="8">
        <f>B5</f>
        <v>58</v>
      </c>
      <c r="Q54" s="8">
        <f>B56</f>
        <v>129</v>
      </c>
      <c r="R54" s="8">
        <f>B107</f>
        <v>187</v>
      </c>
      <c r="S54" s="8">
        <f>B158</f>
        <v>30</v>
      </c>
      <c r="T54" s="8">
        <f>B209</f>
        <v>264</v>
      </c>
      <c r="U54" s="8">
        <f>B260</f>
        <v>492</v>
      </c>
      <c r="V54">
        <f>B311</f>
        <v>41</v>
      </c>
      <c r="W54" s="10"/>
    </row>
    <row r="55" spans="1:23" x14ac:dyDescent="0.15">
      <c r="A55">
        <f>'mastertable data'!U55</f>
        <v>0</v>
      </c>
      <c r="B55" t="str">
        <f>'mastertable data'!V55</f>
        <v>Number</v>
      </c>
      <c r="C55" t="str">
        <f>'mastertable data'!W55</f>
        <v>Percent</v>
      </c>
      <c r="O55" t="s">
        <v>20</v>
      </c>
      <c r="P55" s="8">
        <f t="shared" ref="P55:P56" si="0">B6</f>
        <v>25</v>
      </c>
      <c r="Q55" s="8">
        <f t="shared" ref="Q55:Q56" si="1">B57</f>
        <v>43</v>
      </c>
      <c r="R55" s="8">
        <f t="shared" ref="R55:R56" si="2">B108</f>
        <v>68</v>
      </c>
      <c r="S55" s="8">
        <f t="shared" ref="S55:S56" si="3">B159</f>
        <v>22</v>
      </c>
      <c r="T55" s="8">
        <f t="shared" ref="T55:T56" si="4">B210</f>
        <v>128</v>
      </c>
      <c r="U55" s="8">
        <f t="shared" ref="U55:U56" si="5">B261</f>
        <v>221</v>
      </c>
      <c r="V55">
        <f t="shared" ref="V55:V57" si="6">B312</f>
        <v>25</v>
      </c>
      <c r="W55" s="10"/>
    </row>
    <row r="56" spans="1:23" x14ac:dyDescent="0.15">
      <c r="A56" t="str">
        <f>'mastertable data'!U56</f>
        <v>Male</v>
      </c>
      <c r="B56">
        <f>'mastertable data'!V56</f>
        <v>129</v>
      </c>
      <c r="C56">
        <f>'mastertable data'!W56</f>
        <v>0.7371428571428571</v>
      </c>
      <c r="O56" t="s">
        <v>50</v>
      </c>
      <c r="P56" s="8">
        <f t="shared" si="0"/>
        <v>5</v>
      </c>
      <c r="Q56" s="8">
        <f t="shared" si="1"/>
        <v>3</v>
      </c>
      <c r="R56" s="8">
        <f t="shared" si="2"/>
        <v>8</v>
      </c>
      <c r="S56" s="8">
        <f t="shared" si="3"/>
        <v>1</v>
      </c>
      <c r="T56" s="8">
        <f t="shared" si="4"/>
        <v>15</v>
      </c>
      <c r="U56" s="8">
        <f t="shared" si="5"/>
        <v>25</v>
      </c>
      <c r="V56">
        <f t="shared" si="6"/>
        <v>2</v>
      </c>
      <c r="W56" s="10"/>
    </row>
    <row r="57" spans="1:23" x14ac:dyDescent="0.15">
      <c r="A57" t="str">
        <f>'mastertable data'!U57</f>
        <v>Female</v>
      </c>
      <c r="B57">
        <f>'mastertable data'!V57</f>
        <v>43</v>
      </c>
      <c r="C57">
        <f>'mastertable data'!W57</f>
        <v>0.24571428571428572</v>
      </c>
      <c r="O57" t="s">
        <v>55</v>
      </c>
      <c r="P57" s="8">
        <f>SUM(P54:P56)</f>
        <v>88</v>
      </c>
      <c r="Q57" s="8">
        <f t="shared" ref="Q57:U57" si="7">SUM(Q54:Q56)</f>
        <v>175</v>
      </c>
      <c r="R57" s="8">
        <f t="shared" si="7"/>
        <v>263</v>
      </c>
      <c r="S57" s="8">
        <f t="shared" si="7"/>
        <v>53</v>
      </c>
      <c r="T57" s="8">
        <f t="shared" si="7"/>
        <v>407</v>
      </c>
      <c r="U57" s="8">
        <f t="shared" si="7"/>
        <v>738</v>
      </c>
      <c r="V57">
        <f t="shared" si="6"/>
        <v>68</v>
      </c>
      <c r="W57" s="10"/>
    </row>
    <row r="58" spans="1:23" x14ac:dyDescent="0.15">
      <c r="A58" t="str">
        <f>'mastertable data'!U58</f>
        <v>Unknown</v>
      </c>
      <c r="B58">
        <f>'mastertable data'!V58</f>
        <v>3</v>
      </c>
      <c r="C58">
        <f>'mastertable data'!W58</f>
        <v>1.7142857142857144E-2</v>
      </c>
      <c r="O58" s="8"/>
      <c r="P58" s="8"/>
      <c r="Q58" s="8"/>
      <c r="R58" s="8"/>
      <c r="S58" s="8"/>
      <c r="T58" s="8"/>
      <c r="U58" s="8"/>
      <c r="W58" s="10"/>
    </row>
    <row r="59" spans="1:23" x14ac:dyDescent="0.15">
      <c r="A59" t="str">
        <f>'mastertable data'!U59</f>
        <v>Total</v>
      </c>
      <c r="B59">
        <f>'mastertable data'!V59</f>
        <v>175</v>
      </c>
      <c r="C59">
        <f>'mastertable data'!W59</f>
        <v>1</v>
      </c>
      <c r="O59" s="8"/>
      <c r="P59" s="8"/>
      <c r="Q59" s="8"/>
      <c r="R59" s="8"/>
      <c r="S59" s="8"/>
      <c r="T59" s="8"/>
      <c r="U59" s="8"/>
      <c r="V59" s="8"/>
      <c r="W59" s="10"/>
    </row>
    <row r="60" spans="1:23" x14ac:dyDescent="0.15">
      <c r="A60">
        <f>'mastertable data'!U60</f>
        <v>0</v>
      </c>
      <c r="B60">
        <f>'mastertable data'!V60</f>
        <v>0</v>
      </c>
      <c r="C60">
        <f>'mastertable data'!W60</f>
        <v>0</v>
      </c>
      <c r="O60" s="8"/>
      <c r="P60" s="8"/>
      <c r="Q60" s="8"/>
      <c r="R60" s="8"/>
      <c r="S60" s="8"/>
      <c r="T60" s="8"/>
      <c r="U60" s="8"/>
      <c r="V60" s="8"/>
      <c r="W60" s="10"/>
    </row>
    <row r="61" spans="1:23" x14ac:dyDescent="0.15">
      <c r="A61">
        <f>'mastertable data'!U61</f>
        <v>0</v>
      </c>
      <c r="B61" t="str">
        <f>'mastertable data'!V61</f>
        <v>Number</v>
      </c>
      <c r="C61" t="str">
        <f>'mastertable data'!W61</f>
        <v>Percent</v>
      </c>
      <c r="O61" s="8"/>
      <c r="P61" s="8"/>
      <c r="Q61" s="8"/>
      <c r="R61" s="8"/>
      <c r="S61" s="8"/>
      <c r="T61" s="8"/>
      <c r="U61" s="8"/>
      <c r="V61" s="8"/>
      <c r="W61" s="10"/>
    </row>
    <row r="62" spans="1:23" x14ac:dyDescent="0.15">
      <c r="A62" t="str">
        <f>'mastertable data'!U62</f>
        <v>Undergraduate Student</v>
      </c>
      <c r="B62">
        <f>'mastertable data'!V62</f>
        <v>2</v>
      </c>
      <c r="C62">
        <f>'mastertable data'!W62</f>
        <v>1.1428571428571429E-2</v>
      </c>
      <c r="O62" s="8"/>
      <c r="P62" s="8"/>
      <c r="Q62" s="8"/>
      <c r="R62" s="8"/>
      <c r="S62" s="8"/>
      <c r="T62" s="8"/>
      <c r="U62" s="8"/>
      <c r="V62" s="8"/>
      <c r="W62" s="10"/>
    </row>
    <row r="63" spans="1:23" x14ac:dyDescent="0.15">
      <c r="A63" t="str">
        <f>'mastertable data'!U63</f>
        <v>Graduate Student</v>
      </c>
      <c r="B63">
        <f>'mastertable data'!V63</f>
        <v>85</v>
      </c>
      <c r="C63">
        <f>'mastertable data'!W63</f>
        <v>0.48571428571428571</v>
      </c>
    </row>
    <row r="64" spans="1:23" x14ac:dyDescent="0.15">
      <c r="A64" t="str">
        <f>'mastertable data'!U64</f>
        <v>Professor</v>
      </c>
      <c r="B64">
        <f>'mastertable data'!V64</f>
        <v>49</v>
      </c>
      <c r="C64">
        <f>'mastertable data'!W64</f>
        <v>0.28000000000000003</v>
      </c>
    </row>
    <row r="65" spans="1:23" x14ac:dyDescent="0.15">
      <c r="A65" t="str">
        <f>'mastertable data'!U65</f>
        <v>Postdoctoral Researcher</v>
      </c>
      <c r="B65">
        <f>'mastertable data'!V65</f>
        <v>14</v>
      </c>
      <c r="C65">
        <f>'mastertable data'!W65</f>
        <v>0.08</v>
      </c>
      <c r="R65">
        <f>COUNTIFS('mastertable data'!$L$2:$L$2538,"pre",'mastertable data'!$N$2:$N$2538,'Gender 2020'!$O54)-R54</f>
        <v>0</v>
      </c>
      <c r="V65">
        <f>COUNTIFS('mastertable data'!$L$2:$L$2538,"post",'mastertable data'!$N$2:$N$2538,'Gender 2020'!$O54)-V54</f>
        <v>0</v>
      </c>
    </row>
    <row r="66" spans="1:23" x14ac:dyDescent="0.15">
      <c r="A66" t="str">
        <f>'mastertable data'!U66</f>
        <v>Academia Scientist</v>
      </c>
      <c r="B66">
        <f>'mastertable data'!V66</f>
        <v>6</v>
      </c>
      <c r="C66">
        <f>'mastertable data'!W66</f>
        <v>3.4285714285714287E-2</v>
      </c>
      <c r="R66">
        <f>COUNTIFS('mastertable data'!$L$2:$L$2538,"pre",'mastertable data'!$N$2:$N$2538,'Gender 2020'!$O55)-R55</f>
        <v>0</v>
      </c>
      <c r="V66">
        <f>COUNTIFS('mastertable data'!$L$2:$L$2538,"post",'mastertable data'!$N$2:$N$2538,'Gender 2020'!$O55)-V55</f>
        <v>0</v>
      </c>
    </row>
    <row r="67" spans="1:23" x14ac:dyDescent="0.15">
      <c r="A67" t="str">
        <f>'mastertable data'!U67</f>
        <v>Industry</v>
      </c>
      <c r="B67">
        <f>'mastertable data'!V67</f>
        <v>9</v>
      </c>
      <c r="C67">
        <f>'mastertable data'!W67</f>
        <v>5.1428571428571428E-2</v>
      </c>
      <c r="R67">
        <f>COUNTIFS('mastertable data'!$L$2:$L$2538,"pre",'mastertable data'!$N$2:$N$2538,'Gender 2020'!$O56)-R56</f>
        <v>0</v>
      </c>
      <c r="V67">
        <f>COUNTIFS('mastertable data'!$L$2:$L$2538,"post",'mastertable data'!$N$2:$N$2538,'Gender 2020'!$O56)-V56</f>
        <v>0</v>
      </c>
    </row>
    <row r="68" spans="1:23" x14ac:dyDescent="0.15">
      <c r="A68" t="str">
        <f>'mastertable data'!U68</f>
        <v>Government Scientist</v>
      </c>
      <c r="B68">
        <f>'mastertable data'!V68</f>
        <v>8</v>
      </c>
      <c r="C68">
        <f>'mastertable data'!W68</f>
        <v>4.5714285714285714E-2</v>
      </c>
    </row>
    <row r="69" spans="1:23" x14ac:dyDescent="0.15">
      <c r="A69" t="str">
        <f>'mastertable data'!U69</f>
        <v>Unknown/Other</v>
      </c>
      <c r="B69">
        <f>'mastertable data'!V69</f>
        <v>2</v>
      </c>
      <c r="C69">
        <f>'mastertable data'!W69</f>
        <v>1.1428571428571429E-2</v>
      </c>
    </row>
    <row r="70" spans="1:23" x14ac:dyDescent="0.15">
      <c r="A70" t="str">
        <f>'mastertable data'!U70</f>
        <v>Total</v>
      </c>
      <c r="B70">
        <f>'mastertable data'!V70</f>
        <v>175</v>
      </c>
      <c r="C70">
        <f>'mastertable data'!W70</f>
        <v>0.99999999999999989</v>
      </c>
    </row>
    <row r="71" spans="1:23" x14ac:dyDescent="0.15">
      <c r="A71">
        <f>'mastertable data'!U71</f>
        <v>0</v>
      </c>
      <c r="B71">
        <f>'mastertable data'!V71</f>
        <v>0</v>
      </c>
      <c r="C71">
        <f>'mastertable data'!W71</f>
        <v>0</v>
      </c>
    </row>
    <row r="72" spans="1:23" x14ac:dyDescent="0.15">
      <c r="A72" t="str">
        <f>'mastertable data'!U72</f>
        <v># of registrants per institution</v>
      </c>
      <c r="B72">
        <f>'mastertable data'!V72</f>
        <v>1.5373134328358202</v>
      </c>
      <c r="C72">
        <f>'mastertable data'!W72</f>
        <v>0</v>
      </c>
    </row>
    <row r="73" spans="1:23" x14ac:dyDescent="0.15">
      <c r="A73">
        <f>'mastertable data'!U73</f>
        <v>0</v>
      </c>
      <c r="B73">
        <f>'mastertable data'!V73</f>
        <v>0</v>
      </c>
      <c r="C73">
        <f>'mastertable data'!W73</f>
        <v>0</v>
      </c>
    </row>
    <row r="74" spans="1:23" x14ac:dyDescent="0.15">
      <c r="A74">
        <f>'mastertable data'!U74</f>
        <v>0</v>
      </c>
      <c r="B74">
        <f>'mastertable data'!V74</f>
        <v>0</v>
      </c>
      <c r="C74">
        <f>'mastertable data'!W74</f>
        <v>0</v>
      </c>
    </row>
    <row r="75" spans="1:23" x14ac:dyDescent="0.15">
      <c r="A75">
        <f>'mastertable data'!U75</f>
        <v>0</v>
      </c>
      <c r="B75">
        <f>'mastertable data'!V75</f>
        <v>0</v>
      </c>
      <c r="C75">
        <f>'mastertable data'!W75</f>
        <v>0</v>
      </c>
    </row>
    <row r="76" spans="1:23" x14ac:dyDescent="0.15">
      <c r="A76">
        <f>'mastertable data'!U76</f>
        <v>0</v>
      </c>
      <c r="B76" t="str">
        <f>'mastertable data'!V76</f>
        <v>Number</v>
      </c>
      <c r="C76" t="str">
        <f>'mastertable data'!W76</f>
        <v>Percent</v>
      </c>
    </row>
    <row r="77" spans="1:23" x14ac:dyDescent="0.15">
      <c r="A77" t="str">
        <f>'mastertable data'!U77</f>
        <v>USA</v>
      </c>
      <c r="B77">
        <f>'mastertable data'!V77</f>
        <v>141</v>
      </c>
      <c r="C77">
        <f>'mastertable data'!W77</f>
        <v>0.80571428571428572</v>
      </c>
    </row>
    <row r="78" spans="1:23" ht="98" customHeight="1" x14ac:dyDescent="0.15">
      <c r="A78" t="str">
        <f>'mastertable data'!U78</f>
        <v>International</v>
      </c>
      <c r="B78">
        <f>'mastertable data'!V78</f>
        <v>34</v>
      </c>
      <c r="C78">
        <f>'mastertable data'!W78</f>
        <v>0.19428571428571428</v>
      </c>
      <c r="O78" s="8"/>
      <c r="P78" s="1" t="s">
        <v>1069</v>
      </c>
      <c r="Q78" s="1" t="s">
        <v>1068</v>
      </c>
      <c r="R78" s="1" t="s">
        <v>1071</v>
      </c>
      <c r="S78" s="1" t="s">
        <v>1070</v>
      </c>
      <c r="T78" s="1" t="s">
        <v>200</v>
      </c>
      <c r="U78" s="1" t="s">
        <v>31</v>
      </c>
      <c r="V78" s="1" t="s">
        <v>1106</v>
      </c>
    </row>
    <row r="79" spans="1:23" x14ac:dyDescent="0.15">
      <c r="A79" t="str">
        <f>'mastertable data'!U79</f>
        <v>Unknown</v>
      </c>
      <c r="B79">
        <f>'mastertable data'!V79</f>
        <v>0</v>
      </c>
      <c r="C79">
        <f>'mastertable data'!W79</f>
        <v>0</v>
      </c>
      <c r="O79" s="8" t="s">
        <v>36</v>
      </c>
      <c r="P79" s="17">
        <f t="shared" ref="P79:V81" si="8">P54/P$57</f>
        <v>0.65909090909090906</v>
      </c>
      <c r="Q79" s="17">
        <f>Q54/Q$57</f>
        <v>0.7371428571428571</v>
      </c>
      <c r="R79" s="17">
        <f>R54/R$57</f>
        <v>0.71102661596958172</v>
      </c>
      <c r="S79" s="17">
        <f t="shared" ref="S79:V79" si="9">S54/S$57</f>
        <v>0.56603773584905659</v>
      </c>
      <c r="T79" s="17">
        <f t="shared" si="9"/>
        <v>0.64864864864864868</v>
      </c>
      <c r="U79" s="17">
        <f t="shared" si="9"/>
        <v>0.66666666666666663</v>
      </c>
      <c r="V79" s="17">
        <f t="shared" si="9"/>
        <v>0.6029411764705882</v>
      </c>
      <c r="W79" s="4"/>
    </row>
    <row r="80" spans="1:23" x14ac:dyDescent="0.15">
      <c r="A80">
        <f>'mastertable data'!U80</f>
        <v>0</v>
      </c>
      <c r="B80">
        <f>'mastertable data'!V80</f>
        <v>0</v>
      </c>
      <c r="C80">
        <f>'mastertable data'!W80</f>
        <v>1</v>
      </c>
      <c r="O80" s="8" t="s">
        <v>20</v>
      </c>
      <c r="P80" s="17">
        <f t="shared" si="8"/>
        <v>0.28409090909090912</v>
      </c>
      <c r="Q80" s="17">
        <f t="shared" si="8"/>
        <v>0.24571428571428572</v>
      </c>
      <c r="R80" s="17">
        <f t="shared" si="8"/>
        <v>0.2585551330798479</v>
      </c>
      <c r="S80" s="17">
        <f t="shared" si="8"/>
        <v>0.41509433962264153</v>
      </c>
      <c r="T80" s="17">
        <f t="shared" si="8"/>
        <v>0.31449631449631449</v>
      </c>
      <c r="U80" s="17">
        <f t="shared" si="8"/>
        <v>0.29945799457994582</v>
      </c>
      <c r="V80" s="17">
        <f t="shared" si="8"/>
        <v>0.36764705882352944</v>
      </c>
      <c r="W80" s="4"/>
    </row>
    <row r="81" spans="1:23" x14ac:dyDescent="0.15">
      <c r="A81" t="str">
        <f>'mastertable data'!U81</f>
        <v>Other Americas</v>
      </c>
      <c r="B81">
        <f>'mastertable data'!V81</f>
        <v>9</v>
      </c>
      <c r="C81">
        <f>'mastertable data'!W81</f>
        <v>5.1428571428571428E-2</v>
      </c>
      <c r="O81" s="8" t="s">
        <v>50</v>
      </c>
      <c r="P81" s="17">
        <f t="shared" si="8"/>
        <v>5.6818181818181816E-2</v>
      </c>
      <c r="Q81" s="17">
        <f t="shared" si="8"/>
        <v>1.7142857142857144E-2</v>
      </c>
      <c r="R81" s="17">
        <f t="shared" si="8"/>
        <v>3.0418250950570342E-2</v>
      </c>
      <c r="S81" s="17">
        <f t="shared" si="8"/>
        <v>1.8867924528301886E-2</v>
      </c>
      <c r="T81" s="17">
        <f t="shared" si="8"/>
        <v>3.6855036855036855E-2</v>
      </c>
      <c r="U81" s="17">
        <f t="shared" si="8"/>
        <v>3.3875338753387531E-2</v>
      </c>
      <c r="V81" s="17">
        <f t="shared" si="8"/>
        <v>2.9411764705882353E-2</v>
      </c>
      <c r="W81" s="4"/>
    </row>
    <row r="82" spans="1:23" x14ac:dyDescent="0.15">
      <c r="A82" t="str">
        <f>'mastertable data'!U82</f>
        <v>Asia</v>
      </c>
      <c r="B82">
        <f>'mastertable data'!V82</f>
        <v>5</v>
      </c>
      <c r="C82">
        <f>'mastertable data'!W82</f>
        <v>2.8571428571428571E-2</v>
      </c>
      <c r="O82" s="8" t="s">
        <v>55</v>
      </c>
      <c r="P82" s="17">
        <f>SUM(P79:P81)</f>
        <v>0.99999999999999989</v>
      </c>
      <c r="Q82" s="17">
        <f t="shared" ref="Q82:V82" si="10">SUM(Q79:Q81)</f>
        <v>1</v>
      </c>
      <c r="R82" s="17">
        <f t="shared" si="10"/>
        <v>1</v>
      </c>
      <c r="S82" s="17">
        <f t="shared" si="10"/>
        <v>1</v>
      </c>
      <c r="T82" s="17">
        <f t="shared" si="10"/>
        <v>1</v>
      </c>
      <c r="U82" s="17">
        <f t="shared" si="10"/>
        <v>1</v>
      </c>
      <c r="V82" s="17">
        <f t="shared" si="10"/>
        <v>1</v>
      </c>
      <c r="W82" s="4"/>
    </row>
    <row r="83" spans="1:23" x14ac:dyDescent="0.15">
      <c r="A83" t="str">
        <f>'mastertable data'!U83</f>
        <v>Europe</v>
      </c>
      <c r="B83">
        <f>'mastertable data'!V83</f>
        <v>9</v>
      </c>
      <c r="C83">
        <f>'mastertable data'!W83</f>
        <v>5.1428571428571428E-2</v>
      </c>
      <c r="P83" s="4"/>
      <c r="Q83" s="4"/>
      <c r="R83" s="4"/>
      <c r="S83" s="4"/>
      <c r="T83" s="4"/>
      <c r="U83" s="4"/>
      <c r="V83" s="4"/>
      <c r="W83" s="4"/>
    </row>
    <row r="84" spans="1:23" x14ac:dyDescent="0.15">
      <c r="A84" t="str">
        <f>'mastertable data'!U84</f>
        <v>Africa</v>
      </c>
      <c r="B84">
        <f>'mastertable data'!V84</f>
        <v>0</v>
      </c>
      <c r="C84">
        <f>'mastertable data'!W84</f>
        <v>0</v>
      </c>
      <c r="P84" s="4"/>
      <c r="Q84" s="4"/>
      <c r="R84" s="4"/>
      <c r="S84" s="4"/>
      <c r="T84" s="4"/>
      <c r="U84" s="4"/>
      <c r="V84" s="4"/>
      <c r="W84" s="4"/>
    </row>
    <row r="85" spans="1:23" x14ac:dyDescent="0.15">
      <c r="A85" t="str">
        <f>'mastertable data'!U85</f>
        <v>Middle East</v>
      </c>
      <c r="B85">
        <f>'mastertable data'!V85</f>
        <v>11</v>
      </c>
      <c r="C85">
        <f>'mastertable data'!W85</f>
        <v>6.2857142857142861E-2</v>
      </c>
      <c r="P85" s="4"/>
      <c r="Q85" s="4"/>
      <c r="R85" s="4"/>
      <c r="S85" s="4"/>
      <c r="T85" s="4"/>
      <c r="U85" s="4"/>
      <c r="V85" s="4"/>
    </row>
    <row r="86" spans="1:23" x14ac:dyDescent="0.15">
      <c r="A86" t="str">
        <f>'mastertable data'!U86</f>
        <v>Oceania</v>
      </c>
      <c r="B86">
        <f>'mastertable data'!V86</f>
        <v>0</v>
      </c>
      <c r="C86">
        <f>'mastertable data'!W86</f>
        <v>0</v>
      </c>
      <c r="P86" s="4"/>
      <c r="Q86" s="4"/>
      <c r="R86" s="4"/>
      <c r="S86" s="4"/>
      <c r="T86" s="4"/>
      <c r="U86" s="4"/>
      <c r="V86" s="4"/>
    </row>
    <row r="87" spans="1:23" x14ac:dyDescent="0.15">
      <c r="A87" t="str">
        <f>'mastertable data'!U87</f>
        <v>Total</v>
      </c>
      <c r="B87">
        <f>'mastertable data'!V87</f>
        <v>175</v>
      </c>
      <c r="C87">
        <f>'mastertable data'!W87</f>
        <v>0.99999999999999989</v>
      </c>
      <c r="P87" s="4"/>
      <c r="Q87" s="4"/>
      <c r="R87" s="4"/>
      <c r="S87" s="4"/>
      <c r="T87" s="4"/>
      <c r="U87" s="4"/>
      <c r="V87" s="4"/>
    </row>
    <row r="88" spans="1:23" x14ac:dyDescent="0.15">
      <c r="A88">
        <f>'mastertable data'!U88</f>
        <v>0</v>
      </c>
      <c r="B88">
        <f>'mastertable data'!V88</f>
        <v>0</v>
      </c>
      <c r="C88">
        <f>'mastertable data'!W88</f>
        <v>0</v>
      </c>
    </row>
    <row r="89" spans="1:23" x14ac:dyDescent="0.15">
      <c r="A89">
        <f>'mastertable data'!U89</f>
        <v>0</v>
      </c>
      <c r="B89">
        <f>'mastertable data'!V89</f>
        <v>0</v>
      </c>
      <c r="C89">
        <f>'mastertable data'!W89</f>
        <v>0</v>
      </c>
    </row>
    <row r="90" spans="1:23" x14ac:dyDescent="0.15">
      <c r="A90" t="str">
        <f>'mastertable data'!U90</f>
        <v>US Institutions</v>
      </c>
      <c r="B90" t="str">
        <f>'mastertable data'!V90</f>
        <v>Number</v>
      </c>
      <c r="C90">
        <f>'mastertable data'!W90</f>
        <v>0</v>
      </c>
    </row>
    <row r="91" spans="1:23" x14ac:dyDescent="0.15">
      <c r="A91" t="str">
        <f>'mastertable data'!U91</f>
        <v>R1</v>
      </c>
      <c r="B91">
        <f>'mastertable data'!V91</f>
        <v>116</v>
      </c>
      <c r="C91">
        <f>'mastertable data'!W91</f>
        <v>0</v>
      </c>
    </row>
    <row r="92" spans="1:23" x14ac:dyDescent="0.15">
      <c r="A92" t="str">
        <f>'mastertable data'!U92</f>
        <v>R2</v>
      </c>
      <c r="B92">
        <f>'mastertable data'!V92</f>
        <v>8</v>
      </c>
      <c r="C92">
        <f>'mastertable data'!W92</f>
        <v>0</v>
      </c>
      <c r="R92" s="4"/>
    </row>
    <row r="93" spans="1:23" x14ac:dyDescent="0.15">
      <c r="A93" t="str">
        <f>'mastertable data'!U93</f>
        <v>non R1, R2</v>
      </c>
      <c r="B93">
        <f>'mastertable data'!V93</f>
        <v>1</v>
      </c>
      <c r="C93">
        <f>'mastertable data'!W93</f>
        <v>0</v>
      </c>
    </row>
    <row r="94" spans="1:23" x14ac:dyDescent="0.15">
      <c r="A94" t="str">
        <f>'mastertable data'!U94</f>
        <v>PUI</v>
      </c>
      <c r="B94">
        <f>'mastertable data'!V94</f>
        <v>2</v>
      </c>
      <c r="C94">
        <f>'mastertable data'!W94</f>
        <v>0</v>
      </c>
    </row>
    <row r="95" spans="1:23" x14ac:dyDescent="0.15">
      <c r="A95" t="str">
        <f>'mastertable data'!U95</f>
        <v>Minority Serving</v>
      </c>
      <c r="B95">
        <f>'mastertable data'!V95</f>
        <v>1</v>
      </c>
      <c r="C95">
        <f>'mastertable data'!W95</f>
        <v>0</v>
      </c>
    </row>
    <row r="96" spans="1:23" x14ac:dyDescent="0.15">
      <c r="A96" t="str">
        <f>'mastertable data'!U96</f>
        <v>NI&gt;10</v>
      </c>
      <c r="B96">
        <f>'mastertable data'!V96</f>
        <v>16</v>
      </c>
      <c r="C96">
        <f>'mastertable data'!W96</f>
        <v>0</v>
      </c>
    </row>
    <row r="97" spans="1:3" x14ac:dyDescent="0.15">
      <c r="A97">
        <f>'mastertable data'!U97</f>
        <v>0</v>
      </c>
      <c r="B97">
        <f>'mastertable data'!V97</f>
        <v>0</v>
      </c>
      <c r="C97">
        <f>'mastertable data'!W97</f>
        <v>0</v>
      </c>
    </row>
    <row r="98" spans="1:3" x14ac:dyDescent="0.15">
      <c r="A98" t="str">
        <f>'mastertable data'!U98</f>
        <v>Submissions per registrant</v>
      </c>
      <c r="B98">
        <f>'mastertable data'!V98</f>
        <v>0.97714285714285709</v>
      </c>
      <c r="C98">
        <f>'mastertable data'!W98</f>
        <v>0</v>
      </c>
    </row>
    <row r="99" spans="1:3" x14ac:dyDescent="0.15">
      <c r="A99" t="str">
        <f>'mastertable data'!U99</f>
        <v>% of registrants who submitted an abstract</v>
      </c>
      <c r="B99">
        <f>'mastertable data'!V99</f>
        <v>0</v>
      </c>
      <c r="C99">
        <f>'mastertable data'!W99</f>
        <v>0</v>
      </c>
    </row>
    <row r="100" spans="1:3" x14ac:dyDescent="0.15">
      <c r="A100">
        <f>'mastertable data'!U100</f>
        <v>0</v>
      </c>
      <c r="B100">
        <f>'mastertable data'!V100</f>
        <v>0</v>
      </c>
      <c r="C100">
        <f>'mastertable data'!W100</f>
        <v>0</v>
      </c>
    </row>
    <row r="101" spans="1:3" x14ac:dyDescent="0.15">
      <c r="A101">
        <f>'mastertable data'!U101</f>
        <v>0</v>
      </c>
      <c r="B101">
        <f>'mastertable data'!V101</f>
        <v>0</v>
      </c>
      <c r="C101">
        <f>'mastertable data'!W101</f>
        <v>0</v>
      </c>
    </row>
    <row r="102" spans="1:3" x14ac:dyDescent="0.15">
      <c r="A102">
        <f>'mastertable data'!U102</f>
        <v>0</v>
      </c>
      <c r="B102">
        <f>'mastertable data'!V102</f>
        <v>0</v>
      </c>
      <c r="C102">
        <f>'mastertable data'!W102</f>
        <v>0</v>
      </c>
    </row>
    <row r="103" spans="1:3" x14ac:dyDescent="0.15">
      <c r="A103">
        <f>'mastertable data'!U103</f>
        <v>0</v>
      </c>
      <c r="B103">
        <f>'mastertable data'!V103</f>
        <v>0</v>
      </c>
      <c r="C103">
        <f>'mastertable data'!W103</f>
        <v>0</v>
      </c>
    </row>
    <row r="104" spans="1:3" x14ac:dyDescent="0.15">
      <c r="A104">
        <f>'mastertable data'!U104</f>
        <v>0</v>
      </c>
      <c r="B104">
        <f>'mastertable data'!V104</f>
        <v>0</v>
      </c>
      <c r="C104">
        <f>'mastertable data'!W104</f>
        <v>0</v>
      </c>
    </row>
    <row r="105" spans="1:3" x14ac:dyDescent="0.15">
      <c r="A105" t="str">
        <f>'mastertable data'!U105</f>
        <v>Submitted abstracts to in-person conference (Total)</v>
      </c>
      <c r="B105">
        <f>'mastertable data'!V105</f>
        <v>0</v>
      </c>
      <c r="C105">
        <f>'mastertable data'!W105</f>
        <v>0</v>
      </c>
    </row>
    <row r="106" spans="1:3" x14ac:dyDescent="0.15">
      <c r="A106">
        <f>'mastertable data'!U106</f>
        <v>0</v>
      </c>
      <c r="B106" t="str">
        <f>'mastertable data'!V106</f>
        <v>Number</v>
      </c>
      <c r="C106" t="str">
        <f>'mastertable data'!W106</f>
        <v>Percent</v>
      </c>
    </row>
    <row r="107" spans="1:3" x14ac:dyDescent="0.15">
      <c r="A107" t="str">
        <f>'mastertable data'!U107</f>
        <v>Male</v>
      </c>
      <c r="B107">
        <f>'mastertable data'!V107</f>
        <v>187</v>
      </c>
      <c r="C107">
        <f>'mastertable data'!W107</f>
        <v>0.71102661596958172</v>
      </c>
    </row>
    <row r="108" spans="1:3" x14ac:dyDescent="0.15">
      <c r="A108" t="str">
        <f>'mastertable data'!U108</f>
        <v>Female</v>
      </c>
      <c r="B108">
        <f>'mastertable data'!V108</f>
        <v>68</v>
      </c>
      <c r="C108">
        <f>'mastertable data'!W108</f>
        <v>0.2585551330798479</v>
      </c>
    </row>
    <row r="109" spans="1:3" x14ac:dyDescent="0.15">
      <c r="A109" t="str">
        <f>'mastertable data'!U109</f>
        <v>Unknown</v>
      </c>
      <c r="B109">
        <f>'mastertable data'!V109</f>
        <v>8</v>
      </c>
      <c r="C109">
        <f>'mastertable data'!W109</f>
        <v>3.0418250950570342E-2</v>
      </c>
    </row>
    <row r="110" spans="1:3" x14ac:dyDescent="0.15">
      <c r="A110" t="str">
        <f>'mastertable data'!U110</f>
        <v>Total</v>
      </c>
      <c r="B110">
        <f>'mastertable data'!V110</f>
        <v>263</v>
      </c>
      <c r="C110">
        <f>'mastertable data'!W110</f>
        <v>1</v>
      </c>
    </row>
    <row r="111" spans="1:3" x14ac:dyDescent="0.15">
      <c r="A111">
        <f>'mastertable data'!U111</f>
        <v>0</v>
      </c>
      <c r="B111">
        <f>'mastertable data'!V111</f>
        <v>0</v>
      </c>
      <c r="C111">
        <f>'mastertable data'!W111</f>
        <v>0</v>
      </c>
    </row>
    <row r="112" spans="1:3" x14ac:dyDescent="0.15">
      <c r="A112">
        <f>'mastertable data'!U112</f>
        <v>0</v>
      </c>
      <c r="B112" t="str">
        <f>'mastertable data'!V112</f>
        <v>Number</v>
      </c>
      <c r="C112" t="str">
        <f>'mastertable data'!W112</f>
        <v>Percent</v>
      </c>
    </row>
    <row r="113" spans="1:3" x14ac:dyDescent="0.15">
      <c r="A113" t="str">
        <f>'mastertable data'!U113</f>
        <v>Undergraduate Student</v>
      </c>
      <c r="B113">
        <f>'mastertable data'!V113</f>
        <v>2</v>
      </c>
      <c r="C113">
        <f>'mastertable data'!W113</f>
        <v>7.6045627376425855E-3</v>
      </c>
    </row>
    <row r="114" spans="1:3" x14ac:dyDescent="0.15">
      <c r="A114" t="str">
        <f>'mastertable data'!U114</f>
        <v>Graduate Student</v>
      </c>
      <c r="B114">
        <f>'mastertable data'!V114</f>
        <v>113</v>
      </c>
      <c r="C114">
        <f>'mastertable data'!W114</f>
        <v>0.42965779467680609</v>
      </c>
    </row>
    <row r="115" spans="1:3" x14ac:dyDescent="0.15">
      <c r="A115" t="str">
        <f>'mastertable data'!U115</f>
        <v>Professor</v>
      </c>
      <c r="B115">
        <f>'mastertable data'!V115</f>
        <v>68</v>
      </c>
      <c r="C115">
        <f>'mastertable data'!W115</f>
        <v>0.2585551330798479</v>
      </c>
    </row>
    <row r="116" spans="1:3" x14ac:dyDescent="0.15">
      <c r="A116" t="str">
        <f>'mastertable data'!U116</f>
        <v>Postdoctoral Researcher</v>
      </c>
      <c r="B116">
        <f>'mastertable data'!V116</f>
        <v>23</v>
      </c>
      <c r="C116">
        <f>'mastertable data'!W116</f>
        <v>8.7452471482889732E-2</v>
      </c>
    </row>
    <row r="117" spans="1:3" x14ac:dyDescent="0.15">
      <c r="A117" t="str">
        <f>'mastertable data'!U117</f>
        <v>Academia Scientist</v>
      </c>
      <c r="B117">
        <f>'mastertable data'!V117</f>
        <v>10</v>
      </c>
      <c r="C117">
        <f>'mastertable data'!W117</f>
        <v>3.8022813688212927E-2</v>
      </c>
    </row>
    <row r="118" spans="1:3" x14ac:dyDescent="0.15">
      <c r="A118" t="str">
        <f>'mastertable data'!U118</f>
        <v>Industry</v>
      </c>
      <c r="B118">
        <f>'mastertable data'!V118</f>
        <v>17</v>
      </c>
      <c r="C118">
        <f>'mastertable data'!W118</f>
        <v>6.4638783269961975E-2</v>
      </c>
    </row>
    <row r="119" spans="1:3" x14ac:dyDescent="0.15">
      <c r="A119" t="str">
        <f>'mastertable data'!U119</f>
        <v>Government Scientist</v>
      </c>
      <c r="B119">
        <f>'mastertable data'!V119</f>
        <v>10</v>
      </c>
      <c r="C119">
        <f>'mastertable data'!W119</f>
        <v>3.8022813688212927E-2</v>
      </c>
    </row>
    <row r="120" spans="1:3" x14ac:dyDescent="0.15">
      <c r="A120" t="str">
        <f>'mastertable data'!U120</f>
        <v>Unknown/Other</v>
      </c>
      <c r="B120">
        <f>'mastertable data'!V120</f>
        <v>20</v>
      </c>
      <c r="C120">
        <f>'mastertable data'!W120</f>
        <v>7.6045627376425853E-2</v>
      </c>
    </row>
    <row r="121" spans="1:3" x14ac:dyDescent="0.15">
      <c r="A121" t="str">
        <f>'mastertable data'!U121</f>
        <v>Total</v>
      </c>
      <c r="B121">
        <f>'mastertable data'!V121</f>
        <v>263</v>
      </c>
      <c r="C121">
        <f>'mastertable data'!W121</f>
        <v>1</v>
      </c>
    </row>
    <row r="122" spans="1:3" x14ac:dyDescent="0.15">
      <c r="A122">
        <f>'mastertable data'!U122</f>
        <v>0</v>
      </c>
      <c r="B122">
        <f>'mastertable data'!V122</f>
        <v>0</v>
      </c>
      <c r="C122">
        <f>'mastertable data'!W122</f>
        <v>0</v>
      </c>
    </row>
    <row r="123" spans="1:3" x14ac:dyDescent="0.15">
      <c r="A123" t="str">
        <f>'mastertable data'!U123</f>
        <v># of registrants per institution</v>
      </c>
      <c r="B123">
        <f>'mastertable data'!V123</f>
        <v>1.6612903225806441</v>
      </c>
      <c r="C123">
        <f>'mastertable data'!W123</f>
        <v>0</v>
      </c>
    </row>
    <row r="124" spans="1:3" x14ac:dyDescent="0.15">
      <c r="A124">
        <f>'mastertable data'!U124</f>
        <v>0</v>
      </c>
      <c r="B124">
        <f>'mastertable data'!V124</f>
        <v>0</v>
      </c>
      <c r="C124">
        <f>'mastertable data'!W124</f>
        <v>0</v>
      </c>
    </row>
    <row r="125" spans="1:3" x14ac:dyDescent="0.15">
      <c r="A125">
        <f>'mastertable data'!U125</f>
        <v>0</v>
      </c>
      <c r="B125">
        <f>'mastertable data'!V125</f>
        <v>0</v>
      </c>
      <c r="C125">
        <f>'mastertable data'!W125</f>
        <v>0</v>
      </c>
    </row>
    <row r="126" spans="1:3" x14ac:dyDescent="0.15">
      <c r="A126">
        <f>'mastertable data'!U126</f>
        <v>0</v>
      </c>
      <c r="B126">
        <f>'mastertable data'!V126</f>
        <v>0</v>
      </c>
      <c r="C126">
        <f>'mastertable data'!W126</f>
        <v>0</v>
      </c>
    </row>
    <row r="127" spans="1:3" x14ac:dyDescent="0.15">
      <c r="A127">
        <f>'mastertable data'!U127</f>
        <v>0</v>
      </c>
      <c r="B127" t="str">
        <f>'mastertable data'!V127</f>
        <v>Number</v>
      </c>
      <c r="C127" t="str">
        <f>'mastertable data'!W127</f>
        <v>Percent</v>
      </c>
    </row>
    <row r="128" spans="1:3" x14ac:dyDescent="0.15">
      <c r="A128" t="str">
        <f>'mastertable data'!U128</f>
        <v>USA</v>
      </c>
      <c r="B128">
        <f>'mastertable data'!V128</f>
        <v>191</v>
      </c>
      <c r="C128">
        <f>'mastertable data'!W128</f>
        <v>0.72623574144486691</v>
      </c>
    </row>
    <row r="129" spans="1:3" x14ac:dyDescent="0.15">
      <c r="A129" t="str">
        <f>'mastertable data'!U129</f>
        <v>International</v>
      </c>
      <c r="B129">
        <f>'mastertable data'!V129</f>
        <v>72</v>
      </c>
      <c r="C129">
        <f>'mastertable data'!W129</f>
        <v>0.27376425855513309</v>
      </c>
    </row>
    <row r="130" spans="1:3" x14ac:dyDescent="0.15">
      <c r="A130" t="str">
        <f>'mastertable data'!U130</f>
        <v>Unknown</v>
      </c>
      <c r="B130">
        <f>'mastertable data'!V130</f>
        <v>0</v>
      </c>
      <c r="C130">
        <f>'mastertable data'!W130</f>
        <v>0</v>
      </c>
    </row>
    <row r="131" spans="1:3" x14ac:dyDescent="0.15">
      <c r="A131">
        <f>'mastertable data'!U131</f>
        <v>0</v>
      </c>
      <c r="B131">
        <f>'mastertable data'!V131</f>
        <v>0</v>
      </c>
      <c r="C131">
        <f>'mastertable data'!W131</f>
        <v>1</v>
      </c>
    </row>
    <row r="132" spans="1:3" x14ac:dyDescent="0.15">
      <c r="A132" t="str">
        <f>'mastertable data'!U132</f>
        <v>Other Americas</v>
      </c>
      <c r="B132">
        <f>'mastertable data'!V132</f>
        <v>11</v>
      </c>
      <c r="C132">
        <f>'mastertable data'!W132</f>
        <v>4.1825095057034217E-2</v>
      </c>
    </row>
    <row r="133" spans="1:3" x14ac:dyDescent="0.15">
      <c r="A133" t="str">
        <f>'mastertable data'!U133</f>
        <v>Asia</v>
      </c>
      <c r="B133">
        <f>'mastertable data'!V133</f>
        <v>21</v>
      </c>
      <c r="C133">
        <f>'mastertable data'!W133</f>
        <v>7.9847908745247151E-2</v>
      </c>
    </row>
    <row r="134" spans="1:3" x14ac:dyDescent="0.15">
      <c r="A134" t="str">
        <f>'mastertable data'!U134</f>
        <v>Europe</v>
      </c>
      <c r="B134">
        <f>'mastertable data'!V134</f>
        <v>20</v>
      </c>
      <c r="C134">
        <f>'mastertable data'!W134</f>
        <v>7.6045627376425853E-2</v>
      </c>
    </row>
    <row r="135" spans="1:3" x14ac:dyDescent="0.15">
      <c r="A135" t="str">
        <f>'mastertable data'!U135</f>
        <v>Africa</v>
      </c>
      <c r="B135">
        <f>'mastertable data'!V135</f>
        <v>1</v>
      </c>
      <c r="C135">
        <f>'mastertable data'!W135</f>
        <v>3.8022813688212928E-3</v>
      </c>
    </row>
    <row r="136" spans="1:3" x14ac:dyDescent="0.15">
      <c r="A136" t="str">
        <f>'mastertable data'!U136</f>
        <v>Middle East</v>
      </c>
      <c r="B136">
        <f>'mastertable data'!V136</f>
        <v>19</v>
      </c>
      <c r="C136">
        <f>'mastertable data'!W136</f>
        <v>7.2243346007604556E-2</v>
      </c>
    </row>
    <row r="137" spans="1:3" x14ac:dyDescent="0.15">
      <c r="A137" t="str">
        <f>'mastertable data'!U137</f>
        <v>Oceania</v>
      </c>
      <c r="B137">
        <f>'mastertable data'!V137</f>
        <v>0</v>
      </c>
      <c r="C137">
        <f>'mastertable data'!W137</f>
        <v>0</v>
      </c>
    </row>
    <row r="138" spans="1:3" x14ac:dyDescent="0.15">
      <c r="A138" t="str">
        <f>'mastertable data'!U138</f>
        <v>Total</v>
      </c>
      <c r="B138">
        <f>'mastertable data'!V138</f>
        <v>263</v>
      </c>
      <c r="C138">
        <f>'mastertable data'!W138</f>
        <v>1</v>
      </c>
    </row>
    <row r="139" spans="1:3" x14ac:dyDescent="0.15">
      <c r="A139">
        <f>'mastertable data'!U139</f>
        <v>0</v>
      </c>
      <c r="B139">
        <f>'mastertable data'!V139</f>
        <v>0</v>
      </c>
      <c r="C139">
        <f>'mastertable data'!W139</f>
        <v>0</v>
      </c>
    </row>
    <row r="140" spans="1:3" x14ac:dyDescent="0.15">
      <c r="A140">
        <f>'mastertable data'!U140</f>
        <v>0</v>
      </c>
      <c r="B140">
        <f>'mastertable data'!V140</f>
        <v>0</v>
      </c>
      <c r="C140">
        <f>'mastertable data'!W140</f>
        <v>0</v>
      </c>
    </row>
    <row r="141" spans="1:3" x14ac:dyDescent="0.15">
      <c r="A141" t="str">
        <f>'mastertable data'!U141</f>
        <v>US Institutions</v>
      </c>
      <c r="B141" t="str">
        <f>'mastertable data'!V141</f>
        <v>Number</v>
      </c>
      <c r="C141">
        <f>'mastertable data'!W141</f>
        <v>0</v>
      </c>
    </row>
    <row r="142" spans="1:3" x14ac:dyDescent="0.15">
      <c r="A142" t="str">
        <f>'mastertable data'!U142</f>
        <v>R1</v>
      </c>
      <c r="B142">
        <f>'mastertable data'!V142</f>
        <v>151</v>
      </c>
      <c r="C142">
        <f>'mastertable data'!W142</f>
        <v>0</v>
      </c>
    </row>
    <row r="143" spans="1:3" x14ac:dyDescent="0.15">
      <c r="A143" t="str">
        <f>'mastertable data'!U143</f>
        <v>R2</v>
      </c>
      <c r="B143">
        <f>'mastertable data'!V143</f>
        <v>15</v>
      </c>
      <c r="C143">
        <f>'mastertable data'!W143</f>
        <v>0</v>
      </c>
    </row>
    <row r="144" spans="1:3" x14ac:dyDescent="0.15">
      <c r="A144" t="str">
        <f>'mastertable data'!U144</f>
        <v>non R1, R2</v>
      </c>
      <c r="B144">
        <f>'mastertable data'!V144</f>
        <v>1</v>
      </c>
      <c r="C144">
        <f>'mastertable data'!W144</f>
        <v>0</v>
      </c>
    </row>
    <row r="145" spans="1:3" x14ac:dyDescent="0.15">
      <c r="A145" t="str">
        <f>'mastertable data'!U145</f>
        <v>PUI</v>
      </c>
      <c r="B145">
        <f>'mastertable data'!V145</f>
        <v>3</v>
      </c>
      <c r="C145">
        <f>'mastertable data'!W145</f>
        <v>0</v>
      </c>
    </row>
    <row r="146" spans="1:3" x14ac:dyDescent="0.15">
      <c r="A146" t="str">
        <f>'mastertable data'!U146</f>
        <v>Minority Serving</v>
      </c>
      <c r="B146">
        <f>'mastertable data'!V146</f>
        <v>1</v>
      </c>
      <c r="C146">
        <f>'mastertable data'!W146</f>
        <v>0</v>
      </c>
    </row>
    <row r="147" spans="1:3" x14ac:dyDescent="0.15">
      <c r="A147" t="str">
        <f>'mastertable data'!U147</f>
        <v>NI&gt;10</v>
      </c>
      <c r="B147">
        <f>'mastertable data'!V147</f>
        <v>38</v>
      </c>
      <c r="C147">
        <f>'mastertable data'!W147</f>
        <v>0</v>
      </c>
    </row>
    <row r="148" spans="1:3" x14ac:dyDescent="0.15">
      <c r="A148">
        <f>'mastertable data'!U148</f>
        <v>0</v>
      </c>
      <c r="B148">
        <f>'mastertable data'!V148</f>
        <v>0</v>
      </c>
      <c r="C148">
        <f>'mastertable data'!W148</f>
        <v>0</v>
      </c>
    </row>
    <row r="149" spans="1:3" x14ac:dyDescent="0.15">
      <c r="A149" t="str">
        <f>'mastertable data'!U149</f>
        <v>Submissions per registrant</v>
      </c>
      <c r="B149">
        <f>'mastertable data'!V149</f>
        <v>1.0456273764258555</v>
      </c>
      <c r="C149">
        <f>'mastertable data'!W149</f>
        <v>0</v>
      </c>
    </row>
    <row r="150" spans="1:3" x14ac:dyDescent="0.15">
      <c r="A150" t="str">
        <f>'mastertable data'!U150</f>
        <v>% of registrants who submitted an abstract</v>
      </c>
      <c r="B150">
        <f>'mastertable data'!V150</f>
        <v>0</v>
      </c>
      <c r="C150">
        <f>'mastertable data'!W150</f>
        <v>0</v>
      </c>
    </row>
    <row r="151" spans="1:3" x14ac:dyDescent="0.15">
      <c r="A151">
        <f>'mastertable data'!U151</f>
        <v>0</v>
      </c>
      <c r="B151">
        <f>'mastertable data'!V151</f>
        <v>0</v>
      </c>
      <c r="C151">
        <f>'mastertable data'!W151</f>
        <v>0</v>
      </c>
    </row>
    <row r="152" spans="1:3" x14ac:dyDescent="0.15">
      <c r="A152">
        <f>'mastertable data'!U152</f>
        <v>0</v>
      </c>
      <c r="B152">
        <f>'mastertable data'!V152</f>
        <v>0</v>
      </c>
      <c r="C152">
        <f>'mastertable data'!W152</f>
        <v>0</v>
      </c>
    </row>
    <row r="153" spans="1:3" x14ac:dyDescent="0.15">
      <c r="A153">
        <f>'mastertable data'!U153</f>
        <v>0</v>
      </c>
      <c r="B153">
        <f>'mastertable data'!V153</f>
        <v>0</v>
      </c>
      <c r="C153">
        <f>'mastertable data'!W153</f>
        <v>0</v>
      </c>
    </row>
    <row r="154" spans="1:3" x14ac:dyDescent="0.15">
      <c r="A154">
        <f>'mastertable data'!U154</f>
        <v>0</v>
      </c>
      <c r="B154">
        <f>'mastertable data'!V154</f>
        <v>0</v>
      </c>
      <c r="C154">
        <f>'mastertable data'!W154</f>
        <v>0</v>
      </c>
    </row>
    <row r="155" spans="1:3" x14ac:dyDescent="0.15">
      <c r="A155">
        <f>'mastertable data'!U155</f>
        <v>0</v>
      </c>
      <c r="B155">
        <f>'mastertable data'!V155</f>
        <v>0</v>
      </c>
      <c r="C155">
        <f>'mastertable data'!W155</f>
        <v>0</v>
      </c>
    </row>
    <row r="156" spans="1:3" x14ac:dyDescent="0.15">
      <c r="A156" t="str">
        <f>'mastertable data'!U156</f>
        <v>Submitted abstract to virtual conference and attended virtual conference</v>
      </c>
      <c r="B156">
        <f>'mastertable data'!V156</f>
        <v>0</v>
      </c>
      <c r="C156">
        <f>'mastertable data'!W156</f>
        <v>0</v>
      </c>
    </row>
    <row r="157" spans="1:3" x14ac:dyDescent="0.15">
      <c r="A157">
        <f>'mastertable data'!U157</f>
        <v>0</v>
      </c>
      <c r="B157" t="str">
        <f>'mastertable data'!V157</f>
        <v>Number</v>
      </c>
      <c r="C157" t="str">
        <f>'mastertable data'!W157</f>
        <v>Percent</v>
      </c>
    </row>
    <row r="158" spans="1:3" x14ac:dyDescent="0.15">
      <c r="A158" t="str">
        <f>'mastertable data'!U158</f>
        <v>Male</v>
      </c>
      <c r="B158">
        <f>'mastertable data'!V158</f>
        <v>30</v>
      </c>
      <c r="C158">
        <f>'mastertable data'!W158</f>
        <v>0.56603773584905659</v>
      </c>
    </row>
    <row r="159" spans="1:3" x14ac:dyDescent="0.15">
      <c r="A159" t="str">
        <f>'mastertable data'!U159</f>
        <v>Female</v>
      </c>
      <c r="B159">
        <f>'mastertable data'!V159</f>
        <v>22</v>
      </c>
      <c r="C159">
        <f>'mastertable data'!W159</f>
        <v>0.41509433962264153</v>
      </c>
    </row>
    <row r="160" spans="1:3" x14ac:dyDescent="0.15">
      <c r="A160" t="str">
        <f>'mastertable data'!U160</f>
        <v>Unknown</v>
      </c>
      <c r="B160">
        <f>'mastertable data'!V160</f>
        <v>1</v>
      </c>
      <c r="C160">
        <f>'mastertable data'!W160</f>
        <v>1.8867924528301886E-2</v>
      </c>
    </row>
    <row r="161" spans="1:3" x14ac:dyDescent="0.15">
      <c r="A161" t="str">
        <f>'mastertable data'!U161</f>
        <v>Total</v>
      </c>
      <c r="B161">
        <f>'mastertable data'!V161</f>
        <v>53</v>
      </c>
      <c r="C161">
        <f>'mastertable data'!W161</f>
        <v>1</v>
      </c>
    </row>
    <row r="162" spans="1:3" x14ac:dyDescent="0.15">
      <c r="A162">
        <f>'mastertable data'!U162</f>
        <v>0</v>
      </c>
      <c r="B162">
        <f>'mastertable data'!V162</f>
        <v>0</v>
      </c>
      <c r="C162">
        <f>'mastertable data'!W162</f>
        <v>0</v>
      </c>
    </row>
    <row r="163" spans="1:3" x14ac:dyDescent="0.15">
      <c r="A163">
        <f>'mastertable data'!U163</f>
        <v>0</v>
      </c>
      <c r="B163" t="str">
        <f>'mastertable data'!V163</f>
        <v>Number</v>
      </c>
      <c r="C163" t="str">
        <f>'mastertable data'!W163</f>
        <v>Percent</v>
      </c>
    </row>
    <row r="164" spans="1:3" x14ac:dyDescent="0.15">
      <c r="A164" t="str">
        <f>'mastertable data'!U164</f>
        <v>Undergraduate Student</v>
      </c>
      <c r="B164">
        <f>'mastertable data'!V164</f>
        <v>2</v>
      </c>
      <c r="C164">
        <f>'mastertable data'!W164</f>
        <v>3.7735849056603772E-2</v>
      </c>
    </row>
    <row r="165" spans="1:3" x14ac:dyDescent="0.15">
      <c r="A165" t="str">
        <f>'mastertable data'!U165</f>
        <v>Graduate Student</v>
      </c>
      <c r="B165">
        <f>'mastertable data'!V165</f>
        <v>28</v>
      </c>
      <c r="C165">
        <f>'mastertable data'!W165</f>
        <v>0.52830188679245282</v>
      </c>
    </row>
    <row r="166" spans="1:3" x14ac:dyDescent="0.15">
      <c r="A166" t="str">
        <f>'mastertable data'!U166</f>
        <v>Professor</v>
      </c>
      <c r="B166">
        <f>'mastertable data'!V166</f>
        <v>4</v>
      </c>
      <c r="C166">
        <f>'mastertable data'!W166</f>
        <v>7.5471698113207544E-2</v>
      </c>
    </row>
    <row r="167" spans="1:3" x14ac:dyDescent="0.15">
      <c r="A167" t="str">
        <f>'mastertable data'!U167</f>
        <v>Postdoctoral Researcher</v>
      </c>
      <c r="B167">
        <f>'mastertable data'!V167</f>
        <v>7</v>
      </c>
      <c r="C167">
        <f>'mastertable data'!W167</f>
        <v>0.13207547169811321</v>
      </c>
    </row>
    <row r="168" spans="1:3" x14ac:dyDescent="0.15">
      <c r="A168" t="str">
        <f>'mastertable data'!U168</f>
        <v>Academia Scientist</v>
      </c>
      <c r="B168">
        <f>'mastertable data'!V168</f>
        <v>6</v>
      </c>
      <c r="C168">
        <f>'mastertable data'!W168</f>
        <v>0.11320754716981132</v>
      </c>
    </row>
    <row r="169" spans="1:3" x14ac:dyDescent="0.15">
      <c r="A169" t="str">
        <f>'mastertable data'!U169</f>
        <v>Industry</v>
      </c>
      <c r="B169">
        <f>'mastertable data'!V169</f>
        <v>6</v>
      </c>
      <c r="C169">
        <f>'mastertable data'!W169</f>
        <v>0.11320754716981132</v>
      </c>
    </row>
    <row r="170" spans="1:3" x14ac:dyDescent="0.15">
      <c r="A170" t="str">
        <f>'mastertable data'!U170</f>
        <v>Government Scientist</v>
      </c>
      <c r="B170">
        <f>'mastertable data'!V170</f>
        <v>0</v>
      </c>
      <c r="C170">
        <f>'mastertable data'!W170</f>
        <v>0</v>
      </c>
    </row>
    <row r="171" spans="1:3" x14ac:dyDescent="0.15">
      <c r="A171" t="str">
        <f>'mastertable data'!U171</f>
        <v>Unknown/Other</v>
      </c>
      <c r="B171">
        <f>'mastertable data'!V171</f>
        <v>0</v>
      </c>
      <c r="C171">
        <f>'mastertable data'!W171</f>
        <v>0</v>
      </c>
    </row>
    <row r="172" spans="1:3" x14ac:dyDescent="0.15">
      <c r="A172" t="str">
        <f>'mastertable data'!U172</f>
        <v>Total</v>
      </c>
      <c r="B172">
        <f>'mastertable data'!V172</f>
        <v>53</v>
      </c>
      <c r="C172">
        <f>'mastertable data'!W172</f>
        <v>0.99999999999999989</v>
      </c>
    </row>
    <row r="173" spans="1:3" x14ac:dyDescent="0.15">
      <c r="A173">
        <f>'mastertable data'!U173</f>
        <v>0</v>
      </c>
      <c r="B173">
        <f>'mastertable data'!V173</f>
        <v>0</v>
      </c>
      <c r="C173">
        <f>'mastertable data'!W173</f>
        <v>0</v>
      </c>
    </row>
    <row r="174" spans="1:3" x14ac:dyDescent="0.15">
      <c r="A174" t="str">
        <f>'mastertable data'!U174</f>
        <v># of registrants per institution</v>
      </c>
      <c r="B174">
        <f>'mastertable data'!V174</f>
        <v>1.7049180327868851</v>
      </c>
      <c r="C174">
        <f>'mastertable data'!W174</f>
        <v>0</v>
      </c>
    </row>
    <row r="175" spans="1:3" x14ac:dyDescent="0.15">
      <c r="A175">
        <f>'mastertable data'!U175</f>
        <v>0</v>
      </c>
      <c r="B175">
        <f>'mastertable data'!V175</f>
        <v>0</v>
      </c>
      <c r="C175">
        <f>'mastertable data'!W175</f>
        <v>0</v>
      </c>
    </row>
    <row r="176" spans="1:3" x14ac:dyDescent="0.15">
      <c r="A176">
        <f>'mastertable data'!U176</f>
        <v>0</v>
      </c>
      <c r="B176">
        <f>'mastertable data'!V176</f>
        <v>0</v>
      </c>
      <c r="C176">
        <f>'mastertable data'!W176</f>
        <v>0</v>
      </c>
    </row>
    <row r="177" spans="1:3" x14ac:dyDescent="0.15">
      <c r="A177">
        <f>'mastertable data'!U177</f>
        <v>0</v>
      </c>
      <c r="B177">
        <f>'mastertable data'!V177</f>
        <v>0</v>
      </c>
      <c r="C177">
        <f>'mastertable data'!W177</f>
        <v>0</v>
      </c>
    </row>
    <row r="178" spans="1:3" x14ac:dyDescent="0.15">
      <c r="A178">
        <f>'mastertable data'!U178</f>
        <v>0</v>
      </c>
      <c r="B178" t="str">
        <f>'mastertable data'!V178</f>
        <v>Number</v>
      </c>
      <c r="C178" t="str">
        <f>'mastertable data'!W178</f>
        <v>Percent</v>
      </c>
    </row>
    <row r="179" spans="1:3" x14ac:dyDescent="0.15">
      <c r="A179" t="str">
        <f>'mastertable data'!U179</f>
        <v>USA</v>
      </c>
      <c r="B179">
        <f>'mastertable data'!V179</f>
        <v>24</v>
      </c>
      <c r="C179">
        <f>'mastertable data'!W179</f>
        <v>0.45283018867924529</v>
      </c>
    </row>
    <row r="180" spans="1:3" x14ac:dyDescent="0.15">
      <c r="A180" t="str">
        <f>'mastertable data'!U180</f>
        <v>International</v>
      </c>
      <c r="B180">
        <f>'mastertable data'!V180</f>
        <v>29</v>
      </c>
      <c r="C180">
        <f>'mastertable data'!W180</f>
        <v>0.54716981132075471</v>
      </c>
    </row>
    <row r="181" spans="1:3" x14ac:dyDescent="0.15">
      <c r="A181" t="str">
        <f>'mastertable data'!U181</f>
        <v>Unknown</v>
      </c>
      <c r="B181">
        <f>'mastertable data'!V181</f>
        <v>0</v>
      </c>
      <c r="C181">
        <f>'mastertable data'!W181</f>
        <v>0</v>
      </c>
    </row>
    <row r="182" spans="1:3" x14ac:dyDescent="0.15">
      <c r="A182">
        <f>'mastertable data'!U182</f>
        <v>0</v>
      </c>
      <c r="B182">
        <f>'mastertable data'!V182</f>
        <v>0</v>
      </c>
      <c r="C182">
        <f>'mastertable data'!W182</f>
        <v>1</v>
      </c>
    </row>
    <row r="183" spans="1:3" x14ac:dyDescent="0.15">
      <c r="A183" t="str">
        <f>'mastertable data'!U183</f>
        <v>Other Americas</v>
      </c>
      <c r="B183">
        <f>'mastertable data'!V183</f>
        <v>2</v>
      </c>
      <c r="C183">
        <f>'mastertable data'!W183</f>
        <v>3.7735849056603772E-2</v>
      </c>
    </row>
    <row r="184" spans="1:3" x14ac:dyDescent="0.15">
      <c r="A184" t="str">
        <f>'mastertable data'!U184</f>
        <v>Asia</v>
      </c>
      <c r="B184">
        <f>'mastertable data'!V184</f>
        <v>3</v>
      </c>
      <c r="C184">
        <f>'mastertable data'!W184</f>
        <v>5.6603773584905662E-2</v>
      </c>
    </row>
    <row r="185" spans="1:3" x14ac:dyDescent="0.15">
      <c r="A185" t="str">
        <f>'mastertable data'!U185</f>
        <v>Europe</v>
      </c>
      <c r="B185">
        <f>'mastertable data'!V185</f>
        <v>17</v>
      </c>
      <c r="C185">
        <f>'mastertable data'!W185</f>
        <v>0.32075471698113206</v>
      </c>
    </row>
    <row r="186" spans="1:3" x14ac:dyDescent="0.15">
      <c r="A186" t="str">
        <f>'mastertable data'!U186</f>
        <v>Africa</v>
      </c>
      <c r="B186">
        <f>'mastertable data'!V186</f>
        <v>0</v>
      </c>
      <c r="C186">
        <f>'mastertable data'!W186</f>
        <v>0</v>
      </c>
    </row>
    <row r="187" spans="1:3" x14ac:dyDescent="0.15">
      <c r="A187" t="str">
        <f>'mastertable data'!U187</f>
        <v>Middle East</v>
      </c>
      <c r="B187">
        <f>'mastertable data'!V187</f>
        <v>7</v>
      </c>
      <c r="C187">
        <f>'mastertable data'!W187</f>
        <v>0.13207547169811321</v>
      </c>
    </row>
    <row r="188" spans="1:3" x14ac:dyDescent="0.15">
      <c r="A188" t="str">
        <f>'mastertable data'!U188</f>
        <v>Oceania</v>
      </c>
      <c r="B188">
        <f>'mastertable data'!V188</f>
        <v>0</v>
      </c>
      <c r="C188">
        <f>'mastertable data'!W188</f>
        <v>0</v>
      </c>
    </row>
    <row r="189" spans="1:3" x14ac:dyDescent="0.15">
      <c r="A189" t="str">
        <f>'mastertable data'!U189</f>
        <v>Total</v>
      </c>
      <c r="B189">
        <f>'mastertable data'!V189</f>
        <v>53</v>
      </c>
      <c r="C189">
        <f>'mastertable data'!W189</f>
        <v>1</v>
      </c>
    </row>
    <row r="190" spans="1:3" x14ac:dyDescent="0.15">
      <c r="A190">
        <f>'mastertable data'!U190</f>
        <v>0</v>
      </c>
      <c r="B190">
        <f>'mastertable data'!V190</f>
        <v>0</v>
      </c>
      <c r="C190">
        <f>'mastertable data'!W190</f>
        <v>0</v>
      </c>
    </row>
    <row r="191" spans="1:3" x14ac:dyDescent="0.15">
      <c r="A191">
        <f>'mastertable data'!U191</f>
        <v>0</v>
      </c>
      <c r="B191">
        <f>'mastertable data'!V191</f>
        <v>0</v>
      </c>
      <c r="C191">
        <f>'mastertable data'!W191</f>
        <v>0</v>
      </c>
    </row>
    <row r="192" spans="1:3" x14ac:dyDescent="0.15">
      <c r="A192" t="str">
        <f>'mastertable data'!U192</f>
        <v>US Institutions</v>
      </c>
      <c r="B192" t="str">
        <f>'mastertable data'!V192</f>
        <v>Number</v>
      </c>
      <c r="C192">
        <f>'mastertable data'!W192</f>
        <v>0</v>
      </c>
    </row>
    <row r="193" spans="1:3" x14ac:dyDescent="0.15">
      <c r="A193" t="str">
        <f>'mastertable data'!U193</f>
        <v>R1</v>
      </c>
      <c r="B193">
        <f>'mastertable data'!V193</f>
        <v>18</v>
      </c>
      <c r="C193">
        <f>'mastertable data'!W193</f>
        <v>0</v>
      </c>
    </row>
    <row r="194" spans="1:3" x14ac:dyDescent="0.15">
      <c r="A194" t="str">
        <f>'mastertable data'!U194</f>
        <v>R2</v>
      </c>
      <c r="B194">
        <f>'mastertable data'!V194</f>
        <v>2</v>
      </c>
      <c r="C194">
        <f>'mastertable data'!W194</f>
        <v>0</v>
      </c>
    </row>
    <row r="195" spans="1:3" x14ac:dyDescent="0.15">
      <c r="A195" t="str">
        <f>'mastertable data'!U195</f>
        <v>non R1, R2</v>
      </c>
      <c r="B195">
        <f>'mastertable data'!V195</f>
        <v>0</v>
      </c>
      <c r="C195">
        <f>'mastertable data'!W195</f>
        <v>0</v>
      </c>
    </row>
    <row r="196" spans="1:3" x14ac:dyDescent="0.15">
      <c r="A196" t="str">
        <f>'mastertable data'!U196</f>
        <v>PUI</v>
      </c>
      <c r="B196">
        <f>'mastertable data'!V196</f>
        <v>0</v>
      </c>
      <c r="C196">
        <f>'mastertable data'!W196</f>
        <v>0</v>
      </c>
    </row>
    <row r="197" spans="1:3" x14ac:dyDescent="0.15">
      <c r="A197" t="str">
        <f>'mastertable data'!U197</f>
        <v>Minority Serving</v>
      </c>
      <c r="B197">
        <f>'mastertable data'!V197</f>
        <v>0</v>
      </c>
      <c r="C197">
        <f>'mastertable data'!W197</f>
        <v>0</v>
      </c>
    </row>
    <row r="198" spans="1:3" x14ac:dyDescent="0.15">
      <c r="A198" t="str">
        <f>'mastertable data'!U198</f>
        <v>NI&gt;10</v>
      </c>
      <c r="B198">
        <f>'mastertable data'!V198</f>
        <v>11</v>
      </c>
      <c r="C198">
        <f>'mastertable data'!W198</f>
        <v>0</v>
      </c>
    </row>
    <row r="199" spans="1:3" x14ac:dyDescent="0.15">
      <c r="A199">
        <f>'mastertable data'!U199</f>
        <v>0</v>
      </c>
      <c r="B199">
        <f>'mastertable data'!V199</f>
        <v>0</v>
      </c>
      <c r="C199">
        <f>'mastertable data'!W199</f>
        <v>0</v>
      </c>
    </row>
    <row r="200" spans="1:3" x14ac:dyDescent="0.15">
      <c r="A200" t="str">
        <f>'mastertable data'!U200</f>
        <v>Submissions per registrant</v>
      </c>
      <c r="B200">
        <f>'mastertable data'!V200</f>
        <v>0.73584905660377353</v>
      </c>
      <c r="C200">
        <f>'mastertable data'!W200</f>
        <v>0</v>
      </c>
    </row>
    <row r="201" spans="1:3" x14ac:dyDescent="0.15">
      <c r="A201" t="str">
        <f>'mastertable data'!U201</f>
        <v>% of registrants who submitted an abstract</v>
      </c>
      <c r="B201">
        <f>'mastertable data'!V201</f>
        <v>0</v>
      </c>
      <c r="C201">
        <f>'mastertable data'!W201</f>
        <v>0</v>
      </c>
    </row>
    <row r="202" spans="1:3" x14ac:dyDescent="0.15">
      <c r="A202">
        <f>'mastertable data'!U202</f>
        <v>0</v>
      </c>
      <c r="B202">
        <f>'mastertable data'!V202</f>
        <v>0</v>
      </c>
      <c r="C202">
        <f>'mastertable data'!W202</f>
        <v>0</v>
      </c>
    </row>
    <row r="203" spans="1:3" x14ac:dyDescent="0.15">
      <c r="A203">
        <f>'mastertable data'!U203</f>
        <v>0</v>
      </c>
      <c r="B203">
        <f>'mastertable data'!V203</f>
        <v>0</v>
      </c>
      <c r="C203">
        <f>'mastertable data'!W203</f>
        <v>0</v>
      </c>
    </row>
    <row r="204" spans="1:3" x14ac:dyDescent="0.15">
      <c r="A204">
        <f>'mastertable data'!U204</f>
        <v>0</v>
      </c>
      <c r="B204">
        <f>'mastertable data'!V204</f>
        <v>0</v>
      </c>
      <c r="C204">
        <f>'mastertable data'!W204</f>
        <v>0</v>
      </c>
    </row>
    <row r="205" spans="1:3" x14ac:dyDescent="0.15">
      <c r="A205">
        <f>'mastertable data'!U205</f>
        <v>0</v>
      </c>
      <c r="B205">
        <f>'mastertable data'!V205</f>
        <v>0</v>
      </c>
      <c r="C205">
        <f>'mastertable data'!W205</f>
        <v>0</v>
      </c>
    </row>
    <row r="206" spans="1:3" x14ac:dyDescent="0.15">
      <c r="A206">
        <f>'mastertable data'!U206</f>
        <v>0</v>
      </c>
      <c r="B206">
        <f>'mastertable data'!V206</f>
        <v>0</v>
      </c>
      <c r="C206">
        <f>'mastertable data'!W206</f>
        <v>0</v>
      </c>
    </row>
    <row r="207" spans="1:3" x14ac:dyDescent="0.15">
      <c r="A207" t="str">
        <f>'mastertable data'!U207</f>
        <v>Didn’t submit abstract but attended virtual conference</v>
      </c>
      <c r="B207">
        <f>'mastertable data'!V207</f>
        <v>0</v>
      </c>
      <c r="C207">
        <f>'mastertable data'!W207</f>
        <v>0</v>
      </c>
    </row>
    <row r="208" spans="1:3" x14ac:dyDescent="0.15">
      <c r="A208">
        <f>'mastertable data'!U208</f>
        <v>0</v>
      </c>
      <c r="B208" t="str">
        <f>'mastertable data'!V208</f>
        <v>Number</v>
      </c>
      <c r="C208" t="str">
        <f>'mastertable data'!W208</f>
        <v>Percent</v>
      </c>
    </row>
    <row r="209" spans="1:3" x14ac:dyDescent="0.15">
      <c r="A209" t="str">
        <f>'mastertable data'!U209</f>
        <v>Male</v>
      </c>
      <c r="B209">
        <f>'mastertable data'!V209</f>
        <v>264</v>
      </c>
      <c r="C209">
        <f>'mastertable data'!W209</f>
        <v>0.64864864864864868</v>
      </c>
    </row>
    <row r="210" spans="1:3" x14ac:dyDescent="0.15">
      <c r="A210" t="str">
        <f>'mastertable data'!U210</f>
        <v>Female</v>
      </c>
      <c r="B210">
        <f>'mastertable data'!V210</f>
        <v>128</v>
      </c>
      <c r="C210">
        <f>'mastertable data'!W210</f>
        <v>0.31449631449631449</v>
      </c>
    </row>
    <row r="211" spans="1:3" x14ac:dyDescent="0.15">
      <c r="A211" t="str">
        <f>'mastertable data'!U211</f>
        <v>Unknown</v>
      </c>
      <c r="B211">
        <f>'mastertable data'!V211</f>
        <v>15</v>
      </c>
      <c r="C211">
        <f>'mastertable data'!W211</f>
        <v>3.6855036855036855E-2</v>
      </c>
    </row>
    <row r="212" spans="1:3" x14ac:dyDescent="0.15">
      <c r="A212" t="str">
        <f>'mastertable data'!U212</f>
        <v>Total</v>
      </c>
      <c r="B212">
        <f>'mastertable data'!V212</f>
        <v>407</v>
      </c>
      <c r="C212">
        <f>'mastertable data'!W212</f>
        <v>1</v>
      </c>
    </row>
    <row r="213" spans="1:3" x14ac:dyDescent="0.15">
      <c r="A213">
        <f>'mastertable data'!U213</f>
        <v>0</v>
      </c>
      <c r="B213">
        <f>'mastertable data'!V213</f>
        <v>0</v>
      </c>
      <c r="C213">
        <f>'mastertable data'!W213</f>
        <v>0</v>
      </c>
    </row>
    <row r="214" spans="1:3" x14ac:dyDescent="0.15">
      <c r="A214">
        <f>'mastertable data'!U214</f>
        <v>0</v>
      </c>
      <c r="B214" t="str">
        <f>'mastertable data'!V214</f>
        <v>Number</v>
      </c>
      <c r="C214" t="str">
        <f>'mastertable data'!W214</f>
        <v>Percent</v>
      </c>
    </row>
    <row r="215" spans="1:3" x14ac:dyDescent="0.15">
      <c r="A215" t="str">
        <f>'mastertable data'!U215</f>
        <v>Undergraduate Student</v>
      </c>
      <c r="B215">
        <f>'mastertable data'!V215</f>
        <v>16</v>
      </c>
      <c r="C215">
        <f>'mastertable data'!W215</f>
        <v>3.9312039312039311E-2</v>
      </c>
    </row>
    <row r="216" spans="1:3" x14ac:dyDescent="0.15">
      <c r="A216" t="str">
        <f>'mastertable data'!U216</f>
        <v>Graduate Student</v>
      </c>
      <c r="B216">
        <f>'mastertable data'!V216</f>
        <v>149</v>
      </c>
      <c r="C216">
        <f>'mastertable data'!W216</f>
        <v>0.36609336609336607</v>
      </c>
    </row>
    <row r="217" spans="1:3" x14ac:dyDescent="0.15">
      <c r="A217" t="str">
        <f>'mastertable data'!U217</f>
        <v>Professor</v>
      </c>
      <c r="B217">
        <f>'mastertable data'!V217</f>
        <v>53</v>
      </c>
      <c r="C217">
        <f>'mastertable data'!W217</f>
        <v>0.13022113022113022</v>
      </c>
    </row>
    <row r="218" spans="1:3" x14ac:dyDescent="0.15">
      <c r="A218" t="str">
        <f>'mastertable data'!U218</f>
        <v>Postdoctoral Researcher</v>
      </c>
      <c r="B218">
        <f>'mastertable data'!V218</f>
        <v>29</v>
      </c>
      <c r="C218">
        <f>'mastertable data'!W218</f>
        <v>7.125307125307126E-2</v>
      </c>
    </row>
    <row r="219" spans="1:3" x14ac:dyDescent="0.15">
      <c r="A219" t="str">
        <f>'mastertable data'!U219</f>
        <v>Academia Scientist</v>
      </c>
      <c r="B219">
        <f>'mastertable data'!V219</f>
        <v>19</v>
      </c>
      <c r="C219">
        <f>'mastertable data'!W219</f>
        <v>4.6683046683046681E-2</v>
      </c>
    </row>
    <row r="220" spans="1:3" x14ac:dyDescent="0.15">
      <c r="A220" t="str">
        <f>'mastertable data'!U220</f>
        <v>Industry</v>
      </c>
      <c r="B220">
        <f>'mastertable data'!V220</f>
        <v>119</v>
      </c>
      <c r="C220">
        <f>'mastertable data'!W220</f>
        <v>0.29238329238329236</v>
      </c>
    </row>
    <row r="221" spans="1:3" x14ac:dyDescent="0.15">
      <c r="A221" t="str">
        <f>'mastertable data'!U221</f>
        <v>Government Scientist</v>
      </c>
      <c r="B221">
        <f>'mastertable data'!V221</f>
        <v>13</v>
      </c>
      <c r="C221">
        <f>'mastertable data'!W221</f>
        <v>3.1941031941031942E-2</v>
      </c>
    </row>
    <row r="222" spans="1:3" x14ac:dyDescent="0.15">
      <c r="A222" t="str">
        <f>'mastertable data'!U222</f>
        <v>Unknown/Other</v>
      </c>
      <c r="B222">
        <f>'mastertable data'!V222</f>
        <v>9</v>
      </c>
      <c r="C222">
        <f>'mastertable data'!W222</f>
        <v>2.2113022113022112E-2</v>
      </c>
    </row>
    <row r="223" spans="1:3" x14ac:dyDescent="0.15">
      <c r="A223" t="str">
        <f>'mastertable data'!U223</f>
        <v>Total</v>
      </c>
      <c r="B223">
        <f>'mastertable data'!V223</f>
        <v>407</v>
      </c>
      <c r="C223">
        <f>'mastertable data'!W223</f>
        <v>0.99999999999999989</v>
      </c>
    </row>
    <row r="224" spans="1:3" x14ac:dyDescent="0.15">
      <c r="A224">
        <f>'mastertable data'!U224</f>
        <v>0</v>
      </c>
      <c r="B224">
        <f>'mastertable data'!V224</f>
        <v>0</v>
      </c>
      <c r="C224">
        <f>'mastertable data'!W224</f>
        <v>0</v>
      </c>
    </row>
    <row r="225" spans="1:3" x14ac:dyDescent="0.15">
      <c r="A225" t="str">
        <f>'mastertable data'!U225</f>
        <v># of registrants per institution</v>
      </c>
      <c r="B225">
        <f>'mastertable data'!V225</f>
        <v>1.6507936507936496</v>
      </c>
      <c r="C225">
        <f>'mastertable data'!W225</f>
        <v>0</v>
      </c>
    </row>
    <row r="226" spans="1:3" x14ac:dyDescent="0.15">
      <c r="A226">
        <f>'mastertable data'!U226</f>
        <v>0</v>
      </c>
      <c r="B226">
        <f>'mastertable data'!V226</f>
        <v>0</v>
      </c>
      <c r="C226">
        <f>'mastertable data'!W226</f>
        <v>0</v>
      </c>
    </row>
    <row r="227" spans="1:3" x14ac:dyDescent="0.15">
      <c r="A227">
        <f>'mastertable data'!U227</f>
        <v>0</v>
      </c>
      <c r="B227">
        <f>'mastertable data'!V227</f>
        <v>0</v>
      </c>
      <c r="C227">
        <f>'mastertable data'!W227</f>
        <v>0</v>
      </c>
    </row>
    <row r="228" spans="1:3" x14ac:dyDescent="0.15">
      <c r="A228">
        <f>'mastertable data'!U228</f>
        <v>0</v>
      </c>
      <c r="B228">
        <f>'mastertable data'!V228</f>
        <v>0</v>
      </c>
      <c r="C228">
        <f>'mastertable data'!W228</f>
        <v>0</v>
      </c>
    </row>
    <row r="229" spans="1:3" x14ac:dyDescent="0.15">
      <c r="A229">
        <f>'mastertable data'!U229</f>
        <v>0</v>
      </c>
      <c r="B229" t="str">
        <f>'mastertable data'!V229</f>
        <v>Number</v>
      </c>
      <c r="C229" t="str">
        <f>'mastertable data'!W229</f>
        <v>Percent</v>
      </c>
    </row>
    <row r="230" spans="1:3" x14ac:dyDescent="0.15">
      <c r="A230" t="str">
        <f>'mastertable data'!U230</f>
        <v>USA</v>
      </c>
      <c r="B230">
        <f>'mastertable data'!V230</f>
        <v>335</v>
      </c>
      <c r="C230">
        <f>'mastertable data'!W230</f>
        <v>0.82309582309582308</v>
      </c>
    </row>
    <row r="231" spans="1:3" x14ac:dyDescent="0.15">
      <c r="A231" t="str">
        <f>'mastertable data'!U231</f>
        <v>International</v>
      </c>
      <c r="B231">
        <f>'mastertable data'!V231</f>
        <v>72</v>
      </c>
      <c r="C231">
        <f>'mastertable data'!W231</f>
        <v>0.1769041769041769</v>
      </c>
    </row>
    <row r="232" spans="1:3" x14ac:dyDescent="0.15">
      <c r="A232" t="str">
        <f>'mastertable data'!U232</f>
        <v>Unknown</v>
      </c>
      <c r="B232">
        <f>'mastertable data'!V232</f>
        <v>0</v>
      </c>
      <c r="C232">
        <f>'mastertable data'!W232</f>
        <v>0</v>
      </c>
    </row>
    <row r="233" spans="1:3" x14ac:dyDescent="0.15">
      <c r="A233">
        <f>'mastertable data'!U233</f>
        <v>0</v>
      </c>
      <c r="B233">
        <f>'mastertable data'!V233</f>
        <v>0</v>
      </c>
      <c r="C233">
        <f>'mastertable data'!W233</f>
        <v>1</v>
      </c>
    </row>
    <row r="234" spans="1:3" x14ac:dyDescent="0.15">
      <c r="A234" t="str">
        <f>'mastertable data'!U234</f>
        <v>Other Americas</v>
      </c>
      <c r="B234">
        <f>'mastertable data'!V234</f>
        <v>13</v>
      </c>
      <c r="C234">
        <f>'mastertable data'!W234</f>
        <v>3.1941031941031942E-2</v>
      </c>
    </row>
    <row r="235" spans="1:3" x14ac:dyDescent="0.15">
      <c r="A235" t="str">
        <f>'mastertable data'!U235</f>
        <v>Asia</v>
      </c>
      <c r="B235">
        <f>'mastertable data'!V235</f>
        <v>8</v>
      </c>
      <c r="C235">
        <f>'mastertable data'!W235</f>
        <v>1.9656019656019656E-2</v>
      </c>
    </row>
    <row r="236" spans="1:3" x14ac:dyDescent="0.15">
      <c r="A236" t="str">
        <f>'mastertable data'!U236</f>
        <v>Europe</v>
      </c>
      <c r="B236">
        <f>'mastertable data'!V236</f>
        <v>28</v>
      </c>
      <c r="C236">
        <f>'mastertable data'!W236</f>
        <v>6.8796068796068796E-2</v>
      </c>
    </row>
    <row r="237" spans="1:3" x14ac:dyDescent="0.15">
      <c r="A237" t="str">
        <f>'mastertable data'!U237</f>
        <v>Africa</v>
      </c>
      <c r="B237">
        <f>'mastertable data'!V237</f>
        <v>0</v>
      </c>
      <c r="C237">
        <f>'mastertable data'!W237</f>
        <v>0</v>
      </c>
    </row>
    <row r="238" spans="1:3" x14ac:dyDescent="0.15">
      <c r="A238" t="str">
        <f>'mastertable data'!U238</f>
        <v>Middle East</v>
      </c>
      <c r="B238">
        <f>'mastertable data'!V238</f>
        <v>19</v>
      </c>
      <c r="C238">
        <f>'mastertable data'!W238</f>
        <v>4.6683046683046681E-2</v>
      </c>
    </row>
    <row r="239" spans="1:3" x14ac:dyDescent="0.15">
      <c r="A239" t="str">
        <f>'mastertable data'!U239</f>
        <v>Oceania</v>
      </c>
      <c r="B239">
        <f>'mastertable data'!V239</f>
        <v>4</v>
      </c>
      <c r="C239">
        <f>'mastertable data'!W239</f>
        <v>9.8280098280098278E-3</v>
      </c>
    </row>
    <row r="240" spans="1:3" x14ac:dyDescent="0.15">
      <c r="A240" t="str">
        <f>'mastertable data'!U240</f>
        <v>Total</v>
      </c>
      <c r="B240">
        <f>'mastertable data'!V240</f>
        <v>407</v>
      </c>
      <c r="C240">
        <f>'mastertable data'!W240</f>
        <v>1</v>
      </c>
    </row>
    <row r="241" spans="1:3" x14ac:dyDescent="0.15">
      <c r="A241">
        <f>'mastertable data'!U241</f>
        <v>0</v>
      </c>
      <c r="B241">
        <f>'mastertable data'!V241</f>
        <v>0</v>
      </c>
      <c r="C241">
        <f>'mastertable data'!W241</f>
        <v>0</v>
      </c>
    </row>
    <row r="242" spans="1:3" x14ac:dyDescent="0.15">
      <c r="A242">
        <f>'mastertable data'!U242</f>
        <v>0</v>
      </c>
      <c r="B242">
        <f>'mastertable data'!V242</f>
        <v>0</v>
      </c>
      <c r="C242">
        <f>'mastertable data'!W242</f>
        <v>0</v>
      </c>
    </row>
    <row r="243" spans="1:3" x14ac:dyDescent="0.15">
      <c r="A243" t="str">
        <f>'mastertable data'!U243</f>
        <v>US Institutions</v>
      </c>
      <c r="B243" t="str">
        <f>'mastertable data'!V243</f>
        <v>Number</v>
      </c>
      <c r="C243">
        <f>'mastertable data'!W243</f>
        <v>0</v>
      </c>
    </row>
    <row r="244" spans="1:3" x14ac:dyDescent="0.15">
      <c r="A244" t="str">
        <f>'mastertable data'!U244</f>
        <v>R1</v>
      </c>
      <c r="B244">
        <f>'mastertable data'!V244</f>
        <v>180</v>
      </c>
      <c r="C244">
        <f>'mastertable data'!W244</f>
        <v>0</v>
      </c>
    </row>
    <row r="245" spans="1:3" x14ac:dyDescent="0.15">
      <c r="A245" t="str">
        <f>'mastertable data'!U245</f>
        <v>R2</v>
      </c>
      <c r="B245">
        <f>'mastertable data'!V245</f>
        <v>23</v>
      </c>
      <c r="C245">
        <f>'mastertable data'!W245</f>
        <v>0</v>
      </c>
    </row>
    <row r="246" spans="1:3" x14ac:dyDescent="0.15">
      <c r="A246" t="str">
        <f>'mastertable data'!U246</f>
        <v>non R1, R2</v>
      </c>
      <c r="B246">
        <f>'mastertable data'!V246</f>
        <v>6</v>
      </c>
      <c r="C246">
        <f>'mastertable data'!W246</f>
        <v>0</v>
      </c>
    </row>
    <row r="247" spans="1:3" x14ac:dyDescent="0.15">
      <c r="A247" t="str">
        <f>'mastertable data'!U247</f>
        <v>PUI</v>
      </c>
      <c r="B247">
        <f>'mastertable data'!V247</f>
        <v>7</v>
      </c>
      <c r="C247">
        <f>'mastertable data'!W247</f>
        <v>0</v>
      </c>
    </row>
    <row r="248" spans="1:3" x14ac:dyDescent="0.15">
      <c r="A248" t="str">
        <f>'mastertable data'!U248</f>
        <v>Minority Serving</v>
      </c>
      <c r="B248">
        <f>'mastertable data'!V248</f>
        <v>1</v>
      </c>
      <c r="C248">
        <f>'mastertable data'!W248</f>
        <v>0</v>
      </c>
    </row>
    <row r="249" spans="1:3" x14ac:dyDescent="0.15">
      <c r="A249" t="str">
        <f>'mastertable data'!U249</f>
        <v>NI&gt;10</v>
      </c>
      <c r="B249">
        <f>'mastertable data'!V249</f>
        <v>38</v>
      </c>
      <c r="C249">
        <f>'mastertable data'!W249</f>
        <v>0</v>
      </c>
    </row>
    <row r="250" spans="1:3" x14ac:dyDescent="0.15">
      <c r="A250">
        <f>'mastertable data'!U250</f>
        <v>0</v>
      </c>
      <c r="B250">
        <f>'mastertable data'!V250</f>
        <v>0</v>
      </c>
      <c r="C250">
        <f>'mastertable data'!W250</f>
        <v>0</v>
      </c>
    </row>
    <row r="251" spans="1:3" x14ac:dyDescent="0.15">
      <c r="A251" t="str">
        <f>'mastertable data'!U251</f>
        <v>Submissions per registrant</v>
      </c>
      <c r="B251">
        <f>'mastertable data'!V251</f>
        <v>0</v>
      </c>
      <c r="C251">
        <f>'mastertable data'!W251</f>
        <v>0</v>
      </c>
    </row>
    <row r="252" spans="1:3" x14ac:dyDescent="0.15">
      <c r="A252" t="str">
        <f>'mastertable data'!U252</f>
        <v>% of registrants who submitted an abstract</v>
      </c>
      <c r="B252">
        <f>'mastertable data'!V252</f>
        <v>0</v>
      </c>
      <c r="C252">
        <f>'mastertable data'!W252</f>
        <v>0</v>
      </c>
    </row>
    <row r="253" spans="1:3" x14ac:dyDescent="0.15">
      <c r="A253">
        <f>'mastertable data'!U253</f>
        <v>0</v>
      </c>
      <c r="B253">
        <f>'mastertable data'!V253</f>
        <v>0</v>
      </c>
      <c r="C253">
        <f>'mastertable data'!W253</f>
        <v>0</v>
      </c>
    </row>
    <row r="254" spans="1:3" x14ac:dyDescent="0.15">
      <c r="A254">
        <f>'mastertable data'!U254</f>
        <v>0</v>
      </c>
      <c r="B254">
        <f>'mastertable data'!V254</f>
        <v>0</v>
      </c>
      <c r="C254">
        <f>'mastertable data'!W254</f>
        <v>0</v>
      </c>
    </row>
    <row r="255" spans="1:3" x14ac:dyDescent="0.15">
      <c r="A255">
        <f>'mastertable data'!U255</f>
        <v>0</v>
      </c>
      <c r="B255">
        <f>'mastertable data'!V255</f>
        <v>0</v>
      </c>
      <c r="C255">
        <f>'mastertable data'!W255</f>
        <v>0</v>
      </c>
    </row>
    <row r="256" spans="1:3" x14ac:dyDescent="0.15">
      <c r="A256">
        <f>'mastertable data'!U256</f>
        <v>0</v>
      </c>
      <c r="B256">
        <f>'mastertable data'!V256</f>
        <v>0</v>
      </c>
      <c r="C256">
        <f>'mastertable data'!W256</f>
        <v>0</v>
      </c>
    </row>
    <row r="257" spans="1:3" x14ac:dyDescent="0.15">
      <c r="A257">
        <f>'mastertable data'!U257</f>
        <v>0</v>
      </c>
      <c r="B257">
        <f>'mastertable data'!V257</f>
        <v>0</v>
      </c>
      <c r="C257">
        <f>'mastertable data'!W257</f>
        <v>0</v>
      </c>
    </row>
    <row r="258" spans="1:3" x14ac:dyDescent="0.15">
      <c r="A258" t="str">
        <f>'mastertable data'!U258</f>
        <v>2020 All People</v>
      </c>
      <c r="B258">
        <f>'mastertable data'!V258</f>
        <v>0</v>
      </c>
      <c r="C258">
        <f>'mastertable data'!W258</f>
        <v>0</v>
      </c>
    </row>
    <row r="259" spans="1:3" x14ac:dyDescent="0.15">
      <c r="A259">
        <f>'mastertable data'!U259</f>
        <v>0</v>
      </c>
      <c r="B259" t="str">
        <f>'mastertable data'!V259</f>
        <v>Number</v>
      </c>
      <c r="C259" t="str">
        <f>'mastertable data'!W259</f>
        <v>Percent</v>
      </c>
    </row>
    <row r="260" spans="1:3" x14ac:dyDescent="0.15">
      <c r="A260" t="str">
        <f>'mastertable data'!U260</f>
        <v>Male</v>
      </c>
      <c r="B260">
        <f>'mastertable data'!V260</f>
        <v>492</v>
      </c>
      <c r="C260">
        <f>'mastertable data'!W260</f>
        <v>0.66666666666666663</v>
      </c>
    </row>
    <row r="261" spans="1:3" x14ac:dyDescent="0.15">
      <c r="A261" t="str">
        <f>'mastertable data'!U261</f>
        <v>Female</v>
      </c>
      <c r="B261">
        <f>'mastertable data'!V261</f>
        <v>221</v>
      </c>
      <c r="C261">
        <f>'mastertable data'!W261</f>
        <v>0.29945799457994582</v>
      </c>
    </row>
    <row r="262" spans="1:3" x14ac:dyDescent="0.15">
      <c r="A262" t="str">
        <f>'mastertable data'!U262</f>
        <v>Unknown</v>
      </c>
      <c r="B262">
        <f>'mastertable data'!V262</f>
        <v>25</v>
      </c>
      <c r="C262">
        <f>'mastertable data'!W262</f>
        <v>3.3875338753387531E-2</v>
      </c>
    </row>
    <row r="263" spans="1:3" x14ac:dyDescent="0.15">
      <c r="A263" t="str">
        <f>'mastertable data'!U263</f>
        <v>Total</v>
      </c>
      <c r="B263">
        <f>'mastertable data'!V263</f>
        <v>738</v>
      </c>
      <c r="C263">
        <f>'mastertable data'!W263</f>
        <v>1</v>
      </c>
    </row>
    <row r="264" spans="1:3" x14ac:dyDescent="0.15">
      <c r="A264">
        <f>'mastertable data'!U264</f>
        <v>0</v>
      </c>
      <c r="B264">
        <f>'mastertable data'!V264</f>
        <v>0</v>
      </c>
      <c r="C264">
        <f>'mastertable data'!W264</f>
        <v>0</v>
      </c>
    </row>
    <row r="265" spans="1:3" x14ac:dyDescent="0.15">
      <c r="A265">
        <f>'mastertable data'!U265</f>
        <v>0</v>
      </c>
      <c r="B265" t="str">
        <f>'mastertable data'!V265</f>
        <v>Number</v>
      </c>
      <c r="C265" t="str">
        <f>'mastertable data'!W265</f>
        <v>Percent</v>
      </c>
    </row>
    <row r="266" spans="1:3" x14ac:dyDescent="0.15">
      <c r="A266" t="str">
        <f>'mastertable data'!U266</f>
        <v>Undergraduate Student</v>
      </c>
      <c r="B266">
        <f>'mastertable data'!V266</f>
        <v>21</v>
      </c>
      <c r="C266">
        <f>'mastertable data'!W266</f>
        <v>2.8455284552845527E-2</v>
      </c>
    </row>
    <row r="267" spans="1:3" x14ac:dyDescent="0.15">
      <c r="A267" t="str">
        <f>'mastertable data'!U267</f>
        <v>Graduate Student</v>
      </c>
      <c r="B267">
        <f>'mastertable data'!V267</f>
        <v>299</v>
      </c>
      <c r="C267">
        <f>'mastertable data'!W267</f>
        <v>0.40514905149051489</v>
      </c>
    </row>
    <row r="268" spans="1:3" x14ac:dyDescent="0.15">
      <c r="A268" t="str">
        <f>'mastertable data'!U268</f>
        <v>Professor</v>
      </c>
      <c r="B268">
        <f>'mastertable data'!V268</f>
        <v>126</v>
      </c>
      <c r="C268">
        <f>'mastertable data'!W268</f>
        <v>0.17073170731707318</v>
      </c>
    </row>
    <row r="269" spans="1:3" x14ac:dyDescent="0.15">
      <c r="A269" t="str">
        <f>'mastertable data'!U269</f>
        <v>Postdoctoral Researcher</v>
      </c>
      <c r="B269">
        <f>'mastertable data'!V269</f>
        <v>59</v>
      </c>
      <c r="C269">
        <f>'mastertable data'!W269</f>
        <v>7.9945799457994585E-2</v>
      </c>
    </row>
    <row r="270" spans="1:3" x14ac:dyDescent="0.15">
      <c r="A270" t="str">
        <f>'mastertable data'!U270</f>
        <v>Academia Scientist</v>
      </c>
      <c r="B270">
        <f>'mastertable data'!V270</f>
        <v>35</v>
      </c>
      <c r="C270">
        <f>'mastertable data'!W270</f>
        <v>4.7425474254742549E-2</v>
      </c>
    </row>
    <row r="271" spans="1:3" x14ac:dyDescent="0.15">
      <c r="A271" t="str">
        <f>'mastertable data'!U271</f>
        <v>Industry</v>
      </c>
      <c r="B271">
        <f>'mastertable data'!V271</f>
        <v>143</v>
      </c>
      <c r="C271">
        <f>'mastertable data'!W271</f>
        <v>0.19376693766937669</v>
      </c>
    </row>
    <row r="272" spans="1:3" x14ac:dyDescent="0.15">
      <c r="A272" t="str">
        <f>'mastertable data'!U272</f>
        <v>Government Scientist</v>
      </c>
      <c r="B272">
        <f>'mastertable data'!V272</f>
        <v>23</v>
      </c>
      <c r="C272">
        <f>'mastertable data'!W272</f>
        <v>3.1165311653116531E-2</v>
      </c>
    </row>
    <row r="273" spans="1:3" x14ac:dyDescent="0.15">
      <c r="A273" t="str">
        <f>'mastertable data'!U273</f>
        <v>Unknown/Other</v>
      </c>
      <c r="B273">
        <f>'mastertable data'!V273</f>
        <v>32</v>
      </c>
      <c r="C273">
        <f>'mastertable data'!W273</f>
        <v>4.3360433604336043E-2</v>
      </c>
    </row>
    <row r="274" spans="1:3" x14ac:dyDescent="0.15">
      <c r="A274" t="str">
        <f>'mastertable data'!U274</f>
        <v>Total</v>
      </c>
      <c r="B274">
        <f>'mastertable data'!V274</f>
        <v>738</v>
      </c>
      <c r="C274">
        <f>'mastertable data'!W274</f>
        <v>1</v>
      </c>
    </row>
    <row r="275" spans="1:3" x14ac:dyDescent="0.15">
      <c r="A275">
        <f>'mastertable data'!U275</f>
        <v>0</v>
      </c>
      <c r="B275">
        <f>'mastertable data'!V275</f>
        <v>0</v>
      </c>
      <c r="C275">
        <f>'mastertable data'!W275</f>
        <v>0</v>
      </c>
    </row>
    <row r="276" spans="1:3" x14ac:dyDescent="0.15">
      <c r="A276" t="str">
        <f>'mastertable data'!U276</f>
        <v># of registrants per institution</v>
      </c>
      <c r="B276">
        <f>'mastertable data'!V276</f>
        <v>1.5606060606060599</v>
      </c>
      <c r="C276">
        <f>'mastertable data'!W276</f>
        <v>0</v>
      </c>
    </row>
    <row r="277" spans="1:3" x14ac:dyDescent="0.15">
      <c r="A277">
        <f>'mastertable data'!U277</f>
        <v>0</v>
      </c>
      <c r="B277">
        <f>'mastertable data'!V277</f>
        <v>0</v>
      </c>
      <c r="C277">
        <f>'mastertable data'!W277</f>
        <v>0</v>
      </c>
    </row>
    <row r="278" spans="1:3" x14ac:dyDescent="0.15">
      <c r="A278">
        <f>'mastertable data'!U278</f>
        <v>0</v>
      </c>
      <c r="B278">
        <f>'mastertable data'!V278</f>
        <v>0</v>
      </c>
      <c r="C278">
        <f>'mastertable data'!W278</f>
        <v>0</v>
      </c>
    </row>
    <row r="279" spans="1:3" x14ac:dyDescent="0.15">
      <c r="A279">
        <f>'mastertable data'!U279</f>
        <v>0</v>
      </c>
      <c r="B279">
        <f>'mastertable data'!V279</f>
        <v>0</v>
      </c>
      <c r="C279">
        <f>'mastertable data'!W279</f>
        <v>0</v>
      </c>
    </row>
    <row r="280" spans="1:3" x14ac:dyDescent="0.15">
      <c r="A280">
        <f>'mastertable data'!U280</f>
        <v>0</v>
      </c>
      <c r="B280" t="str">
        <f>'mastertable data'!V280</f>
        <v>Number</v>
      </c>
      <c r="C280" t="str">
        <f>'mastertable data'!W280</f>
        <v>Percent</v>
      </c>
    </row>
    <row r="281" spans="1:3" x14ac:dyDescent="0.15">
      <c r="A281" t="str">
        <f>'mastertable data'!U281</f>
        <v>USA</v>
      </c>
      <c r="B281">
        <f>'mastertable data'!V281</f>
        <v>558</v>
      </c>
      <c r="C281">
        <f>'mastertable data'!W281</f>
        <v>0.75609756097560976</v>
      </c>
    </row>
    <row r="282" spans="1:3" x14ac:dyDescent="0.15">
      <c r="A282" t="str">
        <f>'mastertable data'!U282</f>
        <v>International</v>
      </c>
      <c r="B282">
        <f>'mastertable data'!V282</f>
        <v>180</v>
      </c>
      <c r="C282">
        <f>'mastertable data'!W282</f>
        <v>0.24390243902439024</v>
      </c>
    </row>
    <row r="283" spans="1:3" x14ac:dyDescent="0.15">
      <c r="A283" t="str">
        <f>'mastertable data'!U283</f>
        <v>Unknown</v>
      </c>
      <c r="B283">
        <f>'mastertable data'!V283</f>
        <v>0</v>
      </c>
      <c r="C283">
        <f>'mastertable data'!W283</f>
        <v>0</v>
      </c>
    </row>
    <row r="284" spans="1:3" x14ac:dyDescent="0.15">
      <c r="A284">
        <f>'mastertable data'!U284</f>
        <v>0</v>
      </c>
      <c r="B284">
        <f>'mastertable data'!V284</f>
        <v>0</v>
      </c>
      <c r="C284">
        <f>'mastertable data'!W284</f>
        <v>1</v>
      </c>
    </row>
    <row r="285" spans="1:3" x14ac:dyDescent="0.15">
      <c r="A285" t="str">
        <f>'mastertable data'!U285</f>
        <v>Other Americas</v>
      </c>
      <c r="B285">
        <f>'mastertable data'!V285</f>
        <v>27</v>
      </c>
      <c r="C285">
        <f>'mastertable data'!W285</f>
        <v>3.6585365853658534E-2</v>
      </c>
    </row>
    <row r="286" spans="1:3" x14ac:dyDescent="0.15">
      <c r="A286" t="str">
        <f>'mastertable data'!U286</f>
        <v>Asia</v>
      </c>
      <c r="B286">
        <f>'mastertable data'!V286</f>
        <v>32</v>
      </c>
      <c r="C286">
        <f>'mastertable data'!W286</f>
        <v>4.3360433604336043E-2</v>
      </c>
    </row>
    <row r="287" spans="1:3" x14ac:dyDescent="0.15">
      <c r="A287" t="str">
        <f>'mastertable data'!U287</f>
        <v>Europe</v>
      </c>
      <c r="B287">
        <f>'mastertable data'!V287</f>
        <v>69</v>
      </c>
      <c r="C287">
        <f>'mastertable data'!W287</f>
        <v>9.3495934959349589E-2</v>
      </c>
    </row>
    <row r="288" spans="1:3" x14ac:dyDescent="0.15">
      <c r="A288" t="str">
        <f>'mastertable data'!U288</f>
        <v>Africa</v>
      </c>
      <c r="B288">
        <f>'mastertable data'!V288</f>
        <v>1</v>
      </c>
      <c r="C288">
        <f>'mastertable data'!W288</f>
        <v>1.3550135501355014E-3</v>
      </c>
    </row>
    <row r="289" spans="1:3" x14ac:dyDescent="0.15">
      <c r="A289" t="str">
        <f>'mastertable data'!U289</f>
        <v>Middle East</v>
      </c>
      <c r="B289">
        <f>'mastertable data'!V289</f>
        <v>47</v>
      </c>
      <c r="C289">
        <f>'mastertable data'!W289</f>
        <v>6.3685636856368563E-2</v>
      </c>
    </row>
    <row r="290" spans="1:3" x14ac:dyDescent="0.15">
      <c r="A290" t="str">
        <f>'mastertable data'!U290</f>
        <v>Oceania</v>
      </c>
      <c r="B290">
        <f>'mastertable data'!V290</f>
        <v>4</v>
      </c>
      <c r="C290">
        <f>'mastertable data'!W290</f>
        <v>5.4200542005420054E-3</v>
      </c>
    </row>
    <row r="291" spans="1:3" x14ac:dyDescent="0.15">
      <c r="A291" t="str">
        <f>'mastertable data'!U291</f>
        <v>Total</v>
      </c>
      <c r="B291">
        <f>'mastertable data'!V291</f>
        <v>738</v>
      </c>
      <c r="C291">
        <f>'mastertable data'!W291</f>
        <v>1</v>
      </c>
    </row>
    <row r="292" spans="1:3" x14ac:dyDescent="0.15">
      <c r="A292">
        <f>'mastertable data'!U292</f>
        <v>0</v>
      </c>
      <c r="B292">
        <f>'mastertable data'!V292</f>
        <v>0</v>
      </c>
      <c r="C292">
        <f>'mastertable data'!W292</f>
        <v>0</v>
      </c>
    </row>
    <row r="293" spans="1:3" x14ac:dyDescent="0.15">
      <c r="A293">
        <f>'mastertable data'!U293</f>
        <v>0</v>
      </c>
      <c r="B293">
        <f>'mastertable data'!V293</f>
        <v>0</v>
      </c>
      <c r="C293">
        <f>'mastertable data'!W293</f>
        <v>0</v>
      </c>
    </row>
    <row r="294" spans="1:3" x14ac:dyDescent="0.15">
      <c r="A294" t="str">
        <f>'mastertable data'!U294</f>
        <v>US Institutions</v>
      </c>
      <c r="B294" t="str">
        <f>'mastertable data'!V294</f>
        <v>Number</v>
      </c>
      <c r="C294">
        <f>'mastertable data'!W294</f>
        <v>0</v>
      </c>
    </row>
    <row r="295" spans="1:3" x14ac:dyDescent="0.15">
      <c r="A295" t="str">
        <f>'mastertable data'!U295</f>
        <v>R1</v>
      </c>
      <c r="B295">
        <f>'mastertable data'!V295</f>
        <v>357</v>
      </c>
      <c r="C295">
        <f>'mastertable data'!W295</f>
        <v>0</v>
      </c>
    </row>
    <row r="296" spans="1:3" x14ac:dyDescent="0.15">
      <c r="A296" t="str">
        <f>'mastertable data'!U296</f>
        <v>R2</v>
      </c>
      <c r="B296">
        <f>'mastertable data'!V296</f>
        <v>40</v>
      </c>
      <c r="C296">
        <f>'mastertable data'!W296</f>
        <v>0</v>
      </c>
    </row>
    <row r="297" spans="1:3" x14ac:dyDescent="0.15">
      <c r="A297" t="str">
        <f>'mastertable data'!U297</f>
        <v>non R1, R2</v>
      </c>
      <c r="B297">
        <f>'mastertable data'!V297</f>
        <v>7</v>
      </c>
      <c r="C297">
        <f>'mastertable data'!W297</f>
        <v>0</v>
      </c>
    </row>
    <row r="298" spans="1:3" x14ac:dyDescent="0.15">
      <c r="A298" t="str">
        <f>'mastertable data'!U298</f>
        <v>PUI</v>
      </c>
      <c r="B298">
        <f>'mastertable data'!V298</f>
        <v>10</v>
      </c>
      <c r="C298">
        <f>'mastertable data'!W298</f>
        <v>0</v>
      </c>
    </row>
    <row r="299" spans="1:3" x14ac:dyDescent="0.15">
      <c r="A299" t="str">
        <f>'mastertable data'!U299</f>
        <v>Minority Serving</v>
      </c>
      <c r="B299">
        <f>'mastertable data'!V299</f>
        <v>2</v>
      </c>
      <c r="C299">
        <f>'mastertable data'!W299</f>
        <v>0</v>
      </c>
    </row>
    <row r="300" spans="1:3" x14ac:dyDescent="0.15">
      <c r="A300" t="str">
        <f>'mastertable data'!U300</f>
        <v>NI&gt;10</v>
      </c>
      <c r="B300">
        <f>'mastertable data'!V300</f>
        <v>89</v>
      </c>
      <c r="C300">
        <f>'mastertable data'!W300</f>
        <v>0</v>
      </c>
    </row>
    <row r="301" spans="1:3" x14ac:dyDescent="0.15">
      <c r="A301">
        <f>'mastertable data'!U301</f>
        <v>0</v>
      </c>
      <c r="B301">
        <f>'mastertable data'!V301</f>
        <v>0</v>
      </c>
      <c r="C301">
        <f>'mastertable data'!W301</f>
        <v>0</v>
      </c>
    </row>
    <row r="302" spans="1:3" x14ac:dyDescent="0.15">
      <c r="A302" t="str">
        <f>'mastertable data'!U302</f>
        <v>Submissions per registrant</v>
      </c>
      <c r="B302">
        <f>'mastertable data'!V302</f>
        <v>0.44579945799457993</v>
      </c>
      <c r="C302">
        <f>'mastertable data'!W302</f>
        <v>0</v>
      </c>
    </row>
    <row r="303" spans="1:3" x14ac:dyDescent="0.15">
      <c r="A303" t="str">
        <f>'mastertable data'!U303</f>
        <v>% of registrants who submitted an abstract</v>
      </c>
      <c r="B303">
        <f>'mastertable data'!V303</f>
        <v>0</v>
      </c>
      <c r="C303">
        <f>'mastertable data'!W303</f>
        <v>0</v>
      </c>
    </row>
    <row r="304" spans="1:3" x14ac:dyDescent="0.15">
      <c r="A304">
        <f>'mastertable data'!U304</f>
        <v>0</v>
      </c>
      <c r="B304">
        <f>'mastertable data'!V304</f>
        <v>0</v>
      </c>
      <c r="C304">
        <f>'mastertable data'!W304</f>
        <v>0</v>
      </c>
    </row>
    <row r="305" spans="1:3" x14ac:dyDescent="0.15">
      <c r="A305">
        <f>'mastertable data'!U305</f>
        <v>0</v>
      </c>
      <c r="B305">
        <f>'mastertable data'!V305</f>
        <v>0</v>
      </c>
      <c r="C305">
        <f>'mastertable data'!W305</f>
        <v>0</v>
      </c>
    </row>
    <row r="306" spans="1:3" x14ac:dyDescent="0.15">
      <c r="A306">
        <f>'mastertable data'!U306</f>
        <v>0</v>
      </c>
      <c r="B306">
        <f>'mastertable data'!V306</f>
        <v>0</v>
      </c>
      <c r="C306">
        <f>'mastertable data'!W306</f>
        <v>0</v>
      </c>
    </row>
    <row r="307" spans="1:3" x14ac:dyDescent="0.15">
      <c r="A307">
        <f>'mastertable data'!U307</f>
        <v>0</v>
      </c>
      <c r="B307">
        <f>'mastertable data'!V307</f>
        <v>0</v>
      </c>
      <c r="C307">
        <f>'mastertable data'!W307</f>
        <v>0</v>
      </c>
    </row>
    <row r="308" spans="1:3" x14ac:dyDescent="0.15">
      <c r="A308">
        <f>'mastertable data'!U308</f>
        <v>0</v>
      </c>
      <c r="B308">
        <f>'mastertable data'!V308</f>
        <v>0</v>
      </c>
      <c r="C308">
        <f>'mastertable data'!W308</f>
        <v>0</v>
      </c>
    </row>
    <row r="309" spans="1:3" x14ac:dyDescent="0.15">
      <c r="A309" t="str">
        <f>'mastertable data'!U309</f>
        <v>Submitted abstract to virtual conference (Total)</v>
      </c>
      <c r="B309">
        <f>'mastertable data'!V309</f>
        <v>0</v>
      </c>
      <c r="C309">
        <f>'mastertable data'!W309</f>
        <v>0</v>
      </c>
    </row>
    <row r="310" spans="1:3" x14ac:dyDescent="0.15">
      <c r="A310">
        <f>'mastertable data'!U310</f>
        <v>0</v>
      </c>
      <c r="B310" t="str">
        <f>'mastertable data'!V310</f>
        <v>Number</v>
      </c>
      <c r="C310" t="str">
        <f>'mastertable data'!W310</f>
        <v>Percent</v>
      </c>
    </row>
    <row r="311" spans="1:3" x14ac:dyDescent="0.15">
      <c r="A311" t="str">
        <f>'mastertable data'!U311</f>
        <v>Male</v>
      </c>
      <c r="B311">
        <f>'mastertable data'!V311</f>
        <v>41</v>
      </c>
      <c r="C311">
        <f>'mastertable data'!W311</f>
        <v>0.6029411764705882</v>
      </c>
    </row>
    <row r="312" spans="1:3" x14ac:dyDescent="0.15">
      <c r="A312" t="str">
        <f>'mastertable data'!U312</f>
        <v>Female</v>
      </c>
      <c r="B312">
        <f>'mastertable data'!V312</f>
        <v>25</v>
      </c>
      <c r="C312">
        <f>'mastertable data'!W312</f>
        <v>0.36764705882352944</v>
      </c>
    </row>
    <row r="313" spans="1:3" x14ac:dyDescent="0.15">
      <c r="A313" t="str">
        <f>'mastertable data'!U313</f>
        <v>Unknown</v>
      </c>
      <c r="B313">
        <f>'mastertable data'!V313</f>
        <v>2</v>
      </c>
      <c r="C313">
        <f>'mastertable data'!W313</f>
        <v>2.9411764705882353E-2</v>
      </c>
    </row>
    <row r="314" spans="1:3" x14ac:dyDescent="0.15">
      <c r="A314" t="str">
        <f>'mastertable data'!U314</f>
        <v>Total</v>
      </c>
      <c r="B314">
        <f>'mastertable data'!V314</f>
        <v>68</v>
      </c>
      <c r="C314">
        <f>'mastertable data'!W314</f>
        <v>1</v>
      </c>
    </row>
    <row r="315" spans="1:3" x14ac:dyDescent="0.15">
      <c r="A315">
        <f>'mastertable data'!U315</f>
        <v>0</v>
      </c>
      <c r="B315">
        <f>'mastertable data'!V315</f>
        <v>0</v>
      </c>
      <c r="C315">
        <f>'mastertable data'!W315</f>
        <v>0</v>
      </c>
    </row>
    <row r="316" spans="1:3" x14ac:dyDescent="0.15">
      <c r="A316">
        <f>'mastertable data'!U316</f>
        <v>0</v>
      </c>
      <c r="B316" t="str">
        <f>'mastertable data'!V316</f>
        <v>Number</v>
      </c>
      <c r="C316" t="str">
        <f>'mastertable data'!W316</f>
        <v>Percent</v>
      </c>
    </row>
    <row r="317" spans="1:3" x14ac:dyDescent="0.15">
      <c r="A317" t="str">
        <f>'mastertable data'!U317</f>
        <v>Undergraduate Student</v>
      </c>
      <c r="B317">
        <f>'mastertable data'!V317</f>
        <v>3</v>
      </c>
      <c r="C317">
        <f>'mastertable data'!W317</f>
        <v>4.4117647058823532E-2</v>
      </c>
    </row>
    <row r="318" spans="1:3" x14ac:dyDescent="0.15">
      <c r="A318" t="str">
        <f>'mastertable data'!U318</f>
        <v>Graduate Student</v>
      </c>
      <c r="B318">
        <f>'mastertable data'!V318</f>
        <v>37</v>
      </c>
      <c r="C318">
        <f>'mastertable data'!W318</f>
        <v>0.54411764705882348</v>
      </c>
    </row>
    <row r="319" spans="1:3" x14ac:dyDescent="0.15">
      <c r="A319" t="str">
        <f>'mastertable data'!U319</f>
        <v>Professor</v>
      </c>
      <c r="B319">
        <f>'mastertable data'!V319</f>
        <v>5</v>
      </c>
      <c r="C319">
        <f>'mastertable data'!W319</f>
        <v>7.3529411764705885E-2</v>
      </c>
    </row>
    <row r="320" spans="1:3" x14ac:dyDescent="0.15">
      <c r="A320" t="str">
        <f>'mastertable data'!U320</f>
        <v>Postdoctoral Researcher</v>
      </c>
      <c r="B320">
        <f>'mastertable data'!V320</f>
        <v>7</v>
      </c>
      <c r="C320">
        <f>'mastertable data'!W320</f>
        <v>0.10294117647058823</v>
      </c>
    </row>
    <row r="321" spans="1:3" x14ac:dyDescent="0.15">
      <c r="A321" t="str">
        <f>'mastertable data'!U321</f>
        <v>Academia Scientist</v>
      </c>
      <c r="B321">
        <f>'mastertable data'!V321</f>
        <v>6</v>
      </c>
      <c r="C321">
        <f>'mastertable data'!W321</f>
        <v>8.8235294117647065E-2</v>
      </c>
    </row>
    <row r="322" spans="1:3" x14ac:dyDescent="0.15">
      <c r="A322" t="str">
        <f>'mastertable data'!U322</f>
        <v>Industry</v>
      </c>
      <c r="B322">
        <f>'mastertable data'!V322</f>
        <v>7</v>
      </c>
      <c r="C322">
        <f>'mastertable data'!W322</f>
        <v>0.10294117647058823</v>
      </c>
    </row>
    <row r="323" spans="1:3" x14ac:dyDescent="0.15">
      <c r="A323" t="str">
        <f>'mastertable data'!U323</f>
        <v>Government Scientist</v>
      </c>
      <c r="B323">
        <f>'mastertable data'!V323</f>
        <v>0</v>
      </c>
      <c r="C323">
        <f>'mastertable data'!W323</f>
        <v>0</v>
      </c>
    </row>
    <row r="324" spans="1:3" x14ac:dyDescent="0.15">
      <c r="A324" t="str">
        <f>'mastertable data'!U324</f>
        <v>Unknown/Other</v>
      </c>
      <c r="B324">
        <f>'mastertable data'!V324</f>
        <v>3</v>
      </c>
      <c r="C324">
        <f>'mastertable data'!W324</f>
        <v>4.4117647058823532E-2</v>
      </c>
    </row>
    <row r="325" spans="1:3" x14ac:dyDescent="0.15">
      <c r="A325" t="str">
        <f>'mastertable data'!U325</f>
        <v>Total</v>
      </c>
      <c r="B325">
        <f>'mastertable data'!V325</f>
        <v>68</v>
      </c>
      <c r="C325">
        <f>'mastertable data'!W325</f>
        <v>0.99999999999999978</v>
      </c>
    </row>
    <row r="326" spans="1:3" x14ac:dyDescent="0.15">
      <c r="A326">
        <f>'mastertable data'!U326</f>
        <v>0</v>
      </c>
      <c r="B326">
        <f>'mastertable data'!V326</f>
        <v>0</v>
      </c>
      <c r="C326">
        <f>'mastertable data'!W326</f>
        <v>0</v>
      </c>
    </row>
    <row r="327" spans="1:3" x14ac:dyDescent="0.15">
      <c r="A327" t="str">
        <f>'mastertable data'!U327</f>
        <v># of registrants per institution</v>
      </c>
      <c r="B327">
        <f>'mastertable data'!V327</f>
        <v>1.5072463768115942</v>
      </c>
      <c r="C327">
        <f>'mastertable data'!W327</f>
        <v>0</v>
      </c>
    </row>
    <row r="328" spans="1:3" x14ac:dyDescent="0.15">
      <c r="A328">
        <f>'mastertable data'!U328</f>
        <v>0</v>
      </c>
      <c r="B328">
        <f>'mastertable data'!V328</f>
        <v>0</v>
      </c>
      <c r="C328">
        <f>'mastertable data'!W328</f>
        <v>0</v>
      </c>
    </row>
    <row r="329" spans="1:3" x14ac:dyDescent="0.15">
      <c r="A329">
        <f>'mastertable data'!U329</f>
        <v>0</v>
      </c>
      <c r="B329">
        <f>'mastertable data'!V329</f>
        <v>0</v>
      </c>
      <c r="C329">
        <f>'mastertable data'!W329</f>
        <v>0</v>
      </c>
    </row>
    <row r="330" spans="1:3" x14ac:dyDescent="0.15">
      <c r="A330">
        <f>'mastertable data'!U330</f>
        <v>0</v>
      </c>
      <c r="B330">
        <f>'mastertable data'!V330</f>
        <v>0</v>
      </c>
      <c r="C330">
        <f>'mastertable data'!W330</f>
        <v>0</v>
      </c>
    </row>
    <row r="331" spans="1:3" x14ac:dyDescent="0.15">
      <c r="A331">
        <f>'mastertable data'!U331</f>
        <v>0</v>
      </c>
      <c r="B331" t="str">
        <f>'mastertable data'!V331</f>
        <v>Number</v>
      </c>
      <c r="C331" t="str">
        <f>'mastertable data'!W331</f>
        <v>Percent</v>
      </c>
    </row>
    <row r="332" spans="1:3" x14ac:dyDescent="0.15">
      <c r="A332" t="str">
        <f>'mastertable data'!U332</f>
        <v>USA</v>
      </c>
      <c r="B332">
        <f>'mastertable data'!V332</f>
        <v>32</v>
      </c>
      <c r="C332">
        <f>'mastertable data'!W332</f>
        <v>0.47058823529411764</v>
      </c>
    </row>
    <row r="333" spans="1:3" x14ac:dyDescent="0.15">
      <c r="A333" t="str">
        <f>'mastertable data'!U333</f>
        <v>International</v>
      </c>
      <c r="B333">
        <f>'mastertable data'!V333</f>
        <v>36</v>
      </c>
      <c r="C333">
        <f>'mastertable data'!W333</f>
        <v>0.52941176470588236</v>
      </c>
    </row>
    <row r="334" spans="1:3" x14ac:dyDescent="0.15">
      <c r="A334" t="str">
        <f>'mastertable data'!U334</f>
        <v>Unknown</v>
      </c>
      <c r="B334">
        <f>'mastertable data'!V334</f>
        <v>0</v>
      </c>
      <c r="C334">
        <f>'mastertable data'!W334</f>
        <v>0</v>
      </c>
    </row>
    <row r="335" spans="1:3" x14ac:dyDescent="0.15">
      <c r="A335">
        <f>'mastertable data'!U335</f>
        <v>0</v>
      </c>
      <c r="B335">
        <f>'mastertable data'!V335</f>
        <v>0</v>
      </c>
      <c r="C335">
        <f>'mastertable data'!W335</f>
        <v>1</v>
      </c>
    </row>
    <row r="336" spans="1:3" x14ac:dyDescent="0.15">
      <c r="A336" t="str">
        <f>'mastertable data'!U336</f>
        <v>Other Americas</v>
      </c>
      <c r="B336">
        <f>'mastertable data'!V336</f>
        <v>3</v>
      </c>
      <c r="C336">
        <f>'mastertable data'!W336</f>
        <v>4.4117647058823532E-2</v>
      </c>
    </row>
    <row r="337" spans="1:3" x14ac:dyDescent="0.15">
      <c r="A337" t="str">
        <f>'mastertable data'!U337</f>
        <v>Asia</v>
      </c>
      <c r="B337">
        <f>'mastertable data'!V337</f>
        <v>3</v>
      </c>
      <c r="C337">
        <f>'mastertable data'!W337</f>
        <v>4.4117647058823532E-2</v>
      </c>
    </row>
    <row r="338" spans="1:3" x14ac:dyDescent="0.15">
      <c r="A338" t="str">
        <f>'mastertable data'!U338</f>
        <v>Europe</v>
      </c>
      <c r="B338">
        <f>'mastertable data'!V338</f>
        <v>21</v>
      </c>
      <c r="C338">
        <f>'mastertable data'!W338</f>
        <v>0.30882352941176472</v>
      </c>
    </row>
    <row r="339" spans="1:3" x14ac:dyDescent="0.15">
      <c r="A339" t="str">
        <f>'mastertable data'!U339</f>
        <v>Africa</v>
      </c>
      <c r="B339">
        <f>'mastertable data'!V339</f>
        <v>0</v>
      </c>
      <c r="C339">
        <f>'mastertable data'!W339</f>
        <v>0</v>
      </c>
    </row>
    <row r="340" spans="1:3" x14ac:dyDescent="0.15">
      <c r="A340" t="str">
        <f>'mastertable data'!U340</f>
        <v>Middle East</v>
      </c>
      <c r="B340">
        <f>'mastertable data'!V340</f>
        <v>9</v>
      </c>
      <c r="C340">
        <f>'mastertable data'!W340</f>
        <v>0.13235294117647059</v>
      </c>
    </row>
    <row r="341" spans="1:3" x14ac:dyDescent="0.15">
      <c r="A341" t="str">
        <f>'mastertable data'!U341</f>
        <v>Oceania</v>
      </c>
      <c r="B341">
        <f>'mastertable data'!V341</f>
        <v>0</v>
      </c>
      <c r="C341">
        <f>'mastertable data'!W341</f>
        <v>0</v>
      </c>
    </row>
    <row r="342" spans="1:3" x14ac:dyDescent="0.15">
      <c r="A342" t="str">
        <f>'mastertable data'!U342</f>
        <v>Total</v>
      </c>
      <c r="B342">
        <f>'mastertable data'!V342</f>
        <v>68</v>
      </c>
      <c r="C342">
        <f>'mastertable data'!W342</f>
        <v>0.99999999999999989</v>
      </c>
    </row>
    <row r="343" spans="1:3" x14ac:dyDescent="0.15">
      <c r="A343">
        <f>'mastertable data'!U343</f>
        <v>0</v>
      </c>
      <c r="B343">
        <f>'mastertable data'!V343</f>
        <v>0</v>
      </c>
      <c r="C343">
        <f>'mastertable data'!W343</f>
        <v>0</v>
      </c>
    </row>
    <row r="344" spans="1:3" x14ac:dyDescent="0.15">
      <c r="A344">
        <f>'mastertable data'!U344</f>
        <v>0</v>
      </c>
      <c r="B344">
        <f>'mastertable data'!V344</f>
        <v>0</v>
      </c>
      <c r="C344">
        <f>'mastertable data'!W344</f>
        <v>0</v>
      </c>
    </row>
    <row r="345" spans="1:3" x14ac:dyDescent="0.15">
      <c r="A345" t="str">
        <f>'mastertable data'!U345</f>
        <v>US Institutions</v>
      </c>
      <c r="B345" t="str">
        <f>'mastertable data'!V345</f>
        <v>Number</v>
      </c>
      <c r="C345">
        <f>'mastertable data'!W345</f>
        <v>0</v>
      </c>
    </row>
    <row r="346" spans="1:3" x14ac:dyDescent="0.15">
      <c r="A346" t="str">
        <f>'mastertable data'!U346</f>
        <v>R1</v>
      </c>
      <c r="B346">
        <f>'mastertable data'!V346</f>
        <v>26</v>
      </c>
      <c r="C346">
        <f>'mastertable data'!W346</f>
        <v>0</v>
      </c>
    </row>
    <row r="347" spans="1:3" x14ac:dyDescent="0.15">
      <c r="A347" t="str">
        <f>'mastertable data'!U347</f>
        <v>R2</v>
      </c>
      <c r="B347">
        <f>'mastertable data'!V347</f>
        <v>2</v>
      </c>
      <c r="C347">
        <f>'mastertable data'!W347</f>
        <v>0</v>
      </c>
    </row>
    <row r="348" spans="1:3" x14ac:dyDescent="0.15">
      <c r="A348" t="str">
        <f>'mastertable data'!U348</f>
        <v>non R1, R2</v>
      </c>
      <c r="B348">
        <f>'mastertable data'!V348</f>
        <v>0</v>
      </c>
      <c r="C348">
        <f>'mastertable data'!W348</f>
        <v>0</v>
      </c>
    </row>
    <row r="349" spans="1:3" x14ac:dyDescent="0.15">
      <c r="A349" t="str">
        <f>'mastertable data'!U349</f>
        <v>PUI</v>
      </c>
      <c r="B349">
        <f>'mastertable data'!V349</f>
        <v>0</v>
      </c>
      <c r="C349">
        <f>'mastertable data'!W349</f>
        <v>0</v>
      </c>
    </row>
    <row r="350" spans="1:3" x14ac:dyDescent="0.15">
      <c r="A350" t="str">
        <f>'mastertable data'!U350</f>
        <v>Minority Serving</v>
      </c>
      <c r="B350">
        <f>'mastertable data'!V350</f>
        <v>0</v>
      </c>
      <c r="C350">
        <f>'mastertable data'!W350</f>
        <v>0</v>
      </c>
    </row>
    <row r="351" spans="1:3" x14ac:dyDescent="0.15">
      <c r="A351" t="str">
        <f>'mastertable data'!U351</f>
        <v>NI&gt;10</v>
      </c>
      <c r="B351">
        <f>'mastertable data'!V351</f>
        <v>13</v>
      </c>
      <c r="C351">
        <f>'mastertable data'!W351</f>
        <v>0</v>
      </c>
    </row>
    <row r="352" spans="1:3" x14ac:dyDescent="0.15">
      <c r="A352">
        <f>'mastertable data'!U352</f>
        <v>0</v>
      </c>
      <c r="B352">
        <f>'mastertable data'!V352</f>
        <v>0</v>
      </c>
      <c r="C352">
        <f>'mastertable data'!W352</f>
        <v>0</v>
      </c>
    </row>
    <row r="353" spans="1:3" x14ac:dyDescent="0.15">
      <c r="A353" t="str">
        <f>'mastertable data'!U353</f>
        <v>Submissions per registrant</v>
      </c>
      <c r="B353">
        <f>'mastertable data'!V353</f>
        <v>0.79411764705882348</v>
      </c>
      <c r="C353">
        <f>'mastertable data'!W353</f>
        <v>0</v>
      </c>
    </row>
    <row r="354" spans="1:3" x14ac:dyDescent="0.15">
      <c r="A354" t="str">
        <f>'mastertable data'!U354</f>
        <v>% of registrants who submitted an abstract</v>
      </c>
      <c r="B354">
        <f>'mastertable data'!V354</f>
        <v>0</v>
      </c>
      <c r="C354">
        <f>'mastertable data'!W354</f>
        <v>0</v>
      </c>
    </row>
    <row r="355" spans="1:3" x14ac:dyDescent="0.15">
      <c r="A355">
        <f>'mastertable data'!U355</f>
        <v>0</v>
      </c>
      <c r="B355">
        <f>'mastertable data'!V355</f>
        <v>0</v>
      </c>
      <c r="C355">
        <f>'mastertable data'!W355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mastertable data</vt:lpstr>
      <vt:lpstr># of Countries</vt:lpstr>
      <vt:lpstr>Avg Fees</vt:lpstr>
      <vt:lpstr>job title by year</vt:lpstr>
      <vt:lpstr>job title 2020</vt:lpstr>
      <vt:lpstr>Inst type by year</vt:lpstr>
      <vt:lpstr>Inst Type 2020</vt:lpstr>
      <vt:lpstr>Region by year</vt:lpstr>
      <vt:lpstr>Region 2020</vt:lpstr>
      <vt:lpstr>Gender by year</vt:lpstr>
      <vt:lpstr>Gender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skiles</dc:creator>
  <cp:keywords/>
  <dc:description/>
  <cp:lastModifiedBy>Skiles, Matthew</cp:lastModifiedBy>
  <cp:revision/>
  <dcterms:created xsi:type="dcterms:W3CDTF">2020-05-20T09:56:40Z</dcterms:created>
  <dcterms:modified xsi:type="dcterms:W3CDTF">2021-10-12T15:17:52Z</dcterms:modified>
  <cp:category/>
  <cp:contentStatus/>
</cp:coreProperties>
</file>