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1/Box/NAMS - Internal MK group Planning/Research Study/NAMS_paper/Github/data/registration_data/"/>
    </mc:Choice>
  </mc:AlternateContent>
  <xr:revisionPtr revIDLastSave="0" documentId="13_ncr:1_{A7D8EC66-9A01-DE44-A297-FBF2546F8968}" xr6:coauthVersionLast="47" xr6:coauthVersionMax="47" xr10:uidLastSave="{00000000-0000-0000-0000-000000000000}"/>
  <bookViews>
    <workbookView xWindow="0" yWindow="0" windowWidth="28800" windowHeight="18000" activeTab="4" xr2:uid="{21356BFF-29D7-F648-9130-88B96B0B3115}"/>
  </bookViews>
  <sheets>
    <sheet name="raw data" sheetId="1" r:id="rId1"/>
    <sheet name="gender" sheetId="12" r:id="rId2"/>
    <sheet name="title" sheetId="10" r:id="rId3"/>
    <sheet name="region" sheetId="11" r:id="rId4"/>
    <sheet name="gender in R&amp;D" sheetId="13" r:id="rId5"/>
  </sheets>
  <definedNames>
    <definedName name="_xlnm._FilterDatabase" localSheetId="1" hidden="1">gender!$A$37:$H$130</definedName>
    <definedName name="_xlnm._FilterDatabase" localSheetId="4" hidden="1">'gender in R&amp;D'!$F$1:$F$307112</definedName>
    <definedName name="_xlnm._FilterDatabase" localSheetId="3" hidden="1">region!$G$1:$G$95</definedName>
    <definedName name="_xlnm._FilterDatabase" localSheetId="2" hidden="1">title!$A$21:$G$123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7" i="11" l="1"/>
  <c r="AD8" i="11"/>
  <c r="AD9" i="11"/>
  <c r="AD10" i="11"/>
  <c r="AD11" i="11"/>
  <c r="AD12" i="11"/>
  <c r="AD13" i="11"/>
  <c r="AD6" i="11"/>
  <c r="AC7" i="11"/>
  <c r="AC8" i="11"/>
  <c r="AC9" i="11"/>
  <c r="AC10" i="11"/>
  <c r="AC11" i="11"/>
  <c r="AC12" i="11"/>
  <c r="AC13" i="11"/>
  <c r="AC6" i="11"/>
  <c r="F24" i="10" l="1"/>
  <c r="G24" i="10"/>
  <c r="E24" i="10"/>
  <c r="E19" i="10"/>
  <c r="F19" i="10"/>
  <c r="G19" i="10"/>
  <c r="E20" i="10"/>
  <c r="F20" i="10"/>
  <c r="G20" i="10"/>
  <c r="E21" i="10"/>
  <c r="F21" i="10"/>
  <c r="G21" i="10"/>
  <c r="E22" i="10"/>
  <c r="F22" i="10"/>
  <c r="G22" i="10"/>
  <c r="E23" i="10"/>
  <c r="F23" i="10"/>
  <c r="G23" i="10"/>
  <c r="C21" i="10"/>
  <c r="D21" i="10"/>
  <c r="B21" i="10"/>
  <c r="B11" i="12" l="1"/>
  <c r="Y13" i="11" l="1"/>
  <c r="X13" i="11"/>
  <c r="Y12" i="11"/>
  <c r="X12" i="11"/>
  <c r="W12" i="11"/>
  <c r="Y11" i="11"/>
  <c r="X11" i="11"/>
  <c r="W11" i="11"/>
  <c r="Y10" i="11"/>
  <c r="X10" i="11"/>
  <c r="W10" i="11"/>
  <c r="Y9" i="11"/>
  <c r="X9" i="11"/>
  <c r="W9" i="11"/>
  <c r="Y8" i="11"/>
  <c r="X8" i="11"/>
  <c r="W8" i="11"/>
  <c r="Y7" i="11"/>
  <c r="X7" i="11"/>
  <c r="W7" i="11"/>
  <c r="X6" i="11"/>
  <c r="Y6" i="11"/>
  <c r="W6" i="11"/>
  <c r="E3" i="12" l="1"/>
  <c r="E4" i="12"/>
  <c r="E5" i="12"/>
  <c r="E6" i="12"/>
  <c r="E7" i="12"/>
  <c r="E8" i="12"/>
  <c r="E2" i="12"/>
  <c r="I8" i="12" l="1"/>
  <c r="I3" i="12"/>
  <c r="I4" i="12"/>
  <c r="I5" i="12"/>
  <c r="I6" i="12"/>
  <c r="I7" i="12"/>
  <c r="I2" i="12"/>
  <c r="W18" i="11" l="1"/>
  <c r="X18" i="11"/>
  <c r="Y18" i="11"/>
  <c r="X17" i="11"/>
  <c r="Y17" i="11"/>
  <c r="W17" i="11"/>
  <c r="P10" i="11" l="1"/>
  <c r="U3" i="13" l="1" a="1"/>
  <c r="U3" i="13" s="1"/>
  <c r="V3" i="13" a="1"/>
  <c r="V3" i="13" s="1"/>
  <c r="U4" i="13" a="1"/>
  <c r="U4" i="13" s="1"/>
  <c r="V4" i="13" a="1"/>
  <c r="V4" i="13" s="1"/>
  <c r="U5" i="13" a="1"/>
  <c r="U5" i="13" s="1"/>
  <c r="V5" i="13" a="1"/>
  <c r="V5" i="13" s="1"/>
  <c r="U6" i="13" a="1"/>
  <c r="U6" i="13" s="1"/>
  <c r="V6" i="13" a="1"/>
  <c r="V6" i="13" s="1"/>
  <c r="U7" i="13" a="1"/>
  <c r="U7" i="13" s="1"/>
  <c r="V7" i="13" a="1"/>
  <c r="V7" i="13" s="1"/>
  <c r="U8" i="13" a="1"/>
  <c r="U8" i="13" s="1"/>
  <c r="V8" i="13" a="1"/>
  <c r="V8" i="13" s="1"/>
  <c r="U9" i="13" a="1"/>
  <c r="U9" i="13" s="1"/>
  <c r="V9" i="13" a="1"/>
  <c r="V9" i="13" s="1"/>
  <c r="U10" i="13" a="1"/>
  <c r="U10" i="13" s="1"/>
  <c r="V10" i="13" a="1"/>
  <c r="V10" i="13" s="1"/>
  <c r="U11" i="13" a="1"/>
  <c r="U11" i="13" s="1"/>
  <c r="V11" i="13" a="1"/>
  <c r="V11" i="13" s="1"/>
  <c r="U12" i="13" a="1"/>
  <c r="U12" i="13" s="1"/>
  <c r="V12" i="13" a="1"/>
  <c r="V12" i="13" s="1"/>
  <c r="U13" i="13" a="1"/>
  <c r="U13" i="13" s="1"/>
  <c r="V13" i="13" a="1"/>
  <c r="V13" i="13" s="1"/>
  <c r="U14" i="13" a="1"/>
  <c r="U14" i="13" s="1"/>
  <c r="V14" i="13" a="1"/>
  <c r="V14" i="13" s="1"/>
  <c r="U15" i="13" a="1"/>
  <c r="U15" i="13" s="1"/>
  <c r="V15" i="13" a="1"/>
  <c r="V15" i="13" s="1"/>
  <c r="U16" i="13" a="1"/>
  <c r="U16" i="13" s="1"/>
  <c r="V16" i="13" a="1"/>
  <c r="V16" i="13" s="1"/>
  <c r="U17" i="13" a="1"/>
  <c r="U17" i="13" s="1"/>
  <c r="V17" i="13" a="1"/>
  <c r="V17" i="13" s="1"/>
  <c r="U18" i="13" a="1"/>
  <c r="U18" i="13" s="1"/>
  <c r="V18" i="13" a="1"/>
  <c r="V18" i="13" s="1"/>
  <c r="U19" i="13" a="1"/>
  <c r="U19" i="13" s="1"/>
  <c r="V19" i="13" a="1"/>
  <c r="V19" i="13" s="1"/>
  <c r="U20" i="13" a="1"/>
  <c r="U20" i="13" s="1"/>
  <c r="V20" i="13" a="1"/>
  <c r="V20" i="13" s="1"/>
  <c r="U21" i="13" a="1"/>
  <c r="U21" i="13" s="1"/>
  <c r="V21" i="13" a="1"/>
  <c r="V21" i="13" s="1"/>
  <c r="U22" i="13" a="1"/>
  <c r="U22" i="13" s="1"/>
  <c r="V22" i="13" a="1"/>
  <c r="V22" i="13" s="1"/>
  <c r="U23" i="13" a="1"/>
  <c r="U23" i="13" s="1"/>
  <c r="V23" i="13" a="1"/>
  <c r="V23" i="13" s="1"/>
  <c r="U24" i="13" a="1"/>
  <c r="U24" i="13" s="1"/>
  <c r="V24" i="13" a="1"/>
  <c r="V24" i="13" s="1"/>
  <c r="U25" i="13" a="1"/>
  <c r="U25" i="13" s="1"/>
  <c r="V25" i="13" a="1"/>
  <c r="V25" i="13" s="1"/>
  <c r="U26" i="13" a="1"/>
  <c r="U26" i="13" s="1"/>
  <c r="V26" i="13" a="1"/>
  <c r="V26" i="13" s="1"/>
  <c r="U27" i="13" a="1"/>
  <c r="U27" i="13" s="1"/>
  <c r="V27" i="13" a="1"/>
  <c r="V27" i="13" s="1"/>
  <c r="U28" i="13" a="1"/>
  <c r="U28" i="13" s="1"/>
  <c r="V28" i="13" a="1"/>
  <c r="V28" i="13" s="1"/>
  <c r="U29" i="13" a="1"/>
  <c r="U29" i="13" s="1"/>
  <c r="V29" i="13" a="1"/>
  <c r="V29" i="13" s="1"/>
  <c r="U30" i="13" a="1"/>
  <c r="U30" i="13" s="1"/>
  <c r="V30" i="13" a="1"/>
  <c r="V30" i="13" s="1"/>
  <c r="U31" i="13" a="1"/>
  <c r="U31" i="13" s="1"/>
  <c r="V31" i="13" a="1"/>
  <c r="V31" i="13" s="1"/>
  <c r="U32" i="13" a="1"/>
  <c r="U32" i="13" s="1"/>
  <c r="V32" i="13" a="1"/>
  <c r="V32" i="13" s="1"/>
  <c r="U33" i="13" a="1"/>
  <c r="U33" i="13" s="1"/>
  <c r="V33" i="13" a="1"/>
  <c r="V33" i="13" s="1"/>
  <c r="U34" i="13" a="1"/>
  <c r="U34" i="13" s="1"/>
  <c r="V34" i="13" a="1"/>
  <c r="V34" i="13" s="1"/>
  <c r="U35" i="13" a="1"/>
  <c r="U35" i="13" s="1"/>
  <c r="V35" i="13" a="1"/>
  <c r="V35" i="13" s="1"/>
  <c r="U36" i="13" a="1"/>
  <c r="U36" i="13" s="1"/>
  <c r="V36" i="13" a="1"/>
  <c r="V36" i="13" s="1"/>
  <c r="U37" i="13" a="1"/>
  <c r="U37" i="13" s="1"/>
  <c r="V37" i="13" a="1"/>
  <c r="V37" i="13" s="1"/>
  <c r="U38" i="13" a="1"/>
  <c r="U38" i="13" s="1"/>
  <c r="V38" i="13" a="1"/>
  <c r="V38" i="13" s="1"/>
  <c r="U39" i="13" a="1"/>
  <c r="U39" i="13" s="1"/>
  <c r="V39" i="13" a="1"/>
  <c r="V39" i="13" s="1"/>
  <c r="U40" i="13" a="1"/>
  <c r="U40" i="13" s="1"/>
  <c r="V40" i="13" a="1"/>
  <c r="V40" i="13" s="1"/>
  <c r="U41" i="13" a="1"/>
  <c r="U41" i="13" s="1"/>
  <c r="V41" i="13" a="1"/>
  <c r="V41" i="13" s="1"/>
  <c r="U42" i="13" a="1"/>
  <c r="U42" i="13" s="1"/>
  <c r="V42" i="13" a="1"/>
  <c r="V42" i="13" s="1"/>
  <c r="U43" i="13" a="1"/>
  <c r="U43" i="13" s="1"/>
  <c r="V43" i="13" a="1"/>
  <c r="V43" i="13" s="1"/>
  <c r="U44" i="13" a="1"/>
  <c r="U44" i="13" s="1"/>
  <c r="V44" i="13" a="1"/>
  <c r="V44" i="13" s="1"/>
  <c r="U45" i="13" a="1"/>
  <c r="U45" i="13" s="1"/>
  <c r="V45" i="13" a="1"/>
  <c r="V45" i="13" s="1"/>
  <c r="U46" i="13" a="1"/>
  <c r="U46" i="13" s="1"/>
  <c r="V46" i="13" a="1"/>
  <c r="V46" i="13" s="1"/>
  <c r="U47" i="13" a="1"/>
  <c r="U47" i="13" s="1"/>
  <c r="V47" i="13" a="1"/>
  <c r="V47" i="13" s="1"/>
  <c r="U48" i="13" a="1"/>
  <c r="U48" i="13" s="1"/>
  <c r="V48" i="13" a="1"/>
  <c r="V48" i="13" s="1"/>
  <c r="U49" i="13" a="1"/>
  <c r="U49" i="13" s="1"/>
  <c r="V49" i="13" a="1"/>
  <c r="V49" i="13" s="1"/>
  <c r="U50" i="13" a="1"/>
  <c r="U50" i="13" s="1"/>
  <c r="V50" i="13" a="1"/>
  <c r="V50" i="13" s="1"/>
  <c r="U51" i="13" a="1"/>
  <c r="U51" i="13" s="1"/>
  <c r="V51" i="13" a="1"/>
  <c r="V51" i="13" s="1"/>
  <c r="U52" i="13" a="1"/>
  <c r="U52" i="13" s="1"/>
  <c r="V52" i="13" a="1"/>
  <c r="V52" i="13" s="1"/>
  <c r="U53" i="13" a="1"/>
  <c r="U53" i="13" s="1"/>
  <c r="V53" i="13" a="1"/>
  <c r="V53" i="13" s="1"/>
  <c r="U54" i="13" a="1"/>
  <c r="U54" i="13" s="1"/>
  <c r="V54" i="13" a="1"/>
  <c r="V54" i="13" s="1"/>
  <c r="U55" i="13" a="1"/>
  <c r="U55" i="13" s="1"/>
  <c r="V55" i="13" a="1"/>
  <c r="V55" i="13" s="1"/>
  <c r="U56" i="13" a="1"/>
  <c r="U56" i="13" s="1"/>
  <c r="V56" i="13" a="1"/>
  <c r="V56" i="13" s="1"/>
  <c r="U57" i="13" a="1"/>
  <c r="U57" i="13" s="1"/>
  <c r="V57" i="13" a="1"/>
  <c r="V57" i="13" s="1"/>
  <c r="U58" i="13" a="1"/>
  <c r="U58" i="13" s="1"/>
  <c r="V58" i="13" a="1"/>
  <c r="V58" i="13" s="1"/>
  <c r="U59" i="13" a="1"/>
  <c r="U59" i="13" s="1"/>
  <c r="V59" i="13" a="1"/>
  <c r="V59" i="13" s="1"/>
  <c r="U60" i="13" a="1"/>
  <c r="U60" i="13" s="1"/>
  <c r="V60" i="13" a="1"/>
  <c r="V60" i="13" s="1"/>
  <c r="U61" i="13" a="1"/>
  <c r="U61" i="13" s="1"/>
  <c r="V61" i="13" a="1"/>
  <c r="V61" i="13" s="1"/>
  <c r="U62" i="13" a="1"/>
  <c r="U62" i="13" s="1"/>
  <c r="V62" i="13" a="1"/>
  <c r="V62" i="13" s="1"/>
  <c r="U63" i="13" a="1"/>
  <c r="U63" i="13" s="1"/>
  <c r="V63" i="13" a="1"/>
  <c r="V63" i="13" s="1"/>
  <c r="U64" i="13" a="1"/>
  <c r="U64" i="13" s="1"/>
  <c r="V64" i="13" a="1"/>
  <c r="V64" i="13" s="1"/>
  <c r="U65" i="13" a="1"/>
  <c r="U65" i="13" s="1"/>
  <c r="V65" i="13" a="1"/>
  <c r="V65" i="13" s="1"/>
  <c r="U66" i="13" a="1"/>
  <c r="U66" i="13" s="1"/>
  <c r="V66" i="13" a="1"/>
  <c r="V66" i="13" s="1"/>
  <c r="U67" i="13" a="1"/>
  <c r="U67" i="13" s="1"/>
  <c r="V67" i="13" a="1"/>
  <c r="V67" i="13" s="1"/>
  <c r="U68" i="13" a="1"/>
  <c r="U68" i="13" s="1"/>
  <c r="V68" i="13" a="1"/>
  <c r="V68" i="13" s="1"/>
  <c r="U69" i="13" a="1"/>
  <c r="U69" i="13" s="1"/>
  <c r="V69" i="13" a="1"/>
  <c r="V69" i="13" s="1"/>
  <c r="U70" i="13" a="1"/>
  <c r="U70" i="13" s="1"/>
  <c r="V70" i="13" a="1"/>
  <c r="V70" i="13" s="1"/>
  <c r="U71" i="13" a="1"/>
  <c r="U71" i="13" s="1"/>
  <c r="V71" i="13" a="1"/>
  <c r="V71" i="13" s="1"/>
  <c r="U72" i="13" a="1"/>
  <c r="U72" i="13" s="1"/>
  <c r="V72" i="13" a="1"/>
  <c r="V72" i="13" s="1"/>
  <c r="U73" i="13" a="1"/>
  <c r="U73" i="13" s="1"/>
  <c r="V73" i="13" a="1"/>
  <c r="V73" i="13" s="1"/>
  <c r="U74" i="13" a="1"/>
  <c r="U74" i="13" s="1"/>
  <c r="V74" i="13" a="1"/>
  <c r="V74" i="13" s="1"/>
  <c r="U75" i="13" a="1"/>
  <c r="U75" i="13" s="1"/>
  <c r="V75" i="13" a="1"/>
  <c r="V75" i="13" s="1"/>
  <c r="U76" i="13" a="1"/>
  <c r="U76" i="13" s="1"/>
  <c r="V76" i="13" a="1"/>
  <c r="V76" i="13" s="1"/>
  <c r="U77" i="13" a="1"/>
  <c r="U77" i="13" s="1"/>
  <c r="V77" i="13" a="1"/>
  <c r="V77" i="13" s="1"/>
  <c r="U78" i="13" a="1"/>
  <c r="U78" i="13" s="1"/>
  <c r="V78" i="13" a="1"/>
  <c r="V78" i="13" s="1"/>
  <c r="U79" i="13" a="1"/>
  <c r="U79" i="13" s="1"/>
  <c r="V79" i="13" a="1"/>
  <c r="V79" i="13" s="1"/>
  <c r="U80" i="13" a="1"/>
  <c r="U80" i="13" s="1"/>
  <c r="V80" i="13" a="1"/>
  <c r="V80" i="13" s="1"/>
  <c r="U81" i="13" a="1"/>
  <c r="U81" i="13" s="1"/>
  <c r="V81" i="13" a="1"/>
  <c r="V81" i="13" s="1"/>
  <c r="U82" i="13" a="1"/>
  <c r="U82" i="13" s="1"/>
  <c r="V82" i="13" a="1"/>
  <c r="V82" i="13" s="1"/>
  <c r="U83" i="13" a="1"/>
  <c r="U83" i="13" s="1"/>
  <c r="V83" i="13" a="1"/>
  <c r="V83" i="13" s="1"/>
  <c r="U84" i="13" a="1"/>
  <c r="U84" i="13" s="1"/>
  <c r="V84" i="13" a="1"/>
  <c r="V84" i="13" s="1"/>
  <c r="U85" i="13" a="1"/>
  <c r="U85" i="13" s="1"/>
  <c r="V85" i="13" a="1"/>
  <c r="V85" i="13" s="1"/>
  <c r="U86" i="13" a="1"/>
  <c r="U86" i="13" s="1"/>
  <c r="V86" i="13" a="1"/>
  <c r="V86" i="13" s="1"/>
  <c r="U88" i="13" a="1"/>
  <c r="U88" i="13" s="1"/>
  <c r="V88" i="13" a="1"/>
  <c r="V88" i="13" s="1"/>
  <c r="U89" i="13" a="1"/>
  <c r="U89" i="13" s="1"/>
  <c r="V89" i="13" a="1"/>
  <c r="V89" i="13" s="1"/>
  <c r="U90" i="13" a="1"/>
  <c r="U90" i="13" s="1"/>
  <c r="V90" i="13" a="1"/>
  <c r="V90" i="13" s="1"/>
  <c r="U91" i="13" a="1"/>
  <c r="U91" i="13" s="1"/>
  <c r="V91" i="13" a="1"/>
  <c r="V91" i="13" s="1"/>
  <c r="U92" i="13" a="1"/>
  <c r="U92" i="13" s="1"/>
  <c r="V92" i="13" a="1"/>
  <c r="V92" i="13" s="1"/>
  <c r="V2" i="13" a="1"/>
  <c r="V2" i="13" s="1"/>
  <c r="U2" i="13" a="1"/>
  <c r="U2" i="13" s="1"/>
  <c r="R2" i="13" a="1"/>
  <c r="R2" i="13" s="1"/>
  <c r="T3" i="13" a="1"/>
  <c r="T3" i="13" s="1"/>
  <c r="T4" i="13" a="1"/>
  <c r="T4" i="13" s="1"/>
  <c r="T5" i="13" a="1"/>
  <c r="T5" i="13" s="1"/>
  <c r="T6" i="13" a="1"/>
  <c r="T6" i="13" s="1"/>
  <c r="T7" i="13" a="1"/>
  <c r="T7" i="13" s="1"/>
  <c r="T8" i="13" a="1"/>
  <c r="T8" i="13" s="1"/>
  <c r="T9" i="13" a="1"/>
  <c r="T9" i="13" s="1"/>
  <c r="T10" i="13" a="1"/>
  <c r="T10" i="13" s="1"/>
  <c r="T11" i="13" a="1"/>
  <c r="T11" i="13" s="1"/>
  <c r="T12" i="13" a="1"/>
  <c r="T12" i="13" s="1"/>
  <c r="T13" i="13" a="1"/>
  <c r="T13" i="13" s="1"/>
  <c r="T14" i="13" a="1"/>
  <c r="T14" i="13" s="1"/>
  <c r="T15" i="13" a="1"/>
  <c r="T15" i="13" s="1"/>
  <c r="T16" i="13" a="1"/>
  <c r="T16" i="13" s="1"/>
  <c r="T17" i="13" a="1"/>
  <c r="T17" i="13" s="1"/>
  <c r="T18" i="13" a="1"/>
  <c r="T18" i="13" s="1"/>
  <c r="T19" i="13" a="1"/>
  <c r="T19" i="13" s="1"/>
  <c r="T20" i="13" a="1"/>
  <c r="T20" i="13" s="1"/>
  <c r="T21" i="13" a="1"/>
  <c r="T21" i="13" s="1"/>
  <c r="T22" i="13" a="1"/>
  <c r="T22" i="13" s="1"/>
  <c r="T23" i="13" a="1"/>
  <c r="T23" i="13" s="1"/>
  <c r="T24" i="13" a="1"/>
  <c r="T24" i="13" s="1"/>
  <c r="T25" i="13" a="1"/>
  <c r="T25" i="13" s="1"/>
  <c r="T26" i="13" a="1"/>
  <c r="T26" i="13" s="1"/>
  <c r="T27" i="13" a="1"/>
  <c r="T27" i="13" s="1"/>
  <c r="T28" i="13" a="1"/>
  <c r="T28" i="13" s="1"/>
  <c r="T29" i="13" a="1"/>
  <c r="T29" i="13" s="1"/>
  <c r="T30" i="13" a="1"/>
  <c r="T30" i="13" s="1"/>
  <c r="T31" i="13" a="1"/>
  <c r="T31" i="13" s="1"/>
  <c r="T32" i="13" a="1"/>
  <c r="T32" i="13" s="1"/>
  <c r="T33" i="13" a="1"/>
  <c r="T33" i="13" s="1"/>
  <c r="T34" i="13" a="1"/>
  <c r="T34" i="13" s="1"/>
  <c r="T35" i="13" a="1"/>
  <c r="T35" i="13" s="1"/>
  <c r="T36" i="13" a="1"/>
  <c r="T36" i="13" s="1"/>
  <c r="T37" i="13" a="1"/>
  <c r="T37" i="13" s="1"/>
  <c r="T38" i="13" a="1"/>
  <c r="T38" i="13" s="1"/>
  <c r="T39" i="13" a="1"/>
  <c r="T39" i="13" s="1"/>
  <c r="T40" i="13" a="1"/>
  <c r="T40" i="13" s="1"/>
  <c r="T41" i="13" a="1"/>
  <c r="T41" i="13" s="1"/>
  <c r="T42" i="13" a="1"/>
  <c r="T42" i="13" s="1"/>
  <c r="T43" i="13" a="1"/>
  <c r="T43" i="13" s="1"/>
  <c r="T44" i="13" a="1"/>
  <c r="T44" i="13" s="1"/>
  <c r="T45" i="13" a="1"/>
  <c r="T45" i="13" s="1"/>
  <c r="T46" i="13" a="1"/>
  <c r="T46" i="13" s="1"/>
  <c r="T47" i="13" a="1"/>
  <c r="T47" i="13" s="1"/>
  <c r="T48" i="13" a="1"/>
  <c r="T48" i="13" s="1"/>
  <c r="T49" i="13" a="1"/>
  <c r="T49" i="13" s="1"/>
  <c r="T50" i="13" a="1"/>
  <c r="T50" i="13" s="1"/>
  <c r="T51" i="13" a="1"/>
  <c r="T51" i="13" s="1"/>
  <c r="T52" i="13" a="1"/>
  <c r="T52" i="13" s="1"/>
  <c r="T53" i="13" a="1"/>
  <c r="T53" i="13" s="1"/>
  <c r="T54" i="13" a="1"/>
  <c r="T54" i="13" s="1"/>
  <c r="T55" i="13" a="1"/>
  <c r="T55" i="13" s="1"/>
  <c r="T56" i="13" a="1"/>
  <c r="T56" i="13" s="1"/>
  <c r="T57" i="13" a="1"/>
  <c r="T57" i="13" s="1"/>
  <c r="T58" i="13" a="1"/>
  <c r="T58" i="13" s="1"/>
  <c r="T59" i="13" a="1"/>
  <c r="T59" i="13" s="1"/>
  <c r="T60" i="13" a="1"/>
  <c r="T60" i="13" s="1"/>
  <c r="T61" i="13" a="1"/>
  <c r="T61" i="13" s="1"/>
  <c r="T62" i="13" a="1"/>
  <c r="T62" i="13" s="1"/>
  <c r="T63" i="13" a="1"/>
  <c r="T63" i="13" s="1"/>
  <c r="T64" i="13" a="1"/>
  <c r="T64" i="13" s="1"/>
  <c r="T65" i="13" a="1"/>
  <c r="T65" i="13" s="1"/>
  <c r="T66" i="13" a="1"/>
  <c r="T66" i="13" s="1"/>
  <c r="T67" i="13" a="1"/>
  <c r="T67" i="13" s="1"/>
  <c r="T68" i="13" a="1"/>
  <c r="T68" i="13" s="1"/>
  <c r="T69" i="13" a="1"/>
  <c r="T69" i="13" s="1"/>
  <c r="T70" i="13" a="1"/>
  <c r="T70" i="13" s="1"/>
  <c r="T71" i="13" a="1"/>
  <c r="T71" i="13" s="1"/>
  <c r="T72" i="13" a="1"/>
  <c r="T72" i="13" s="1"/>
  <c r="T73" i="13" a="1"/>
  <c r="T73" i="13" s="1"/>
  <c r="T74" i="13" a="1"/>
  <c r="T74" i="13" s="1"/>
  <c r="T75" i="13" a="1"/>
  <c r="T75" i="13" s="1"/>
  <c r="T76" i="13" a="1"/>
  <c r="T76" i="13" s="1"/>
  <c r="T77" i="13" a="1"/>
  <c r="T77" i="13" s="1"/>
  <c r="T78" i="13" a="1"/>
  <c r="T78" i="13" s="1"/>
  <c r="T79" i="13" a="1"/>
  <c r="T79" i="13" s="1"/>
  <c r="T80" i="13" a="1"/>
  <c r="T80" i="13" s="1"/>
  <c r="T81" i="13" a="1"/>
  <c r="T81" i="13" s="1"/>
  <c r="T82" i="13" a="1"/>
  <c r="T82" i="13" s="1"/>
  <c r="T83" i="13" a="1"/>
  <c r="T83" i="13" s="1"/>
  <c r="T84" i="13" a="1"/>
  <c r="T84" i="13" s="1"/>
  <c r="T85" i="13" a="1"/>
  <c r="T85" i="13" s="1"/>
  <c r="T86" i="13" a="1"/>
  <c r="T86" i="13" s="1"/>
  <c r="T87" i="13" a="1"/>
  <c r="T87" i="13" s="1"/>
  <c r="U87" i="13" s="1" a="1"/>
  <c r="U87" i="13" s="1"/>
  <c r="U93" i="13" s="1"/>
  <c r="T88" i="13" a="1"/>
  <c r="T88" i="13" s="1"/>
  <c r="T89" i="13" a="1"/>
  <c r="T89" i="13" s="1"/>
  <c r="T90" i="13" a="1"/>
  <c r="T90" i="13" s="1"/>
  <c r="T91" i="13" a="1"/>
  <c r="T91" i="13" s="1"/>
  <c r="T92" i="13" a="1"/>
  <c r="T92" i="13" s="1"/>
  <c r="T2" i="13" a="1"/>
  <c r="T2" i="13" s="1"/>
  <c r="V87" i="13" l="1" a="1"/>
  <c r="V87" i="13" s="1"/>
  <c r="V93" i="13" s="1"/>
  <c r="F9" i="12"/>
  <c r="D9" i="12"/>
  <c r="C9" i="12"/>
  <c r="C18" i="10" l="1"/>
  <c r="D18" i="10"/>
  <c r="C19" i="10"/>
  <c r="D19" i="10"/>
  <c r="C20" i="10"/>
  <c r="C38" i="10" s="1"/>
  <c r="D20" i="10"/>
  <c r="D38" i="10" s="1"/>
  <c r="C22" i="10"/>
  <c r="D22" i="10"/>
  <c r="C23" i="10"/>
  <c r="D23" i="10"/>
  <c r="B19" i="10"/>
  <c r="B23" i="10"/>
  <c r="B22" i="10"/>
  <c r="B20" i="10"/>
  <c r="B38" i="10" s="1"/>
  <c r="B18" i="10"/>
  <c r="B37" i="10" l="1"/>
  <c r="D37" i="10"/>
  <c r="C24" i="10"/>
  <c r="F38" i="10" s="1"/>
  <c r="C37" i="10"/>
  <c r="D24" i="10"/>
  <c r="B24" i="10"/>
  <c r="F18" i="10" l="1"/>
  <c r="F37" i="10" s="1"/>
  <c r="E38" i="10"/>
  <c r="G18" i="10"/>
  <c r="G37" i="10" s="1"/>
  <c r="G38" i="10"/>
  <c r="E18" i="10"/>
  <c r="E37" i="10" s="1"/>
  <c r="AD18" i="11"/>
  <c r="AH17" i="11" l="1"/>
  <c r="AH18" i="11"/>
  <c r="AD17" i="11"/>
  <c r="AE17" i="11" s="1"/>
  <c r="AE18" i="11"/>
  <c r="P4" i="11"/>
  <c r="Q4" i="11"/>
  <c r="R4" i="11"/>
  <c r="R25" i="11" s="1"/>
  <c r="P5" i="11"/>
  <c r="Q5" i="11"/>
  <c r="R5" i="11"/>
  <c r="P7" i="11"/>
  <c r="Q7" i="11"/>
  <c r="R7" i="11"/>
  <c r="P8" i="11"/>
  <c r="Q8" i="11"/>
  <c r="R8" i="11"/>
  <c r="P9" i="11"/>
  <c r="Q9" i="11"/>
  <c r="R9" i="11"/>
  <c r="Q10" i="11"/>
  <c r="R10" i="11"/>
  <c r="P11" i="11"/>
  <c r="Q11" i="11"/>
  <c r="R11" i="11"/>
  <c r="P12" i="11"/>
  <c r="Q12" i="11"/>
  <c r="R12" i="11"/>
  <c r="Q3" i="11"/>
  <c r="R3" i="11"/>
  <c r="P3" i="11"/>
  <c r="L19" i="11"/>
  <c r="M19" i="11"/>
  <c r="K19" i="11"/>
  <c r="T5" i="11" l="1"/>
  <c r="S5" i="11"/>
  <c r="T11" i="11"/>
  <c r="S11" i="11"/>
  <c r="T8" i="11"/>
  <c r="S8" i="11"/>
  <c r="Q25" i="11"/>
  <c r="R26" i="11"/>
  <c r="T4" i="11"/>
  <c r="P25" i="11"/>
  <c r="S4" i="11"/>
  <c r="S25" i="11" s="1"/>
  <c r="T3" i="11"/>
  <c r="S3" i="11"/>
  <c r="T10" i="11"/>
  <c r="S10" i="11"/>
  <c r="T7" i="11"/>
  <c r="S7" i="11"/>
  <c r="R22" i="11"/>
  <c r="Y16" i="11"/>
  <c r="Q22" i="11"/>
  <c r="T22" i="11" s="1"/>
  <c r="X16" i="11"/>
  <c r="S22" i="11"/>
  <c r="W16" i="11"/>
  <c r="T12" i="11"/>
  <c r="S12" i="11"/>
  <c r="T9" i="11"/>
  <c r="S9" i="11"/>
  <c r="Y3" i="11"/>
  <c r="R17" i="11"/>
  <c r="Q6" i="11"/>
  <c r="Q13" i="11" s="1"/>
  <c r="X3" i="11"/>
  <c r="Q17" i="11"/>
  <c r="P6" i="11"/>
  <c r="P22" i="11"/>
  <c r="W3" i="11"/>
  <c r="P17" i="11"/>
  <c r="R6" i="11"/>
  <c r="R13" i="11" s="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3" i="11"/>
  <c r="D8" i="12"/>
  <c r="H4" i="12" s="1"/>
  <c r="C8" i="12"/>
  <c r="G3" i="12" s="1"/>
  <c r="B8" i="12"/>
  <c r="F6" i="12" s="1"/>
  <c r="F4" i="12"/>
  <c r="F2" i="12"/>
  <c r="Q26" i="11" l="1"/>
  <c r="T17" i="11"/>
  <c r="S17" i="11"/>
  <c r="S26" i="11"/>
  <c r="T25" i="11"/>
  <c r="T26" i="11" s="1"/>
  <c r="P26" i="11"/>
  <c r="P13" i="11"/>
  <c r="T6" i="11"/>
  <c r="S6" i="11"/>
  <c r="S23" i="11" s="1"/>
  <c r="Q23" i="11"/>
  <c r="T23" i="11" s="1"/>
  <c r="Q15" i="11"/>
  <c r="Q14" i="11"/>
  <c r="R15" i="11"/>
  <c r="P23" i="11"/>
  <c r="R23" i="11"/>
  <c r="AH16" i="11"/>
  <c r="AD16" i="11"/>
  <c r="W19" i="11"/>
  <c r="Y19" i="11"/>
  <c r="R14" i="11"/>
  <c r="X19" i="11"/>
  <c r="G6" i="12"/>
  <c r="G5" i="12"/>
  <c r="G2" i="12"/>
  <c r="G4" i="12"/>
  <c r="G7" i="12"/>
  <c r="G8" i="12"/>
  <c r="H6" i="12"/>
  <c r="H5" i="12"/>
  <c r="H3" i="12"/>
  <c r="H7" i="12"/>
  <c r="H2" i="12"/>
  <c r="F7" i="12"/>
  <c r="F5" i="12"/>
  <c r="F3" i="12"/>
  <c r="W13" i="11"/>
  <c r="AA7" i="11"/>
  <c r="Y14" i="11"/>
  <c r="D10" i="10"/>
  <c r="G9" i="10" s="1"/>
  <c r="C10" i="10"/>
  <c r="F4" i="10" s="1"/>
  <c r="B10" i="10"/>
  <c r="E7" i="10" s="1"/>
  <c r="P15" i="11" l="1"/>
  <c r="T13" i="11"/>
  <c r="S13" i="11"/>
  <c r="S15" i="11" s="1"/>
  <c r="Q18" i="11"/>
  <c r="T15" i="11"/>
  <c r="P14" i="11"/>
  <c r="R16" i="11"/>
  <c r="R18" i="11" s="1"/>
  <c r="Q16" i="11"/>
  <c r="Z9" i="11"/>
  <c r="X14" i="11"/>
  <c r="Z14" i="11" s="1"/>
  <c r="AD19" i="11"/>
  <c r="AE19" i="11" s="1"/>
  <c r="AA16" i="11"/>
  <c r="AH19" i="11"/>
  <c r="AF17" i="11"/>
  <c r="AF18" i="11"/>
  <c r="AF16" i="11"/>
  <c r="AE16" i="11"/>
  <c r="AB18" i="11"/>
  <c r="AB17" i="11"/>
  <c r="Z17" i="11"/>
  <c r="Z18" i="11"/>
  <c r="AA18" i="11"/>
  <c r="AA17" i="11"/>
  <c r="AB16" i="11"/>
  <c r="Z16" i="11"/>
  <c r="AA11" i="11"/>
  <c r="Z7" i="11"/>
  <c r="Z10" i="11"/>
  <c r="H8" i="12"/>
  <c r="F8" i="12"/>
  <c r="AA8" i="11"/>
  <c r="AA6" i="11"/>
  <c r="Z6" i="11"/>
  <c r="Z12" i="11"/>
  <c r="Z8" i="11"/>
  <c r="AA9" i="11"/>
  <c r="Z11" i="11"/>
  <c r="AA10" i="11"/>
  <c r="AA12" i="11"/>
  <c r="AB9" i="11"/>
  <c r="AB6" i="11"/>
  <c r="AB8" i="11"/>
  <c r="AB7" i="11"/>
  <c r="AB12" i="11"/>
  <c r="AB11" i="11"/>
  <c r="AB10" i="11"/>
  <c r="E2" i="10"/>
  <c r="E9" i="10"/>
  <c r="E8" i="10"/>
  <c r="F6" i="10"/>
  <c r="E6" i="10"/>
  <c r="F5" i="10"/>
  <c r="E4" i="10"/>
  <c r="F2" i="10"/>
  <c r="F9" i="10"/>
  <c r="F3" i="10"/>
  <c r="E3" i="10"/>
  <c r="F8" i="10"/>
  <c r="G5" i="10"/>
  <c r="G2" i="10"/>
  <c r="G7" i="10"/>
  <c r="E5" i="10"/>
  <c r="G6" i="10"/>
  <c r="G8" i="10"/>
  <c r="F7" i="10"/>
  <c r="G4" i="10"/>
  <c r="G3" i="10"/>
  <c r="G12" i="10" l="1"/>
  <c r="P16" i="11"/>
  <c r="T14" i="11"/>
  <c r="T16" i="11" s="1"/>
  <c r="T18" i="11" s="1"/>
  <c r="S14" i="11"/>
  <c r="S16" i="11" s="1"/>
  <c r="S18" i="11" s="1"/>
  <c r="P18" i="11"/>
  <c r="AA19" i="11"/>
  <c r="F12" i="10"/>
  <c r="AF19" i="11"/>
  <c r="Z13" i="11"/>
  <c r="Z19" i="11"/>
  <c r="AB19" i="11"/>
  <c r="AI17" i="11"/>
  <c r="AI18" i="11"/>
  <c r="AI16" i="11"/>
  <c r="AA13" i="11"/>
  <c r="AB13" i="11"/>
  <c r="F10" i="10"/>
  <c r="E10" i="10"/>
  <c r="G10" i="10"/>
  <c r="AI19" i="11" l="1"/>
  <c r="AI21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<sst xmlns="http://schemas.openxmlformats.org/spreadsheetml/2006/main" count="3611" uniqueCount="669">
  <si>
    <t>Female</t>
  </si>
  <si>
    <t>Male</t>
  </si>
  <si>
    <t>Other</t>
  </si>
  <si>
    <t>Trans</t>
  </si>
  <si>
    <t>Gender Queer</t>
  </si>
  <si>
    <t>Prefer not to answer</t>
  </si>
  <si>
    <t>Gender</t>
  </si>
  <si>
    <t>Country</t>
  </si>
  <si>
    <t>* Not all users provided a value for the gender field in their profile.</t>
  </si>
  <si>
    <t>AE</t>
  </si>
  <si>
    <t>AL</t>
  </si>
  <si>
    <t>AR</t>
  </si>
  <si>
    <t>AT</t>
  </si>
  <si>
    <t>AU</t>
  </si>
  <si>
    <t>BA</t>
  </si>
  <si>
    <t>BD</t>
  </si>
  <si>
    <t>BE</t>
  </si>
  <si>
    <t>BF</t>
  </si>
  <si>
    <t>BG</t>
  </si>
  <si>
    <t>BI</t>
  </si>
  <si>
    <t>BR</t>
  </si>
  <si>
    <t>CA</t>
  </si>
  <si>
    <t>CH</t>
  </si>
  <si>
    <t>CL</t>
  </si>
  <si>
    <t>CM</t>
  </si>
  <si>
    <t>CN</t>
  </si>
  <si>
    <t>CO</t>
  </si>
  <si>
    <t>CZ</t>
  </si>
  <si>
    <t>DE</t>
  </si>
  <si>
    <t>DK</t>
  </si>
  <si>
    <t>EE</t>
  </si>
  <si>
    <t>EG</t>
  </si>
  <si>
    <t>ES</t>
  </si>
  <si>
    <t>ET</t>
  </si>
  <si>
    <t>FI</t>
  </si>
  <si>
    <t>FR</t>
  </si>
  <si>
    <t>GB</t>
  </si>
  <si>
    <t>GH</t>
  </si>
  <si>
    <t>GR</t>
  </si>
  <si>
    <t>GT</t>
  </si>
  <si>
    <t>HK</t>
  </si>
  <si>
    <t>HR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</si>
  <si>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</si>
  <si>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</si>
  <si>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</si>
  <si>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</si>
  <si>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</si>
  <si>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</si>
  <si>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</si>
  <si>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</si>
  <si>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</si>
  <si>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JP</t>
  </si>
  <si>
    <t>KE</t>
  </si>
  <si>
    <t>KH</t>
  </si>
  <si>
    <t>KP</t>
  </si>
  <si>
    <t>KR</t>
  </si>
  <si>
    <t>LB</t>
  </si>
  <si>
    <t>LK</t>
  </si>
  <si>
    <t>LT</t>
  </si>
  <si>
    <t>LU</t>
  </si>
  <si>
    <t>LV</t>
  </si>
  <si>
    <t>MA</t>
  </si>
  <si>
    <t>ML</t>
  </si>
  <si>
    <t>MU</t>
  </si>
  <si>
    <t>MW</t>
  </si>
  <si>
    <t>MX</t>
  </si>
  <si>
    <t>MY</t>
  </si>
  <si>
    <t>NG</t>
  </si>
  <si>
    <t>NL</t>
  </si>
  <si>
    <t>NO</t>
  </si>
  <si>
    <t>NZ</t>
  </si>
  <si>
    <t>PE</t>
  </si>
  <si>
    <t>PH</t>
  </si>
  <si>
    <t>PK</t>
  </si>
  <si>
    <t>PL</t>
  </si>
  <si>
    <t>PT</t>
  </si>
  <si>
    <t>QA</t>
  </si>
  <si>
    <t>RO</t>
  </si>
  <si>
    <t>RU</t>
  </si>
  <si>
    <t>RW</t>
  </si>
  <si>
    <t>SA</t>
  </si>
  <si>
    <t>SD</t>
  </si>
  <si>
    <t>SE</t>
  </si>
  <si>
    <t>SG</t>
  </si>
  <si>
    <t>SI</t>
  </si>
  <si>
    <t>SN</t>
  </si>
  <si>
    <t>SO</t>
  </si>
  <si>
    <t>SZ</t>
  </si>
  <si>
    <t>TH</t>
  </si>
  <si>
    <t>TN</t>
  </si>
  <si>
    <t>TR</t>
  </si>
  <si>
    <t>TW</t>
  </si>
  <si>
    <t>TZ</t>
  </si>
  <si>
    <t>UA</t>
  </si>
  <si>
    <t>UG</t>
  </si>
  <si>
    <t>US</t>
  </si>
  <si>
    <t>UY</t>
  </si>
  <si>
    <t>VE</t>
  </si>
  <si>
    <t>VN</t>
  </si>
  <si>
    <t>ZA</t>
  </si>
  <si>
    <t>ZW</t>
  </si>
  <si>
    <t>Undergraduate</t>
  </si>
  <si>
    <t>Master's student</t>
  </si>
  <si>
    <t>Ph.D. student</t>
  </si>
  <si>
    <t>Postdoc</t>
  </si>
  <si>
    <t>Industrial researcher</t>
  </si>
  <si>
    <t>Academic researcher</t>
  </si>
  <si>
    <t>Sponsor / recruiter</t>
  </si>
  <si>
    <t>Affiliation</t>
  </si>
  <si>
    <t>* Not all affilation types were available in 2018</t>
  </si>
  <si>
    <t>Number of respondents</t>
  </si>
  <si>
    <t>Type</t>
  </si>
  <si>
    <t>Job Title</t>
  </si>
  <si>
    <t>NA</t>
  </si>
  <si>
    <t>Total</t>
  </si>
  <si>
    <t>Name</t>
  </si>
  <si>
    <t>Albania</t>
  </si>
  <si>
    <t>Argentina</t>
  </si>
  <si>
    <t>Austria</t>
  </si>
  <si>
    <t>Australia</t>
  </si>
  <si>
    <t>Bosnia and Herzegovina</t>
  </si>
  <si>
    <t>Bangladesh</t>
  </si>
  <si>
    <t>Belgium</t>
  </si>
  <si>
    <t>Burkina Faso</t>
  </si>
  <si>
    <t>Bulgaria</t>
  </si>
  <si>
    <t>Burundi</t>
  </si>
  <si>
    <t>Brazil</t>
  </si>
  <si>
    <t>Canada</t>
  </si>
  <si>
    <t>Switzerland</t>
  </si>
  <si>
    <t>Chile</t>
  </si>
  <si>
    <t>Cameroon</t>
  </si>
  <si>
    <t>China</t>
  </si>
  <si>
    <t>Czech Republic</t>
  </si>
  <si>
    <t>Germany</t>
  </si>
  <si>
    <t>Denmark</t>
  </si>
  <si>
    <t>Estonia</t>
  </si>
  <si>
    <t>Egypt</t>
  </si>
  <si>
    <t>Spain</t>
  </si>
  <si>
    <t>Ethiopia</t>
  </si>
  <si>
    <t>Finland</t>
  </si>
  <si>
    <t>France</t>
  </si>
  <si>
    <t>United Kingdom</t>
  </si>
  <si>
    <t>Ghana</t>
  </si>
  <si>
    <t>Greece</t>
  </si>
  <si>
    <t>Guatemala</t>
  </si>
  <si>
    <t>Hong Kong</t>
  </si>
  <si>
    <t>Croatia</t>
  </si>
  <si>
    <t>Hungary</t>
  </si>
  <si>
    <t>Indonesia</t>
  </si>
  <si>
    <t>Ireland</t>
  </si>
  <si>
    <t>Israel</t>
  </si>
  <si>
    <t>India</t>
  </si>
  <si>
    <t>Iraq</t>
  </si>
  <si>
    <t>Iran</t>
  </si>
  <si>
    <t>Iceland</t>
  </si>
  <si>
    <t>Italy</t>
  </si>
  <si>
    <t>Japan</t>
  </si>
  <si>
    <t>Kenya</t>
  </si>
  <si>
    <t>Cambodia</t>
  </si>
  <si>
    <t>North Korea</t>
  </si>
  <si>
    <t>South Korea</t>
  </si>
  <si>
    <t>Lebanon</t>
  </si>
  <si>
    <t>Sri Lanka</t>
  </si>
  <si>
    <t>Lithuania</t>
  </si>
  <si>
    <t>Luxembourg</t>
  </si>
  <si>
    <t>Latvia</t>
  </si>
  <si>
    <t>Morocco</t>
  </si>
  <si>
    <t>Mali</t>
  </si>
  <si>
    <t>Mauritius</t>
  </si>
  <si>
    <t>Malawi</t>
  </si>
  <si>
    <t>Mexico</t>
  </si>
  <si>
    <t>Malaysia</t>
  </si>
  <si>
    <t>Nigeria</t>
  </si>
  <si>
    <t>Netherlands</t>
  </si>
  <si>
    <t>Norway</t>
  </si>
  <si>
    <t>New Zealand</t>
  </si>
  <si>
    <t>Peru</t>
  </si>
  <si>
    <t>Philippines</t>
  </si>
  <si>
    <t>Pakistan</t>
  </si>
  <si>
    <t>Poland</t>
  </si>
  <si>
    <t>Portugal</t>
  </si>
  <si>
    <t>Qatar</t>
  </si>
  <si>
    <t>Romania</t>
  </si>
  <si>
    <t>Russia</t>
  </si>
  <si>
    <t>Rwanda</t>
  </si>
  <si>
    <t>Saudi Arabia</t>
  </si>
  <si>
    <t>Sudan</t>
  </si>
  <si>
    <t>Sweden</t>
  </si>
  <si>
    <t>Singapore</t>
  </si>
  <si>
    <t>Slovenia</t>
  </si>
  <si>
    <t>Senegal</t>
  </si>
  <si>
    <t>Somalia</t>
  </si>
  <si>
    <t>Swaziland</t>
  </si>
  <si>
    <t>Thailand</t>
  </si>
  <si>
    <t>Tunisia</t>
  </si>
  <si>
    <t>Turkey</t>
  </si>
  <si>
    <t>Taiwan</t>
  </si>
  <si>
    <t>Tanzania</t>
  </si>
  <si>
    <t>Ukraine</t>
  </si>
  <si>
    <t>Uganda</t>
  </si>
  <si>
    <t>United States</t>
  </si>
  <si>
    <t>Uruguay</t>
  </si>
  <si>
    <t>Venezuela</t>
  </si>
  <si>
    <t>Vietnam</t>
  </si>
  <si>
    <t>South Africa</t>
  </si>
  <si>
    <t>Zimbabwe</t>
  </si>
  <si>
    <t>Region</t>
  </si>
  <si>
    <t>Middle East</t>
  </si>
  <si>
    <t>Europe</t>
  </si>
  <si>
    <t>Other Americas</t>
  </si>
  <si>
    <t>Oceania</t>
  </si>
  <si>
    <t>Asia</t>
  </si>
  <si>
    <t>Africa</t>
  </si>
  <si>
    <t>USA</t>
  </si>
  <si>
    <t>Addis Ababa, Ethiopia</t>
  </si>
  <si>
    <t>New Orleans, USA</t>
  </si>
  <si>
    <t>Vancouver, Canada</t>
  </si>
  <si>
    <t>Number of Countries Represented</t>
  </si>
  <si>
    <t>Total NI&lt;10</t>
  </si>
  <si>
    <t>Total NI&gt;10</t>
  </si>
  <si>
    <t>Non-North America</t>
  </si>
  <si>
    <t>2019 Change</t>
  </si>
  <si>
    <t>Percent Change</t>
  </si>
  <si>
    <t>Cont to Total Percent Change</t>
  </si>
  <si>
    <t>2018-2019 Total</t>
  </si>
  <si>
    <t>2018-2019 percent</t>
  </si>
  <si>
    <t>Colombia</t>
  </si>
  <si>
    <t>United Arab Emirates</t>
  </si>
  <si>
    <t>Postdoctoral Researcher</t>
  </si>
  <si>
    <t>Unknown/Other</t>
  </si>
  <si>
    <t>Adjusted Job Types</t>
  </si>
  <si>
    <t>Academic Scientist</t>
  </si>
  <si>
    <t>AFG</t>
  </si>
  <si>
    <t>Afghanistan</t>
  </si>
  <si>
    <t>ALB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</si>
  <si>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</si>
  <si>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</si>
  <si>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</si>
  <si>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</si>
  <si>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</si>
  <si>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</si>
  <si>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</si>
  <si>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</si>
  <si>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AIA</t>
  </si>
  <si>
    <t>Anguilla</t>
  </si>
  <si>
    <t>ATG</t>
  </si>
  <si>
    <t>Antigua and Barbuda</t>
  </si>
  <si>
    <t>ARG</t>
  </si>
  <si>
    <t>ARM</t>
  </si>
  <si>
    <t>Armenia</t>
  </si>
  <si>
    <t>ABW</t>
  </si>
  <si>
    <t>Aruba</t>
  </si>
  <si>
    <t>AUS</t>
  </si>
  <si>
    <t>AZE</t>
  </si>
  <si>
    <t>Azerbaijan</t>
  </si>
  <si>
    <t>AUT</t>
  </si>
  <si>
    <t>BHS</t>
  </si>
  <si>
    <t>Bahamas</t>
  </si>
  <si>
    <t>BHR</t>
  </si>
  <si>
    <t>Bahrain</t>
  </si>
  <si>
    <t>BGD</t>
  </si>
  <si>
    <t>BRB</t>
  </si>
  <si>
    <t>Barbados</t>
  </si>
  <si>
    <t>BEL</t>
  </si>
  <si>
    <t>BIH</t>
  </si>
  <si>
    <t>BLZ</t>
  </si>
  <si>
    <t>Belize</t>
  </si>
  <si>
    <t>BMU</t>
  </si>
  <si>
    <t>Bermuda</t>
  </si>
  <si>
    <t>BTN</t>
  </si>
  <si>
    <t>Bhutan</t>
  </si>
  <si>
    <t>BOL</t>
  </si>
  <si>
    <t>Bolivia (Plurinational State of)</t>
  </si>
  <si>
    <t>BWA</t>
  </si>
  <si>
    <t>Botswana</t>
  </si>
  <si>
    <t>BRA</t>
  </si>
  <si>
    <t>SLB</t>
  </si>
  <si>
    <t>Solomon Islands</t>
  </si>
  <si>
    <t>PLW</t>
  </si>
  <si>
    <t>Palau</t>
  </si>
  <si>
    <t>BRN</t>
  </si>
  <si>
    <t>Brunei Darussalam</t>
  </si>
  <si>
    <t>BGR</t>
  </si>
  <si>
    <t>HRV</t>
  </si>
  <si>
    <t>MMR</t>
  </si>
  <si>
    <t>Myanmar</t>
  </si>
  <si>
    <t>BDI</t>
  </si>
  <si>
    <t>CMR</t>
  </si>
  <si>
    <t>CAN</t>
  </si>
  <si>
    <t>CPV</t>
  </si>
  <si>
    <t>Cabo Verde</t>
  </si>
  <si>
    <t>CYM</t>
  </si>
  <si>
    <t>Cayman Islands</t>
  </si>
  <si>
    <t>CAF</t>
  </si>
  <si>
    <t>Central African Republic</t>
  </si>
  <si>
    <t>TCD</t>
  </si>
  <si>
    <t>Chad</t>
  </si>
  <si>
    <t>CHL</t>
  </si>
  <si>
    <t>CHN</t>
  </si>
  <si>
    <t>COL</t>
  </si>
  <si>
    <t>COM</t>
  </si>
  <si>
    <t>Comoros</t>
  </si>
  <si>
    <t>MYT</t>
  </si>
  <si>
    <t>Mayotte</t>
  </si>
  <si>
    <t>COG</t>
  </si>
  <si>
    <t>Congo</t>
  </si>
  <si>
    <t>COK</t>
  </si>
  <si>
    <t>Cook Islands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</si>
  <si>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</si>
  <si>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</si>
  <si>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</si>
  <si>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</si>
  <si>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</si>
  <si>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</si>
  <si>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</si>
  <si>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</si>
  <si>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BEN</t>
  </si>
  <si>
    <t>Benin</t>
  </si>
  <si>
    <t>DNK</t>
  </si>
  <si>
    <t>DMA</t>
  </si>
  <si>
    <t>Dominica</t>
  </si>
  <si>
    <t>DOM</t>
  </si>
  <si>
    <t>Dominican Republic</t>
  </si>
  <si>
    <t>ECU</t>
  </si>
  <si>
    <t>Ecuador</t>
  </si>
  <si>
    <t>EGY</t>
  </si>
  <si>
    <t>SLV</t>
  </si>
  <si>
    <t>El Salvador</t>
  </si>
  <si>
    <t>GNQ</t>
  </si>
  <si>
    <t>Equatorial Guinea</t>
  </si>
  <si>
    <t>ERI</t>
  </si>
  <si>
    <t>Eritrea</t>
  </si>
  <si>
    <t>EST</t>
  </si>
  <si>
    <t>ETH</t>
  </si>
  <si>
    <t>FRO</t>
  </si>
  <si>
    <t>Faeroe Islands</t>
  </si>
  <si>
    <t>FLK</t>
  </si>
  <si>
    <t>Falkland Islands (Malvinas)</t>
  </si>
  <si>
    <t>FJI</t>
  </si>
  <si>
    <t>Fiji</t>
  </si>
  <si>
    <t>FIN</t>
  </si>
  <si>
    <t>ALA</t>
  </si>
  <si>
    <t>√Öland Islands</t>
  </si>
  <si>
    <t>FRA</t>
  </si>
  <si>
    <t>GUF</t>
  </si>
  <si>
    <t>French Guiana</t>
  </si>
  <si>
    <t>PYF</t>
  </si>
  <si>
    <t>French Polynesia</t>
  </si>
  <si>
    <t>DJI</t>
  </si>
  <si>
    <t>Djibouti</t>
  </si>
  <si>
    <t>GAB</t>
  </si>
  <si>
    <t>Gabon</t>
  </si>
  <si>
    <t>GMB</t>
  </si>
  <si>
    <t>Gambia</t>
  </si>
  <si>
    <t>GEO</t>
  </si>
  <si>
    <t>Georgia</t>
  </si>
  <si>
    <t>DEU</t>
  </si>
  <si>
    <t>GHA</t>
  </si>
  <si>
    <t>GIB</t>
  </si>
  <si>
    <t>Gibraltar</t>
  </si>
  <si>
    <t>KIR</t>
  </si>
  <si>
    <t>Kiribati</t>
  </si>
  <si>
    <t>GRC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</si>
  <si>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</si>
  <si>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</si>
  <si>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</si>
  <si>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</si>
  <si>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</si>
  <si>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</si>
  <si>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</si>
  <si>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</si>
  <si>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</si>
  <si>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GIN</t>
  </si>
  <si>
    <t>Guinea</t>
  </si>
  <si>
    <t>GUY</t>
  </si>
  <si>
    <t>Guyana</t>
  </si>
  <si>
    <t>HTI</t>
  </si>
  <si>
    <t>Haiti</t>
  </si>
  <si>
    <t>VAT</t>
  </si>
  <si>
    <t>Holy See</t>
  </si>
  <si>
    <t>HND</t>
  </si>
  <si>
    <t>Honduras</t>
  </si>
  <si>
    <t>HKG</t>
  </si>
  <si>
    <t>China, Hong Kong Special Administrative Region</t>
  </si>
  <si>
    <t>HUN</t>
  </si>
  <si>
    <t>ISL</t>
  </si>
  <si>
    <t>IND</t>
  </si>
  <si>
    <t>IDN</t>
  </si>
  <si>
    <t>IRN</t>
  </si>
  <si>
    <t>Iran (Islamic Republic of)</t>
  </si>
  <si>
    <t>IRQ</t>
  </si>
  <si>
    <t>IRL</t>
  </si>
  <si>
    <t>ISR</t>
  </si>
  <si>
    <t>ITA</t>
  </si>
  <si>
    <t>CIV</t>
  </si>
  <si>
    <t>C√¥te d'Ivoire</t>
  </si>
  <si>
    <t>JAM</t>
  </si>
  <si>
    <t>Jamaica</t>
  </si>
  <si>
    <t>JPN</t>
  </si>
  <si>
    <t>JOR</t>
  </si>
  <si>
    <t>Jordan</t>
  </si>
  <si>
    <t>KAZ</t>
  </si>
  <si>
    <t>Kazakhstan</t>
  </si>
  <si>
    <t>KEN</t>
  </si>
  <si>
    <t>KHM</t>
  </si>
  <si>
    <t>KOR</t>
  </si>
  <si>
    <t>Republic of Korea</t>
  </si>
  <si>
    <t>PRK</t>
  </si>
  <si>
    <t>Democratic People's Republic of Korea</t>
  </si>
  <si>
    <t>KWT</t>
  </si>
  <si>
    <t>Kuwait</t>
  </si>
  <si>
    <t>KGZ</t>
  </si>
  <si>
    <t>Kyrgyzstan</t>
  </si>
  <si>
    <t>LAO</t>
  </si>
  <si>
    <t>Lao People's Democratic Republic</t>
  </si>
  <si>
    <t>LVA</t>
  </si>
  <si>
    <t>LBN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</si>
  <si>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</si>
  <si>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</si>
  <si>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</si>
  <si>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</si>
  <si>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</si>
  <si>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</si>
  <si>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</si>
  <si>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</si>
  <si>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</si>
  <si>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LUX</t>
  </si>
  <si>
    <t>MAC</t>
  </si>
  <si>
    <t>China, Macao Special Administrative Region</t>
  </si>
  <si>
    <t>MKD</t>
  </si>
  <si>
    <t>North Macedonia</t>
  </si>
  <si>
    <t>MDG</t>
  </si>
  <si>
    <t>Madagascar</t>
  </si>
  <si>
    <t>MWI</t>
  </si>
  <si>
    <t>MYS</t>
  </si>
  <si>
    <t>MDV</t>
  </si>
  <si>
    <t>Maldives</t>
  </si>
  <si>
    <t>MLI</t>
  </si>
  <si>
    <t>MLT</t>
  </si>
  <si>
    <t>Malta</t>
  </si>
  <si>
    <t>MTQ</t>
  </si>
  <si>
    <t>Martinique</t>
  </si>
  <si>
    <t>MRT</t>
  </si>
  <si>
    <t>Mauritania</t>
  </si>
  <si>
    <t>MUS</t>
  </si>
  <si>
    <t>MEX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</si>
  <si>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</si>
  <si>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</si>
  <si>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</si>
  <si>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</si>
  <si>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</si>
  <si>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</si>
  <si>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</si>
  <si>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</si>
  <si>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</si>
  <si>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</si>
  <si>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</si>
  <si>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MOZ</t>
  </si>
  <si>
    <t>Mozambique</t>
  </si>
  <si>
    <t>MNP</t>
  </si>
  <si>
    <t>Northern Mariana Islands</t>
  </si>
  <si>
    <t>NAM</t>
  </si>
  <si>
    <t>Namibia</t>
  </si>
  <si>
    <t>NRU</t>
  </si>
  <si>
    <t>Nauru</t>
  </si>
  <si>
    <t>NPL</t>
  </si>
  <si>
    <t>Nepal</t>
  </si>
  <si>
    <t>NLD</t>
  </si>
  <si>
    <t>CUW</t>
  </si>
  <si>
    <t>Cura√ßao</t>
  </si>
  <si>
    <t>ANT</t>
  </si>
  <si>
    <t>Netherlands Antilles</t>
  </si>
  <si>
    <t>SXM</t>
  </si>
  <si>
    <t>Sint Maarten (Dutch part)</t>
  </si>
  <si>
    <t>NCL</t>
  </si>
  <si>
    <t>New Caledonia</t>
  </si>
  <si>
    <t>VUT</t>
  </si>
  <si>
    <t>Vanuatu</t>
  </si>
  <si>
    <t>NZL</t>
  </si>
  <si>
    <t>NIC</t>
  </si>
  <si>
    <t>Nicaragua</t>
  </si>
  <si>
    <t>NER</t>
  </si>
  <si>
    <t>Niger</t>
  </si>
  <si>
    <t>NGA</t>
  </si>
  <si>
    <t>NIU</t>
  </si>
  <si>
    <t>Niue</t>
  </si>
  <si>
    <t>NFK</t>
  </si>
  <si>
    <t>Norfolk Island</t>
  </si>
  <si>
    <t>NOR</t>
  </si>
  <si>
    <t>OMN</t>
  </si>
  <si>
    <t>Oman</t>
  </si>
  <si>
    <t>MHL</t>
  </si>
  <si>
    <t>Marshall Islands</t>
  </si>
  <si>
    <t>PAK</t>
  </si>
  <si>
    <t>PSE</t>
  </si>
  <si>
    <t>Palestine</t>
  </si>
  <si>
    <t>PAN</t>
  </si>
  <si>
    <t>Panama</t>
  </si>
  <si>
    <t>PNG</t>
  </si>
  <si>
    <t>Papua New Guinea</t>
  </si>
  <si>
    <t>PRY</t>
  </si>
  <si>
    <t>Paraguay</t>
  </si>
  <si>
    <t>PER</t>
  </si>
  <si>
    <t>PHL</t>
  </si>
  <si>
    <t>PCN</t>
  </si>
  <si>
    <t>Pitcairn</t>
  </si>
  <si>
    <t>POL</t>
  </si>
  <si>
    <t>PRT</t>
  </si>
  <si>
    <t>MDA</t>
  </si>
  <si>
    <t>Republic of Moldova</t>
  </si>
  <si>
    <t>GNB</t>
  </si>
  <si>
    <t>Guinea-Bissau</t>
  </si>
  <si>
    <t>TLS</t>
  </si>
  <si>
    <t>Timor-Leste</t>
  </si>
  <si>
    <t>PRI</t>
  </si>
  <si>
    <t>Puerto Rico</t>
  </si>
  <si>
    <t>QAT</t>
  </si>
  <si>
    <t>REU</t>
  </si>
  <si>
    <t>R√©union</t>
  </si>
  <si>
    <t>ROU</t>
  </si>
  <si>
    <t>RUS</t>
  </si>
  <si>
    <t>Russian Federation</t>
  </si>
  <si>
    <t>RWA</t>
  </si>
  <si>
    <t>BLM</t>
  </si>
  <si>
    <t>Saint-Barth√©lemy</t>
  </si>
  <si>
    <t>SHN</t>
  </si>
  <si>
    <t>Saint Helena</t>
  </si>
  <si>
    <t>KNA</t>
  </si>
  <si>
    <t>Saint Kitts and Nevis</t>
  </si>
  <si>
    <t>LCA</t>
  </si>
  <si>
    <t>Saint Lucia</t>
  </si>
  <si>
    <t>MAF</t>
  </si>
  <si>
    <t>Saint-Martin (French part)</t>
  </si>
  <si>
    <t>SPM</t>
  </si>
  <si>
    <t>Saint Pierre and Miquelon</t>
  </si>
  <si>
    <t>VCT</t>
  </si>
  <si>
    <t>Saint Vincent and the Grenadines</t>
  </si>
  <si>
    <t>SVK</t>
  </si>
  <si>
    <t>Slovakia</t>
  </si>
  <si>
    <t>SMR</t>
  </si>
  <si>
    <t>San Marino</t>
  </si>
  <si>
    <t>SVN</t>
  </si>
  <si>
    <t>STP</t>
  </si>
  <si>
    <t>Sao Tome and Principe</t>
  </si>
  <si>
    <t>SAU</t>
  </si>
  <si>
    <t>SEN</t>
  </si>
  <si>
    <t>SRB</t>
  </si>
  <si>
    <t>Serbia</t>
  </si>
  <si>
    <t>SYC</t>
  </si>
  <si>
    <t>Seychelles</t>
  </si>
  <si>
    <t>SLE</t>
  </si>
  <si>
    <t>Sierra Leone</t>
  </si>
  <si>
    <t>SGP</t>
  </si>
  <si>
    <t>SOM</t>
  </si>
  <si>
    <t>ZAF</t>
  </si>
  <si>
    <t>ZWE</t>
  </si>
  <si>
    <t>ESP</t>
  </si>
  <si>
    <t>SSD</t>
  </si>
  <si>
    <t>South Sudan</t>
  </si>
  <si>
    <t>SDN</t>
  </si>
  <si>
    <t>ESH</t>
  </si>
  <si>
    <t>Western Sahara</t>
  </si>
  <si>
    <t>LKA</t>
  </si>
  <si>
    <t>XDN</t>
  </si>
  <si>
    <t>Sudan (pre-secession)</t>
  </si>
  <si>
    <t>SUR</t>
  </si>
  <si>
    <t>Suriname</t>
  </si>
  <si>
    <t>SJM</t>
  </si>
  <si>
    <t>Svalbard and Jan Mayen Islands</t>
  </si>
  <si>
    <t>SWZ</t>
  </si>
  <si>
    <t>Eswatini</t>
  </si>
  <si>
    <t>SWE</t>
  </si>
  <si>
    <t>CHE</t>
  </si>
  <si>
    <t>SYR</t>
  </si>
  <si>
    <t>Syrian Arab Republic</t>
  </si>
  <si>
    <t>TJK</t>
  </si>
  <si>
    <t>Tajikistan</t>
  </si>
  <si>
    <t>TZA</t>
  </si>
  <si>
    <t>United Republic of Tanzania</t>
  </si>
  <si>
    <t>THA</t>
  </si>
  <si>
    <t>TGO</t>
  </si>
  <si>
    <t>Togo</t>
  </si>
  <si>
    <t>TKL</t>
  </si>
  <si>
    <t>Tokelau</t>
  </si>
  <si>
    <t>TON</t>
  </si>
  <si>
    <t>Tonga</t>
  </si>
  <si>
    <t>TUV</t>
  </si>
  <si>
    <t>Tuvalu</t>
  </si>
  <si>
    <t>TTO</t>
  </si>
  <si>
    <t>Trinidad and Tobago</t>
  </si>
  <si>
    <t>TUN</t>
  </si>
  <si>
    <t>TUR</t>
  </si>
  <si>
    <t>TKM</t>
  </si>
  <si>
    <t>Turkmenistan</t>
  </si>
  <si>
    <t>TCA</t>
  </si>
  <si>
    <t>Turks and Caicos Islands</t>
  </si>
  <si>
    <t>UGA</t>
  </si>
  <si>
    <t>BLR</t>
  </si>
  <si>
    <t>Belarus</t>
  </si>
  <si>
    <t>UKR</t>
  </si>
  <si>
    <t>ARE</t>
  </si>
  <si>
    <t>GBR</t>
  </si>
  <si>
    <t>United Kingdom of Great Britain and Northern Ireland</t>
  </si>
  <si>
    <t>ZZA</t>
  </si>
  <si>
    <t>Channel Islands</t>
  </si>
  <si>
    <t>GGY</t>
  </si>
  <si>
    <t>Guernsey</t>
  </si>
  <si>
    <t>JEY</t>
  </si>
  <si>
    <t>Jersey</t>
  </si>
  <si>
    <t>IMN</t>
  </si>
  <si>
    <t>Isle of Man</t>
  </si>
  <si>
    <t>BFA</t>
  </si>
  <si>
    <t>URY</t>
  </si>
  <si>
    <t>UZB</t>
  </si>
  <si>
    <t>Uzbekistan</t>
  </si>
  <si>
    <t>VEN</t>
  </si>
  <si>
    <t>Venezuela (Bolivarian Republic of)</t>
  </si>
  <si>
    <t>VNM</t>
  </si>
  <si>
    <t>Viet Nam</t>
  </si>
  <si>
    <t>VGB</t>
  </si>
  <si>
    <t>British Virgin Islands</t>
  </si>
  <si>
    <t>VIR</t>
  </si>
  <si>
    <t>United States Virgin Islands</t>
  </si>
  <si>
    <t>WLF</t>
  </si>
  <si>
    <t>Wallis and Futuna Islands</t>
  </si>
  <si>
    <t>WSM</t>
  </si>
  <si>
    <t>Samoa</t>
  </si>
  <si>
    <t>YEM</t>
  </si>
  <si>
    <t>Yemen</t>
  </si>
  <si>
    <t>COD</t>
  </si>
  <si>
    <t>Democratic Republic of the Congo</t>
  </si>
  <si>
    <t>ZMB</t>
  </si>
  <si>
    <t>Zambia</t>
  </si>
  <si>
    <t>INDICATOR_ID</t>
  </si>
  <si>
    <t>COUNTRY_ID</t>
  </si>
  <si>
    <t>YEAR</t>
  </si>
  <si>
    <t>VALUE</t>
  </si>
  <si>
    <t>MAGNITUDE</t>
  </si>
  <si>
    <t>QUALIFIER</t>
  </si>
  <si>
    <t>FResP.FS.TFTE.EngTech</t>
  </si>
  <si>
    <t>UIS_EST</t>
  </si>
  <si>
    <t>NIL</t>
  </si>
  <si>
    <t>NAT_EST</t>
  </si>
  <si>
    <t>Notes</t>
  </si>
  <si>
    <t>was United States of America</t>
  </si>
  <si>
    <t>FResP.FS.THC.EngTech</t>
  </si>
  <si>
    <t>HC</t>
  </si>
  <si>
    <t>FTE</t>
  </si>
  <si>
    <t>N&gt;10 Countries</t>
  </si>
  <si>
    <t>% NI&lt;10</t>
  </si>
  <si>
    <t>% NI&gt;10</t>
  </si>
  <si>
    <t>Student</t>
  </si>
  <si>
    <t>Fig 4d</t>
  </si>
  <si>
    <t>Was USA</t>
  </si>
  <si>
    <t>NI&gt;10 Attendees</t>
  </si>
  <si>
    <t>Percent from Canada and USA</t>
  </si>
  <si>
    <t>Number from Canada and USA</t>
  </si>
  <si>
    <t>Average</t>
  </si>
  <si>
    <t>SUM(2018-2019)</t>
  </si>
  <si>
    <t>AVERAGE(2018-2019)</t>
  </si>
  <si>
    <t>Hist (2018-2019)</t>
  </si>
  <si>
    <t>Industry Scientist</t>
  </si>
  <si>
    <t>Female as % of Delegation</t>
  </si>
  <si>
    <t>Undergrad Student</t>
  </si>
  <si>
    <t>Grad Student</t>
  </si>
  <si>
    <t>Hist Avg</t>
  </si>
  <si>
    <t>2020 % Change Vs. Hist</t>
  </si>
  <si>
    <t>Stdev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</si>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</sst>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10" fontId="0" fillId="0" borderId="0" xfId="0" applyNumberFormat="1"/>
    <xf numFmtId="10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1" xfId="0" applyFont="1" applyBorder="1"/>
    <xf numFmtId="0" fontId="0" fillId="0" borderId="5" xfId="0" applyFill="1" applyBorder="1"/>
    <xf numFmtId="10" fontId="0" fillId="0" borderId="5" xfId="0" applyNumberFormat="1" applyFill="1" applyBorder="1"/>
    <xf numFmtId="0" fontId="0" fillId="0" borderId="0" xfId="0" applyNumberFormat="1"/>
    <xf numFmtId="10" fontId="0" fillId="0" borderId="0" xfId="0" applyNumberFormat="1" applyBorder="1"/>
    <xf numFmtId="0" fontId="0" fillId="0" borderId="0" xfId="0" applyNumberFormat="1" applyBorder="1"/>
    <xf numFmtId="0" fontId="0" fillId="0" borderId="0" xfId="0" applyNumberFormat="1" applyFill="1" applyBorder="1"/>
    <xf numFmtId="0" fontId="1" fillId="0" borderId="2" xfId="0" applyFont="1" applyBorder="1"/>
    <xf numFmtId="10" fontId="0" fillId="0" borderId="2" xfId="0" applyNumberFormat="1" applyBorder="1"/>
    <xf numFmtId="0" fontId="1" fillId="0" borderId="0" xfId="0" applyFont="1" applyBorder="1"/>
    <xf numFmtId="0" fontId="0" fillId="0" borderId="0" xfId="0" applyFont="1"/>
    <xf numFmtId="165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046-F041-918B-85FD37BB23D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046-F041-918B-85FD37BB23D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046-F041-918B-85FD37BB23D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046-F041-918B-85FD37BB23D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046-F041-918B-85FD37BB23D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046-F041-918B-85FD37BB23DC}"/>
              </c:ext>
            </c:extLst>
          </c:dPt>
          <c:dLbls>
            <c:dLbl>
              <c:idx val="0"/>
              <c:layout>
                <c:manualLayout>
                  <c:x val="-4.3617891513560804E-2"/>
                  <c:y val="0.13320975503062119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046-F041-918B-85FD37BB23DC}"/>
                </c:ext>
              </c:extLst>
            </c:dLbl>
            <c:dLbl>
              <c:idx val="5"/>
              <c:layout>
                <c:manualLayout>
                  <c:x val="1.294750656167979E-2"/>
                  <c:y val="0.12542468649752114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046-F041-918B-85FD37BB23D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gender!$A$2:$A$7</c:f>
              <c:strCache>
                <c:ptCount val="6"/>
                <c:pt idx="0">
                  <c:v>Female</c:v>
                </c:pt>
                <c:pt idx="1">
                  <c:v>Male</c:v>
                </c:pt>
                <c:pt idx="2">
                  <c:v>Other</c:v>
                </c:pt>
                <c:pt idx="3">
                  <c:v>Trans</c:v>
                </c:pt>
                <c:pt idx="4">
                  <c:v>Gender Queer</c:v>
                </c:pt>
                <c:pt idx="5">
                  <c:v>Prefer not to answer</c:v>
                </c:pt>
              </c:strCache>
            </c:strRef>
          </c:cat>
          <c:val>
            <c:numRef>
              <c:f>gender!$F$2:$F$7</c:f>
              <c:numCache>
                <c:formatCode>0.00%</c:formatCode>
                <c:ptCount val="6"/>
                <c:pt idx="0">
                  <c:v>0.11151736745886655</c:v>
                </c:pt>
                <c:pt idx="1">
                  <c:v>0.87081048141377204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1.7672151127361365E-2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046-F041-918B-85FD37BB23D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A74-434F-BCF0-3C50E4F7CBA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A74-434F-BCF0-3C50E4F7CBA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A74-434F-BCF0-3C50E4F7CBA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A74-434F-BCF0-3C50E4F7CBA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A74-434F-BCF0-3C50E4F7CBA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A74-434F-BCF0-3C50E4F7CBAB}"/>
              </c:ext>
            </c:extLst>
          </c:dPt>
          <c:dLbls>
            <c:dLbl>
              <c:idx val="0"/>
              <c:layout>
                <c:manualLayout>
                  <c:x val="-6.6494531933508308E-2"/>
                  <c:y val="0.13790816156675401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A74-434F-BCF0-3C50E4F7CBAB}"/>
                </c:ext>
              </c:extLst>
            </c:dLbl>
            <c:dLbl>
              <c:idx val="5"/>
              <c:layout>
                <c:manualLayout>
                  <c:x val="1.0660979877515311E-2"/>
                  <c:y val="8.443762199350782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A74-434F-BCF0-3C50E4F7CB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gender!$A$2:$A$7</c:f>
              <c:strCache>
                <c:ptCount val="6"/>
                <c:pt idx="0">
                  <c:v>Female</c:v>
                </c:pt>
                <c:pt idx="1">
                  <c:v>Male</c:v>
                </c:pt>
                <c:pt idx="2">
                  <c:v>Other</c:v>
                </c:pt>
                <c:pt idx="3">
                  <c:v>Trans</c:v>
                </c:pt>
                <c:pt idx="4">
                  <c:v>Gender Queer</c:v>
                </c:pt>
                <c:pt idx="5">
                  <c:v>Prefer not to answer</c:v>
                </c:pt>
              </c:strCache>
            </c:strRef>
          </c:cat>
          <c:val>
            <c:numRef>
              <c:f>gender!$G$2:$G$7</c:f>
              <c:numCache>
                <c:formatCode>0.00%</c:formatCode>
                <c:ptCount val="6"/>
                <c:pt idx="0">
                  <c:v>0.14770723104056438</c:v>
                </c:pt>
                <c:pt idx="1">
                  <c:v>0.8364197530864198</c:v>
                </c:pt>
                <c:pt idx="2">
                  <c:v>4.4091710758377423E-4</c:v>
                </c:pt>
                <c:pt idx="3">
                  <c:v>0</c:v>
                </c:pt>
                <c:pt idx="4">
                  <c:v>8.8183421516754845E-4</c:v>
                </c:pt>
                <c:pt idx="5">
                  <c:v>1.4550264550264549E-2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A74-434F-BCF0-3C50E4F7CBA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420-F748-87EA-C3B0E910187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420-F748-87EA-C3B0E910187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420-F748-87EA-C3B0E910187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420-F748-87EA-C3B0E910187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420-F748-87EA-C3B0E910187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420-F748-87EA-C3B0E910187E}"/>
              </c:ext>
            </c:extLst>
          </c:dPt>
          <c:dLbls>
            <c:dLbl>
              <c:idx val="5"/>
              <c:layout>
                <c:manualLayout>
                  <c:x val="1.3293963254593175E-2"/>
                  <c:y val="8.444321722390965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420-F748-87EA-C3B0E910187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gender!$A$2:$A$7</c:f>
              <c:strCache>
                <c:ptCount val="6"/>
                <c:pt idx="0">
                  <c:v>Female</c:v>
                </c:pt>
                <c:pt idx="1">
                  <c:v>Male</c:v>
                </c:pt>
                <c:pt idx="2">
                  <c:v>Other</c:v>
                </c:pt>
                <c:pt idx="3">
                  <c:v>Trans</c:v>
                </c:pt>
                <c:pt idx="4">
                  <c:v>Gender Queer</c:v>
                </c:pt>
                <c:pt idx="5">
                  <c:v>Prefer not to answer</c:v>
                </c:pt>
              </c:strCache>
            </c:strRef>
          </c:cat>
          <c:val>
            <c:numRef>
              <c:f>gender!$H$2:$H$7</c:f>
              <c:numCache>
                <c:formatCode>0.00%</c:formatCode>
                <c:ptCount val="6"/>
                <c:pt idx="0">
                  <c:v>0.1958011996572408</c:v>
                </c:pt>
                <c:pt idx="1">
                  <c:v>0.7864181662382177</c:v>
                </c:pt>
                <c:pt idx="2">
                  <c:v>1.2853470437017994E-3</c:v>
                </c:pt>
                <c:pt idx="3">
                  <c:v>4.2844901456726652E-4</c:v>
                </c:pt>
                <c:pt idx="4">
                  <c:v>1.7137960582690661E-3</c:v>
                </c:pt>
                <c:pt idx="5">
                  <c:v>1.4353041988003428E-2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420-F748-87EA-C3B0E910187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64F-4E48-B703-BCC1F407897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64F-4E48-B703-BCC1F407897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286-8A4C-B61F-DE9E8494FB7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64F-4E48-B703-BCC1F407897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286-8A4C-B61F-DE9E8494FB7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286-8A4C-B61F-DE9E8494FB7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286-8A4C-B61F-DE9E8494FB7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64F-4E48-B703-BCC1F4078974}"/>
              </c:ext>
            </c:extLst>
          </c:dPt>
          <c:dLbls>
            <c:dLbl>
              <c:idx val="0"/>
              <c:layout>
                <c:manualLayout>
                  <c:x val="-7.6873885239483186E-3"/>
                  <c:y val="7.97681539807523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64F-4E48-B703-BCC1F4078974}"/>
                </c:ext>
              </c:extLst>
            </c:dLbl>
            <c:dLbl>
              <c:idx val="1"/>
              <c:layout>
                <c:manualLayout>
                  <c:x val="-3.712163396702494E-2"/>
                  <c:y val="8.876531058617673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64F-4E48-B703-BCC1F4078974}"/>
                </c:ext>
              </c:extLst>
            </c:dLbl>
            <c:dLbl>
              <c:idx val="3"/>
              <c:layout>
                <c:manualLayout>
                  <c:x val="-4.9541044938443468E-2"/>
                  <c:y val="-5.885389326334208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64F-4E48-B703-BCC1F4078974}"/>
                </c:ext>
              </c:extLst>
            </c:dLbl>
            <c:dLbl>
              <c:idx val="7"/>
              <c:layout>
                <c:manualLayout>
                  <c:x val="1.4916909557576021E-2"/>
                  <c:y val="7.95796879556721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64F-4E48-B703-BCC1F407897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title!$A$2:$A$9</c:f>
              <c:strCache>
                <c:ptCount val="8"/>
                <c:pt idx="0">
                  <c:v>Undergraduate</c:v>
                </c:pt>
                <c:pt idx="1">
                  <c:v>Master's student</c:v>
                </c:pt>
                <c:pt idx="2">
                  <c:v>Ph.D. student</c:v>
                </c:pt>
                <c:pt idx="3">
                  <c:v>Postdoc</c:v>
                </c:pt>
                <c:pt idx="4">
                  <c:v>Industrial researcher</c:v>
                </c:pt>
                <c:pt idx="5">
                  <c:v>Academic researcher</c:v>
                </c:pt>
                <c:pt idx="6">
                  <c:v>Sponsor / recruiter</c:v>
                </c:pt>
                <c:pt idx="7">
                  <c:v>Other</c:v>
                </c:pt>
              </c:strCache>
            </c:strRef>
          </c:cat>
          <c:val>
            <c:numRef>
              <c:f>title!$F$2:$F$9</c:f>
              <c:numCache>
                <c:formatCode>0.00%</c:formatCode>
                <c:ptCount val="8"/>
                <c:pt idx="0">
                  <c:v>3.7800687285223365E-2</c:v>
                </c:pt>
                <c:pt idx="1">
                  <c:v>4.8109965635738834E-2</c:v>
                </c:pt>
                <c:pt idx="2">
                  <c:v>0.24742268041237114</c:v>
                </c:pt>
                <c:pt idx="3">
                  <c:v>3.0927835051546393E-2</c:v>
                </c:pt>
                <c:pt idx="4">
                  <c:v>0.40549828178694158</c:v>
                </c:pt>
                <c:pt idx="5">
                  <c:v>8.9347079037800689E-2</c:v>
                </c:pt>
                <c:pt idx="6">
                  <c:v>9.9656357388316158E-2</c:v>
                </c:pt>
                <c:pt idx="7">
                  <c:v>4.1237113402061855E-2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4F-4E48-B703-BCC1F407897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2CE-C941-B4E0-900E54EAD53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2CE-C941-B4E0-900E54EAD53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2CE-C941-B4E0-900E54EAD53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2CE-C941-B4E0-900E54EAD53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2CE-C941-B4E0-900E54EAD53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2CE-C941-B4E0-900E54EAD53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2CE-C941-B4E0-900E54EAD53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2CE-C941-B4E0-900E54EAD53A}"/>
              </c:ext>
            </c:extLst>
          </c:dPt>
          <c:dLbls>
            <c:dLbl>
              <c:idx val="0"/>
              <c:layout>
                <c:manualLayout>
                  <c:x val="-1.4402048608737415E-2"/>
                  <c:y val="9.2824438611840185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2CE-C941-B4E0-900E54EAD53A}"/>
                </c:ext>
              </c:extLst>
            </c:dLbl>
            <c:dLbl>
              <c:idx val="3"/>
              <c:layout>
                <c:manualLayout>
                  <c:x val="3.1530103636576601E-2"/>
                  <c:y val="-0.10469451735199775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2CE-C941-B4E0-900E54EAD53A}"/>
                </c:ext>
              </c:extLst>
            </c:dLbl>
            <c:dLbl>
              <c:idx val="6"/>
              <c:layout>
                <c:manualLayout>
                  <c:x val="5.3991081532868614E-2"/>
                  <c:y val="0.13667869641294839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02CE-C941-B4E0-900E54EAD53A}"/>
                </c:ext>
              </c:extLst>
            </c:dLbl>
            <c:dLbl>
              <c:idx val="7"/>
              <c:layout>
                <c:manualLayout>
                  <c:x val="2.2212783078164385E-2"/>
                  <c:y val="7.9003718285214325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02CE-C941-B4E0-900E54EAD53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title!$A$2:$A$9</c:f>
              <c:strCache>
                <c:ptCount val="8"/>
                <c:pt idx="0">
                  <c:v>Undergraduate</c:v>
                </c:pt>
                <c:pt idx="1">
                  <c:v>Master's student</c:v>
                </c:pt>
                <c:pt idx="2">
                  <c:v>Ph.D. student</c:v>
                </c:pt>
                <c:pt idx="3">
                  <c:v>Postdoc</c:v>
                </c:pt>
                <c:pt idx="4">
                  <c:v>Industrial researcher</c:v>
                </c:pt>
                <c:pt idx="5">
                  <c:v>Academic researcher</c:v>
                </c:pt>
                <c:pt idx="6">
                  <c:v>Sponsor / recruiter</c:v>
                </c:pt>
                <c:pt idx="7">
                  <c:v>Other</c:v>
                </c:pt>
              </c:strCache>
            </c:strRef>
          </c:cat>
          <c:val>
            <c:numRef>
              <c:f>title!$G$2:$G$9</c:f>
              <c:numCache>
                <c:formatCode>0.00%</c:formatCode>
                <c:ptCount val="8"/>
                <c:pt idx="0">
                  <c:v>5.128205128205128E-2</c:v>
                </c:pt>
                <c:pt idx="1">
                  <c:v>0.11320754716981132</c:v>
                </c:pt>
                <c:pt idx="2">
                  <c:v>0.35462022254475084</c:v>
                </c:pt>
                <c:pt idx="3">
                  <c:v>3.6284470246734396E-2</c:v>
                </c:pt>
                <c:pt idx="4">
                  <c:v>0.26221577164973392</c:v>
                </c:pt>
                <c:pt idx="5">
                  <c:v>0.11901306240928883</c:v>
                </c:pt>
                <c:pt idx="6">
                  <c:v>1.3062409288824383E-2</c:v>
                </c:pt>
                <c:pt idx="7">
                  <c:v>5.0314465408805034E-2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2CE-C941-B4E0-900E54EAD53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2F0-414E-83DD-E11464481C4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2F0-414E-83DD-E11464481C4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2F0-414E-83DD-E11464481C4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2F0-414E-83DD-E11464481C4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2F0-414E-83DD-E11464481C4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D2F0-414E-83DD-E11464481C4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D2F0-414E-83DD-E11464481C4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region!$V$6:$V$12</c:f>
              <c:strCache>
                <c:ptCount val="7"/>
                <c:pt idx="0">
                  <c:v>Middle East</c:v>
                </c:pt>
                <c:pt idx="1">
                  <c:v>Europe</c:v>
                </c:pt>
                <c:pt idx="2">
                  <c:v>Other Americas</c:v>
                </c:pt>
                <c:pt idx="3">
                  <c:v>Oceania</c:v>
                </c:pt>
                <c:pt idx="4">
                  <c:v>Asia</c:v>
                </c:pt>
                <c:pt idx="5">
                  <c:v>Africa</c:v>
                </c:pt>
                <c:pt idx="6">
                  <c:v>USA</c:v>
                </c:pt>
              </c:strCache>
            </c:strRef>
          </c:cat>
          <c:val>
            <c:numRef>
              <c:f>region!$Z$6:$Z$12</c:f>
              <c:numCache>
                <c:formatCode>0.00%</c:formatCode>
                <c:ptCount val="7"/>
                <c:pt idx="0">
                  <c:v>2.0151133501259445E-2</c:v>
                </c:pt>
                <c:pt idx="1">
                  <c:v>0.20403022670025189</c:v>
                </c:pt>
                <c:pt idx="2">
                  <c:v>0.16423173803526447</c:v>
                </c:pt>
                <c:pt idx="3">
                  <c:v>4.0302267002518891E-3</c:v>
                </c:pt>
                <c:pt idx="4">
                  <c:v>0.12191435768261964</c:v>
                </c:pt>
                <c:pt idx="5">
                  <c:v>3.0226700251889168E-3</c:v>
                </c:pt>
                <c:pt idx="6">
                  <c:v>0.48261964735516372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2F0-414E-83DD-E11464481C48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004-FF41-8BB5-5F922E0AA24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004-FF41-8BB5-5F922E0AA24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6004-FF41-8BB5-5F922E0AA24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6004-FF41-8BB5-5F922E0AA24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6004-FF41-8BB5-5F922E0AA24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6004-FF41-8BB5-5F922E0AA24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6004-FF41-8BB5-5F922E0AA24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region!$V$6:$V$12</c:f>
              <c:strCache>
                <c:ptCount val="7"/>
                <c:pt idx="0">
                  <c:v>Middle East</c:v>
                </c:pt>
                <c:pt idx="1">
                  <c:v>Europe</c:v>
                </c:pt>
                <c:pt idx="2">
                  <c:v>Other Americas</c:v>
                </c:pt>
                <c:pt idx="3">
                  <c:v>Oceania</c:v>
                </c:pt>
                <c:pt idx="4">
                  <c:v>Asia</c:v>
                </c:pt>
                <c:pt idx="5">
                  <c:v>Africa</c:v>
                </c:pt>
                <c:pt idx="6">
                  <c:v>USA</c:v>
                </c:pt>
              </c:strCache>
            </c:strRef>
          </c:cat>
          <c:val>
            <c:numRef>
              <c:f>region!$AA$6:$AA$12</c:f>
              <c:numCache>
                <c:formatCode>0.00%</c:formatCode>
                <c:ptCount val="7"/>
                <c:pt idx="0">
                  <c:v>1.1609907120743035E-2</c:v>
                </c:pt>
                <c:pt idx="1">
                  <c:v>0.21478328173374614</c:v>
                </c:pt>
                <c:pt idx="2">
                  <c:v>8.1656346749226005E-2</c:v>
                </c:pt>
                <c:pt idx="3">
                  <c:v>4.6439628482972135E-3</c:v>
                </c:pt>
                <c:pt idx="4">
                  <c:v>0.10565015479876161</c:v>
                </c:pt>
                <c:pt idx="5">
                  <c:v>3.869969040247678E-3</c:v>
                </c:pt>
                <c:pt idx="6">
                  <c:v>0.57778637770897834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004-FF41-8BB5-5F922E0AA24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CDD-F844-8D69-A0B5D5E5AA7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CDD-F844-8D69-A0B5D5E5AA7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CDD-F844-8D69-A0B5D5E5AA7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0CDD-F844-8D69-A0B5D5E5AA7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0CDD-F844-8D69-A0B5D5E5AA7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0CDD-F844-8D69-A0B5D5E5AA7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0CDD-F844-8D69-A0B5D5E5AA7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region!$V$6:$V$12</c:f>
              <c:strCache>
                <c:ptCount val="7"/>
                <c:pt idx="0">
                  <c:v>Middle East</c:v>
                </c:pt>
                <c:pt idx="1">
                  <c:v>Europe</c:v>
                </c:pt>
                <c:pt idx="2">
                  <c:v>Other Americas</c:v>
                </c:pt>
                <c:pt idx="3">
                  <c:v>Oceania</c:v>
                </c:pt>
                <c:pt idx="4">
                  <c:v>Asia</c:v>
                </c:pt>
                <c:pt idx="5">
                  <c:v>Africa</c:v>
                </c:pt>
                <c:pt idx="6">
                  <c:v>USA</c:v>
                </c:pt>
              </c:strCache>
            </c:strRef>
          </c:cat>
          <c:val>
            <c:numRef>
              <c:f>region!$AB$6:$AB$12</c:f>
              <c:numCache>
                <c:formatCode>0.00%</c:formatCode>
                <c:ptCount val="7"/>
                <c:pt idx="0">
                  <c:v>1.7469879518072291E-2</c:v>
                </c:pt>
                <c:pt idx="1">
                  <c:v>0.28935742971887551</c:v>
                </c:pt>
                <c:pt idx="2">
                  <c:v>8.4538152610441772E-2</c:v>
                </c:pt>
                <c:pt idx="3">
                  <c:v>1.3253012048192771E-2</c:v>
                </c:pt>
                <c:pt idx="4">
                  <c:v>0.16947791164658635</c:v>
                </c:pt>
                <c:pt idx="5">
                  <c:v>2.891566265060241E-2</c:v>
                </c:pt>
                <c:pt idx="6">
                  <c:v>0.3969879518072289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CDD-F844-8D69-A0B5D5E5AA78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region!$W$2:$Y$2</c:f>
              <c:numCache>
                <c:formatCode>General</c:formatCod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numCache>
            </c:numRef>
          </c:cat>
          <c:val>
            <c:numRef>
              <c:f>region!$W$3:$Y$3</c:f>
              <c:numCache>
                <c:formatCode>General</c:formatCode>
                <c:ptCount val="3"/>
                <c:pt idx="0">
                  <c:v>39</c:v>
                </c:pt>
                <c:pt idx="1">
                  <c:v>51</c:v>
                </c:pt>
                <c:pt idx="2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56-2A48-A491-785EF440C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0872447"/>
        <c:axId val="361073423"/>
      </c:barChart>
      <c:catAx>
        <c:axId val="360872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073423"/>
        <c:crosses val="autoZero"/>
        <c:auto val="1"/>
        <c:lblAlgn val="ctr"/>
        <c:lblOffset val="100"/>
        <c:noMultiLvlLbl val="0"/>
      </c:catAx>
      <c:valAx>
        <c:axId val="36107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Countries Represented at ICLR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872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region!$P$2:$R$2</c:f>
              <c:numCache>
                <c:formatCode>General</c:formatCod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numCache>
            </c:numRef>
          </c:cat>
          <c:val>
            <c:numRef>
              <c:f>region!$P$14:$R$14</c:f>
              <c:numCache>
                <c:formatCode>General</c:formatCode>
                <c:ptCount val="3"/>
                <c:pt idx="0">
                  <c:v>207</c:v>
                </c:pt>
                <c:pt idx="1">
                  <c:v>201</c:v>
                </c:pt>
                <c:pt idx="2">
                  <c:v>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13-2641-8CB0-78E674700F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3083023"/>
        <c:axId val="233444863"/>
      </c:barChart>
      <c:catAx>
        <c:axId val="233083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444863"/>
        <c:crosses val="autoZero"/>
        <c:auto val="1"/>
        <c:lblAlgn val="ctr"/>
        <c:lblOffset val="100"/>
        <c:noMultiLvlLbl val="0"/>
      </c:catAx>
      <c:valAx>
        <c:axId val="23344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Attendance from Nature Index &gt; 10 Countries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083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70555</xdr:colOff>
      <xdr:row>31</xdr:row>
      <xdr:rowOff>82486</xdr:rowOff>
    </xdr:from>
    <xdr:to>
      <xdr:col>17</xdr:col>
      <xdr:colOff>495172</xdr:colOff>
      <xdr:row>49</xdr:row>
      <xdr:rowOff>185369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E6E0ADC-4204-4540-890F-1F12F74C01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42333</xdr:colOff>
      <xdr:row>0</xdr:row>
      <xdr:rowOff>127001</xdr:rowOff>
    </xdr:from>
    <xdr:to>
      <xdr:col>19</xdr:col>
      <xdr:colOff>457969</xdr:colOff>
      <xdr:row>19</xdr:row>
      <xdr:rowOff>1604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4958A25-4CF4-BA45-9027-10F8735100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562841</xdr:colOff>
      <xdr:row>0</xdr:row>
      <xdr:rowOff>0</xdr:rowOff>
    </xdr:from>
    <xdr:to>
      <xdr:col>25</xdr:col>
      <xdr:colOff>155864</xdr:colOff>
      <xdr:row>19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D8084AF-3248-C945-B2EF-407C60AC82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372574</xdr:colOff>
      <xdr:row>1</xdr:row>
      <xdr:rowOff>95755</xdr:rowOff>
    </xdr:from>
    <xdr:to>
      <xdr:col>15</xdr:col>
      <xdr:colOff>234158</xdr:colOff>
      <xdr:row>21</xdr:row>
      <xdr:rowOff>126352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2FBF97-1822-4644-BD77-BA115D49CB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742724</xdr:colOff>
      <xdr:row>1</xdr:row>
      <xdr:rowOff>21936</xdr:rowOff>
    </xdr:from>
    <xdr:to>
      <xdr:col>21</xdr:col>
      <xdr:colOff>359583</xdr:colOff>
      <xdr:row>20</xdr:row>
      <xdr:rowOff>161636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D252D54-5861-914C-8656-084A403F32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129146</xdr:colOff>
      <xdr:row>24</xdr:row>
      <xdr:rowOff>9283</xdr:rowOff>
    </xdr:from>
    <xdr:to>
      <xdr:col>26</xdr:col>
      <xdr:colOff>569464</xdr:colOff>
      <xdr:row>43</xdr:row>
      <xdr:rowOff>67494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E2C1E3B-C0C6-864C-A727-6BF62D3ECD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769932</xdr:colOff>
      <xdr:row>24</xdr:row>
      <xdr:rowOff>46655</xdr:rowOff>
    </xdr:from>
    <xdr:to>
      <xdr:col>32</xdr:col>
      <xdr:colOff>354296</xdr:colOff>
      <xdr:row>43</xdr:row>
      <xdr:rowOff>66512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71AC68F-AE4D-7B44-BB74-FF6873323A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540417</xdr:colOff>
      <xdr:row>24</xdr:row>
      <xdr:rowOff>100041</xdr:rowOff>
    </xdr:from>
    <xdr:to>
      <xdr:col>38</xdr:col>
      <xdr:colOff>137981</xdr:colOff>
      <xdr:row>43</xdr:row>
      <xdr:rowOff>124414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621AD7F-FEF5-A14E-AC4B-0131DF5AE4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16159</xdr:colOff>
      <xdr:row>45</xdr:row>
      <xdr:rowOff>40194</xdr:rowOff>
    </xdr:from>
    <xdr:to>
      <xdr:col>25</xdr:col>
      <xdr:colOff>348680</xdr:colOff>
      <xdr:row>59</xdr:row>
      <xdr:rowOff>120628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E2B3181-DB85-8D44-9542-9F49F1BE60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1199398</xdr:colOff>
      <xdr:row>40</xdr:row>
      <xdr:rowOff>56399</xdr:rowOff>
    </xdr:from>
    <xdr:to>
      <xdr:col>17</xdr:col>
      <xdr:colOff>916721</xdr:colOff>
      <xdr:row>52</xdr:row>
      <xdr:rowOff>24854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5911CC3-399C-034F-BD22-5E351EDF20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EC5B-D68A-E847-A1F6-AAE5769EB2D5}">
  <dimension ref="A1:N112"/>
  <sheetViews>
    <sheetView workbookViewId="0">
      <selection activeCell="G27" sqref="G27"/>
    </sheetView>
  </sheetViews>
  <sheetFormatPr baseColWidth="10" defaultRowHeight="16" x14ac:dyDescent="0.2"/>
  <cols>
    <col min="1" max="1" width="16.6640625" customWidth="1"/>
    <col min="6" max="6" width="12.6640625" bestFit="1" customWidth="1"/>
  </cols>
  <sheetData>
    <row r="1" spans="1:14" x14ac:dyDescent="0.2">
      <c r="A1" s="1" t="s">
        <v>6</v>
      </c>
      <c r="K1" s="23" t="s">
        <v>110</v>
      </c>
      <c r="L1" s="24"/>
      <c r="M1" s="24"/>
      <c r="N1" s="25"/>
    </row>
    <row r="2" spans="1:14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K2" s="3" t="s">
        <v>111</v>
      </c>
      <c r="L2" s="3">
        <v>2018</v>
      </c>
      <c r="M2" s="3">
        <v>2019</v>
      </c>
      <c r="N2" s="3">
        <v>2020</v>
      </c>
    </row>
    <row r="3" spans="1:14" x14ac:dyDescent="0.2">
      <c r="A3">
        <v>2018</v>
      </c>
      <c r="B3">
        <v>183</v>
      </c>
      <c r="C3">
        <v>1429</v>
      </c>
      <c r="E3">
        <v>0</v>
      </c>
      <c r="F3">
        <v>0</v>
      </c>
      <c r="G3">
        <v>29</v>
      </c>
      <c r="K3" s="3" t="s">
        <v>112</v>
      </c>
      <c r="L3" s="2">
        <v>40</v>
      </c>
      <c r="M3" s="2">
        <v>291</v>
      </c>
      <c r="N3" s="2">
        <v>2067</v>
      </c>
    </row>
    <row r="4" spans="1:14" x14ac:dyDescent="0.2">
      <c r="A4">
        <v>2019</v>
      </c>
      <c r="B4">
        <v>335</v>
      </c>
      <c r="C4">
        <v>1897</v>
      </c>
      <c r="D4">
        <v>1</v>
      </c>
      <c r="E4">
        <v>0</v>
      </c>
      <c r="F4">
        <v>2</v>
      </c>
      <c r="G4">
        <v>33</v>
      </c>
      <c r="K4" s="3" t="s">
        <v>7</v>
      </c>
      <c r="L4" s="2">
        <v>1985</v>
      </c>
      <c r="M4" s="2">
        <v>2584</v>
      </c>
      <c r="N4" s="2">
        <v>4980</v>
      </c>
    </row>
    <row r="5" spans="1:14" x14ac:dyDescent="0.2">
      <c r="A5">
        <v>2020</v>
      </c>
      <c r="B5">
        <v>914</v>
      </c>
      <c r="C5">
        <v>3671</v>
      </c>
      <c r="D5">
        <v>6</v>
      </c>
      <c r="E5">
        <v>2</v>
      </c>
      <c r="F5">
        <v>8</v>
      </c>
      <c r="G5">
        <v>67</v>
      </c>
      <c r="K5" s="3" t="s">
        <v>6</v>
      </c>
      <c r="L5" s="2">
        <v>1641</v>
      </c>
      <c r="M5" s="2">
        <v>2268</v>
      </c>
      <c r="N5" s="2">
        <v>4668</v>
      </c>
    </row>
    <row r="6" spans="1:14" x14ac:dyDescent="0.2">
      <c r="A6" t="s">
        <v>8</v>
      </c>
    </row>
    <row r="8" spans="1:14" s="1" customFormat="1" x14ac:dyDescent="0.2">
      <c r="A8" s="1" t="s">
        <v>108</v>
      </c>
      <c r="B8" s="1">
        <v>2018</v>
      </c>
      <c r="C8" s="1">
        <v>2019</v>
      </c>
      <c r="D8" s="1">
        <v>2020</v>
      </c>
    </row>
    <row r="9" spans="1:14" x14ac:dyDescent="0.2">
      <c r="A9" t="s">
        <v>101</v>
      </c>
      <c r="B9">
        <v>0</v>
      </c>
      <c r="C9">
        <v>11</v>
      </c>
      <c r="D9">
        <v>106</v>
      </c>
    </row>
    <row r="10" spans="1:14" x14ac:dyDescent="0.2">
      <c r="A10" t="s">
        <v>102</v>
      </c>
      <c r="B10">
        <v>0</v>
      </c>
      <c r="C10">
        <v>14</v>
      </c>
      <c r="D10">
        <v>234</v>
      </c>
    </row>
    <row r="11" spans="1:14" x14ac:dyDescent="0.2">
      <c r="A11" t="s">
        <v>103</v>
      </c>
      <c r="B11">
        <v>10</v>
      </c>
      <c r="C11">
        <v>72</v>
      </c>
      <c r="D11">
        <v>733</v>
      </c>
    </row>
    <row r="12" spans="1:14" x14ac:dyDescent="0.2">
      <c r="A12" t="s">
        <v>104</v>
      </c>
      <c r="B12">
        <v>0</v>
      </c>
      <c r="C12">
        <v>9</v>
      </c>
      <c r="D12">
        <v>75</v>
      </c>
    </row>
    <row r="13" spans="1:14" x14ac:dyDescent="0.2">
      <c r="A13" t="s">
        <v>105</v>
      </c>
      <c r="B13">
        <v>21</v>
      </c>
      <c r="C13">
        <v>118</v>
      </c>
      <c r="D13">
        <v>542</v>
      </c>
    </row>
    <row r="14" spans="1:14" x14ac:dyDescent="0.2">
      <c r="A14" t="s">
        <v>106</v>
      </c>
      <c r="B14">
        <v>8</v>
      </c>
      <c r="C14">
        <v>26</v>
      </c>
      <c r="D14">
        <v>246</v>
      </c>
    </row>
    <row r="15" spans="1:14" x14ac:dyDescent="0.2">
      <c r="A15" t="s">
        <v>107</v>
      </c>
      <c r="B15">
        <v>1</v>
      </c>
      <c r="C15">
        <v>29</v>
      </c>
      <c r="D15">
        <v>27</v>
      </c>
    </row>
    <row r="16" spans="1:14" x14ac:dyDescent="0.2">
      <c r="A16" t="s">
        <v>2</v>
      </c>
      <c r="B16">
        <v>0</v>
      </c>
      <c r="C16">
        <v>12</v>
      </c>
      <c r="D16">
        <v>104</v>
      </c>
    </row>
    <row r="17" spans="1:4" x14ac:dyDescent="0.2">
      <c r="A17" t="s">
        <v>109</v>
      </c>
    </row>
    <row r="20" spans="1:4" s="1" customFormat="1" x14ac:dyDescent="0.2">
      <c r="A20" s="1" t="s">
        <v>7</v>
      </c>
      <c r="B20" s="1">
        <v>2018</v>
      </c>
      <c r="C20" s="1">
        <v>2019</v>
      </c>
      <c r="D20" s="1">
        <v>2020</v>
      </c>
    </row>
    <row r="21" spans="1:4" x14ac:dyDescent="0.2">
      <c r="A21" t="s">
        <v>9</v>
      </c>
      <c r="B21">
        <v>1</v>
      </c>
      <c r="C21">
        <v>0</v>
      </c>
      <c r="D21">
        <v>4</v>
      </c>
    </row>
    <row r="22" spans="1:4" x14ac:dyDescent="0.2">
      <c r="A22" t="s">
        <v>10</v>
      </c>
      <c r="B22">
        <v>0</v>
      </c>
      <c r="C22">
        <v>0</v>
      </c>
      <c r="D22">
        <v>1</v>
      </c>
    </row>
    <row r="23" spans="1:4" x14ac:dyDescent="0.2">
      <c r="A23" t="s">
        <v>11</v>
      </c>
      <c r="B23">
        <v>2</v>
      </c>
      <c r="C23">
        <v>0</v>
      </c>
      <c r="D23">
        <v>8</v>
      </c>
    </row>
    <row r="24" spans="1:4" x14ac:dyDescent="0.2">
      <c r="A24" t="s">
        <v>12</v>
      </c>
      <c r="B24">
        <v>3</v>
      </c>
      <c r="C24">
        <v>5</v>
      </c>
      <c r="D24">
        <v>29</v>
      </c>
    </row>
    <row r="25" spans="1:4" x14ac:dyDescent="0.2">
      <c r="A25" t="s">
        <v>13</v>
      </c>
      <c r="B25">
        <v>8</v>
      </c>
      <c r="C25">
        <v>12</v>
      </c>
      <c r="D25">
        <v>60</v>
      </c>
    </row>
    <row r="26" spans="1:4" x14ac:dyDescent="0.2">
      <c r="A26" t="s">
        <v>14</v>
      </c>
      <c r="B26">
        <v>0</v>
      </c>
      <c r="C26">
        <v>0</v>
      </c>
      <c r="D26">
        <v>1</v>
      </c>
    </row>
    <row r="27" spans="1:4" x14ac:dyDescent="0.2">
      <c r="A27" t="s">
        <v>15</v>
      </c>
      <c r="B27">
        <v>0</v>
      </c>
      <c r="C27">
        <v>0</v>
      </c>
      <c r="D27">
        <v>2</v>
      </c>
    </row>
    <row r="28" spans="1:4" x14ac:dyDescent="0.2">
      <c r="A28" t="s">
        <v>16</v>
      </c>
      <c r="B28">
        <v>2</v>
      </c>
      <c r="C28">
        <v>9</v>
      </c>
      <c r="D28">
        <v>15</v>
      </c>
    </row>
    <row r="29" spans="1:4" x14ac:dyDescent="0.2">
      <c r="A29" t="s">
        <v>17</v>
      </c>
      <c r="B29">
        <v>0</v>
      </c>
      <c r="C29">
        <v>1</v>
      </c>
      <c r="D29">
        <v>2</v>
      </c>
    </row>
    <row r="30" spans="1:4" x14ac:dyDescent="0.2">
      <c r="A30" t="s">
        <v>18</v>
      </c>
      <c r="B30">
        <v>0</v>
      </c>
      <c r="C30">
        <v>0</v>
      </c>
      <c r="D30">
        <v>5</v>
      </c>
    </row>
    <row r="31" spans="1:4" x14ac:dyDescent="0.2">
      <c r="A31" t="s">
        <v>19</v>
      </c>
      <c r="B31">
        <v>0</v>
      </c>
      <c r="C31">
        <v>1</v>
      </c>
      <c r="D31">
        <v>0</v>
      </c>
    </row>
    <row r="32" spans="1:4" x14ac:dyDescent="0.2">
      <c r="A32" t="s">
        <v>20</v>
      </c>
      <c r="B32">
        <v>4</v>
      </c>
      <c r="C32">
        <v>1</v>
      </c>
      <c r="D32">
        <v>18</v>
      </c>
    </row>
    <row r="33" spans="1:4" x14ac:dyDescent="0.2">
      <c r="A33" t="s">
        <v>21</v>
      </c>
      <c r="B33">
        <v>320</v>
      </c>
      <c r="C33">
        <v>205</v>
      </c>
      <c r="D33">
        <v>367</v>
      </c>
    </row>
    <row r="34" spans="1:4" x14ac:dyDescent="0.2">
      <c r="A34" t="s">
        <v>22</v>
      </c>
      <c r="B34">
        <v>34</v>
      </c>
      <c r="C34">
        <v>38</v>
      </c>
      <c r="D34">
        <v>121</v>
      </c>
    </row>
    <row r="35" spans="1:4" x14ac:dyDescent="0.2">
      <c r="A35" t="s">
        <v>23</v>
      </c>
      <c r="B35">
        <v>0</v>
      </c>
      <c r="C35">
        <v>3</v>
      </c>
      <c r="D35">
        <v>8</v>
      </c>
    </row>
    <row r="36" spans="1:4" x14ac:dyDescent="0.2">
      <c r="A36" t="s">
        <v>24</v>
      </c>
      <c r="B36">
        <v>0</v>
      </c>
      <c r="C36">
        <v>0</v>
      </c>
      <c r="D36">
        <v>1</v>
      </c>
    </row>
    <row r="37" spans="1:4" x14ac:dyDescent="0.2">
      <c r="A37" t="s">
        <v>25</v>
      </c>
      <c r="B37">
        <v>70</v>
      </c>
      <c r="C37">
        <v>76</v>
      </c>
      <c r="D37">
        <v>184</v>
      </c>
    </row>
    <row r="38" spans="1:4" x14ac:dyDescent="0.2">
      <c r="A38" t="s">
        <v>26</v>
      </c>
      <c r="B38">
        <v>0</v>
      </c>
      <c r="C38">
        <v>1</v>
      </c>
      <c r="D38">
        <v>6</v>
      </c>
    </row>
    <row r="39" spans="1:4" x14ac:dyDescent="0.2">
      <c r="A39" t="s">
        <v>27</v>
      </c>
      <c r="B39">
        <v>3</v>
      </c>
      <c r="C39">
        <v>3</v>
      </c>
      <c r="D39">
        <v>36</v>
      </c>
    </row>
    <row r="40" spans="1:4" x14ac:dyDescent="0.2">
      <c r="A40" t="s">
        <v>28</v>
      </c>
      <c r="B40">
        <v>48</v>
      </c>
      <c r="C40">
        <v>75</v>
      </c>
      <c r="D40">
        <v>248</v>
      </c>
    </row>
    <row r="41" spans="1:4" x14ac:dyDescent="0.2">
      <c r="A41" t="s">
        <v>29</v>
      </c>
      <c r="B41">
        <v>4</v>
      </c>
      <c r="C41">
        <v>5</v>
      </c>
      <c r="D41">
        <v>19</v>
      </c>
    </row>
    <row r="42" spans="1:4" x14ac:dyDescent="0.2">
      <c r="A42" t="s">
        <v>30</v>
      </c>
      <c r="B42">
        <v>0</v>
      </c>
      <c r="C42">
        <v>1</v>
      </c>
      <c r="D42">
        <v>0</v>
      </c>
    </row>
    <row r="43" spans="1:4" x14ac:dyDescent="0.2">
      <c r="A43" t="s">
        <v>31</v>
      </c>
      <c r="B43">
        <v>0</v>
      </c>
      <c r="C43">
        <v>0</v>
      </c>
      <c r="D43">
        <v>6</v>
      </c>
    </row>
    <row r="44" spans="1:4" x14ac:dyDescent="0.2">
      <c r="A44" t="s">
        <v>32</v>
      </c>
      <c r="B44">
        <v>17</v>
      </c>
      <c r="C44">
        <v>4</v>
      </c>
      <c r="D44">
        <v>23</v>
      </c>
    </row>
    <row r="45" spans="1:4" x14ac:dyDescent="0.2">
      <c r="A45" t="s">
        <v>33</v>
      </c>
      <c r="B45">
        <v>0</v>
      </c>
      <c r="C45">
        <v>1</v>
      </c>
      <c r="D45">
        <v>13</v>
      </c>
    </row>
    <row r="46" spans="1:4" x14ac:dyDescent="0.2">
      <c r="A46" t="s">
        <v>34</v>
      </c>
      <c r="B46">
        <v>8</v>
      </c>
      <c r="C46">
        <v>6</v>
      </c>
      <c r="D46">
        <v>14</v>
      </c>
    </row>
    <row r="47" spans="1:4" x14ac:dyDescent="0.2">
      <c r="A47" t="s">
        <v>35</v>
      </c>
      <c r="B47">
        <v>41</v>
      </c>
      <c r="C47">
        <v>59</v>
      </c>
      <c r="D47">
        <v>179</v>
      </c>
    </row>
    <row r="48" spans="1:4" x14ac:dyDescent="0.2">
      <c r="A48" t="s">
        <v>36</v>
      </c>
      <c r="B48">
        <v>169</v>
      </c>
      <c r="C48">
        <v>260</v>
      </c>
      <c r="D48">
        <v>470</v>
      </c>
    </row>
    <row r="49" spans="1:4" x14ac:dyDescent="0.2">
      <c r="A49" t="s">
        <v>37</v>
      </c>
      <c r="B49">
        <v>0</v>
      </c>
      <c r="C49">
        <v>1</v>
      </c>
      <c r="D49">
        <v>14</v>
      </c>
    </row>
    <row r="50" spans="1:4" x14ac:dyDescent="0.2">
      <c r="A50" t="s">
        <v>38</v>
      </c>
      <c r="B50">
        <v>0</v>
      </c>
      <c r="C50">
        <v>0</v>
      </c>
      <c r="D50">
        <v>7</v>
      </c>
    </row>
    <row r="51" spans="1:4" x14ac:dyDescent="0.2">
      <c r="A51" t="s">
        <v>39</v>
      </c>
      <c r="B51">
        <v>0</v>
      </c>
      <c r="C51">
        <v>0</v>
      </c>
      <c r="D51">
        <v>2</v>
      </c>
    </row>
    <row r="52" spans="1:4" x14ac:dyDescent="0.2">
      <c r="A52" t="s">
        <v>40</v>
      </c>
      <c r="B52">
        <v>1</v>
      </c>
      <c r="C52">
        <v>0</v>
      </c>
      <c r="D52">
        <v>7</v>
      </c>
    </row>
    <row r="53" spans="1:4" x14ac:dyDescent="0.2">
      <c r="A53" t="s">
        <v>41</v>
      </c>
      <c r="B53">
        <v>0</v>
      </c>
      <c r="C53">
        <v>0</v>
      </c>
      <c r="D53">
        <v>0</v>
      </c>
    </row>
    <row r="54" spans="1:4" x14ac:dyDescent="0.2">
      <c r="A54" t="s">
        <v>42</v>
      </c>
      <c r="B54">
        <v>0</v>
      </c>
      <c r="C54">
        <v>5</v>
      </c>
      <c r="D54">
        <v>7</v>
      </c>
    </row>
    <row r="55" spans="1:4" x14ac:dyDescent="0.2">
      <c r="A55" t="s">
        <v>43</v>
      </c>
      <c r="B55">
        <v>0</v>
      </c>
      <c r="C55">
        <v>0</v>
      </c>
      <c r="D55">
        <v>2</v>
      </c>
    </row>
    <row r="56" spans="1:4" x14ac:dyDescent="0.2">
      <c r="A56" t="s">
        <v>44</v>
      </c>
      <c r="B56">
        <v>0</v>
      </c>
      <c r="C56">
        <v>1</v>
      </c>
      <c r="D56">
        <v>21</v>
      </c>
    </row>
    <row r="57" spans="1:4" x14ac:dyDescent="0.2">
      <c r="A57" t="s">
        <v>45</v>
      </c>
      <c r="B57">
        <v>31</v>
      </c>
      <c r="C57">
        <v>26</v>
      </c>
      <c r="D57">
        <v>58</v>
      </c>
    </row>
    <row r="58" spans="1:4" x14ac:dyDescent="0.2">
      <c r="A58" t="s">
        <v>46</v>
      </c>
      <c r="B58">
        <v>16</v>
      </c>
      <c r="C58">
        <v>11</v>
      </c>
      <c r="D58">
        <v>131</v>
      </c>
    </row>
    <row r="59" spans="1:4" x14ac:dyDescent="0.2">
      <c r="A59" t="s">
        <v>47</v>
      </c>
      <c r="B59">
        <v>0</v>
      </c>
      <c r="C59">
        <v>0</v>
      </c>
      <c r="D59">
        <v>1</v>
      </c>
    </row>
    <row r="60" spans="1:4" x14ac:dyDescent="0.2">
      <c r="A60" t="s">
        <v>48</v>
      </c>
      <c r="B60">
        <v>1</v>
      </c>
      <c r="C60">
        <v>0</v>
      </c>
      <c r="D60">
        <v>5</v>
      </c>
    </row>
    <row r="61" spans="1:4" x14ac:dyDescent="0.2">
      <c r="A61" t="s">
        <v>49</v>
      </c>
      <c r="B61">
        <v>0</v>
      </c>
      <c r="C61">
        <v>0</v>
      </c>
      <c r="D61">
        <v>2</v>
      </c>
    </row>
    <row r="62" spans="1:4" x14ac:dyDescent="0.2">
      <c r="A62" t="s">
        <v>50</v>
      </c>
      <c r="B62">
        <v>6</v>
      </c>
      <c r="C62">
        <v>5</v>
      </c>
      <c r="D62">
        <v>23</v>
      </c>
    </row>
    <row r="63" spans="1:4" x14ac:dyDescent="0.2">
      <c r="A63" t="s">
        <v>51</v>
      </c>
      <c r="B63">
        <v>64</v>
      </c>
      <c r="C63">
        <v>62</v>
      </c>
      <c r="D63">
        <v>129</v>
      </c>
    </row>
    <row r="64" spans="1:4" x14ac:dyDescent="0.2">
      <c r="A64" t="s">
        <v>52</v>
      </c>
      <c r="B64">
        <v>0</v>
      </c>
      <c r="C64">
        <v>0</v>
      </c>
      <c r="D64">
        <v>22</v>
      </c>
    </row>
    <row r="65" spans="1:4" x14ac:dyDescent="0.2">
      <c r="A65" t="s">
        <v>53</v>
      </c>
      <c r="B65">
        <v>0</v>
      </c>
      <c r="C65">
        <v>0</v>
      </c>
      <c r="D65">
        <v>1</v>
      </c>
    </row>
    <row r="66" spans="1:4" x14ac:dyDescent="0.2">
      <c r="A66" t="s">
        <v>54</v>
      </c>
      <c r="B66">
        <v>1</v>
      </c>
      <c r="C66">
        <v>1</v>
      </c>
      <c r="D66">
        <v>2</v>
      </c>
    </row>
    <row r="67" spans="1:4" x14ac:dyDescent="0.2">
      <c r="A67" t="s">
        <v>55</v>
      </c>
      <c r="B67">
        <v>65</v>
      </c>
      <c r="C67">
        <v>103</v>
      </c>
      <c r="D67">
        <v>283</v>
      </c>
    </row>
    <row r="68" spans="1:4" x14ac:dyDescent="0.2">
      <c r="A68" t="s">
        <v>56</v>
      </c>
      <c r="B68">
        <v>1</v>
      </c>
      <c r="C68">
        <v>0</v>
      </c>
      <c r="D68">
        <v>1</v>
      </c>
    </row>
    <row r="69" spans="1:4" x14ac:dyDescent="0.2">
      <c r="A69" t="s">
        <v>57</v>
      </c>
      <c r="B69">
        <v>0</v>
      </c>
      <c r="C69">
        <v>0</v>
      </c>
      <c r="D69">
        <v>1</v>
      </c>
    </row>
    <row r="70" spans="1:4" x14ac:dyDescent="0.2">
      <c r="A70" t="s">
        <v>58</v>
      </c>
      <c r="B70">
        <v>0</v>
      </c>
      <c r="C70">
        <v>0</v>
      </c>
      <c r="D70">
        <v>2</v>
      </c>
    </row>
    <row r="71" spans="1:4" x14ac:dyDescent="0.2">
      <c r="A71" t="s">
        <v>59</v>
      </c>
      <c r="B71">
        <v>0</v>
      </c>
      <c r="C71">
        <v>1</v>
      </c>
      <c r="D71">
        <v>1</v>
      </c>
    </row>
    <row r="72" spans="1:4" x14ac:dyDescent="0.2">
      <c r="A72" t="s">
        <v>60</v>
      </c>
      <c r="B72">
        <v>0</v>
      </c>
      <c r="C72">
        <v>1</v>
      </c>
      <c r="D72">
        <v>0</v>
      </c>
    </row>
    <row r="73" spans="1:4" x14ac:dyDescent="0.2">
      <c r="A73" t="s">
        <v>61</v>
      </c>
      <c r="B73">
        <v>0</v>
      </c>
      <c r="C73">
        <v>1</v>
      </c>
      <c r="D73">
        <v>10</v>
      </c>
    </row>
    <row r="74" spans="1:4" x14ac:dyDescent="0.2">
      <c r="A74" t="s">
        <v>62</v>
      </c>
      <c r="B74">
        <v>0</v>
      </c>
      <c r="C74">
        <v>0</v>
      </c>
      <c r="D74">
        <v>1</v>
      </c>
    </row>
    <row r="75" spans="1:4" x14ac:dyDescent="0.2">
      <c r="A75" t="s">
        <v>63</v>
      </c>
      <c r="B75">
        <v>0</v>
      </c>
      <c r="C75">
        <v>0</v>
      </c>
      <c r="D75">
        <v>1</v>
      </c>
    </row>
    <row r="76" spans="1:4" x14ac:dyDescent="0.2">
      <c r="A76" t="s">
        <v>64</v>
      </c>
      <c r="B76">
        <v>0</v>
      </c>
      <c r="C76">
        <v>0</v>
      </c>
      <c r="D76">
        <v>1</v>
      </c>
    </row>
    <row r="77" spans="1:4" x14ac:dyDescent="0.2">
      <c r="A77" t="s">
        <v>65</v>
      </c>
      <c r="B77">
        <v>0</v>
      </c>
      <c r="C77">
        <v>0</v>
      </c>
      <c r="D77">
        <v>6</v>
      </c>
    </row>
    <row r="78" spans="1:4" x14ac:dyDescent="0.2">
      <c r="A78" t="s">
        <v>66</v>
      </c>
      <c r="B78">
        <v>0</v>
      </c>
      <c r="C78">
        <v>0</v>
      </c>
      <c r="D78">
        <v>2</v>
      </c>
    </row>
    <row r="79" spans="1:4" x14ac:dyDescent="0.2">
      <c r="A79" t="s">
        <v>67</v>
      </c>
      <c r="B79">
        <v>0</v>
      </c>
      <c r="C79">
        <v>1</v>
      </c>
      <c r="D79">
        <v>28</v>
      </c>
    </row>
    <row r="80" spans="1:4" x14ac:dyDescent="0.2">
      <c r="A80" t="s">
        <v>68</v>
      </c>
      <c r="B80">
        <v>25</v>
      </c>
      <c r="C80">
        <v>28</v>
      </c>
      <c r="D80">
        <v>106</v>
      </c>
    </row>
    <row r="81" spans="1:4" x14ac:dyDescent="0.2">
      <c r="A81" t="s">
        <v>69</v>
      </c>
      <c r="B81">
        <v>3</v>
      </c>
      <c r="C81">
        <v>9</v>
      </c>
      <c r="D81">
        <v>4</v>
      </c>
    </row>
    <row r="82" spans="1:4" x14ac:dyDescent="0.2">
      <c r="A82" t="s">
        <v>70</v>
      </c>
      <c r="B82">
        <v>0</v>
      </c>
      <c r="C82">
        <v>0</v>
      </c>
      <c r="D82">
        <v>6</v>
      </c>
    </row>
    <row r="83" spans="1:4" x14ac:dyDescent="0.2">
      <c r="A83" t="s">
        <v>71</v>
      </c>
      <c r="B83">
        <v>0</v>
      </c>
      <c r="C83">
        <v>0</v>
      </c>
      <c r="D83">
        <v>4</v>
      </c>
    </row>
    <row r="84" spans="1:4" x14ac:dyDescent="0.2">
      <c r="A84" t="s">
        <v>72</v>
      </c>
      <c r="B84">
        <v>0</v>
      </c>
      <c r="C84">
        <v>0</v>
      </c>
      <c r="D84">
        <v>4</v>
      </c>
    </row>
    <row r="85" spans="1:4" x14ac:dyDescent="0.2">
      <c r="A85" t="s">
        <v>73</v>
      </c>
      <c r="B85">
        <v>0</v>
      </c>
      <c r="C85">
        <v>0</v>
      </c>
      <c r="D85">
        <v>2</v>
      </c>
    </row>
    <row r="86" spans="1:4" x14ac:dyDescent="0.2">
      <c r="A86" t="s">
        <v>74</v>
      </c>
      <c r="B86">
        <v>3</v>
      </c>
      <c r="C86">
        <v>7</v>
      </c>
      <c r="D86">
        <v>24</v>
      </c>
    </row>
    <row r="87" spans="1:4" x14ac:dyDescent="0.2">
      <c r="A87" t="s">
        <v>75</v>
      </c>
      <c r="B87">
        <v>1</v>
      </c>
      <c r="C87">
        <v>4</v>
      </c>
      <c r="D87">
        <v>4</v>
      </c>
    </row>
    <row r="88" spans="1:4" x14ac:dyDescent="0.2">
      <c r="A88" t="s">
        <v>76</v>
      </c>
      <c r="B88">
        <v>2</v>
      </c>
      <c r="C88">
        <v>1</v>
      </c>
      <c r="D88">
        <v>1</v>
      </c>
    </row>
    <row r="89" spans="1:4" x14ac:dyDescent="0.2">
      <c r="A89" t="s">
        <v>77</v>
      </c>
      <c r="B89">
        <v>1</v>
      </c>
      <c r="C89">
        <v>0</v>
      </c>
      <c r="D89">
        <v>5</v>
      </c>
    </row>
    <row r="90" spans="1:4" x14ac:dyDescent="0.2">
      <c r="A90" t="s">
        <v>78</v>
      </c>
      <c r="B90">
        <v>26</v>
      </c>
      <c r="C90">
        <v>18</v>
      </c>
      <c r="D90">
        <v>39</v>
      </c>
    </row>
    <row r="91" spans="1:4" x14ac:dyDescent="0.2">
      <c r="A91" t="s">
        <v>79</v>
      </c>
      <c r="B91">
        <v>0</v>
      </c>
      <c r="C91">
        <v>1</v>
      </c>
      <c r="D91">
        <v>8</v>
      </c>
    </row>
    <row r="92" spans="1:4" x14ac:dyDescent="0.2">
      <c r="A92" t="s">
        <v>80</v>
      </c>
      <c r="B92">
        <v>2</v>
      </c>
      <c r="C92">
        <v>2</v>
      </c>
      <c r="D92">
        <v>11</v>
      </c>
    </row>
    <row r="93" spans="1:4" x14ac:dyDescent="0.2">
      <c r="A93" t="s">
        <v>81</v>
      </c>
      <c r="B93">
        <v>0</v>
      </c>
      <c r="C93">
        <v>0</v>
      </c>
      <c r="D93">
        <v>2</v>
      </c>
    </row>
    <row r="94" spans="1:4" x14ac:dyDescent="0.2">
      <c r="A94" t="s">
        <v>82</v>
      </c>
      <c r="B94">
        <v>11</v>
      </c>
      <c r="C94">
        <v>6</v>
      </c>
      <c r="D94">
        <v>19</v>
      </c>
    </row>
    <row r="95" spans="1:4" x14ac:dyDescent="0.2">
      <c r="A95" t="s">
        <v>83</v>
      </c>
      <c r="B95">
        <v>7</v>
      </c>
      <c r="C95">
        <v>8</v>
      </c>
      <c r="D95">
        <v>63</v>
      </c>
    </row>
    <row r="96" spans="1:4" x14ac:dyDescent="0.2">
      <c r="A96" t="s">
        <v>84</v>
      </c>
      <c r="B96">
        <v>0</v>
      </c>
      <c r="C96">
        <v>0</v>
      </c>
      <c r="D96">
        <v>1</v>
      </c>
    </row>
    <row r="97" spans="1:4" x14ac:dyDescent="0.2">
      <c r="A97" t="s">
        <v>85</v>
      </c>
      <c r="B97">
        <v>0</v>
      </c>
      <c r="C97">
        <v>0</v>
      </c>
      <c r="D97">
        <v>3</v>
      </c>
    </row>
    <row r="98" spans="1:4" x14ac:dyDescent="0.2">
      <c r="A98" t="s">
        <v>86</v>
      </c>
      <c r="B98">
        <v>0</v>
      </c>
      <c r="C98">
        <v>0</v>
      </c>
      <c r="D98">
        <v>1</v>
      </c>
    </row>
    <row r="99" spans="1:4" x14ac:dyDescent="0.2">
      <c r="A99" t="s">
        <v>87</v>
      </c>
      <c r="B99">
        <v>1</v>
      </c>
      <c r="C99">
        <v>0</v>
      </c>
      <c r="D99">
        <v>0</v>
      </c>
    </row>
    <row r="100" spans="1:4" x14ac:dyDescent="0.2">
      <c r="A100" t="s">
        <v>88</v>
      </c>
      <c r="B100">
        <v>0</v>
      </c>
      <c r="C100">
        <v>0</v>
      </c>
      <c r="D100">
        <v>3</v>
      </c>
    </row>
    <row r="101" spans="1:4" x14ac:dyDescent="0.2">
      <c r="A101" t="s">
        <v>89</v>
      </c>
      <c r="B101">
        <v>0</v>
      </c>
      <c r="C101">
        <v>0</v>
      </c>
      <c r="D101">
        <v>3</v>
      </c>
    </row>
    <row r="102" spans="1:4" x14ac:dyDescent="0.2">
      <c r="A102" t="s">
        <v>90</v>
      </c>
      <c r="B102">
        <v>2</v>
      </c>
      <c r="C102">
        <v>1</v>
      </c>
      <c r="D102">
        <v>4</v>
      </c>
    </row>
    <row r="103" spans="1:4" x14ac:dyDescent="0.2">
      <c r="A103" t="s">
        <v>91</v>
      </c>
      <c r="B103">
        <v>18</v>
      </c>
      <c r="C103">
        <v>11</v>
      </c>
      <c r="D103">
        <v>14</v>
      </c>
    </row>
    <row r="104" spans="1:4" x14ac:dyDescent="0.2">
      <c r="A104" t="s">
        <v>92</v>
      </c>
      <c r="B104">
        <v>0</v>
      </c>
      <c r="C104">
        <v>0</v>
      </c>
      <c r="D104">
        <v>3</v>
      </c>
    </row>
    <row r="105" spans="1:4" x14ac:dyDescent="0.2">
      <c r="A105" t="s">
        <v>93</v>
      </c>
      <c r="B105">
        <v>0</v>
      </c>
      <c r="C105">
        <v>4</v>
      </c>
      <c r="D105">
        <v>2</v>
      </c>
    </row>
    <row r="106" spans="1:4" x14ac:dyDescent="0.2">
      <c r="A106" t="s">
        <v>94</v>
      </c>
      <c r="B106">
        <v>0</v>
      </c>
      <c r="C106">
        <v>3</v>
      </c>
      <c r="D106">
        <v>5</v>
      </c>
    </row>
    <row r="107" spans="1:4" x14ac:dyDescent="0.2">
      <c r="A107" t="s">
        <v>95</v>
      </c>
      <c r="B107">
        <v>958</v>
      </c>
      <c r="C107">
        <v>1493</v>
      </c>
      <c r="D107">
        <v>1977</v>
      </c>
    </row>
    <row r="108" spans="1:4" x14ac:dyDescent="0.2">
      <c r="A108" t="s">
        <v>96</v>
      </c>
      <c r="B108">
        <v>0</v>
      </c>
      <c r="C108">
        <v>1</v>
      </c>
      <c r="D108">
        <v>1</v>
      </c>
    </row>
    <row r="109" spans="1:4" x14ac:dyDescent="0.2">
      <c r="A109" t="s">
        <v>97</v>
      </c>
      <c r="B109">
        <v>0</v>
      </c>
      <c r="C109">
        <v>0</v>
      </c>
      <c r="D109">
        <v>1</v>
      </c>
    </row>
    <row r="110" spans="1:4" x14ac:dyDescent="0.2">
      <c r="A110" t="s">
        <v>98</v>
      </c>
      <c r="B110">
        <v>0</v>
      </c>
      <c r="C110">
        <v>1</v>
      </c>
      <c r="D110">
        <v>16</v>
      </c>
    </row>
    <row r="111" spans="1:4" x14ac:dyDescent="0.2">
      <c r="A111" t="s">
        <v>99</v>
      </c>
      <c r="B111">
        <v>5</v>
      </c>
      <c r="C111">
        <v>1</v>
      </c>
      <c r="D111">
        <v>32</v>
      </c>
    </row>
    <row r="112" spans="1:4" x14ac:dyDescent="0.2">
      <c r="A112" t="s">
        <v>100</v>
      </c>
      <c r="B112">
        <v>0</v>
      </c>
      <c r="C112">
        <v>0</v>
      </c>
      <c r="D112">
        <v>1</v>
      </c>
    </row>
  </sheetData>
  <mergeCells count="1">
    <mergeCell ref="K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BF70D-758A-724E-B9F0-7A6A7778E67C}">
  <dimension ref="A1:P48"/>
  <sheetViews>
    <sheetView zoomScale="90" workbookViewId="0">
      <selection activeCell="H2" sqref="H2"/>
    </sheetView>
  </sheetViews>
  <sheetFormatPr baseColWidth="10" defaultRowHeight="16" x14ac:dyDescent="0.2"/>
  <cols>
    <col min="1" max="1" width="16.6640625" customWidth="1"/>
    <col min="4" max="4" width="16.83203125" bestFit="1" customWidth="1"/>
    <col min="5" max="5" width="16.83203125" customWidth="1"/>
    <col min="6" max="6" width="16.5" bestFit="1" customWidth="1"/>
    <col min="7" max="7" width="19.1640625" bestFit="1" customWidth="1"/>
    <col min="8" max="8" width="21.1640625" bestFit="1" customWidth="1"/>
    <col min="9" max="9" width="17.6640625" customWidth="1"/>
    <col min="10" max="10" width="14" bestFit="1" customWidth="1"/>
  </cols>
  <sheetData>
    <row r="1" spans="1:10" x14ac:dyDescent="0.2">
      <c r="A1" s="3" t="s">
        <v>6</v>
      </c>
      <c r="B1" s="3">
        <v>2018</v>
      </c>
      <c r="C1" s="3">
        <v>2019</v>
      </c>
      <c r="D1" s="3">
        <v>2020</v>
      </c>
      <c r="E1" t="s">
        <v>660</v>
      </c>
      <c r="F1" s="3">
        <v>2018</v>
      </c>
      <c r="G1" s="3">
        <v>2019</v>
      </c>
      <c r="H1" s="3">
        <v>2020</v>
      </c>
      <c r="I1" t="s">
        <v>660</v>
      </c>
    </row>
    <row r="2" spans="1:10" x14ac:dyDescent="0.2">
      <c r="A2" s="2" t="s">
        <v>0</v>
      </c>
      <c r="B2" s="2">
        <v>183</v>
      </c>
      <c r="C2" s="2">
        <v>335</v>
      </c>
      <c r="D2" s="2">
        <v>914</v>
      </c>
      <c r="E2" s="2">
        <f>AVERAGE(B2:C2)</f>
        <v>259</v>
      </c>
      <c r="F2" s="5">
        <f>B2/B$8</f>
        <v>0.11151736745886655</v>
      </c>
      <c r="G2" s="5">
        <f>C2/C$8</f>
        <v>0.14770723104056438</v>
      </c>
      <c r="H2" s="5">
        <f>D2/D$8</f>
        <v>0.1958011996572408</v>
      </c>
      <c r="I2" s="4">
        <f>SUM(B2:C2)/SUM($B$8:$C$8)</f>
        <v>0.13251470964441034</v>
      </c>
      <c r="J2" s="4"/>
    </row>
    <row r="3" spans="1:10" x14ac:dyDescent="0.2">
      <c r="A3" s="2" t="s">
        <v>1</v>
      </c>
      <c r="B3" s="2">
        <v>1429</v>
      </c>
      <c r="C3" s="2">
        <v>1897</v>
      </c>
      <c r="D3" s="2">
        <v>3671</v>
      </c>
      <c r="E3" s="2">
        <f t="shared" ref="E3:E8" si="0">AVERAGE(B3:C3)</f>
        <v>1663</v>
      </c>
      <c r="F3" s="5">
        <f t="shared" ref="F3:F7" si="1">B3/B$8</f>
        <v>0.87081048141377204</v>
      </c>
      <c r="G3" s="5">
        <f t="shared" ref="G3:H7" si="2">C3/C$8</f>
        <v>0.8364197530864198</v>
      </c>
      <c r="H3" s="5">
        <f t="shared" si="2"/>
        <v>0.7864181662382177</v>
      </c>
      <c r="I3" s="4">
        <f t="shared" ref="I3:I7" si="3">SUM(B3:C3)/SUM($B$8:$C$8)</f>
        <v>0.85085699667434123</v>
      </c>
    </row>
    <row r="4" spans="1:10" x14ac:dyDescent="0.2">
      <c r="A4" s="2" t="s">
        <v>2</v>
      </c>
      <c r="B4" s="2"/>
      <c r="C4" s="2">
        <v>1</v>
      </c>
      <c r="D4" s="2">
        <v>6</v>
      </c>
      <c r="E4" s="2">
        <f t="shared" si="0"/>
        <v>1</v>
      </c>
      <c r="F4" s="5">
        <f t="shared" si="1"/>
        <v>0</v>
      </c>
      <c r="G4" s="5">
        <f t="shared" si="2"/>
        <v>4.4091710758377423E-4</v>
      </c>
      <c r="H4" s="5">
        <f t="shared" si="2"/>
        <v>1.2853470437017994E-3</v>
      </c>
      <c r="I4" s="4">
        <f t="shared" si="3"/>
        <v>2.5581990278843696E-4</v>
      </c>
    </row>
    <row r="5" spans="1:10" x14ac:dyDescent="0.2">
      <c r="A5" s="2" t="s">
        <v>3</v>
      </c>
      <c r="B5" s="2">
        <v>0</v>
      </c>
      <c r="C5" s="2">
        <v>0</v>
      </c>
      <c r="D5" s="2">
        <v>2</v>
      </c>
      <c r="E5" s="2">
        <f t="shared" si="0"/>
        <v>0</v>
      </c>
      <c r="F5" s="5">
        <f t="shared" si="1"/>
        <v>0</v>
      </c>
      <c r="G5" s="5">
        <f t="shared" si="2"/>
        <v>0</v>
      </c>
      <c r="H5" s="5">
        <f t="shared" si="2"/>
        <v>4.2844901456726652E-4</v>
      </c>
      <c r="I5" s="4">
        <f t="shared" si="3"/>
        <v>0</v>
      </c>
    </row>
    <row r="6" spans="1:10" x14ac:dyDescent="0.2">
      <c r="A6" s="2" t="s">
        <v>4</v>
      </c>
      <c r="B6" s="2">
        <v>0</v>
      </c>
      <c r="C6" s="2">
        <v>2</v>
      </c>
      <c r="D6" s="2">
        <v>8</v>
      </c>
      <c r="E6" s="2">
        <f t="shared" si="0"/>
        <v>1</v>
      </c>
      <c r="F6" s="5">
        <f t="shared" si="1"/>
        <v>0</v>
      </c>
      <c r="G6" s="5">
        <f t="shared" si="2"/>
        <v>8.8183421516754845E-4</v>
      </c>
      <c r="H6" s="5">
        <f t="shared" si="2"/>
        <v>1.7137960582690661E-3</v>
      </c>
      <c r="I6" s="4">
        <f t="shared" si="3"/>
        <v>5.1163980557687391E-4</v>
      </c>
    </row>
    <row r="7" spans="1:10" x14ac:dyDescent="0.2">
      <c r="A7" s="2" t="s">
        <v>5</v>
      </c>
      <c r="B7" s="2">
        <v>29</v>
      </c>
      <c r="C7" s="2">
        <v>33</v>
      </c>
      <c r="D7" s="2">
        <v>67</v>
      </c>
      <c r="E7" s="2">
        <f t="shared" si="0"/>
        <v>31</v>
      </c>
      <c r="F7" s="5">
        <f t="shared" si="1"/>
        <v>1.7672151127361365E-2</v>
      </c>
      <c r="G7" s="5">
        <f t="shared" si="2"/>
        <v>1.4550264550264549E-2</v>
      </c>
      <c r="H7" s="5">
        <f t="shared" si="2"/>
        <v>1.4353041988003428E-2</v>
      </c>
      <c r="I7" s="4">
        <f t="shared" si="3"/>
        <v>1.5860833972883091E-2</v>
      </c>
    </row>
    <row r="8" spans="1:10" x14ac:dyDescent="0.2">
      <c r="A8" s="2" t="s">
        <v>114</v>
      </c>
      <c r="B8" s="2">
        <f>SUM(B2:B7)</f>
        <v>1641</v>
      </c>
      <c r="C8" s="2">
        <f t="shared" ref="C8:D8" si="4">SUM(C2:C7)</f>
        <v>2268</v>
      </c>
      <c r="D8" s="2">
        <f t="shared" si="4"/>
        <v>4668</v>
      </c>
      <c r="E8" s="2">
        <f t="shared" si="0"/>
        <v>1954.5</v>
      </c>
      <c r="F8" s="5">
        <f>SUM(F2:F7)</f>
        <v>0.99999999999999989</v>
      </c>
      <c r="G8" s="5">
        <f t="shared" ref="G8:I8" si="5">SUM(G2:G7)</f>
        <v>1</v>
      </c>
      <c r="H8" s="5">
        <f t="shared" si="5"/>
        <v>1</v>
      </c>
      <c r="I8" s="5">
        <f t="shared" si="5"/>
        <v>1</v>
      </c>
    </row>
    <row r="9" spans="1:10" x14ac:dyDescent="0.2">
      <c r="C9">
        <f>AVERAGE(B8:C8)</f>
        <v>1954.5</v>
      </c>
      <c r="D9">
        <f>D8</f>
        <v>4668</v>
      </c>
      <c r="F9" s="4">
        <f>(D9-C9)/C9</f>
        <v>1.3883346124328473</v>
      </c>
      <c r="G9" s="4"/>
      <c r="H9" s="4"/>
    </row>
    <row r="10" spans="1:10" x14ac:dyDescent="0.2">
      <c r="B10" t="s">
        <v>662</v>
      </c>
      <c r="F10" s="4"/>
      <c r="G10" s="4"/>
      <c r="H10" s="4"/>
    </row>
    <row r="11" spans="1:10" x14ac:dyDescent="0.2">
      <c r="A11" t="s">
        <v>657</v>
      </c>
      <c r="B11" s="4">
        <f>AVERAGE(F2:G2)</f>
        <v>0.12961229924971546</v>
      </c>
      <c r="F11" s="4"/>
      <c r="G11" s="4"/>
      <c r="H11" s="4"/>
    </row>
    <row r="12" spans="1:10" x14ac:dyDescent="0.2">
      <c r="A12" t="s">
        <v>667</v>
      </c>
      <c r="B12" s="4" t="s">
        <v>668</v>
      </c>
      <c r="F12" s="4"/>
      <c r="G12" s="4"/>
      <c r="H12" s="4"/>
    </row>
    <row r="13" spans="1:10" x14ac:dyDescent="0.2">
      <c r="B13" s="4"/>
    </row>
    <row r="16" spans="1:10" s="1" customFormat="1" x14ac:dyDescent="0.2"/>
    <row r="17" spans="6:8" x14ac:dyDescent="0.2">
      <c r="F17" s="4"/>
      <c r="G17" s="4"/>
      <c r="H17" s="4"/>
    </row>
    <row r="18" spans="6:8" x14ac:dyDescent="0.2">
      <c r="F18" s="4"/>
      <c r="G18" s="4"/>
      <c r="H18" s="4"/>
    </row>
    <row r="19" spans="6:8" x14ac:dyDescent="0.2">
      <c r="F19" s="4"/>
      <c r="G19" s="4"/>
      <c r="H19" s="4"/>
    </row>
    <row r="20" spans="6:8" x14ac:dyDescent="0.2">
      <c r="F20" s="4"/>
      <c r="G20" s="4"/>
      <c r="H20" s="4"/>
    </row>
    <row r="21" spans="6:8" x14ac:dyDescent="0.2">
      <c r="F21" s="4"/>
      <c r="G21" s="4"/>
      <c r="H21" s="4"/>
    </row>
    <row r="22" spans="6:8" x14ac:dyDescent="0.2">
      <c r="F22" s="4"/>
      <c r="G22" s="4"/>
      <c r="H22" s="4"/>
    </row>
    <row r="23" spans="6:8" x14ac:dyDescent="0.2">
      <c r="F23" s="4"/>
      <c r="G23" s="4"/>
      <c r="H23" s="4"/>
    </row>
    <row r="24" spans="6:8" x14ac:dyDescent="0.2">
      <c r="F24" s="4"/>
      <c r="G24" s="4"/>
      <c r="H24" s="4"/>
    </row>
    <row r="25" spans="6:8" x14ac:dyDescent="0.2">
      <c r="F25" s="4"/>
      <c r="G25" s="4"/>
      <c r="H25" s="4"/>
    </row>
    <row r="26" spans="6:8" x14ac:dyDescent="0.2">
      <c r="F26" s="4"/>
      <c r="G26" s="4"/>
      <c r="H26" s="4"/>
    </row>
    <row r="27" spans="6:8" x14ac:dyDescent="0.2">
      <c r="F27" s="4"/>
      <c r="G27" s="4"/>
      <c r="H27" s="4"/>
    </row>
    <row r="28" spans="6:8" x14ac:dyDescent="0.2">
      <c r="F28" s="4"/>
      <c r="G28" s="4"/>
      <c r="H28" s="4"/>
    </row>
    <row r="29" spans="6:8" x14ac:dyDescent="0.2">
      <c r="F29" s="4"/>
      <c r="G29" s="4"/>
      <c r="H29" s="4"/>
    </row>
    <row r="37" spans="10:16" s="1" customFormat="1" x14ac:dyDescent="0.2"/>
    <row r="40" spans="10:16" x14ac:dyDescent="0.2">
      <c r="J40" s="1"/>
      <c r="K40" s="1"/>
      <c r="L40" s="1"/>
      <c r="M40" s="1"/>
      <c r="N40" s="1"/>
      <c r="O40" s="1"/>
      <c r="P40" s="1"/>
    </row>
    <row r="41" spans="10:16" x14ac:dyDescent="0.2">
      <c r="N41" s="4"/>
      <c r="O41" s="4"/>
      <c r="P41" s="4"/>
    </row>
    <row r="42" spans="10:16" x14ac:dyDescent="0.2">
      <c r="N42" s="4"/>
      <c r="O42" s="4"/>
      <c r="P42" s="4"/>
    </row>
    <row r="43" spans="10:16" x14ac:dyDescent="0.2">
      <c r="N43" s="4"/>
      <c r="O43" s="4"/>
      <c r="P43" s="4"/>
    </row>
    <row r="44" spans="10:16" x14ac:dyDescent="0.2">
      <c r="N44" s="4"/>
      <c r="O44" s="4"/>
      <c r="P44" s="4"/>
    </row>
    <row r="45" spans="10:16" x14ac:dyDescent="0.2">
      <c r="N45" s="4"/>
      <c r="O45" s="4"/>
      <c r="P45" s="4"/>
    </row>
    <row r="46" spans="10:16" x14ac:dyDescent="0.2">
      <c r="N46" s="4"/>
      <c r="O46" s="4"/>
      <c r="P46" s="4"/>
    </row>
    <row r="47" spans="10:16" x14ac:dyDescent="0.2">
      <c r="N47" s="4"/>
      <c r="O47" s="4"/>
      <c r="P47" s="4"/>
    </row>
    <row r="48" spans="10:16" x14ac:dyDescent="0.2">
      <c r="N48" s="4"/>
      <c r="O48" s="4"/>
      <c r="P48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AF8C0-FBEB-D147-B890-BAB997FB2698}">
  <dimension ref="A1:O38"/>
  <sheetViews>
    <sheetView workbookViewId="0">
      <selection activeCell="H30" sqref="H30"/>
    </sheetView>
  </sheetViews>
  <sheetFormatPr baseColWidth="10" defaultRowHeight="16" x14ac:dyDescent="0.2"/>
  <cols>
    <col min="1" max="1" width="21.83203125" bestFit="1" customWidth="1"/>
    <col min="4" max="4" width="16.83203125" bestFit="1" customWidth="1"/>
    <col min="5" max="5" width="16.5" bestFit="1" customWidth="1"/>
    <col min="6" max="6" width="19.1640625" bestFit="1" customWidth="1"/>
    <col min="7" max="7" width="21.1640625" bestFit="1" customWidth="1"/>
    <col min="9" max="9" width="14" bestFit="1" customWidth="1"/>
  </cols>
  <sheetData>
    <row r="1" spans="1:7" s="1" customFormat="1" x14ac:dyDescent="0.2">
      <c r="A1" s="3" t="s">
        <v>108</v>
      </c>
      <c r="B1" s="3">
        <v>2018</v>
      </c>
      <c r="C1" s="3">
        <v>2019</v>
      </c>
      <c r="D1" s="3">
        <v>2020</v>
      </c>
      <c r="E1" s="3">
        <v>2018</v>
      </c>
      <c r="F1" s="3">
        <v>2019</v>
      </c>
      <c r="G1" s="3">
        <v>2020</v>
      </c>
    </row>
    <row r="2" spans="1:7" x14ac:dyDescent="0.2">
      <c r="A2" s="2" t="s">
        <v>101</v>
      </c>
      <c r="B2" s="2">
        <v>0</v>
      </c>
      <c r="C2" s="2">
        <v>11</v>
      </c>
      <c r="D2" s="2">
        <v>106</v>
      </c>
      <c r="E2" s="5">
        <f>B2/B$10</f>
        <v>0</v>
      </c>
      <c r="F2" s="5">
        <f t="shared" ref="F2:G2" si="0">C2/C$10</f>
        <v>3.7800687285223365E-2</v>
      </c>
      <c r="G2" s="5">
        <f t="shared" si="0"/>
        <v>5.128205128205128E-2</v>
      </c>
    </row>
    <row r="3" spans="1:7" x14ac:dyDescent="0.2">
      <c r="A3" s="2" t="s">
        <v>102</v>
      </c>
      <c r="B3" s="2">
        <v>0</v>
      </c>
      <c r="C3" s="2">
        <v>14</v>
      </c>
      <c r="D3" s="2">
        <v>234</v>
      </c>
      <c r="E3" s="5">
        <f t="shared" ref="E3:E9" si="1">B3/B$10</f>
        <v>0</v>
      </c>
      <c r="F3" s="5">
        <f t="shared" ref="F3:F9" si="2">C3/C$10</f>
        <v>4.8109965635738834E-2</v>
      </c>
      <c r="G3" s="5">
        <f t="shared" ref="G3:G9" si="3">D3/D$10</f>
        <v>0.11320754716981132</v>
      </c>
    </row>
    <row r="4" spans="1:7" x14ac:dyDescent="0.2">
      <c r="A4" s="2" t="s">
        <v>103</v>
      </c>
      <c r="B4" s="2">
        <v>10</v>
      </c>
      <c r="C4" s="2">
        <v>72</v>
      </c>
      <c r="D4" s="2">
        <v>733</v>
      </c>
      <c r="E4" s="5">
        <f t="shared" si="1"/>
        <v>0.25</v>
      </c>
      <c r="F4" s="5">
        <f t="shared" si="2"/>
        <v>0.24742268041237114</v>
      </c>
      <c r="G4" s="5">
        <f t="shared" si="3"/>
        <v>0.35462022254475084</v>
      </c>
    </row>
    <row r="5" spans="1:7" x14ac:dyDescent="0.2">
      <c r="A5" s="2" t="s">
        <v>104</v>
      </c>
      <c r="B5" s="2">
        <v>0</v>
      </c>
      <c r="C5" s="2">
        <v>9</v>
      </c>
      <c r="D5" s="2">
        <v>75</v>
      </c>
      <c r="E5" s="5">
        <f t="shared" si="1"/>
        <v>0</v>
      </c>
      <c r="F5" s="5">
        <f t="shared" si="2"/>
        <v>3.0927835051546393E-2</v>
      </c>
      <c r="G5" s="5">
        <f t="shared" si="3"/>
        <v>3.6284470246734396E-2</v>
      </c>
    </row>
    <row r="6" spans="1:7" x14ac:dyDescent="0.2">
      <c r="A6" s="2" t="s">
        <v>105</v>
      </c>
      <c r="B6" s="2">
        <v>21</v>
      </c>
      <c r="C6" s="2">
        <v>118</v>
      </c>
      <c r="D6" s="2">
        <v>542</v>
      </c>
      <c r="E6" s="5">
        <f t="shared" si="1"/>
        <v>0.52500000000000002</v>
      </c>
      <c r="F6" s="5">
        <f t="shared" si="2"/>
        <v>0.40549828178694158</v>
      </c>
      <c r="G6" s="5">
        <f t="shared" si="3"/>
        <v>0.26221577164973392</v>
      </c>
    </row>
    <row r="7" spans="1:7" x14ac:dyDescent="0.2">
      <c r="A7" s="2" t="s">
        <v>106</v>
      </c>
      <c r="B7" s="2">
        <v>8</v>
      </c>
      <c r="C7" s="2">
        <v>26</v>
      </c>
      <c r="D7" s="2">
        <v>246</v>
      </c>
      <c r="E7" s="5">
        <f t="shared" si="1"/>
        <v>0.2</v>
      </c>
      <c r="F7" s="5">
        <f t="shared" si="2"/>
        <v>8.9347079037800689E-2</v>
      </c>
      <c r="G7" s="5">
        <f t="shared" si="3"/>
        <v>0.11901306240928883</v>
      </c>
    </row>
    <row r="8" spans="1:7" x14ac:dyDescent="0.2">
      <c r="A8" s="2" t="s">
        <v>107</v>
      </c>
      <c r="B8" s="2">
        <v>1</v>
      </c>
      <c r="C8" s="2">
        <v>29</v>
      </c>
      <c r="D8" s="2">
        <v>27</v>
      </c>
      <c r="E8" s="5">
        <f t="shared" si="1"/>
        <v>2.5000000000000001E-2</v>
      </c>
      <c r="F8" s="5">
        <f t="shared" si="2"/>
        <v>9.9656357388316158E-2</v>
      </c>
      <c r="G8" s="5">
        <f t="shared" si="3"/>
        <v>1.3062409288824383E-2</v>
      </c>
    </row>
    <row r="9" spans="1:7" x14ac:dyDescent="0.2">
      <c r="A9" s="2" t="s">
        <v>2</v>
      </c>
      <c r="B9" s="2">
        <v>0</v>
      </c>
      <c r="C9" s="2">
        <v>12</v>
      </c>
      <c r="D9" s="2">
        <v>104</v>
      </c>
      <c r="E9" s="5">
        <f t="shared" si="1"/>
        <v>0</v>
      </c>
      <c r="F9" s="5">
        <f t="shared" si="2"/>
        <v>4.1237113402061855E-2</v>
      </c>
      <c r="G9" s="5">
        <f t="shared" si="3"/>
        <v>5.0314465408805034E-2</v>
      </c>
    </row>
    <row r="10" spans="1:7" x14ac:dyDescent="0.2">
      <c r="A10" s="2" t="s">
        <v>114</v>
      </c>
      <c r="B10" s="2">
        <f>SUM(B2:B9)</f>
        <v>40</v>
      </c>
      <c r="C10" s="2">
        <f>SUM(C2:C9)</f>
        <v>291</v>
      </c>
      <c r="D10" s="2">
        <f>SUM(D2:D9)</f>
        <v>2067</v>
      </c>
      <c r="E10" s="5">
        <f>SUM(E2:E9)</f>
        <v>1</v>
      </c>
      <c r="F10" s="5">
        <f t="shared" ref="F10:G10" si="4">SUM(F2:F9)</f>
        <v>1</v>
      </c>
      <c r="G10" s="5">
        <f t="shared" si="4"/>
        <v>1.0000000000000002</v>
      </c>
    </row>
    <row r="11" spans="1:7" x14ac:dyDescent="0.2">
      <c r="E11" s="4"/>
      <c r="F11" s="4"/>
      <c r="G11" s="4"/>
    </row>
    <row r="12" spans="1:7" x14ac:dyDescent="0.2">
      <c r="E12" s="4"/>
      <c r="F12" s="4">
        <f>SUM(F2:F4)</f>
        <v>0.33333333333333337</v>
      </c>
      <c r="G12" s="4">
        <f>SUM(G2:G4)</f>
        <v>0.5191098209966134</v>
      </c>
    </row>
    <row r="13" spans="1:7" x14ac:dyDescent="0.2">
      <c r="E13" s="4"/>
      <c r="F13" s="4"/>
      <c r="G13" s="4"/>
    </row>
    <row r="14" spans="1:7" x14ac:dyDescent="0.2">
      <c r="E14" s="4"/>
      <c r="F14" s="4"/>
      <c r="G14" s="4"/>
    </row>
    <row r="16" spans="1:7" x14ac:dyDescent="0.2">
      <c r="A16" t="s">
        <v>230</v>
      </c>
    </row>
    <row r="17" spans="1:15" x14ac:dyDescent="0.2">
      <c r="A17" s="3" t="s">
        <v>108</v>
      </c>
      <c r="B17" s="3">
        <v>2018</v>
      </c>
      <c r="C17" s="3">
        <v>2019</v>
      </c>
      <c r="D17" s="3">
        <v>2020</v>
      </c>
      <c r="E17" s="3">
        <v>2018</v>
      </c>
      <c r="F17" s="3">
        <v>2019</v>
      </c>
      <c r="G17" s="18">
        <v>2020</v>
      </c>
      <c r="H17" s="20"/>
    </row>
    <row r="18" spans="1:15" x14ac:dyDescent="0.2">
      <c r="A18" s="2" t="s">
        <v>663</v>
      </c>
      <c r="B18" s="2">
        <f>B2</f>
        <v>0</v>
      </c>
      <c r="C18" s="2">
        <f t="shared" ref="C18:D18" si="5">C2</f>
        <v>11</v>
      </c>
      <c r="D18" s="2">
        <f t="shared" si="5"/>
        <v>106</v>
      </c>
      <c r="E18" s="5">
        <f t="shared" ref="E18:G18" si="6">B18/B$24</f>
        <v>0</v>
      </c>
      <c r="F18" s="5">
        <f t="shared" si="6"/>
        <v>3.7800687285223365E-2</v>
      </c>
      <c r="G18" s="19">
        <f t="shared" si="6"/>
        <v>5.128205128205128E-2</v>
      </c>
      <c r="H18" s="15"/>
    </row>
    <row r="19" spans="1:15" x14ac:dyDescent="0.2">
      <c r="A19" s="2" t="s">
        <v>664</v>
      </c>
      <c r="B19" s="2">
        <f>SUM(B3:B4)</f>
        <v>10</v>
      </c>
      <c r="C19" s="2">
        <f t="shared" ref="C19:D19" si="7">SUM(C3:C4)</f>
        <v>86</v>
      </c>
      <c r="D19" s="2">
        <f t="shared" si="7"/>
        <v>967</v>
      </c>
      <c r="E19" s="5">
        <f t="shared" ref="E19:E23" si="8">B19/B$24</f>
        <v>0.25</v>
      </c>
      <c r="F19" s="5">
        <f t="shared" ref="F19:F23" si="9">C19/C$24</f>
        <v>0.29553264604810997</v>
      </c>
      <c r="G19" s="19">
        <f t="shared" ref="G19:G23" si="10">D19/D$24</f>
        <v>0.46782776971456219</v>
      </c>
      <c r="H19" s="15"/>
    </row>
    <row r="20" spans="1:15" x14ac:dyDescent="0.2">
      <c r="A20" s="2" t="s">
        <v>104</v>
      </c>
      <c r="B20" s="11">
        <f>B5</f>
        <v>0</v>
      </c>
      <c r="C20" s="11">
        <f t="shared" ref="C20:D20" si="11">C5</f>
        <v>9</v>
      </c>
      <c r="D20" s="11">
        <f t="shared" si="11"/>
        <v>75</v>
      </c>
      <c r="E20" s="5">
        <f t="shared" si="8"/>
        <v>0</v>
      </c>
      <c r="F20" s="5">
        <f t="shared" si="9"/>
        <v>3.0927835051546393E-2</v>
      </c>
      <c r="G20" s="19">
        <f t="shared" si="10"/>
        <v>3.6284470246734396E-2</v>
      </c>
      <c r="H20" s="15"/>
    </row>
    <row r="21" spans="1:15" s="1" customFormat="1" x14ac:dyDescent="0.2">
      <c r="A21" s="21" t="s">
        <v>231</v>
      </c>
      <c r="B21" s="21">
        <f>B7</f>
        <v>8</v>
      </c>
      <c r="C21" s="21">
        <f t="shared" ref="C21:D21" si="12">C7</f>
        <v>26</v>
      </c>
      <c r="D21" s="21">
        <f t="shared" si="12"/>
        <v>246</v>
      </c>
      <c r="E21" s="5">
        <f t="shared" si="8"/>
        <v>0.2</v>
      </c>
      <c r="F21" s="5">
        <f t="shared" si="9"/>
        <v>8.9347079037800689E-2</v>
      </c>
      <c r="G21" s="19">
        <f t="shared" si="10"/>
        <v>0.11901306240928883</v>
      </c>
      <c r="H21" s="15"/>
    </row>
    <row r="22" spans="1:15" x14ac:dyDescent="0.2">
      <c r="A22" s="2" t="s">
        <v>661</v>
      </c>
      <c r="B22" s="11">
        <f>SUM(B6,B8)</f>
        <v>22</v>
      </c>
      <c r="C22" s="11">
        <f>SUM(C6,C8)</f>
        <v>147</v>
      </c>
      <c r="D22" s="11">
        <f>SUM(D6,D8)</f>
        <v>569</v>
      </c>
      <c r="E22" s="5">
        <f t="shared" si="8"/>
        <v>0.55000000000000004</v>
      </c>
      <c r="F22" s="5">
        <f t="shared" si="9"/>
        <v>0.50515463917525771</v>
      </c>
      <c r="G22" s="19">
        <f t="shared" si="10"/>
        <v>0.27527818093855827</v>
      </c>
      <c r="H22" s="15"/>
    </row>
    <row r="23" spans="1:15" x14ac:dyDescent="0.2">
      <c r="A23" s="2" t="s">
        <v>229</v>
      </c>
      <c r="B23" s="11">
        <f>B9</f>
        <v>0</v>
      </c>
      <c r="C23" s="11">
        <f t="shared" ref="C23:D23" si="13">C9</f>
        <v>12</v>
      </c>
      <c r="D23" s="11">
        <f t="shared" si="13"/>
        <v>104</v>
      </c>
      <c r="E23" s="5">
        <f t="shared" si="8"/>
        <v>0</v>
      </c>
      <c r="F23" s="5">
        <f t="shared" si="9"/>
        <v>4.1237113402061855E-2</v>
      </c>
      <c r="G23" s="19">
        <f t="shared" si="10"/>
        <v>5.0314465408805034E-2</v>
      </c>
      <c r="H23" s="15"/>
    </row>
    <row r="24" spans="1:15" x14ac:dyDescent="0.2">
      <c r="A24" s="2" t="s">
        <v>114</v>
      </c>
      <c r="B24" s="2">
        <f>SUM(B18:B23)</f>
        <v>40</v>
      </c>
      <c r="C24" s="2">
        <f>SUM(C18:C23)</f>
        <v>291</v>
      </c>
      <c r="D24" s="2">
        <f>SUM(D18:D23)</f>
        <v>2067</v>
      </c>
      <c r="E24" s="5">
        <f>SUM(E18:E23)</f>
        <v>1</v>
      </c>
      <c r="F24" s="5">
        <f t="shared" ref="F24:G24" si="14">SUM(F18:F23)</f>
        <v>0.99999999999999989</v>
      </c>
      <c r="G24" s="5">
        <f t="shared" si="14"/>
        <v>1</v>
      </c>
      <c r="H24" s="15"/>
      <c r="I24" s="1"/>
      <c r="J24" s="1"/>
      <c r="K24" s="1"/>
      <c r="L24" s="1"/>
      <c r="M24" s="1"/>
      <c r="N24" s="1"/>
      <c r="O24" s="1"/>
    </row>
    <row r="25" spans="1:15" x14ac:dyDescent="0.2">
      <c r="A25" s="10"/>
      <c r="M25" s="4"/>
      <c r="N25" s="4"/>
      <c r="O25" s="4"/>
    </row>
    <row r="26" spans="1:15" x14ac:dyDescent="0.2">
      <c r="M26" s="4"/>
      <c r="N26" s="4"/>
      <c r="O26" s="4"/>
    </row>
    <row r="27" spans="1:15" x14ac:dyDescent="0.2">
      <c r="M27" s="4"/>
      <c r="N27" s="4"/>
      <c r="O27" s="4"/>
    </row>
    <row r="28" spans="1:15" x14ac:dyDescent="0.2">
      <c r="M28" s="4"/>
      <c r="N28" s="4"/>
      <c r="O28" s="4"/>
    </row>
    <row r="29" spans="1:15" x14ac:dyDescent="0.2">
      <c r="M29" s="4"/>
      <c r="N29" s="4"/>
      <c r="O29" s="4"/>
    </row>
    <row r="30" spans="1:15" x14ac:dyDescent="0.2">
      <c r="M30" s="4"/>
      <c r="N30" s="4"/>
      <c r="O30" s="4"/>
    </row>
    <row r="31" spans="1:15" x14ac:dyDescent="0.2">
      <c r="M31" s="4"/>
      <c r="N31" s="4"/>
      <c r="O31" s="4"/>
    </row>
    <row r="32" spans="1:15" x14ac:dyDescent="0.2">
      <c r="M32" s="4"/>
      <c r="N32" s="4"/>
      <c r="O32" s="4"/>
    </row>
    <row r="36" spans="1:7" x14ac:dyDescent="0.2">
      <c r="A36" t="s">
        <v>652</v>
      </c>
      <c r="B36" s="3">
        <v>2018</v>
      </c>
      <c r="C36" s="3">
        <v>2019</v>
      </c>
      <c r="D36" s="3">
        <v>2020</v>
      </c>
      <c r="E36" s="3">
        <v>2018</v>
      </c>
      <c r="F36" s="3">
        <v>2019</v>
      </c>
      <c r="G36" s="3">
        <v>2020</v>
      </c>
    </row>
    <row r="37" spans="1:7" x14ac:dyDescent="0.2">
      <c r="A37" t="s">
        <v>651</v>
      </c>
      <c r="B37" s="14">
        <f>SUM(B18:B19)</f>
        <v>10</v>
      </c>
      <c r="C37" s="14">
        <f t="shared" ref="C37:G37" si="15">SUM(C18:C19)</f>
        <v>97</v>
      </c>
      <c r="D37" s="14">
        <f t="shared" si="15"/>
        <v>1073</v>
      </c>
      <c r="E37" s="4">
        <f t="shared" si="15"/>
        <v>0.25</v>
      </c>
      <c r="F37" s="4">
        <f t="shared" si="15"/>
        <v>0.33333333333333331</v>
      </c>
      <c r="G37" s="4">
        <f t="shared" si="15"/>
        <v>0.51910982099661351</v>
      </c>
    </row>
    <row r="38" spans="1:7" x14ac:dyDescent="0.2">
      <c r="A38" t="s">
        <v>228</v>
      </c>
      <c r="B38" s="14">
        <f>B20</f>
        <v>0</v>
      </c>
      <c r="C38" s="14">
        <f t="shared" ref="C38:G38" si="16">C20</f>
        <v>9</v>
      </c>
      <c r="D38" s="14">
        <f t="shared" si="16"/>
        <v>75</v>
      </c>
      <c r="E38" s="4">
        <f t="shared" si="16"/>
        <v>0</v>
      </c>
      <c r="F38" s="4">
        <f t="shared" si="16"/>
        <v>3.0927835051546393E-2</v>
      </c>
      <c r="G38" s="4">
        <f t="shared" si="16"/>
        <v>3.6284470246734396E-2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20B04-D50E-CC4E-A944-2FC7B9EFCE56}">
  <dimension ref="A1:AI94"/>
  <sheetViews>
    <sheetView zoomScale="86" workbookViewId="0">
      <selection activeCell="R15" sqref="R15"/>
    </sheetView>
  </sheetViews>
  <sheetFormatPr baseColWidth="10" defaultRowHeight="16" x14ac:dyDescent="0.2"/>
  <cols>
    <col min="1" max="1" width="16.6640625" customWidth="1"/>
    <col min="2" max="2" width="21.33203125" bestFit="1" customWidth="1"/>
    <col min="4" max="4" width="16.83203125" bestFit="1" customWidth="1"/>
    <col min="5" max="5" width="16.5" bestFit="1" customWidth="1"/>
    <col min="6" max="6" width="19.1640625" bestFit="1" customWidth="1"/>
    <col min="7" max="7" width="21.1640625" bestFit="1" customWidth="1"/>
    <col min="8" max="8" width="6.6640625" customWidth="1"/>
    <col min="9" max="9" width="21.33203125" bestFit="1" customWidth="1"/>
    <col min="10" max="10" width="14" bestFit="1" customWidth="1"/>
    <col min="11" max="11" width="16.83203125" bestFit="1" customWidth="1"/>
    <col min="12" max="12" width="16.5" bestFit="1" customWidth="1"/>
    <col min="13" max="13" width="19.1640625" bestFit="1" customWidth="1"/>
    <col min="14" max="14" width="19.1640625" customWidth="1"/>
    <col min="15" max="15" width="29.83203125" bestFit="1" customWidth="1"/>
    <col min="16" max="21" width="21.1640625" customWidth="1"/>
    <col min="22" max="22" width="17.33203125" bestFit="1" customWidth="1"/>
    <col min="30" max="30" width="20.6640625" bestFit="1" customWidth="1"/>
  </cols>
  <sheetData>
    <row r="1" spans="1:35" x14ac:dyDescent="0.2">
      <c r="D1" t="s">
        <v>216</v>
      </c>
      <c r="E1" t="s">
        <v>215</v>
      </c>
      <c r="F1" t="s">
        <v>214</v>
      </c>
      <c r="K1" t="s">
        <v>216</v>
      </c>
      <c r="L1" t="s">
        <v>215</v>
      </c>
      <c r="M1" t="s">
        <v>214</v>
      </c>
      <c r="O1" t="s">
        <v>654</v>
      </c>
      <c r="W1" s="26" t="s">
        <v>217</v>
      </c>
      <c r="X1" s="26"/>
      <c r="Y1" s="26"/>
    </row>
    <row r="2" spans="1:35" s="1" customFormat="1" x14ac:dyDescent="0.2">
      <c r="A2" s="1" t="s">
        <v>7</v>
      </c>
      <c r="B2" s="1" t="s">
        <v>115</v>
      </c>
      <c r="C2" s="1" t="s">
        <v>206</v>
      </c>
      <c r="D2" s="1">
        <v>2018</v>
      </c>
      <c r="E2" s="1">
        <v>2019</v>
      </c>
      <c r="F2" s="1">
        <v>2020</v>
      </c>
      <c r="I2" s="1" t="s">
        <v>115</v>
      </c>
      <c r="J2" s="1" t="s">
        <v>206</v>
      </c>
      <c r="K2" s="1">
        <v>2018</v>
      </c>
      <c r="L2" s="1">
        <v>2019</v>
      </c>
      <c r="M2" s="1">
        <v>2020</v>
      </c>
      <c r="P2" s="1">
        <v>2018</v>
      </c>
      <c r="Q2" s="1">
        <v>2019</v>
      </c>
      <c r="R2" s="1">
        <v>2020</v>
      </c>
      <c r="S2" s="1" t="s">
        <v>658</v>
      </c>
      <c r="T2" s="1" t="s">
        <v>659</v>
      </c>
      <c r="W2" s="3">
        <v>2018</v>
      </c>
      <c r="X2" s="3">
        <v>2019</v>
      </c>
      <c r="Y2" s="3">
        <v>2020</v>
      </c>
    </row>
    <row r="3" spans="1:35" x14ac:dyDescent="0.2">
      <c r="A3" t="s">
        <v>9</v>
      </c>
      <c r="B3" t="s">
        <v>227</v>
      </c>
      <c r="C3" t="s">
        <v>207</v>
      </c>
      <c r="D3">
        <v>1</v>
      </c>
      <c r="E3">
        <v>0</v>
      </c>
      <c r="F3">
        <v>4</v>
      </c>
      <c r="G3">
        <f>SUM(D3:E3)</f>
        <v>1</v>
      </c>
      <c r="I3" t="s">
        <v>227</v>
      </c>
      <c r="J3" t="s">
        <v>207</v>
      </c>
      <c r="K3">
        <v>1</v>
      </c>
      <c r="L3">
        <v>0</v>
      </c>
      <c r="M3">
        <v>4</v>
      </c>
      <c r="O3" t="s">
        <v>119</v>
      </c>
      <c r="P3">
        <f>SUMIF($I$3:$I$93,$O3,K$3:K$94)</f>
        <v>8</v>
      </c>
      <c r="Q3">
        <f t="shared" ref="Q3:R3" si="0">SUMIF($I$3:$I$93,$O3,L$3:L$94)</f>
        <v>12</v>
      </c>
      <c r="R3">
        <f t="shared" si="0"/>
        <v>60</v>
      </c>
      <c r="S3">
        <f>SUM(P3:Q3)</f>
        <v>20</v>
      </c>
      <c r="T3">
        <f>AVERAGE(P3:Q3)</f>
        <v>10</v>
      </c>
      <c r="W3" s="2">
        <f>COUNTIF(K3:K93,"&gt;0")</f>
        <v>39</v>
      </c>
      <c r="X3" s="2">
        <f>COUNTIF(L3:L93,"&gt;0")</f>
        <v>51</v>
      </c>
      <c r="Y3" s="2">
        <f>COUNTIF(M3:M93,"&gt;0")</f>
        <v>86</v>
      </c>
      <c r="Z3" s="2"/>
    </row>
    <row r="4" spans="1:35" x14ac:dyDescent="0.2">
      <c r="A4" t="s">
        <v>10</v>
      </c>
      <c r="B4" t="s">
        <v>116</v>
      </c>
      <c r="C4" t="s">
        <v>208</v>
      </c>
      <c r="D4">
        <v>0</v>
      </c>
      <c r="E4">
        <v>0</v>
      </c>
      <c r="F4">
        <v>1</v>
      </c>
      <c r="G4">
        <f t="shared" ref="G4:G67" si="1">SUM(D4:E4)</f>
        <v>0</v>
      </c>
      <c r="I4" t="s">
        <v>116</v>
      </c>
      <c r="J4" t="s">
        <v>208</v>
      </c>
      <c r="K4">
        <v>0</v>
      </c>
      <c r="L4">
        <v>0</v>
      </c>
      <c r="M4">
        <v>1</v>
      </c>
      <c r="O4" t="s">
        <v>127</v>
      </c>
      <c r="P4">
        <f t="shared" ref="P4:P12" si="2">SUMIF($I$3:$I$93,$O4,K$3:K$94)</f>
        <v>320</v>
      </c>
      <c r="Q4">
        <f t="shared" ref="Q4:Q12" si="3">SUMIF($I$3:$I$93,$O4,L$3:L$94)</f>
        <v>205</v>
      </c>
      <c r="R4">
        <f t="shared" ref="R4:R12" si="4">SUMIF($I$3:$I$93,$O4,M$3:M$94)</f>
        <v>367</v>
      </c>
      <c r="S4">
        <f t="shared" ref="S4:S14" si="5">SUM(P4:Q4)</f>
        <v>525</v>
      </c>
      <c r="T4">
        <f t="shared" ref="T4:T14" si="6">AVERAGE(P4:Q4)</f>
        <v>262.5</v>
      </c>
    </row>
    <row r="5" spans="1:35" x14ac:dyDescent="0.2">
      <c r="A5" t="s">
        <v>11</v>
      </c>
      <c r="B5" t="s">
        <v>117</v>
      </c>
      <c r="C5" t="s">
        <v>209</v>
      </c>
      <c r="D5">
        <v>2</v>
      </c>
      <c r="E5">
        <v>0</v>
      </c>
      <c r="F5">
        <v>8</v>
      </c>
      <c r="G5">
        <f t="shared" si="1"/>
        <v>2</v>
      </c>
      <c r="I5" t="s">
        <v>117</v>
      </c>
      <c r="J5" t="s">
        <v>209</v>
      </c>
      <c r="K5">
        <v>2</v>
      </c>
      <c r="L5">
        <v>0</v>
      </c>
      <c r="M5">
        <v>8</v>
      </c>
      <c r="O5" t="s">
        <v>128</v>
      </c>
      <c r="P5">
        <f t="shared" si="2"/>
        <v>34</v>
      </c>
      <c r="Q5">
        <f t="shared" si="3"/>
        <v>38</v>
      </c>
      <c r="R5">
        <f t="shared" si="4"/>
        <v>121</v>
      </c>
      <c r="S5">
        <f t="shared" si="5"/>
        <v>72</v>
      </c>
      <c r="T5">
        <f t="shared" si="6"/>
        <v>36</v>
      </c>
      <c r="V5" s="3" t="s">
        <v>206</v>
      </c>
      <c r="W5" s="3">
        <v>2018</v>
      </c>
      <c r="X5" s="3">
        <v>2019</v>
      </c>
      <c r="Y5" s="3">
        <v>2020</v>
      </c>
      <c r="Z5" s="3">
        <v>2018</v>
      </c>
      <c r="AA5" s="3">
        <v>2019</v>
      </c>
      <c r="AB5" s="3">
        <v>2020</v>
      </c>
      <c r="AC5" s="1" t="s">
        <v>665</v>
      </c>
      <c r="AD5" s="1" t="s">
        <v>666</v>
      </c>
    </row>
    <row r="6" spans="1:35" x14ac:dyDescent="0.2">
      <c r="A6" t="s">
        <v>12</v>
      </c>
      <c r="B6" t="s">
        <v>118</v>
      </c>
      <c r="C6" t="s">
        <v>208</v>
      </c>
      <c r="D6">
        <v>3</v>
      </c>
      <c r="E6">
        <v>5</v>
      </c>
      <c r="F6">
        <v>29</v>
      </c>
      <c r="G6">
        <f t="shared" si="1"/>
        <v>8</v>
      </c>
      <c r="I6" t="s">
        <v>118</v>
      </c>
      <c r="J6" t="s">
        <v>208</v>
      </c>
      <c r="K6">
        <v>3</v>
      </c>
      <c r="L6">
        <v>5</v>
      </c>
      <c r="M6">
        <v>29</v>
      </c>
      <c r="O6" t="s">
        <v>131</v>
      </c>
      <c r="P6">
        <f t="shared" si="2"/>
        <v>71</v>
      </c>
      <c r="Q6">
        <f t="shared" si="3"/>
        <v>76</v>
      </c>
      <c r="R6">
        <f t="shared" si="4"/>
        <v>191</v>
      </c>
      <c r="S6">
        <f t="shared" si="5"/>
        <v>147</v>
      </c>
      <c r="T6">
        <f t="shared" si="6"/>
        <v>73.5</v>
      </c>
      <c r="V6" s="2" t="s">
        <v>207</v>
      </c>
      <c r="W6" s="2">
        <f>SUMIF($J$3:$J$93,$V6,K$3:K$93)</f>
        <v>40</v>
      </c>
      <c r="X6" s="2">
        <f t="shared" ref="X6:Y6" si="7">SUMIF($J$3:$J$93,$V6,L$3:L$93)</f>
        <v>30</v>
      </c>
      <c r="Y6" s="2">
        <f t="shared" si="7"/>
        <v>87</v>
      </c>
      <c r="Z6" s="5">
        <f>W6/W$13</f>
        <v>2.0151133501259445E-2</v>
      </c>
      <c r="AA6" s="5">
        <f t="shared" ref="AA6:AB12" si="8">X6/X$13</f>
        <v>1.1609907120743035E-2</v>
      </c>
      <c r="AB6" s="5">
        <f t="shared" si="8"/>
        <v>1.7469879518072291E-2</v>
      </c>
      <c r="AC6" s="21">
        <f>AVERAGE(W6:X6)</f>
        <v>35</v>
      </c>
      <c r="AD6" s="4">
        <f>(Y6-AC6)/AC6</f>
        <v>1.4857142857142858</v>
      </c>
    </row>
    <row r="7" spans="1:35" x14ac:dyDescent="0.2">
      <c r="A7" t="s">
        <v>13</v>
      </c>
      <c r="B7" t="s">
        <v>119</v>
      </c>
      <c r="C7" t="s">
        <v>210</v>
      </c>
      <c r="D7">
        <v>8</v>
      </c>
      <c r="E7">
        <v>12</v>
      </c>
      <c r="F7">
        <v>60</v>
      </c>
      <c r="G7">
        <f t="shared" si="1"/>
        <v>20</v>
      </c>
      <c r="I7" t="s">
        <v>119</v>
      </c>
      <c r="J7" t="s">
        <v>210</v>
      </c>
      <c r="K7">
        <v>8</v>
      </c>
      <c r="L7">
        <v>12</v>
      </c>
      <c r="M7">
        <v>60</v>
      </c>
      <c r="O7" t="s">
        <v>133</v>
      </c>
      <c r="P7">
        <f t="shared" si="2"/>
        <v>48</v>
      </c>
      <c r="Q7">
        <f t="shared" si="3"/>
        <v>75</v>
      </c>
      <c r="R7">
        <f t="shared" si="4"/>
        <v>248</v>
      </c>
      <c r="S7">
        <f t="shared" si="5"/>
        <v>123</v>
      </c>
      <c r="T7">
        <f t="shared" si="6"/>
        <v>61.5</v>
      </c>
      <c r="V7" s="2" t="s">
        <v>208</v>
      </c>
      <c r="W7" s="2">
        <f t="shared" ref="W7:W12" si="9">SUMIF($J$3:$J$93,$V7,K$3:K$93)</f>
        <v>405</v>
      </c>
      <c r="X7" s="2">
        <f t="shared" ref="X7:X12" si="10">SUMIF($J$3:$J$93,$V7,L$3:L$93)</f>
        <v>555</v>
      </c>
      <c r="Y7" s="2">
        <f t="shared" ref="Y7:Y12" si="11">SUMIF($J$3:$J$93,$V7,M$3:M$93)</f>
        <v>1441</v>
      </c>
      <c r="Z7" s="5">
        <f t="shared" ref="Z7:Z12" si="12">W7/W$13</f>
        <v>0.20403022670025189</v>
      </c>
      <c r="AA7" s="5">
        <f t="shared" si="8"/>
        <v>0.21478328173374614</v>
      </c>
      <c r="AB7" s="5">
        <f t="shared" si="8"/>
        <v>0.28935742971887551</v>
      </c>
      <c r="AC7" s="21">
        <f t="shared" ref="AC7:AC13" si="13">AVERAGE(W7:X7)</f>
        <v>480</v>
      </c>
      <c r="AD7" s="4">
        <f t="shared" ref="AD7:AD13" si="14">(Y7-AC7)/AC7</f>
        <v>2.0020833333333332</v>
      </c>
    </row>
    <row r="8" spans="1:35" x14ac:dyDescent="0.2">
      <c r="A8" t="s">
        <v>14</v>
      </c>
      <c r="B8" t="s">
        <v>120</v>
      </c>
      <c r="C8" t="s">
        <v>208</v>
      </c>
      <c r="D8">
        <v>0</v>
      </c>
      <c r="E8">
        <v>0</v>
      </c>
      <c r="F8">
        <v>1</v>
      </c>
      <c r="G8">
        <f t="shared" si="1"/>
        <v>0</v>
      </c>
      <c r="I8" t="s">
        <v>120</v>
      </c>
      <c r="J8" t="s">
        <v>208</v>
      </c>
      <c r="K8">
        <v>0</v>
      </c>
      <c r="L8">
        <v>0</v>
      </c>
      <c r="M8">
        <v>1</v>
      </c>
      <c r="O8" t="s">
        <v>140</v>
      </c>
      <c r="P8">
        <f t="shared" si="2"/>
        <v>41</v>
      </c>
      <c r="Q8">
        <f t="shared" si="3"/>
        <v>59</v>
      </c>
      <c r="R8">
        <f t="shared" si="4"/>
        <v>179</v>
      </c>
      <c r="S8">
        <f>SUM(P8:Q8)</f>
        <v>100</v>
      </c>
      <c r="T8">
        <f t="shared" si="6"/>
        <v>50</v>
      </c>
      <c r="V8" s="2" t="s">
        <v>209</v>
      </c>
      <c r="W8" s="2">
        <f t="shared" si="9"/>
        <v>326</v>
      </c>
      <c r="X8" s="2">
        <f t="shared" si="10"/>
        <v>211</v>
      </c>
      <c r="Y8" s="2">
        <f t="shared" si="11"/>
        <v>421</v>
      </c>
      <c r="Z8" s="5">
        <f t="shared" si="12"/>
        <v>0.16423173803526447</v>
      </c>
      <c r="AA8" s="5">
        <f t="shared" si="8"/>
        <v>8.1656346749226005E-2</v>
      </c>
      <c r="AB8" s="5">
        <f t="shared" si="8"/>
        <v>8.4538152610441772E-2</v>
      </c>
      <c r="AC8" s="21">
        <f t="shared" si="13"/>
        <v>268.5</v>
      </c>
      <c r="AD8" s="4">
        <f t="shared" si="14"/>
        <v>0.56797020484171323</v>
      </c>
    </row>
    <row r="9" spans="1:35" x14ac:dyDescent="0.2">
      <c r="A9" t="s">
        <v>15</v>
      </c>
      <c r="B9" t="s">
        <v>121</v>
      </c>
      <c r="C9" t="s">
        <v>211</v>
      </c>
      <c r="D9">
        <v>0</v>
      </c>
      <c r="E9">
        <v>0</v>
      </c>
      <c r="F9">
        <v>2</v>
      </c>
      <c r="G9">
        <f t="shared" si="1"/>
        <v>0</v>
      </c>
      <c r="I9" t="s">
        <v>121</v>
      </c>
      <c r="J9" t="s">
        <v>211</v>
      </c>
      <c r="K9">
        <v>0</v>
      </c>
      <c r="L9">
        <v>0</v>
      </c>
      <c r="M9">
        <v>2</v>
      </c>
      <c r="O9" t="s">
        <v>141</v>
      </c>
      <c r="P9">
        <f t="shared" si="2"/>
        <v>169</v>
      </c>
      <c r="Q9">
        <f t="shared" si="3"/>
        <v>260</v>
      </c>
      <c r="R9">
        <f t="shared" si="4"/>
        <v>470</v>
      </c>
      <c r="S9">
        <f t="shared" si="5"/>
        <v>429</v>
      </c>
      <c r="T9">
        <f t="shared" si="6"/>
        <v>214.5</v>
      </c>
      <c r="V9" s="2" t="s">
        <v>210</v>
      </c>
      <c r="W9" s="2">
        <f t="shared" si="9"/>
        <v>8</v>
      </c>
      <c r="X9" s="2">
        <f t="shared" si="10"/>
        <v>12</v>
      </c>
      <c r="Y9" s="2">
        <f t="shared" si="11"/>
        <v>66</v>
      </c>
      <c r="Z9" s="5">
        <f t="shared" si="12"/>
        <v>4.0302267002518891E-3</v>
      </c>
      <c r="AA9" s="5">
        <f t="shared" si="8"/>
        <v>4.6439628482972135E-3</v>
      </c>
      <c r="AB9" s="5">
        <f t="shared" si="8"/>
        <v>1.3253012048192771E-2</v>
      </c>
      <c r="AC9" s="21">
        <f t="shared" si="13"/>
        <v>10</v>
      </c>
      <c r="AD9" s="4">
        <f t="shared" si="14"/>
        <v>5.6</v>
      </c>
    </row>
    <row r="10" spans="1:35" x14ac:dyDescent="0.2">
      <c r="A10" t="s">
        <v>16</v>
      </c>
      <c r="B10" t="s">
        <v>122</v>
      </c>
      <c r="C10" t="s">
        <v>208</v>
      </c>
      <c r="D10">
        <v>2</v>
      </c>
      <c r="E10">
        <v>9</v>
      </c>
      <c r="F10">
        <v>15</v>
      </c>
      <c r="G10">
        <f t="shared" si="1"/>
        <v>11</v>
      </c>
      <c r="I10" t="s">
        <v>122</v>
      </c>
      <c r="J10" t="s">
        <v>208</v>
      </c>
      <c r="K10">
        <v>2</v>
      </c>
      <c r="L10">
        <v>9</v>
      </c>
      <c r="M10">
        <v>15</v>
      </c>
      <c r="O10" t="s">
        <v>156</v>
      </c>
      <c r="P10">
        <f t="shared" si="2"/>
        <v>64</v>
      </c>
      <c r="Q10">
        <f t="shared" si="3"/>
        <v>62</v>
      </c>
      <c r="R10">
        <f t="shared" si="4"/>
        <v>129</v>
      </c>
      <c r="S10">
        <f t="shared" si="5"/>
        <v>126</v>
      </c>
      <c r="T10">
        <f t="shared" si="6"/>
        <v>63</v>
      </c>
      <c r="V10" s="2" t="s">
        <v>211</v>
      </c>
      <c r="W10" s="2">
        <f t="shared" si="9"/>
        <v>242</v>
      </c>
      <c r="X10" s="2">
        <f t="shared" si="10"/>
        <v>273</v>
      </c>
      <c r="Y10" s="2">
        <f t="shared" si="11"/>
        <v>844</v>
      </c>
      <c r="Z10" s="5">
        <f t="shared" si="12"/>
        <v>0.12191435768261964</v>
      </c>
      <c r="AA10" s="5">
        <f t="shared" si="8"/>
        <v>0.10565015479876161</v>
      </c>
      <c r="AB10" s="5">
        <f t="shared" si="8"/>
        <v>0.16947791164658635</v>
      </c>
      <c r="AC10" s="21">
        <f t="shared" si="13"/>
        <v>257.5</v>
      </c>
      <c r="AD10" s="4">
        <f t="shared" si="14"/>
        <v>2.2776699029126215</v>
      </c>
    </row>
    <row r="11" spans="1:35" x14ac:dyDescent="0.2">
      <c r="A11" t="s">
        <v>17</v>
      </c>
      <c r="B11" t="s">
        <v>123</v>
      </c>
      <c r="C11" t="s">
        <v>212</v>
      </c>
      <c r="D11">
        <v>0</v>
      </c>
      <c r="E11">
        <v>1</v>
      </c>
      <c r="F11">
        <v>2</v>
      </c>
      <c r="G11">
        <f t="shared" si="1"/>
        <v>1</v>
      </c>
      <c r="I11" t="s">
        <v>123</v>
      </c>
      <c r="J11" t="s">
        <v>212</v>
      </c>
      <c r="K11">
        <v>0</v>
      </c>
      <c r="L11">
        <v>1</v>
      </c>
      <c r="M11">
        <v>2</v>
      </c>
      <c r="O11" t="s">
        <v>160</v>
      </c>
      <c r="P11">
        <f t="shared" si="2"/>
        <v>65</v>
      </c>
      <c r="Q11">
        <f t="shared" si="3"/>
        <v>103</v>
      </c>
      <c r="R11">
        <f t="shared" si="4"/>
        <v>283</v>
      </c>
      <c r="S11">
        <f t="shared" si="5"/>
        <v>168</v>
      </c>
      <c r="T11">
        <f t="shared" si="6"/>
        <v>84</v>
      </c>
      <c r="V11" s="2" t="s">
        <v>212</v>
      </c>
      <c r="W11" s="2">
        <f t="shared" si="9"/>
        <v>6</v>
      </c>
      <c r="X11" s="2">
        <f t="shared" si="10"/>
        <v>10</v>
      </c>
      <c r="Y11" s="2">
        <f t="shared" si="11"/>
        <v>144</v>
      </c>
      <c r="Z11" s="5">
        <f t="shared" si="12"/>
        <v>3.0226700251889168E-3</v>
      </c>
      <c r="AA11" s="5">
        <f t="shared" si="8"/>
        <v>3.869969040247678E-3</v>
      </c>
      <c r="AB11" s="5">
        <f t="shared" si="8"/>
        <v>2.891566265060241E-2</v>
      </c>
      <c r="AC11" s="21">
        <f t="shared" si="13"/>
        <v>8</v>
      </c>
      <c r="AD11" s="4">
        <f t="shared" si="14"/>
        <v>17</v>
      </c>
    </row>
    <row r="12" spans="1:35" x14ac:dyDescent="0.2">
      <c r="A12" t="s">
        <v>18</v>
      </c>
      <c r="B12" t="s">
        <v>124</v>
      </c>
      <c r="C12" t="s">
        <v>208</v>
      </c>
      <c r="D12">
        <v>0</v>
      </c>
      <c r="E12">
        <v>0</v>
      </c>
      <c r="F12">
        <v>5</v>
      </c>
      <c r="G12">
        <f t="shared" si="1"/>
        <v>0</v>
      </c>
      <c r="I12" t="s">
        <v>124</v>
      </c>
      <c r="J12" t="s">
        <v>208</v>
      </c>
      <c r="K12">
        <v>0</v>
      </c>
      <c r="L12">
        <v>0</v>
      </c>
      <c r="M12">
        <v>5</v>
      </c>
      <c r="O12" t="s">
        <v>213</v>
      </c>
      <c r="P12">
        <f t="shared" si="2"/>
        <v>958</v>
      </c>
      <c r="Q12">
        <f t="shared" si="3"/>
        <v>1493</v>
      </c>
      <c r="R12">
        <f t="shared" si="4"/>
        <v>1977</v>
      </c>
      <c r="S12">
        <f t="shared" si="5"/>
        <v>2451</v>
      </c>
      <c r="T12">
        <f t="shared" si="6"/>
        <v>1225.5</v>
      </c>
      <c r="V12" s="2" t="s">
        <v>213</v>
      </c>
      <c r="W12" s="2">
        <f t="shared" si="9"/>
        <v>958</v>
      </c>
      <c r="X12" s="2">
        <f t="shared" si="10"/>
        <v>1493</v>
      </c>
      <c r="Y12" s="2">
        <f t="shared" si="11"/>
        <v>1977</v>
      </c>
      <c r="Z12" s="5">
        <f t="shared" si="12"/>
        <v>0.48261964735516372</v>
      </c>
      <c r="AA12" s="5">
        <f t="shared" si="8"/>
        <v>0.57778637770897834</v>
      </c>
      <c r="AB12" s="5">
        <f t="shared" si="8"/>
        <v>0.3969879518072289</v>
      </c>
      <c r="AC12" s="21">
        <f t="shared" si="13"/>
        <v>1225.5</v>
      </c>
      <c r="AD12" s="4">
        <f t="shared" si="14"/>
        <v>0.61321909424724608</v>
      </c>
    </row>
    <row r="13" spans="1:35" x14ac:dyDescent="0.2">
      <c r="A13" t="s">
        <v>19</v>
      </c>
      <c r="B13" t="s">
        <v>125</v>
      </c>
      <c r="C13" t="s">
        <v>212</v>
      </c>
      <c r="D13">
        <v>0</v>
      </c>
      <c r="E13">
        <v>1</v>
      </c>
      <c r="F13">
        <v>0</v>
      </c>
      <c r="G13">
        <f t="shared" si="1"/>
        <v>1</v>
      </c>
      <c r="I13" t="s">
        <v>125</v>
      </c>
      <c r="J13" t="s">
        <v>212</v>
      </c>
      <c r="K13">
        <v>0</v>
      </c>
      <c r="L13">
        <v>1</v>
      </c>
      <c r="M13">
        <v>0</v>
      </c>
      <c r="O13" t="s">
        <v>218</v>
      </c>
      <c r="P13">
        <f>SUM(P3:P12)</f>
        <v>1778</v>
      </c>
      <c r="Q13">
        <f t="shared" ref="Q13:R13" si="15">SUM(Q3:Q12)</f>
        <v>2383</v>
      </c>
      <c r="R13">
        <f t="shared" si="15"/>
        <v>4025</v>
      </c>
      <c r="S13">
        <f t="shared" si="5"/>
        <v>4161</v>
      </c>
      <c r="T13">
        <f t="shared" si="6"/>
        <v>2080.5</v>
      </c>
      <c r="V13" s="2" t="s">
        <v>114</v>
      </c>
      <c r="W13" s="2">
        <f>SUM(W6:W12)</f>
        <v>1985</v>
      </c>
      <c r="X13" s="2">
        <f t="shared" ref="X13:Y13" si="16">SUM(X6:X12)</f>
        <v>2584</v>
      </c>
      <c r="Y13" s="2">
        <f t="shared" si="16"/>
        <v>4980</v>
      </c>
      <c r="Z13" s="5">
        <f>SUM(Z6:Z12)</f>
        <v>1</v>
      </c>
      <c r="AA13" s="5">
        <f t="shared" ref="AA13:AB13" si="17">SUM(AA6:AA12)</f>
        <v>1</v>
      </c>
      <c r="AB13" s="5">
        <f t="shared" si="17"/>
        <v>1</v>
      </c>
      <c r="AC13" s="21">
        <f t="shared" si="13"/>
        <v>2284.5</v>
      </c>
      <c r="AD13" s="4">
        <f t="shared" si="14"/>
        <v>1.179908076165463</v>
      </c>
    </row>
    <row r="14" spans="1:35" x14ac:dyDescent="0.2">
      <c r="A14" t="s">
        <v>20</v>
      </c>
      <c r="B14" t="s">
        <v>126</v>
      </c>
      <c r="C14" t="s">
        <v>209</v>
      </c>
      <c r="D14">
        <v>4</v>
      </c>
      <c r="E14">
        <v>1</v>
      </c>
      <c r="F14">
        <v>18</v>
      </c>
      <c r="G14">
        <f t="shared" si="1"/>
        <v>5</v>
      </c>
      <c r="I14" t="s">
        <v>126</v>
      </c>
      <c r="J14" t="s">
        <v>209</v>
      </c>
      <c r="K14">
        <v>4</v>
      </c>
      <c r="L14">
        <v>1</v>
      </c>
      <c r="M14">
        <v>18</v>
      </c>
      <c r="O14" t="s">
        <v>219</v>
      </c>
      <c r="P14">
        <f>P17-P13</f>
        <v>207</v>
      </c>
      <c r="Q14">
        <f>Q17-Q13</f>
        <v>201</v>
      </c>
      <c r="R14">
        <f>R17-R13</f>
        <v>955</v>
      </c>
      <c r="S14">
        <f t="shared" si="5"/>
        <v>408</v>
      </c>
      <c r="T14">
        <f t="shared" si="6"/>
        <v>204</v>
      </c>
      <c r="X14" s="12">
        <f>AVERAGE(W13:X13)</f>
        <v>2284.5</v>
      </c>
      <c r="Y14">
        <f>Y13</f>
        <v>4980</v>
      </c>
      <c r="Z14" s="13">
        <f>(Y14-X14)/X14</f>
        <v>1.179908076165463</v>
      </c>
    </row>
    <row r="15" spans="1:35" ht="68" x14ac:dyDescent="0.2">
      <c r="A15" t="s">
        <v>21</v>
      </c>
      <c r="B15" t="s">
        <v>127</v>
      </c>
      <c r="C15" t="s">
        <v>209</v>
      </c>
      <c r="D15">
        <v>320</v>
      </c>
      <c r="E15">
        <v>205</v>
      </c>
      <c r="F15">
        <v>367</v>
      </c>
      <c r="G15">
        <f t="shared" si="1"/>
        <v>525</v>
      </c>
      <c r="I15" t="s">
        <v>127</v>
      </c>
      <c r="J15" t="s">
        <v>209</v>
      </c>
      <c r="K15">
        <v>320</v>
      </c>
      <c r="L15">
        <v>205</v>
      </c>
      <c r="M15">
        <v>367</v>
      </c>
      <c r="O15" t="s">
        <v>649</v>
      </c>
      <c r="P15" s="4">
        <f>P13/P$17</f>
        <v>0.89571788413098241</v>
      </c>
      <c r="Q15" s="4">
        <f t="shared" ref="Q15:R16" si="18">Q13/Q$17</f>
        <v>0.92221362229102166</v>
      </c>
      <c r="R15" s="4">
        <f t="shared" si="18"/>
        <v>0.80823293172690758</v>
      </c>
      <c r="S15" s="4">
        <f t="shared" ref="S15:T16" si="19">S13/S$17</f>
        <v>0.91070256073539069</v>
      </c>
      <c r="T15" s="4">
        <f t="shared" si="19"/>
        <v>0.91070256073539069</v>
      </c>
      <c r="V15" s="2"/>
      <c r="W15" s="2">
        <v>2018</v>
      </c>
      <c r="X15" s="2">
        <v>2019</v>
      </c>
      <c r="Y15" s="2">
        <v>2020</v>
      </c>
      <c r="Z15" s="3">
        <v>2018</v>
      </c>
      <c r="AA15" s="3">
        <v>2019</v>
      </c>
      <c r="AB15" s="3">
        <v>2020</v>
      </c>
      <c r="AC15" s="6"/>
      <c r="AD15" s="7" t="s">
        <v>221</v>
      </c>
      <c r="AE15" s="7" t="s">
        <v>222</v>
      </c>
      <c r="AF15" s="7" t="s">
        <v>223</v>
      </c>
      <c r="AH15" s="9" t="s">
        <v>224</v>
      </c>
      <c r="AI15" s="9" t="s">
        <v>225</v>
      </c>
    </row>
    <row r="16" spans="1:35" x14ac:dyDescent="0.2">
      <c r="A16" t="s">
        <v>22</v>
      </c>
      <c r="B16" t="s">
        <v>128</v>
      </c>
      <c r="C16" t="s">
        <v>208</v>
      </c>
      <c r="D16">
        <v>34</v>
      </c>
      <c r="E16">
        <v>38</v>
      </c>
      <c r="F16">
        <v>121</v>
      </c>
      <c r="G16">
        <f t="shared" si="1"/>
        <v>72</v>
      </c>
      <c r="I16" t="s">
        <v>128</v>
      </c>
      <c r="J16" t="s">
        <v>208</v>
      </c>
      <c r="K16">
        <v>34</v>
      </c>
      <c r="L16">
        <v>38</v>
      </c>
      <c r="M16">
        <v>121</v>
      </c>
      <c r="O16" t="s">
        <v>650</v>
      </c>
      <c r="P16" s="4">
        <f>P14/P$17</f>
        <v>0.10428211586901763</v>
      </c>
      <c r="Q16" s="4">
        <f t="shared" si="18"/>
        <v>7.7786377708978324E-2</v>
      </c>
      <c r="R16" s="4">
        <f t="shared" si="18"/>
        <v>0.19176706827309237</v>
      </c>
      <c r="S16" s="4">
        <f t="shared" ref="S16" si="20">S14/S$17</f>
        <v>8.9297439264609327E-2</v>
      </c>
      <c r="T16" s="4">
        <f t="shared" si="19"/>
        <v>8.9297439264609327E-2</v>
      </c>
      <c r="U16" s="22"/>
      <c r="V16" s="2" t="s">
        <v>220</v>
      </c>
      <c r="W16" s="2">
        <f>SUMIFS(K$3:K$93,$I$3:$I$93,"&lt;&gt;Canada",$I$3:$I$93,"&lt;&gt;USA")</f>
        <v>707</v>
      </c>
      <c r="X16" s="2">
        <f>SUMIFS(L$3:L$93,$I$3:$I$93,"&lt;&gt;Canada",$I$3:$I$93,"&lt;&gt;USA")</f>
        <v>886</v>
      </c>
      <c r="Y16" s="2">
        <f>SUMIFS(M$3:M$93,$I$3:$I$93,"&lt;&gt;Canada",$I$3:$I$93,"&lt;&gt;USA")</f>
        <v>2636</v>
      </c>
      <c r="Z16" s="5">
        <f t="shared" ref="Z16:AB18" si="21">W16/W$19</f>
        <v>0.35617128463476072</v>
      </c>
      <c r="AA16" s="5">
        <f t="shared" si="21"/>
        <v>0.34287925696594429</v>
      </c>
      <c r="AB16" s="5">
        <f t="shared" si="21"/>
        <v>0.52931726907630527</v>
      </c>
      <c r="AC16" s="8"/>
      <c r="AD16" s="8">
        <f>X16-W16</f>
        <v>179</v>
      </c>
      <c r="AE16" s="4">
        <f>AD16/W16</f>
        <v>0.25318246110325321</v>
      </c>
      <c r="AF16" s="4">
        <f>AD16/$W$19</f>
        <v>9.0176322418136015E-2</v>
      </c>
      <c r="AH16">
        <f>SUM(W16:X16)</f>
        <v>1593</v>
      </c>
      <c r="AI16" s="4">
        <f>AH16/$AH$19</f>
        <v>0.34865397242284962</v>
      </c>
    </row>
    <row r="17" spans="1:35" x14ac:dyDescent="0.2">
      <c r="A17" t="s">
        <v>23</v>
      </c>
      <c r="B17" t="s">
        <v>129</v>
      </c>
      <c r="C17" t="s">
        <v>209</v>
      </c>
      <c r="D17">
        <v>0</v>
      </c>
      <c r="E17">
        <v>3</v>
      </c>
      <c r="F17">
        <v>8</v>
      </c>
      <c r="G17">
        <f t="shared" si="1"/>
        <v>3</v>
      </c>
      <c r="I17" t="s">
        <v>129</v>
      </c>
      <c r="J17" t="s">
        <v>209</v>
      </c>
      <c r="K17">
        <v>0</v>
      </c>
      <c r="L17">
        <v>3</v>
      </c>
      <c r="M17">
        <v>8</v>
      </c>
      <c r="O17" t="s">
        <v>114</v>
      </c>
      <c r="P17">
        <f>SUM(K3:K93)</f>
        <v>1985</v>
      </c>
      <c r="Q17">
        <f>SUM(L3:L93)</f>
        <v>2584</v>
      </c>
      <c r="R17">
        <f>SUM(M3:M93)</f>
        <v>4980</v>
      </c>
      <c r="S17">
        <f>SUM(P17:Q17)</f>
        <v>4569</v>
      </c>
      <c r="T17">
        <f>AVERAGE(P17:Q17)</f>
        <v>2284.5</v>
      </c>
      <c r="V17" s="2" t="s">
        <v>127</v>
      </c>
      <c r="W17" s="2">
        <f t="shared" ref="W17:Y18" si="22">SUMIF($I$3:$I$93,$V17,K$3:K$93)</f>
        <v>320</v>
      </c>
      <c r="X17" s="2">
        <f t="shared" si="22"/>
        <v>205</v>
      </c>
      <c r="Y17" s="2">
        <f t="shared" si="22"/>
        <v>367</v>
      </c>
      <c r="Z17" s="5">
        <f t="shared" si="21"/>
        <v>0.16120906801007556</v>
      </c>
      <c r="AA17" s="5">
        <f t="shared" si="21"/>
        <v>7.9334365325077399E-2</v>
      </c>
      <c r="AB17" s="5">
        <f t="shared" si="21"/>
        <v>7.3694779116465867E-2</v>
      </c>
      <c r="AC17" s="8"/>
      <c r="AD17" s="8">
        <f t="shared" ref="AD17:AD19" si="23">X17-W17</f>
        <v>-115</v>
      </c>
      <c r="AE17" s="4">
        <f t="shared" ref="AE17:AE19" si="24">AD17/W17</f>
        <v>-0.359375</v>
      </c>
      <c r="AF17" s="4">
        <f t="shared" ref="AF17:AF18" si="25">AD17/$W$19</f>
        <v>-5.793450881612091E-2</v>
      </c>
      <c r="AH17">
        <f t="shared" ref="AH17:AH19" si="26">SUM(W17:X17)</f>
        <v>525</v>
      </c>
      <c r="AI17" s="4">
        <f t="shared" ref="AI17:AI18" si="27">AH17/$AH$19</f>
        <v>0.1149047931713723</v>
      </c>
    </row>
    <row r="18" spans="1:35" x14ac:dyDescent="0.2">
      <c r="A18" t="s">
        <v>24</v>
      </c>
      <c r="B18" t="s">
        <v>130</v>
      </c>
      <c r="C18" t="s">
        <v>212</v>
      </c>
      <c r="D18">
        <v>0</v>
      </c>
      <c r="E18">
        <v>0</v>
      </c>
      <c r="F18">
        <v>1</v>
      </c>
      <c r="G18">
        <f t="shared" si="1"/>
        <v>0</v>
      </c>
      <c r="I18" t="s">
        <v>130</v>
      </c>
      <c r="J18" t="s">
        <v>212</v>
      </c>
      <c r="K18">
        <v>0</v>
      </c>
      <c r="L18">
        <v>0</v>
      </c>
      <c r="M18">
        <v>1</v>
      </c>
      <c r="P18" s="4">
        <f>SUM(P15:P16)</f>
        <v>1</v>
      </c>
      <c r="Q18" s="4">
        <f t="shared" ref="Q18:T18" si="28">SUM(Q15:Q16)</f>
        <v>1</v>
      </c>
      <c r="R18" s="4">
        <f t="shared" si="28"/>
        <v>1</v>
      </c>
      <c r="S18" s="4">
        <f t="shared" si="28"/>
        <v>1</v>
      </c>
      <c r="T18" s="4">
        <f t="shared" si="28"/>
        <v>1</v>
      </c>
      <c r="V18" s="2" t="s">
        <v>213</v>
      </c>
      <c r="W18" s="2">
        <f t="shared" si="22"/>
        <v>958</v>
      </c>
      <c r="X18" s="2">
        <f t="shared" si="22"/>
        <v>1493</v>
      </c>
      <c r="Y18" s="2">
        <f t="shared" si="22"/>
        <v>1977</v>
      </c>
      <c r="Z18" s="5">
        <f t="shared" si="21"/>
        <v>0.48261964735516372</v>
      </c>
      <c r="AA18" s="5">
        <f t="shared" si="21"/>
        <v>0.57778637770897834</v>
      </c>
      <c r="AB18" s="5">
        <f t="shared" si="21"/>
        <v>0.3969879518072289</v>
      </c>
      <c r="AC18" s="8"/>
      <c r="AD18" s="8">
        <f t="shared" si="23"/>
        <v>535</v>
      </c>
      <c r="AE18" s="4">
        <f t="shared" si="24"/>
        <v>0.55845511482254695</v>
      </c>
      <c r="AF18" s="4">
        <f t="shared" si="25"/>
        <v>0.26952141057934509</v>
      </c>
      <c r="AH18">
        <f t="shared" si="26"/>
        <v>2451</v>
      </c>
      <c r="AI18" s="4">
        <f t="shared" si="27"/>
        <v>0.53644123440577807</v>
      </c>
    </row>
    <row r="19" spans="1:35" x14ac:dyDescent="0.2">
      <c r="A19" t="s">
        <v>25</v>
      </c>
      <c r="B19" t="s">
        <v>131</v>
      </c>
      <c r="C19" t="s">
        <v>211</v>
      </c>
      <c r="D19">
        <v>70</v>
      </c>
      <c r="E19">
        <v>76</v>
      </c>
      <c r="F19">
        <v>184</v>
      </c>
      <c r="G19">
        <f t="shared" si="1"/>
        <v>146</v>
      </c>
      <c r="I19" t="s">
        <v>131</v>
      </c>
      <c r="J19" t="s">
        <v>211</v>
      </c>
      <c r="K19">
        <f>SUM(D19,D34)</f>
        <v>71</v>
      </c>
      <c r="L19">
        <f t="shared" ref="L19:M19" si="29">SUM(E19,E34)</f>
        <v>76</v>
      </c>
      <c r="M19">
        <f t="shared" si="29"/>
        <v>191</v>
      </c>
      <c r="S19" s="10"/>
      <c r="V19" s="2" t="s">
        <v>114</v>
      </c>
      <c r="W19" s="2">
        <f>SUM(W16:W18)</f>
        <v>1985</v>
      </c>
      <c r="X19" s="2">
        <f t="shared" ref="X19:Y19" si="30">SUM(X16:X18)</f>
        <v>2584</v>
      </c>
      <c r="Y19" s="2">
        <f t="shared" si="30"/>
        <v>4980</v>
      </c>
      <c r="Z19" s="5">
        <f>SUM(Z16:Z18)</f>
        <v>1</v>
      </c>
      <c r="AA19" s="5">
        <f t="shared" ref="AA19:AB19" si="31">SUM(AA16:AA18)</f>
        <v>1</v>
      </c>
      <c r="AB19" s="5">
        <f t="shared" si="31"/>
        <v>1</v>
      </c>
      <c r="AC19" s="8"/>
      <c r="AD19" s="8">
        <f t="shared" si="23"/>
        <v>599</v>
      </c>
      <c r="AE19" s="4">
        <f t="shared" si="24"/>
        <v>0.3017632241813602</v>
      </c>
      <c r="AF19" s="4">
        <f>SUM(AF16:AF18)</f>
        <v>0.3017632241813602</v>
      </c>
      <c r="AH19">
        <f t="shared" si="26"/>
        <v>4569</v>
      </c>
      <c r="AI19" s="4">
        <f>SUM(AI16:AI18)</f>
        <v>1</v>
      </c>
    </row>
    <row r="20" spans="1:35" x14ac:dyDescent="0.2">
      <c r="A20" t="s">
        <v>26</v>
      </c>
      <c r="B20" t="s">
        <v>226</v>
      </c>
      <c r="C20" t="s">
        <v>209</v>
      </c>
      <c r="D20">
        <v>0</v>
      </c>
      <c r="E20">
        <v>1</v>
      </c>
      <c r="F20">
        <v>6</v>
      </c>
      <c r="G20">
        <f t="shared" si="1"/>
        <v>1</v>
      </c>
      <c r="I20" t="s">
        <v>226</v>
      </c>
      <c r="J20" t="s">
        <v>209</v>
      </c>
      <c r="K20">
        <v>0</v>
      </c>
      <c r="L20">
        <v>1</v>
      </c>
      <c r="M20">
        <v>6</v>
      </c>
      <c r="P20" s="10"/>
      <c r="Q20" s="10"/>
      <c r="R20" s="10"/>
      <c r="S20" s="10"/>
    </row>
    <row r="21" spans="1:35" x14ac:dyDescent="0.2">
      <c r="A21" t="s">
        <v>27</v>
      </c>
      <c r="B21" t="s">
        <v>132</v>
      </c>
      <c r="C21" t="s">
        <v>208</v>
      </c>
      <c r="D21">
        <v>3</v>
      </c>
      <c r="E21">
        <v>3</v>
      </c>
      <c r="F21">
        <v>36</v>
      </c>
      <c r="G21">
        <f t="shared" si="1"/>
        <v>6</v>
      </c>
      <c r="I21" t="s">
        <v>132</v>
      </c>
      <c r="J21" t="s">
        <v>208</v>
      </c>
      <c r="K21">
        <v>3</v>
      </c>
      <c r="L21">
        <v>3</v>
      </c>
      <c r="M21">
        <v>36</v>
      </c>
      <c r="P21" s="10"/>
      <c r="Q21" s="10"/>
      <c r="R21" s="10"/>
      <c r="S21" s="10"/>
      <c r="AI21" s="4">
        <f>SUM(AI17:AI18)</f>
        <v>0.65134602757715032</v>
      </c>
    </row>
    <row r="22" spans="1:35" x14ac:dyDescent="0.2">
      <c r="A22" t="s">
        <v>28</v>
      </c>
      <c r="B22" t="s">
        <v>133</v>
      </c>
      <c r="C22" t="s">
        <v>208</v>
      </c>
      <c r="D22">
        <v>48</v>
      </c>
      <c r="E22">
        <v>75</v>
      </c>
      <c r="F22">
        <v>248</v>
      </c>
      <c r="G22">
        <f t="shared" si="1"/>
        <v>123</v>
      </c>
      <c r="I22" t="s">
        <v>133</v>
      </c>
      <c r="J22" t="s">
        <v>208</v>
      </c>
      <c r="K22">
        <v>48</v>
      </c>
      <c r="L22">
        <v>75</v>
      </c>
      <c r="M22">
        <v>248</v>
      </c>
      <c r="O22" t="s">
        <v>217</v>
      </c>
      <c r="P22" s="10">
        <f>COUNTIF(K3:K93,"&gt;0")</f>
        <v>39</v>
      </c>
      <c r="Q22" s="10">
        <f t="shared" ref="Q22:R22" si="32">COUNTIF(L3:L93,"&gt;0")</f>
        <v>51</v>
      </c>
      <c r="R22" s="10">
        <f t="shared" si="32"/>
        <v>86</v>
      </c>
      <c r="S22" s="10">
        <f>COUNTIF(K3:L93,"&gt;0")</f>
        <v>90</v>
      </c>
      <c r="T22">
        <f>AVERAGE(P22:Q22)</f>
        <v>45</v>
      </c>
    </row>
    <row r="23" spans="1:35" x14ac:dyDescent="0.2">
      <c r="A23" t="s">
        <v>29</v>
      </c>
      <c r="B23" t="s">
        <v>134</v>
      </c>
      <c r="C23" t="s">
        <v>208</v>
      </c>
      <c r="D23">
        <v>4</v>
      </c>
      <c r="E23">
        <v>5</v>
      </c>
      <c r="F23">
        <v>19</v>
      </c>
      <c r="G23">
        <f t="shared" si="1"/>
        <v>9</v>
      </c>
      <c r="I23" t="s">
        <v>134</v>
      </c>
      <c r="J23" t="s">
        <v>208</v>
      </c>
      <c r="K23">
        <v>4</v>
      </c>
      <c r="L23">
        <v>5</v>
      </c>
      <c r="M23">
        <v>19</v>
      </c>
      <c r="O23" t="s">
        <v>648</v>
      </c>
      <c r="P23" s="10">
        <f>P22-COUNTIF(P3:P12,"&gt;0")</f>
        <v>29</v>
      </c>
      <c r="Q23" s="10">
        <f>Q22-COUNTIF(Q3:Q12,"&gt;0")</f>
        <v>41</v>
      </c>
      <c r="R23" s="10">
        <f>R22-COUNTIF(R3:R12,"&gt;0")</f>
        <v>76</v>
      </c>
      <c r="S23" s="10">
        <f>S22-COUNTIF(S3:S12,"&gt;0")</f>
        <v>80</v>
      </c>
      <c r="T23">
        <f>AVERAGE(P23:Q23)</f>
        <v>35</v>
      </c>
    </row>
    <row r="24" spans="1:35" x14ac:dyDescent="0.2">
      <c r="A24" t="s">
        <v>30</v>
      </c>
      <c r="B24" t="s">
        <v>135</v>
      </c>
      <c r="C24" t="s">
        <v>208</v>
      </c>
      <c r="D24">
        <v>0</v>
      </c>
      <c r="E24">
        <v>1</v>
      </c>
      <c r="F24">
        <v>0</v>
      </c>
      <c r="G24">
        <f t="shared" si="1"/>
        <v>1</v>
      </c>
      <c r="I24" t="s">
        <v>135</v>
      </c>
      <c r="J24" t="s">
        <v>208</v>
      </c>
      <c r="K24">
        <v>0</v>
      </c>
      <c r="L24">
        <v>1</v>
      </c>
      <c r="M24">
        <v>0</v>
      </c>
      <c r="P24" s="10"/>
      <c r="Q24" s="10"/>
      <c r="R24" s="10"/>
      <c r="T24" s="10" t="s">
        <v>657</v>
      </c>
    </row>
    <row r="25" spans="1:35" x14ac:dyDescent="0.2">
      <c r="A25" t="s">
        <v>31</v>
      </c>
      <c r="B25" t="s">
        <v>136</v>
      </c>
      <c r="C25" t="s">
        <v>212</v>
      </c>
      <c r="D25">
        <v>0</v>
      </c>
      <c r="E25">
        <v>0</v>
      </c>
      <c r="F25">
        <v>6</v>
      </c>
      <c r="G25">
        <f t="shared" si="1"/>
        <v>0</v>
      </c>
      <c r="I25" t="s">
        <v>136</v>
      </c>
      <c r="J25" t="s">
        <v>212</v>
      </c>
      <c r="K25">
        <v>0</v>
      </c>
      <c r="L25">
        <v>0</v>
      </c>
      <c r="M25">
        <v>6</v>
      </c>
      <c r="O25" t="s">
        <v>656</v>
      </c>
      <c r="P25" s="16">
        <f>SUM(P4,P12)</f>
        <v>1278</v>
      </c>
      <c r="Q25" s="16">
        <f t="shared" ref="Q25:S25" si="33">SUM(Q4,Q12)</f>
        <v>1698</v>
      </c>
      <c r="R25" s="16">
        <f t="shared" si="33"/>
        <v>2344</v>
      </c>
      <c r="S25" s="16">
        <f t="shared" si="33"/>
        <v>2976</v>
      </c>
      <c r="T25" s="17">
        <f>AVERAGE(P25:Q25)</f>
        <v>1488</v>
      </c>
    </row>
    <row r="26" spans="1:35" x14ac:dyDescent="0.2">
      <c r="A26" t="s">
        <v>32</v>
      </c>
      <c r="B26" t="s">
        <v>137</v>
      </c>
      <c r="C26" t="s">
        <v>208</v>
      </c>
      <c r="D26">
        <v>17</v>
      </c>
      <c r="E26">
        <v>4</v>
      </c>
      <c r="F26">
        <v>23</v>
      </c>
      <c r="G26">
        <f t="shared" si="1"/>
        <v>21</v>
      </c>
      <c r="I26" t="s">
        <v>137</v>
      </c>
      <c r="J26" t="s">
        <v>208</v>
      </c>
      <c r="K26">
        <v>17</v>
      </c>
      <c r="L26">
        <v>4</v>
      </c>
      <c r="M26">
        <v>23</v>
      </c>
      <c r="O26" t="s">
        <v>655</v>
      </c>
      <c r="P26" s="15">
        <f>P25/P17</f>
        <v>0.64382871536523933</v>
      </c>
      <c r="Q26" s="15">
        <f t="shared" ref="Q26:T26" si="34">Q25/Q17</f>
        <v>0.65712074303405577</v>
      </c>
      <c r="R26" s="15">
        <f t="shared" si="34"/>
        <v>0.47068273092369478</v>
      </c>
      <c r="S26" s="15">
        <f t="shared" si="34"/>
        <v>0.65134602757715032</v>
      </c>
      <c r="T26" s="15">
        <f t="shared" si="34"/>
        <v>0.65134602757715032</v>
      </c>
    </row>
    <row r="27" spans="1:35" x14ac:dyDescent="0.2">
      <c r="A27" t="s">
        <v>33</v>
      </c>
      <c r="B27" t="s">
        <v>138</v>
      </c>
      <c r="C27" t="s">
        <v>208</v>
      </c>
      <c r="D27">
        <v>0</v>
      </c>
      <c r="E27">
        <v>1</v>
      </c>
      <c r="F27">
        <v>13</v>
      </c>
      <c r="G27">
        <f t="shared" si="1"/>
        <v>1</v>
      </c>
      <c r="I27" t="s">
        <v>138</v>
      </c>
      <c r="J27" t="s">
        <v>208</v>
      </c>
      <c r="K27">
        <v>0</v>
      </c>
      <c r="L27">
        <v>1</v>
      </c>
      <c r="M27">
        <v>13</v>
      </c>
      <c r="P27" s="10"/>
      <c r="Q27" s="10"/>
      <c r="R27" s="10"/>
    </row>
    <row r="28" spans="1:35" x14ac:dyDescent="0.2">
      <c r="A28" t="s">
        <v>34</v>
      </c>
      <c r="B28" t="s">
        <v>139</v>
      </c>
      <c r="C28" t="s">
        <v>208</v>
      </c>
      <c r="D28">
        <v>8</v>
      </c>
      <c r="E28">
        <v>6</v>
      </c>
      <c r="F28">
        <v>14</v>
      </c>
      <c r="G28">
        <f t="shared" si="1"/>
        <v>14</v>
      </c>
      <c r="I28" t="s">
        <v>139</v>
      </c>
      <c r="J28" t="s">
        <v>208</v>
      </c>
      <c r="K28">
        <v>8</v>
      </c>
      <c r="L28">
        <v>6</v>
      </c>
      <c r="M28">
        <v>14</v>
      </c>
    </row>
    <row r="29" spans="1:35" x14ac:dyDescent="0.2">
      <c r="A29" t="s">
        <v>35</v>
      </c>
      <c r="B29" t="s">
        <v>140</v>
      </c>
      <c r="C29" t="s">
        <v>208</v>
      </c>
      <c r="D29">
        <v>41</v>
      </c>
      <c r="E29">
        <v>59</v>
      </c>
      <c r="F29">
        <v>179</v>
      </c>
      <c r="G29">
        <f t="shared" si="1"/>
        <v>100</v>
      </c>
      <c r="I29" t="s">
        <v>140</v>
      </c>
      <c r="J29" t="s">
        <v>208</v>
      </c>
      <c r="K29">
        <v>41</v>
      </c>
      <c r="L29">
        <v>59</v>
      </c>
      <c r="M29">
        <v>179</v>
      </c>
    </row>
    <row r="30" spans="1:35" x14ac:dyDescent="0.2">
      <c r="A30" t="s">
        <v>36</v>
      </c>
      <c r="B30" t="s">
        <v>141</v>
      </c>
      <c r="C30" t="s">
        <v>208</v>
      </c>
      <c r="D30">
        <v>169</v>
      </c>
      <c r="E30">
        <v>260</v>
      </c>
      <c r="F30">
        <v>470</v>
      </c>
      <c r="G30">
        <f t="shared" si="1"/>
        <v>429</v>
      </c>
      <c r="I30" t="s">
        <v>141</v>
      </c>
      <c r="J30" t="s">
        <v>208</v>
      </c>
      <c r="K30">
        <v>169</v>
      </c>
      <c r="L30">
        <v>260</v>
      </c>
      <c r="M30">
        <v>470</v>
      </c>
    </row>
    <row r="31" spans="1:35" x14ac:dyDescent="0.2">
      <c r="A31" t="s">
        <v>37</v>
      </c>
      <c r="B31" t="s">
        <v>142</v>
      </c>
      <c r="C31" t="s">
        <v>212</v>
      </c>
      <c r="D31">
        <v>0</v>
      </c>
      <c r="E31">
        <v>1</v>
      </c>
      <c r="F31">
        <v>14</v>
      </c>
      <c r="G31">
        <f t="shared" si="1"/>
        <v>1</v>
      </c>
      <c r="I31" t="s">
        <v>142</v>
      </c>
      <c r="J31" t="s">
        <v>212</v>
      </c>
      <c r="K31">
        <v>0</v>
      </c>
      <c r="L31">
        <v>1</v>
      </c>
      <c r="M31">
        <v>14</v>
      </c>
    </row>
    <row r="32" spans="1:35" x14ac:dyDescent="0.2">
      <c r="A32" t="s">
        <v>38</v>
      </c>
      <c r="B32" t="s">
        <v>143</v>
      </c>
      <c r="C32" t="s">
        <v>208</v>
      </c>
      <c r="D32">
        <v>0</v>
      </c>
      <c r="E32">
        <v>0</v>
      </c>
      <c r="F32">
        <v>7</v>
      </c>
      <c r="G32">
        <f t="shared" si="1"/>
        <v>0</v>
      </c>
      <c r="I32" t="s">
        <v>143</v>
      </c>
      <c r="J32" t="s">
        <v>208</v>
      </c>
      <c r="K32">
        <v>0</v>
      </c>
      <c r="L32">
        <v>0</v>
      </c>
      <c r="M32">
        <v>7</v>
      </c>
    </row>
    <row r="33" spans="1:13" x14ac:dyDescent="0.2">
      <c r="A33" t="s">
        <v>39</v>
      </c>
      <c r="B33" t="s">
        <v>144</v>
      </c>
      <c r="C33" t="s">
        <v>209</v>
      </c>
      <c r="D33">
        <v>0</v>
      </c>
      <c r="E33">
        <v>0</v>
      </c>
      <c r="F33">
        <v>2</v>
      </c>
      <c r="G33">
        <f t="shared" si="1"/>
        <v>0</v>
      </c>
      <c r="I33" t="s">
        <v>144</v>
      </c>
      <c r="J33" t="s">
        <v>209</v>
      </c>
      <c r="K33">
        <v>0</v>
      </c>
      <c r="L33">
        <v>0</v>
      </c>
      <c r="M33">
        <v>2</v>
      </c>
    </row>
    <row r="34" spans="1:13" x14ac:dyDescent="0.2">
      <c r="A34" t="s">
        <v>40</v>
      </c>
      <c r="B34" t="s">
        <v>145</v>
      </c>
      <c r="C34" t="s">
        <v>211</v>
      </c>
      <c r="D34">
        <v>1</v>
      </c>
      <c r="E34">
        <v>0</v>
      </c>
      <c r="F34">
        <v>7</v>
      </c>
      <c r="G34">
        <f t="shared" si="1"/>
        <v>1</v>
      </c>
      <c r="I34" t="s">
        <v>146</v>
      </c>
      <c r="J34" t="s">
        <v>208</v>
      </c>
      <c r="K34">
        <v>0</v>
      </c>
      <c r="L34">
        <v>0</v>
      </c>
      <c r="M34">
        <v>0</v>
      </c>
    </row>
    <row r="35" spans="1:13" x14ac:dyDescent="0.2">
      <c r="A35" t="s">
        <v>41</v>
      </c>
      <c r="B35" t="s">
        <v>146</v>
      </c>
      <c r="C35" t="s">
        <v>208</v>
      </c>
      <c r="D35">
        <v>0</v>
      </c>
      <c r="E35">
        <v>0</v>
      </c>
      <c r="F35">
        <v>0</v>
      </c>
      <c r="G35">
        <f t="shared" si="1"/>
        <v>0</v>
      </c>
      <c r="I35" t="s">
        <v>147</v>
      </c>
      <c r="J35" t="s">
        <v>208</v>
      </c>
      <c r="K35">
        <v>0</v>
      </c>
      <c r="L35">
        <v>5</v>
      </c>
      <c r="M35">
        <v>7</v>
      </c>
    </row>
    <row r="36" spans="1:13" x14ac:dyDescent="0.2">
      <c r="A36" t="s">
        <v>42</v>
      </c>
      <c r="B36" t="s">
        <v>147</v>
      </c>
      <c r="C36" t="s">
        <v>208</v>
      </c>
      <c r="D36">
        <v>0</v>
      </c>
      <c r="E36">
        <v>5</v>
      </c>
      <c r="F36">
        <v>7</v>
      </c>
      <c r="G36">
        <f t="shared" si="1"/>
        <v>5</v>
      </c>
      <c r="I36" t="s">
        <v>148</v>
      </c>
      <c r="J36" t="s">
        <v>211</v>
      </c>
      <c r="K36">
        <v>0</v>
      </c>
      <c r="L36">
        <v>0</v>
      </c>
      <c r="M36">
        <v>2</v>
      </c>
    </row>
    <row r="37" spans="1:13" x14ac:dyDescent="0.2">
      <c r="A37" t="s">
        <v>43</v>
      </c>
      <c r="B37" t="s">
        <v>148</v>
      </c>
      <c r="C37" t="s">
        <v>211</v>
      </c>
      <c r="D37">
        <v>0</v>
      </c>
      <c r="E37">
        <v>0</v>
      </c>
      <c r="F37">
        <v>2</v>
      </c>
      <c r="G37">
        <f t="shared" si="1"/>
        <v>0</v>
      </c>
      <c r="I37" t="s">
        <v>149</v>
      </c>
      <c r="J37" t="s">
        <v>208</v>
      </c>
      <c r="K37">
        <v>0</v>
      </c>
      <c r="L37">
        <v>1</v>
      </c>
      <c r="M37">
        <v>21</v>
      </c>
    </row>
    <row r="38" spans="1:13" x14ac:dyDescent="0.2">
      <c r="A38" t="s">
        <v>44</v>
      </c>
      <c r="B38" t="s">
        <v>149</v>
      </c>
      <c r="C38" t="s">
        <v>208</v>
      </c>
      <c r="D38">
        <v>0</v>
      </c>
      <c r="E38">
        <v>1</v>
      </c>
      <c r="F38">
        <v>21</v>
      </c>
      <c r="G38">
        <f t="shared" si="1"/>
        <v>1</v>
      </c>
      <c r="I38" t="s">
        <v>150</v>
      </c>
      <c r="J38" t="s">
        <v>207</v>
      </c>
      <c r="K38">
        <v>31</v>
      </c>
      <c r="L38">
        <v>26</v>
      </c>
      <c r="M38">
        <v>58</v>
      </c>
    </row>
    <row r="39" spans="1:13" x14ac:dyDescent="0.2">
      <c r="A39" t="s">
        <v>45</v>
      </c>
      <c r="B39" t="s">
        <v>150</v>
      </c>
      <c r="C39" t="s">
        <v>207</v>
      </c>
      <c r="D39">
        <v>31</v>
      </c>
      <c r="E39">
        <v>26</v>
      </c>
      <c r="F39">
        <v>58</v>
      </c>
      <c r="G39">
        <f t="shared" si="1"/>
        <v>57</v>
      </c>
      <c r="I39" t="s">
        <v>151</v>
      </c>
      <c r="J39" t="s">
        <v>211</v>
      </c>
      <c r="K39">
        <v>16</v>
      </c>
      <c r="L39">
        <v>11</v>
      </c>
      <c r="M39">
        <v>131</v>
      </c>
    </row>
    <row r="40" spans="1:13" x14ac:dyDescent="0.2">
      <c r="A40" t="s">
        <v>46</v>
      </c>
      <c r="B40" t="s">
        <v>151</v>
      </c>
      <c r="C40" t="s">
        <v>211</v>
      </c>
      <c r="D40">
        <v>16</v>
      </c>
      <c r="E40">
        <v>11</v>
      </c>
      <c r="F40">
        <v>131</v>
      </c>
      <c r="G40">
        <f t="shared" si="1"/>
        <v>27</v>
      </c>
      <c r="I40" t="s">
        <v>152</v>
      </c>
      <c r="J40" t="s">
        <v>207</v>
      </c>
      <c r="K40">
        <v>0</v>
      </c>
      <c r="L40">
        <v>0</v>
      </c>
      <c r="M40">
        <v>1</v>
      </c>
    </row>
    <row r="41" spans="1:13" x14ac:dyDescent="0.2">
      <c r="A41" t="s">
        <v>47</v>
      </c>
      <c r="B41" t="s">
        <v>152</v>
      </c>
      <c r="C41" t="s">
        <v>207</v>
      </c>
      <c r="D41">
        <v>0</v>
      </c>
      <c r="E41">
        <v>0</v>
      </c>
      <c r="F41">
        <v>1</v>
      </c>
      <c r="G41">
        <f t="shared" si="1"/>
        <v>0</v>
      </c>
      <c r="I41" t="s">
        <v>153</v>
      </c>
      <c r="J41" t="s">
        <v>207</v>
      </c>
      <c r="K41">
        <v>1</v>
      </c>
      <c r="L41">
        <v>0</v>
      </c>
      <c r="M41">
        <v>5</v>
      </c>
    </row>
    <row r="42" spans="1:13" x14ac:dyDescent="0.2">
      <c r="A42" t="s">
        <v>48</v>
      </c>
      <c r="B42" t="s">
        <v>153</v>
      </c>
      <c r="C42" t="s">
        <v>207</v>
      </c>
      <c r="D42">
        <v>1</v>
      </c>
      <c r="E42">
        <v>0</v>
      </c>
      <c r="F42">
        <v>5</v>
      </c>
      <c r="G42">
        <f t="shared" si="1"/>
        <v>1</v>
      </c>
      <c r="I42" t="s">
        <v>154</v>
      </c>
      <c r="J42" t="s">
        <v>208</v>
      </c>
      <c r="K42">
        <v>0</v>
      </c>
      <c r="L42">
        <v>0</v>
      </c>
      <c r="M42">
        <v>2</v>
      </c>
    </row>
    <row r="43" spans="1:13" x14ac:dyDescent="0.2">
      <c r="A43" t="s">
        <v>49</v>
      </c>
      <c r="B43" t="s">
        <v>154</v>
      </c>
      <c r="C43" t="s">
        <v>208</v>
      </c>
      <c r="D43">
        <v>0</v>
      </c>
      <c r="E43">
        <v>0</v>
      </c>
      <c r="F43">
        <v>2</v>
      </c>
      <c r="G43">
        <f t="shared" si="1"/>
        <v>0</v>
      </c>
      <c r="I43" t="s">
        <v>155</v>
      </c>
      <c r="J43" t="s">
        <v>208</v>
      </c>
      <c r="K43">
        <v>6</v>
      </c>
      <c r="L43">
        <v>5</v>
      </c>
      <c r="M43">
        <v>23</v>
      </c>
    </row>
    <row r="44" spans="1:13" x14ac:dyDescent="0.2">
      <c r="A44" t="s">
        <v>50</v>
      </c>
      <c r="B44" t="s">
        <v>155</v>
      </c>
      <c r="C44" t="s">
        <v>208</v>
      </c>
      <c r="D44">
        <v>6</v>
      </c>
      <c r="E44">
        <v>5</v>
      </c>
      <c r="F44">
        <v>23</v>
      </c>
      <c r="G44">
        <f t="shared" si="1"/>
        <v>11</v>
      </c>
      <c r="I44" t="s">
        <v>156</v>
      </c>
      <c r="J44" t="s">
        <v>211</v>
      </c>
      <c r="K44">
        <v>64</v>
      </c>
      <c r="L44">
        <v>62</v>
      </c>
      <c r="M44">
        <v>129</v>
      </c>
    </row>
    <row r="45" spans="1:13" x14ac:dyDescent="0.2">
      <c r="A45" t="s">
        <v>51</v>
      </c>
      <c r="B45" t="s">
        <v>156</v>
      </c>
      <c r="C45" t="s">
        <v>211</v>
      </c>
      <c r="D45">
        <v>64</v>
      </c>
      <c r="E45">
        <v>62</v>
      </c>
      <c r="F45">
        <v>129</v>
      </c>
      <c r="G45">
        <f t="shared" si="1"/>
        <v>126</v>
      </c>
      <c r="I45" t="s">
        <v>157</v>
      </c>
      <c r="J45" t="s">
        <v>212</v>
      </c>
      <c r="K45">
        <v>0</v>
      </c>
      <c r="L45">
        <v>0</v>
      </c>
      <c r="M45">
        <v>22</v>
      </c>
    </row>
    <row r="46" spans="1:13" x14ac:dyDescent="0.2">
      <c r="A46" t="s">
        <v>52</v>
      </c>
      <c r="B46" t="s">
        <v>157</v>
      </c>
      <c r="C46" t="s">
        <v>212</v>
      </c>
      <c r="D46">
        <v>0</v>
      </c>
      <c r="E46">
        <v>0</v>
      </c>
      <c r="F46">
        <v>22</v>
      </c>
      <c r="G46">
        <f t="shared" si="1"/>
        <v>0</v>
      </c>
      <c r="I46" t="s">
        <v>158</v>
      </c>
      <c r="J46" t="s">
        <v>211</v>
      </c>
      <c r="K46">
        <v>0</v>
      </c>
      <c r="L46">
        <v>0</v>
      </c>
      <c r="M46">
        <v>1</v>
      </c>
    </row>
    <row r="47" spans="1:13" x14ac:dyDescent="0.2">
      <c r="A47" t="s">
        <v>53</v>
      </c>
      <c r="B47" t="s">
        <v>158</v>
      </c>
      <c r="C47" t="s">
        <v>211</v>
      </c>
      <c r="D47">
        <v>0</v>
      </c>
      <c r="E47">
        <v>0</v>
      </c>
      <c r="F47">
        <v>1</v>
      </c>
      <c r="G47">
        <f t="shared" si="1"/>
        <v>0</v>
      </c>
      <c r="I47" t="s">
        <v>159</v>
      </c>
      <c r="J47" t="s">
        <v>211</v>
      </c>
      <c r="K47">
        <v>1</v>
      </c>
      <c r="L47">
        <v>1</v>
      </c>
      <c r="M47">
        <v>2</v>
      </c>
    </row>
    <row r="48" spans="1:13" x14ac:dyDescent="0.2">
      <c r="A48" t="s">
        <v>54</v>
      </c>
      <c r="B48" t="s">
        <v>159</v>
      </c>
      <c r="C48" t="s">
        <v>211</v>
      </c>
      <c r="D48">
        <v>1</v>
      </c>
      <c r="E48">
        <v>1</v>
      </c>
      <c r="F48">
        <v>2</v>
      </c>
      <c r="G48">
        <f t="shared" si="1"/>
        <v>2</v>
      </c>
      <c r="I48" t="s">
        <v>160</v>
      </c>
      <c r="J48" t="s">
        <v>211</v>
      </c>
      <c r="K48">
        <v>65</v>
      </c>
      <c r="L48">
        <v>103</v>
      </c>
      <c r="M48">
        <v>283</v>
      </c>
    </row>
    <row r="49" spans="1:13" x14ac:dyDescent="0.2">
      <c r="A49" t="s">
        <v>55</v>
      </c>
      <c r="B49" t="s">
        <v>160</v>
      </c>
      <c r="C49" t="s">
        <v>211</v>
      </c>
      <c r="D49">
        <v>65</v>
      </c>
      <c r="E49">
        <v>103</v>
      </c>
      <c r="F49">
        <v>283</v>
      </c>
      <c r="G49">
        <f t="shared" si="1"/>
        <v>168</v>
      </c>
      <c r="I49" t="s">
        <v>161</v>
      </c>
      <c r="J49" t="s">
        <v>207</v>
      </c>
      <c r="K49">
        <v>1</v>
      </c>
      <c r="L49">
        <v>0</v>
      </c>
      <c r="M49">
        <v>1</v>
      </c>
    </row>
    <row r="50" spans="1:13" x14ac:dyDescent="0.2">
      <c r="A50" t="s">
        <v>56</v>
      </c>
      <c r="B50" t="s">
        <v>161</v>
      </c>
      <c r="C50" t="s">
        <v>207</v>
      </c>
      <c r="D50">
        <v>1</v>
      </c>
      <c r="E50">
        <v>0</v>
      </c>
      <c r="F50">
        <v>1</v>
      </c>
      <c r="G50">
        <f t="shared" si="1"/>
        <v>1</v>
      </c>
      <c r="I50" t="s">
        <v>162</v>
      </c>
      <c r="J50" t="s">
        <v>211</v>
      </c>
      <c r="K50">
        <v>0</v>
      </c>
      <c r="L50">
        <v>0</v>
      </c>
      <c r="M50">
        <v>1</v>
      </c>
    </row>
    <row r="51" spans="1:13" x14ac:dyDescent="0.2">
      <c r="A51" t="s">
        <v>57</v>
      </c>
      <c r="B51" t="s">
        <v>162</v>
      </c>
      <c r="C51" t="s">
        <v>211</v>
      </c>
      <c r="D51">
        <v>0</v>
      </c>
      <c r="E51">
        <v>0</v>
      </c>
      <c r="F51">
        <v>1</v>
      </c>
      <c r="G51">
        <f t="shared" si="1"/>
        <v>0</v>
      </c>
      <c r="I51" t="s">
        <v>163</v>
      </c>
      <c r="J51" t="s">
        <v>208</v>
      </c>
      <c r="K51">
        <v>0</v>
      </c>
      <c r="L51">
        <v>0</v>
      </c>
      <c r="M51">
        <v>2</v>
      </c>
    </row>
    <row r="52" spans="1:13" x14ac:dyDescent="0.2">
      <c r="A52" t="s">
        <v>58</v>
      </c>
      <c r="B52" t="s">
        <v>163</v>
      </c>
      <c r="C52" t="s">
        <v>208</v>
      </c>
      <c r="D52">
        <v>0</v>
      </c>
      <c r="E52">
        <v>0</v>
      </c>
      <c r="F52">
        <v>2</v>
      </c>
      <c r="G52">
        <f t="shared" si="1"/>
        <v>0</v>
      </c>
      <c r="I52" t="s">
        <v>164</v>
      </c>
      <c r="J52" t="s">
        <v>208</v>
      </c>
      <c r="K52">
        <v>0</v>
      </c>
      <c r="L52">
        <v>1</v>
      </c>
      <c r="M52">
        <v>1</v>
      </c>
    </row>
    <row r="53" spans="1:13" x14ac:dyDescent="0.2">
      <c r="A53" t="s">
        <v>59</v>
      </c>
      <c r="B53" t="s">
        <v>164</v>
      </c>
      <c r="C53" t="s">
        <v>208</v>
      </c>
      <c r="D53">
        <v>0</v>
      </c>
      <c r="E53">
        <v>1</v>
      </c>
      <c r="F53">
        <v>1</v>
      </c>
      <c r="G53">
        <f t="shared" si="1"/>
        <v>1</v>
      </c>
      <c r="I53" t="s">
        <v>165</v>
      </c>
      <c r="J53" t="s">
        <v>208</v>
      </c>
      <c r="K53">
        <v>0</v>
      </c>
      <c r="L53">
        <v>1</v>
      </c>
      <c r="M53">
        <v>0</v>
      </c>
    </row>
    <row r="54" spans="1:13" x14ac:dyDescent="0.2">
      <c r="A54" t="s">
        <v>60</v>
      </c>
      <c r="B54" t="s">
        <v>165</v>
      </c>
      <c r="C54" t="s">
        <v>208</v>
      </c>
      <c r="D54">
        <v>0</v>
      </c>
      <c r="E54">
        <v>1</v>
      </c>
      <c r="F54">
        <v>0</v>
      </c>
      <c r="G54">
        <f t="shared" si="1"/>
        <v>1</v>
      </c>
      <c r="I54" t="s">
        <v>166</v>
      </c>
      <c r="J54" t="s">
        <v>212</v>
      </c>
      <c r="K54">
        <v>0</v>
      </c>
      <c r="L54">
        <v>1</v>
      </c>
      <c r="M54">
        <v>10</v>
      </c>
    </row>
    <row r="55" spans="1:13" x14ac:dyDescent="0.2">
      <c r="A55" t="s">
        <v>61</v>
      </c>
      <c r="B55" t="s">
        <v>166</v>
      </c>
      <c r="C55" t="s">
        <v>212</v>
      </c>
      <c r="D55">
        <v>0</v>
      </c>
      <c r="E55">
        <v>1</v>
      </c>
      <c r="F55">
        <v>10</v>
      </c>
      <c r="G55">
        <f t="shared" si="1"/>
        <v>1</v>
      </c>
      <c r="I55" t="s">
        <v>167</v>
      </c>
      <c r="J55" t="s">
        <v>212</v>
      </c>
      <c r="K55">
        <v>0</v>
      </c>
      <c r="L55">
        <v>0</v>
      </c>
      <c r="M55">
        <v>1</v>
      </c>
    </row>
    <row r="56" spans="1:13" x14ac:dyDescent="0.2">
      <c r="A56" t="s">
        <v>62</v>
      </c>
      <c r="B56" t="s">
        <v>167</v>
      </c>
      <c r="C56" t="s">
        <v>212</v>
      </c>
      <c r="D56">
        <v>0</v>
      </c>
      <c r="E56">
        <v>0</v>
      </c>
      <c r="F56">
        <v>1</v>
      </c>
      <c r="G56">
        <f t="shared" si="1"/>
        <v>0</v>
      </c>
      <c r="I56" t="s">
        <v>168</v>
      </c>
      <c r="J56" t="s">
        <v>212</v>
      </c>
      <c r="K56">
        <v>0</v>
      </c>
      <c r="L56">
        <v>0</v>
      </c>
      <c r="M56">
        <v>1</v>
      </c>
    </row>
    <row r="57" spans="1:13" x14ac:dyDescent="0.2">
      <c r="A57" t="s">
        <v>63</v>
      </c>
      <c r="B57" t="s">
        <v>168</v>
      </c>
      <c r="C57" t="s">
        <v>212</v>
      </c>
      <c r="D57">
        <v>0</v>
      </c>
      <c r="E57">
        <v>0</v>
      </c>
      <c r="F57">
        <v>1</v>
      </c>
      <c r="G57">
        <f t="shared" si="1"/>
        <v>0</v>
      </c>
      <c r="I57" t="s">
        <v>169</v>
      </c>
      <c r="J57" t="s">
        <v>212</v>
      </c>
      <c r="K57">
        <v>0</v>
      </c>
      <c r="L57">
        <v>0</v>
      </c>
      <c r="M57">
        <v>1</v>
      </c>
    </row>
    <row r="58" spans="1:13" x14ac:dyDescent="0.2">
      <c r="A58" t="s">
        <v>64</v>
      </c>
      <c r="B58" t="s">
        <v>169</v>
      </c>
      <c r="C58" t="s">
        <v>212</v>
      </c>
      <c r="D58">
        <v>0</v>
      </c>
      <c r="E58">
        <v>0</v>
      </c>
      <c r="F58">
        <v>1</v>
      </c>
      <c r="G58">
        <f t="shared" si="1"/>
        <v>0</v>
      </c>
      <c r="I58" t="s">
        <v>170</v>
      </c>
      <c r="J58" t="s">
        <v>209</v>
      </c>
      <c r="K58">
        <v>0</v>
      </c>
      <c r="L58">
        <v>0</v>
      </c>
      <c r="M58">
        <v>6</v>
      </c>
    </row>
    <row r="59" spans="1:13" x14ac:dyDescent="0.2">
      <c r="A59" t="s">
        <v>65</v>
      </c>
      <c r="B59" t="s">
        <v>170</v>
      </c>
      <c r="C59" t="s">
        <v>209</v>
      </c>
      <c r="D59">
        <v>0</v>
      </c>
      <c r="E59">
        <v>0</v>
      </c>
      <c r="F59">
        <v>6</v>
      </c>
      <c r="G59">
        <f t="shared" si="1"/>
        <v>0</v>
      </c>
      <c r="I59" t="s">
        <v>171</v>
      </c>
      <c r="J59" t="s">
        <v>211</v>
      </c>
      <c r="K59">
        <v>0</v>
      </c>
      <c r="L59">
        <v>0</v>
      </c>
      <c r="M59">
        <v>2</v>
      </c>
    </row>
    <row r="60" spans="1:13" x14ac:dyDescent="0.2">
      <c r="A60" t="s">
        <v>66</v>
      </c>
      <c r="B60" t="s">
        <v>171</v>
      </c>
      <c r="C60" t="s">
        <v>211</v>
      </c>
      <c r="D60">
        <v>0</v>
      </c>
      <c r="E60">
        <v>0</v>
      </c>
      <c r="F60">
        <v>2</v>
      </c>
      <c r="G60">
        <f t="shared" si="1"/>
        <v>0</v>
      </c>
      <c r="I60" t="s">
        <v>172</v>
      </c>
      <c r="J60" t="s">
        <v>212</v>
      </c>
      <c r="K60">
        <v>0</v>
      </c>
      <c r="L60">
        <v>1</v>
      </c>
      <c r="M60">
        <v>28</v>
      </c>
    </row>
    <row r="61" spans="1:13" x14ac:dyDescent="0.2">
      <c r="A61" t="s">
        <v>67</v>
      </c>
      <c r="B61" t="s">
        <v>172</v>
      </c>
      <c r="C61" t="s">
        <v>212</v>
      </c>
      <c r="D61">
        <v>0</v>
      </c>
      <c r="E61">
        <v>1</v>
      </c>
      <c r="F61">
        <v>28</v>
      </c>
      <c r="G61">
        <f t="shared" si="1"/>
        <v>1</v>
      </c>
      <c r="I61" t="s">
        <v>173</v>
      </c>
      <c r="J61" t="s">
        <v>208</v>
      </c>
      <c r="K61">
        <v>25</v>
      </c>
      <c r="L61">
        <v>28</v>
      </c>
      <c r="M61">
        <v>106</v>
      </c>
    </row>
    <row r="62" spans="1:13" x14ac:dyDescent="0.2">
      <c r="A62" t="s">
        <v>68</v>
      </c>
      <c r="B62" t="s">
        <v>173</v>
      </c>
      <c r="C62" t="s">
        <v>208</v>
      </c>
      <c r="D62">
        <v>25</v>
      </c>
      <c r="E62">
        <v>28</v>
      </c>
      <c r="F62">
        <v>106</v>
      </c>
      <c r="G62">
        <f t="shared" si="1"/>
        <v>53</v>
      </c>
      <c r="I62" t="s">
        <v>174</v>
      </c>
      <c r="J62" t="s">
        <v>208</v>
      </c>
      <c r="K62">
        <v>3</v>
      </c>
      <c r="L62">
        <v>9</v>
      </c>
      <c r="M62">
        <v>4</v>
      </c>
    </row>
    <row r="63" spans="1:13" x14ac:dyDescent="0.2">
      <c r="A63" t="s">
        <v>69</v>
      </c>
      <c r="B63" t="s">
        <v>174</v>
      </c>
      <c r="C63" t="s">
        <v>208</v>
      </c>
      <c r="D63">
        <v>3</v>
      </c>
      <c r="E63">
        <v>9</v>
      </c>
      <c r="F63">
        <v>4</v>
      </c>
      <c r="G63">
        <f t="shared" si="1"/>
        <v>12</v>
      </c>
      <c r="I63" t="s">
        <v>175</v>
      </c>
      <c r="J63" t="s">
        <v>210</v>
      </c>
      <c r="K63">
        <v>0</v>
      </c>
      <c r="L63">
        <v>0</v>
      </c>
      <c r="M63">
        <v>6</v>
      </c>
    </row>
    <row r="64" spans="1:13" x14ac:dyDescent="0.2">
      <c r="A64" t="s">
        <v>70</v>
      </c>
      <c r="B64" t="s">
        <v>175</v>
      </c>
      <c r="C64" t="s">
        <v>210</v>
      </c>
      <c r="D64">
        <v>0</v>
      </c>
      <c r="E64">
        <v>0</v>
      </c>
      <c r="F64">
        <v>6</v>
      </c>
      <c r="G64">
        <f t="shared" si="1"/>
        <v>0</v>
      </c>
      <c r="I64" t="s">
        <v>176</v>
      </c>
      <c r="J64" t="s">
        <v>209</v>
      </c>
      <c r="K64">
        <v>0</v>
      </c>
      <c r="L64">
        <v>0</v>
      </c>
      <c r="M64">
        <v>4</v>
      </c>
    </row>
    <row r="65" spans="1:13" x14ac:dyDescent="0.2">
      <c r="A65" t="s">
        <v>71</v>
      </c>
      <c r="B65" t="s">
        <v>176</v>
      </c>
      <c r="C65" t="s">
        <v>209</v>
      </c>
      <c r="D65">
        <v>0</v>
      </c>
      <c r="E65">
        <v>0</v>
      </c>
      <c r="F65">
        <v>4</v>
      </c>
      <c r="G65">
        <f t="shared" si="1"/>
        <v>0</v>
      </c>
      <c r="I65" t="s">
        <v>177</v>
      </c>
      <c r="J65" t="s">
        <v>211</v>
      </c>
      <c r="K65">
        <v>0</v>
      </c>
      <c r="L65">
        <v>0</v>
      </c>
      <c r="M65">
        <v>4</v>
      </c>
    </row>
    <row r="66" spans="1:13" x14ac:dyDescent="0.2">
      <c r="A66" t="s">
        <v>72</v>
      </c>
      <c r="B66" t="s">
        <v>177</v>
      </c>
      <c r="C66" t="s">
        <v>211</v>
      </c>
      <c r="D66">
        <v>0</v>
      </c>
      <c r="E66">
        <v>0</v>
      </c>
      <c r="F66">
        <v>4</v>
      </c>
      <c r="G66">
        <f t="shared" si="1"/>
        <v>0</v>
      </c>
      <c r="I66" t="s">
        <v>178</v>
      </c>
      <c r="J66" t="s">
        <v>207</v>
      </c>
      <c r="K66">
        <v>0</v>
      </c>
      <c r="L66">
        <v>0</v>
      </c>
      <c r="M66">
        <v>2</v>
      </c>
    </row>
    <row r="67" spans="1:13" x14ac:dyDescent="0.2">
      <c r="A67" t="s">
        <v>73</v>
      </c>
      <c r="B67" t="s">
        <v>178</v>
      </c>
      <c r="C67" t="s">
        <v>207</v>
      </c>
      <c r="D67">
        <v>0</v>
      </c>
      <c r="E67">
        <v>0</v>
      </c>
      <c r="F67">
        <v>2</v>
      </c>
      <c r="G67">
        <f t="shared" si="1"/>
        <v>0</v>
      </c>
      <c r="I67" t="s">
        <v>179</v>
      </c>
      <c r="J67" t="s">
        <v>208</v>
      </c>
      <c r="K67">
        <v>3</v>
      </c>
      <c r="L67">
        <v>7</v>
      </c>
      <c r="M67">
        <v>24</v>
      </c>
    </row>
    <row r="68" spans="1:13" x14ac:dyDescent="0.2">
      <c r="A68" t="s">
        <v>74</v>
      </c>
      <c r="B68" t="s">
        <v>179</v>
      </c>
      <c r="C68" t="s">
        <v>208</v>
      </c>
      <c r="D68">
        <v>3</v>
      </c>
      <c r="E68">
        <v>7</v>
      </c>
      <c r="F68">
        <v>24</v>
      </c>
      <c r="G68">
        <f t="shared" ref="G68:G94" si="35">SUM(D68:E68)</f>
        <v>10</v>
      </c>
      <c r="I68" t="s">
        <v>180</v>
      </c>
      <c r="J68" t="s">
        <v>208</v>
      </c>
      <c r="K68">
        <v>1</v>
      </c>
      <c r="L68">
        <v>4</v>
      </c>
      <c r="M68">
        <v>4</v>
      </c>
    </row>
    <row r="69" spans="1:13" x14ac:dyDescent="0.2">
      <c r="A69" t="s">
        <v>75</v>
      </c>
      <c r="B69" t="s">
        <v>180</v>
      </c>
      <c r="C69" t="s">
        <v>208</v>
      </c>
      <c r="D69">
        <v>1</v>
      </c>
      <c r="E69">
        <v>4</v>
      </c>
      <c r="F69">
        <v>4</v>
      </c>
      <c r="G69">
        <f t="shared" si="35"/>
        <v>5</v>
      </c>
      <c r="I69" t="s">
        <v>181</v>
      </c>
      <c r="J69" t="s">
        <v>207</v>
      </c>
      <c r="K69">
        <v>2</v>
      </c>
      <c r="L69">
        <v>1</v>
      </c>
      <c r="M69">
        <v>1</v>
      </c>
    </row>
    <row r="70" spans="1:13" x14ac:dyDescent="0.2">
      <c r="A70" t="s">
        <v>76</v>
      </c>
      <c r="B70" t="s">
        <v>181</v>
      </c>
      <c r="C70" t="s">
        <v>207</v>
      </c>
      <c r="D70">
        <v>2</v>
      </c>
      <c r="E70">
        <v>1</v>
      </c>
      <c r="F70">
        <v>1</v>
      </c>
      <c r="G70">
        <f t="shared" si="35"/>
        <v>3</v>
      </c>
      <c r="I70" t="s">
        <v>182</v>
      </c>
      <c r="J70" t="s">
        <v>208</v>
      </c>
      <c r="K70">
        <v>1</v>
      </c>
      <c r="L70">
        <v>0</v>
      </c>
      <c r="M70">
        <v>5</v>
      </c>
    </row>
    <row r="71" spans="1:13" x14ac:dyDescent="0.2">
      <c r="A71" t="s">
        <v>77</v>
      </c>
      <c r="B71" t="s">
        <v>182</v>
      </c>
      <c r="C71" t="s">
        <v>208</v>
      </c>
      <c r="D71">
        <v>1</v>
      </c>
      <c r="E71">
        <v>0</v>
      </c>
      <c r="F71">
        <v>5</v>
      </c>
      <c r="G71">
        <f t="shared" si="35"/>
        <v>1</v>
      </c>
      <c r="I71" t="s">
        <v>183</v>
      </c>
      <c r="J71" t="s">
        <v>208</v>
      </c>
      <c r="K71">
        <v>26</v>
      </c>
      <c r="L71">
        <v>18</v>
      </c>
      <c r="M71">
        <v>39</v>
      </c>
    </row>
    <row r="72" spans="1:13" x14ac:dyDescent="0.2">
      <c r="A72" t="s">
        <v>78</v>
      </c>
      <c r="B72" t="s">
        <v>183</v>
      </c>
      <c r="C72" t="s">
        <v>208</v>
      </c>
      <c r="D72">
        <v>26</v>
      </c>
      <c r="E72">
        <v>18</v>
      </c>
      <c r="F72">
        <v>39</v>
      </c>
      <c r="G72">
        <f t="shared" si="35"/>
        <v>44</v>
      </c>
      <c r="I72" t="s">
        <v>184</v>
      </c>
      <c r="J72" t="s">
        <v>212</v>
      </c>
      <c r="K72">
        <v>0</v>
      </c>
      <c r="L72">
        <v>1</v>
      </c>
      <c r="M72">
        <v>8</v>
      </c>
    </row>
    <row r="73" spans="1:13" x14ac:dyDescent="0.2">
      <c r="A73" t="s">
        <v>79</v>
      </c>
      <c r="B73" t="s">
        <v>184</v>
      </c>
      <c r="C73" t="s">
        <v>212</v>
      </c>
      <c r="D73">
        <v>0</v>
      </c>
      <c r="E73">
        <v>1</v>
      </c>
      <c r="F73">
        <v>8</v>
      </c>
      <c r="G73">
        <f t="shared" si="35"/>
        <v>1</v>
      </c>
      <c r="I73" t="s">
        <v>185</v>
      </c>
      <c r="J73" t="s">
        <v>207</v>
      </c>
      <c r="K73">
        <v>2</v>
      </c>
      <c r="L73">
        <v>2</v>
      </c>
      <c r="M73">
        <v>11</v>
      </c>
    </row>
    <row r="74" spans="1:13" x14ac:dyDescent="0.2">
      <c r="A74" t="s">
        <v>80</v>
      </c>
      <c r="B74" t="s">
        <v>185</v>
      </c>
      <c r="C74" t="s">
        <v>207</v>
      </c>
      <c r="D74">
        <v>2</v>
      </c>
      <c r="E74">
        <v>2</v>
      </c>
      <c r="F74">
        <v>11</v>
      </c>
      <c r="G74">
        <f t="shared" si="35"/>
        <v>4</v>
      </c>
      <c r="I74" t="s">
        <v>186</v>
      </c>
      <c r="J74" t="s">
        <v>212</v>
      </c>
      <c r="K74">
        <v>0</v>
      </c>
      <c r="L74">
        <v>0</v>
      </c>
      <c r="M74">
        <v>2</v>
      </c>
    </row>
    <row r="75" spans="1:13" x14ac:dyDescent="0.2">
      <c r="A75" t="s">
        <v>81</v>
      </c>
      <c r="B75" t="s">
        <v>186</v>
      </c>
      <c r="C75" t="s">
        <v>212</v>
      </c>
      <c r="D75">
        <v>0</v>
      </c>
      <c r="E75">
        <v>0</v>
      </c>
      <c r="F75">
        <v>2</v>
      </c>
      <c r="G75">
        <f t="shared" si="35"/>
        <v>0</v>
      </c>
      <c r="I75" t="s">
        <v>187</v>
      </c>
      <c r="J75" t="s">
        <v>208</v>
      </c>
      <c r="K75">
        <v>11</v>
      </c>
      <c r="L75">
        <v>6</v>
      </c>
      <c r="M75">
        <v>19</v>
      </c>
    </row>
    <row r="76" spans="1:13" x14ac:dyDescent="0.2">
      <c r="A76" t="s">
        <v>82</v>
      </c>
      <c r="B76" t="s">
        <v>187</v>
      </c>
      <c r="C76" t="s">
        <v>208</v>
      </c>
      <c r="D76">
        <v>11</v>
      </c>
      <c r="E76">
        <v>6</v>
      </c>
      <c r="F76">
        <v>19</v>
      </c>
      <c r="G76">
        <f t="shared" si="35"/>
        <v>17</v>
      </c>
      <c r="I76" t="s">
        <v>188</v>
      </c>
      <c r="J76" t="s">
        <v>211</v>
      </c>
      <c r="K76">
        <v>7</v>
      </c>
      <c r="L76">
        <v>8</v>
      </c>
      <c r="M76">
        <v>63</v>
      </c>
    </row>
    <row r="77" spans="1:13" x14ac:dyDescent="0.2">
      <c r="A77" t="s">
        <v>83</v>
      </c>
      <c r="B77" t="s">
        <v>188</v>
      </c>
      <c r="C77" t="s">
        <v>211</v>
      </c>
      <c r="D77">
        <v>7</v>
      </c>
      <c r="E77">
        <v>8</v>
      </c>
      <c r="F77">
        <v>63</v>
      </c>
      <c r="G77">
        <f t="shared" si="35"/>
        <v>15</v>
      </c>
      <c r="I77" t="s">
        <v>189</v>
      </c>
      <c r="J77" t="s">
        <v>208</v>
      </c>
      <c r="K77">
        <v>0</v>
      </c>
      <c r="L77">
        <v>0</v>
      </c>
      <c r="M77">
        <v>1</v>
      </c>
    </row>
    <row r="78" spans="1:13" x14ac:dyDescent="0.2">
      <c r="A78" t="s">
        <v>84</v>
      </c>
      <c r="B78" t="s">
        <v>189</v>
      </c>
      <c r="C78" t="s">
        <v>208</v>
      </c>
      <c r="D78">
        <v>0</v>
      </c>
      <c r="E78">
        <v>0</v>
      </c>
      <c r="F78">
        <v>1</v>
      </c>
      <c r="G78">
        <f t="shared" si="35"/>
        <v>0</v>
      </c>
      <c r="I78" t="s">
        <v>190</v>
      </c>
      <c r="J78" t="s">
        <v>212</v>
      </c>
      <c r="K78">
        <v>0</v>
      </c>
      <c r="L78">
        <v>0</v>
      </c>
      <c r="M78">
        <v>3</v>
      </c>
    </row>
    <row r="79" spans="1:13" x14ac:dyDescent="0.2">
      <c r="A79" t="s">
        <v>85</v>
      </c>
      <c r="B79" t="s">
        <v>190</v>
      </c>
      <c r="C79" t="s">
        <v>212</v>
      </c>
      <c r="D79">
        <v>0</v>
      </c>
      <c r="E79">
        <v>0</v>
      </c>
      <c r="F79">
        <v>3</v>
      </c>
      <c r="G79">
        <f t="shared" si="35"/>
        <v>0</v>
      </c>
      <c r="I79" t="s">
        <v>191</v>
      </c>
      <c r="J79" t="s">
        <v>212</v>
      </c>
      <c r="K79">
        <v>0</v>
      </c>
      <c r="L79">
        <v>0</v>
      </c>
      <c r="M79">
        <v>1</v>
      </c>
    </row>
    <row r="80" spans="1:13" x14ac:dyDescent="0.2">
      <c r="A80" t="s">
        <v>86</v>
      </c>
      <c r="B80" t="s">
        <v>191</v>
      </c>
      <c r="C80" t="s">
        <v>212</v>
      </c>
      <c r="D80">
        <v>0</v>
      </c>
      <c r="E80">
        <v>0</v>
      </c>
      <c r="F80">
        <v>1</v>
      </c>
      <c r="G80">
        <f t="shared" si="35"/>
        <v>0</v>
      </c>
      <c r="I80" t="s">
        <v>192</v>
      </c>
      <c r="J80" t="s">
        <v>212</v>
      </c>
      <c r="K80">
        <v>1</v>
      </c>
      <c r="L80">
        <v>0</v>
      </c>
      <c r="M80">
        <v>0</v>
      </c>
    </row>
    <row r="81" spans="1:13" x14ac:dyDescent="0.2">
      <c r="A81" t="s">
        <v>87</v>
      </c>
      <c r="B81" t="s">
        <v>192</v>
      </c>
      <c r="C81" t="s">
        <v>212</v>
      </c>
      <c r="D81">
        <v>1</v>
      </c>
      <c r="E81">
        <v>0</v>
      </c>
      <c r="F81">
        <v>0</v>
      </c>
      <c r="G81">
        <f t="shared" si="35"/>
        <v>1</v>
      </c>
      <c r="I81" t="s">
        <v>193</v>
      </c>
      <c r="J81" t="s">
        <v>211</v>
      </c>
      <c r="K81">
        <v>0</v>
      </c>
      <c r="L81">
        <v>0</v>
      </c>
      <c r="M81">
        <v>3</v>
      </c>
    </row>
    <row r="82" spans="1:13" x14ac:dyDescent="0.2">
      <c r="A82" t="s">
        <v>88</v>
      </c>
      <c r="B82" t="s">
        <v>193</v>
      </c>
      <c r="C82" t="s">
        <v>211</v>
      </c>
      <c r="D82">
        <v>0</v>
      </c>
      <c r="E82">
        <v>0</v>
      </c>
      <c r="F82">
        <v>3</v>
      </c>
      <c r="G82">
        <f t="shared" si="35"/>
        <v>0</v>
      </c>
      <c r="I82" t="s">
        <v>194</v>
      </c>
      <c r="J82" t="s">
        <v>212</v>
      </c>
      <c r="K82">
        <v>0</v>
      </c>
      <c r="L82">
        <v>0</v>
      </c>
      <c r="M82">
        <v>3</v>
      </c>
    </row>
    <row r="83" spans="1:13" x14ac:dyDescent="0.2">
      <c r="A83" t="s">
        <v>89</v>
      </c>
      <c r="B83" t="s">
        <v>194</v>
      </c>
      <c r="C83" t="s">
        <v>212</v>
      </c>
      <c r="D83">
        <v>0</v>
      </c>
      <c r="E83">
        <v>0</v>
      </c>
      <c r="F83">
        <v>3</v>
      </c>
      <c r="G83">
        <f t="shared" si="35"/>
        <v>0</v>
      </c>
      <c r="I83" t="s">
        <v>195</v>
      </c>
      <c r="J83" t="s">
        <v>207</v>
      </c>
      <c r="K83">
        <v>2</v>
      </c>
      <c r="L83">
        <v>1</v>
      </c>
      <c r="M83">
        <v>4</v>
      </c>
    </row>
    <row r="84" spans="1:13" x14ac:dyDescent="0.2">
      <c r="A84" t="s">
        <v>90</v>
      </c>
      <c r="B84" t="s">
        <v>195</v>
      </c>
      <c r="C84" t="s">
        <v>207</v>
      </c>
      <c r="D84">
        <v>2</v>
      </c>
      <c r="E84">
        <v>1</v>
      </c>
      <c r="F84">
        <v>4</v>
      </c>
      <c r="G84">
        <f t="shared" si="35"/>
        <v>3</v>
      </c>
      <c r="I84" t="s">
        <v>196</v>
      </c>
      <c r="J84" t="s">
        <v>211</v>
      </c>
      <c r="K84">
        <v>18</v>
      </c>
      <c r="L84">
        <v>11</v>
      </c>
      <c r="M84">
        <v>14</v>
      </c>
    </row>
    <row r="85" spans="1:13" x14ac:dyDescent="0.2">
      <c r="A85" t="s">
        <v>91</v>
      </c>
      <c r="B85" t="s">
        <v>196</v>
      </c>
      <c r="C85" t="s">
        <v>211</v>
      </c>
      <c r="D85">
        <v>18</v>
      </c>
      <c r="E85">
        <v>11</v>
      </c>
      <c r="F85">
        <v>14</v>
      </c>
      <c r="G85">
        <f t="shared" si="35"/>
        <v>29</v>
      </c>
      <c r="I85" t="s">
        <v>197</v>
      </c>
      <c r="J85" t="s">
        <v>212</v>
      </c>
      <c r="K85">
        <v>0</v>
      </c>
      <c r="L85">
        <v>0</v>
      </c>
      <c r="M85">
        <v>3</v>
      </c>
    </row>
    <row r="86" spans="1:13" x14ac:dyDescent="0.2">
      <c r="A86" t="s">
        <v>92</v>
      </c>
      <c r="B86" t="s">
        <v>197</v>
      </c>
      <c r="C86" t="s">
        <v>212</v>
      </c>
      <c r="D86">
        <v>0</v>
      </c>
      <c r="E86">
        <v>0</v>
      </c>
      <c r="F86">
        <v>3</v>
      </c>
      <c r="G86">
        <f t="shared" si="35"/>
        <v>0</v>
      </c>
      <c r="I86" t="s">
        <v>198</v>
      </c>
      <c r="J86" t="s">
        <v>208</v>
      </c>
      <c r="K86">
        <v>0</v>
      </c>
      <c r="L86">
        <v>4</v>
      </c>
      <c r="M86">
        <v>2</v>
      </c>
    </row>
    <row r="87" spans="1:13" x14ac:dyDescent="0.2">
      <c r="A87" t="s">
        <v>93</v>
      </c>
      <c r="B87" t="s">
        <v>198</v>
      </c>
      <c r="C87" t="s">
        <v>208</v>
      </c>
      <c r="D87">
        <v>0</v>
      </c>
      <c r="E87">
        <v>4</v>
      </c>
      <c r="F87">
        <v>2</v>
      </c>
      <c r="G87">
        <f t="shared" si="35"/>
        <v>4</v>
      </c>
      <c r="I87" t="s">
        <v>199</v>
      </c>
      <c r="J87" t="s">
        <v>212</v>
      </c>
      <c r="K87">
        <v>0</v>
      </c>
      <c r="L87">
        <v>3</v>
      </c>
      <c r="M87">
        <v>5</v>
      </c>
    </row>
    <row r="88" spans="1:13" x14ac:dyDescent="0.2">
      <c r="A88" t="s">
        <v>94</v>
      </c>
      <c r="B88" t="s">
        <v>199</v>
      </c>
      <c r="C88" t="s">
        <v>212</v>
      </c>
      <c r="D88">
        <v>0</v>
      </c>
      <c r="E88">
        <v>3</v>
      </c>
      <c r="F88">
        <v>5</v>
      </c>
      <c r="G88">
        <f t="shared" si="35"/>
        <v>3</v>
      </c>
      <c r="I88" t="s">
        <v>213</v>
      </c>
      <c r="J88" t="s">
        <v>213</v>
      </c>
      <c r="K88">
        <v>958</v>
      </c>
      <c r="L88">
        <v>1493</v>
      </c>
      <c r="M88">
        <v>1977</v>
      </c>
    </row>
    <row r="89" spans="1:13" x14ac:dyDescent="0.2">
      <c r="A89" t="s">
        <v>95</v>
      </c>
      <c r="B89" t="s">
        <v>213</v>
      </c>
      <c r="C89" t="s">
        <v>213</v>
      </c>
      <c r="D89">
        <v>958</v>
      </c>
      <c r="E89">
        <v>1493</v>
      </c>
      <c r="F89">
        <v>1977</v>
      </c>
      <c r="G89">
        <f t="shared" si="35"/>
        <v>2451</v>
      </c>
      <c r="I89" t="s">
        <v>201</v>
      </c>
      <c r="J89" t="s">
        <v>209</v>
      </c>
      <c r="K89">
        <v>0</v>
      </c>
      <c r="L89">
        <v>1</v>
      </c>
      <c r="M89">
        <v>1</v>
      </c>
    </row>
    <row r="90" spans="1:13" x14ac:dyDescent="0.2">
      <c r="A90" t="s">
        <v>96</v>
      </c>
      <c r="B90" t="s">
        <v>201</v>
      </c>
      <c r="C90" t="s">
        <v>209</v>
      </c>
      <c r="D90">
        <v>0</v>
      </c>
      <c r="E90">
        <v>1</v>
      </c>
      <c r="F90">
        <v>1</v>
      </c>
      <c r="G90">
        <f t="shared" si="35"/>
        <v>1</v>
      </c>
      <c r="I90" t="s">
        <v>202</v>
      </c>
      <c r="J90" t="s">
        <v>209</v>
      </c>
      <c r="K90">
        <v>0</v>
      </c>
      <c r="L90">
        <v>0</v>
      </c>
      <c r="M90">
        <v>1</v>
      </c>
    </row>
    <row r="91" spans="1:13" x14ac:dyDescent="0.2">
      <c r="A91" t="s">
        <v>97</v>
      </c>
      <c r="B91" t="s">
        <v>202</v>
      </c>
      <c r="C91" t="s">
        <v>209</v>
      </c>
      <c r="D91">
        <v>0</v>
      </c>
      <c r="E91">
        <v>0</v>
      </c>
      <c r="F91">
        <v>1</v>
      </c>
      <c r="G91">
        <f t="shared" si="35"/>
        <v>0</v>
      </c>
      <c r="I91" t="s">
        <v>203</v>
      </c>
      <c r="J91" t="s">
        <v>211</v>
      </c>
      <c r="K91">
        <v>0</v>
      </c>
      <c r="L91">
        <v>1</v>
      </c>
      <c r="M91">
        <v>16</v>
      </c>
    </row>
    <row r="92" spans="1:13" x14ac:dyDescent="0.2">
      <c r="A92" t="s">
        <v>98</v>
      </c>
      <c r="B92" t="s">
        <v>203</v>
      </c>
      <c r="C92" t="s">
        <v>211</v>
      </c>
      <c r="D92">
        <v>0</v>
      </c>
      <c r="E92">
        <v>1</v>
      </c>
      <c r="F92">
        <v>16</v>
      </c>
      <c r="G92">
        <f t="shared" si="35"/>
        <v>1</v>
      </c>
      <c r="I92" t="s">
        <v>204</v>
      </c>
      <c r="J92" t="s">
        <v>212</v>
      </c>
      <c r="K92">
        <v>5</v>
      </c>
      <c r="L92">
        <v>1</v>
      </c>
      <c r="M92">
        <v>32</v>
      </c>
    </row>
    <row r="93" spans="1:13" x14ac:dyDescent="0.2">
      <c r="A93" t="s">
        <v>99</v>
      </c>
      <c r="B93" t="s">
        <v>204</v>
      </c>
      <c r="C93" t="s">
        <v>212</v>
      </c>
      <c r="D93">
        <v>5</v>
      </c>
      <c r="E93">
        <v>1</v>
      </c>
      <c r="F93">
        <v>32</v>
      </c>
      <c r="G93">
        <f t="shared" si="35"/>
        <v>6</v>
      </c>
      <c r="I93" t="s">
        <v>205</v>
      </c>
      <c r="J93" t="s">
        <v>212</v>
      </c>
      <c r="K93">
        <v>0</v>
      </c>
      <c r="L93">
        <v>0</v>
      </c>
      <c r="M93">
        <v>1</v>
      </c>
    </row>
    <row r="94" spans="1:13" x14ac:dyDescent="0.2">
      <c r="A94" t="s">
        <v>100</v>
      </c>
      <c r="B94" t="s">
        <v>205</v>
      </c>
      <c r="C94" t="s">
        <v>212</v>
      </c>
      <c r="D94">
        <v>0</v>
      </c>
      <c r="E94">
        <v>0</v>
      </c>
      <c r="F94">
        <v>1</v>
      </c>
      <c r="G94">
        <f t="shared" si="35"/>
        <v>0</v>
      </c>
    </row>
  </sheetData>
  <mergeCells count="1">
    <mergeCell ref="W1:Y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3E1BA-7C0B-484F-9764-E88A6A8D4915}">
  <dimension ref="A1:W644"/>
  <sheetViews>
    <sheetView tabSelected="1" topLeftCell="I1" workbookViewId="0">
      <selection activeCell="W86" sqref="W86"/>
    </sheetView>
  </sheetViews>
  <sheetFormatPr baseColWidth="10" defaultRowHeight="16" x14ac:dyDescent="0.2"/>
  <cols>
    <col min="1" max="1" width="46.1640625" bestFit="1" customWidth="1"/>
    <col min="5" max="5" width="20.6640625" bestFit="1" customWidth="1"/>
    <col min="12" max="12" width="19.83203125" bestFit="1" customWidth="1"/>
    <col min="19" max="19" width="20.83203125" bestFit="1" customWidth="1"/>
  </cols>
  <sheetData>
    <row r="1" spans="1:23" x14ac:dyDescent="0.2">
      <c r="C1" t="s">
        <v>643</v>
      </c>
      <c r="E1" t="s">
        <v>633</v>
      </c>
      <c r="F1" t="s">
        <v>634</v>
      </c>
      <c r="G1" t="s">
        <v>635</v>
      </c>
      <c r="H1" t="s">
        <v>636</v>
      </c>
      <c r="I1" t="s">
        <v>637</v>
      </c>
      <c r="J1" t="s">
        <v>638</v>
      </c>
      <c r="L1" t="s">
        <v>633</v>
      </c>
      <c r="M1" t="s">
        <v>634</v>
      </c>
      <c r="N1" t="s">
        <v>635</v>
      </c>
      <c r="O1" t="s">
        <v>636</v>
      </c>
      <c r="P1" t="s">
        <v>637</v>
      </c>
      <c r="Q1" t="s">
        <v>638</v>
      </c>
      <c r="S1" s="1" t="s">
        <v>115</v>
      </c>
      <c r="U1" t="s">
        <v>647</v>
      </c>
      <c r="V1" t="s">
        <v>646</v>
      </c>
      <c r="W1" t="s">
        <v>643</v>
      </c>
    </row>
    <row r="2" spans="1:23" x14ac:dyDescent="0.2">
      <c r="A2" t="s">
        <v>233</v>
      </c>
      <c r="B2" t="s">
        <v>232</v>
      </c>
      <c r="E2" t="s">
        <v>639</v>
      </c>
      <c r="F2" t="s">
        <v>299</v>
      </c>
      <c r="G2">
        <v>2016</v>
      </c>
      <c r="H2">
        <v>26.190480000000001</v>
      </c>
      <c r="L2" t="s">
        <v>645</v>
      </c>
      <c r="M2" t="s">
        <v>429</v>
      </c>
      <c r="N2">
        <v>2012</v>
      </c>
      <c r="O2">
        <v>40.053759999999997</v>
      </c>
      <c r="R2" t="str" cm="1">
        <f t="array" ref="R2:R105">_xlfn.UNIQUE(M2:M644)</f>
        <v>MKD</v>
      </c>
      <c r="S2" t="s">
        <v>227</v>
      </c>
      <c r="T2" t="str" cm="1">
        <f t="array" ref="T2">VLOOKUP(S2,$A$2:$B$242,COLUMN(B:B),FALSE)</f>
        <v>ARE</v>
      </c>
      <c r="U2" t="str" cm="1">
        <f t="array" ref="U2">IFERROR(VLOOKUP(T2,$F$2:$H$489,COLUMN(H:H)-COLUMN(E:E),FALSE),"")</f>
        <v/>
      </c>
      <c r="V2" t="str" cm="1">
        <f t="array" ref="V2">IFERROR(VLOOKUP(T2,$M$2:$O$644,COLUMN(O:O)-COLUMN(L:L),FALSE),"")</f>
        <v/>
      </c>
    </row>
    <row r="3" spans="1:23" x14ac:dyDescent="0.2">
      <c r="A3" t="s">
        <v>116</v>
      </c>
      <c r="B3" t="s">
        <v>234</v>
      </c>
      <c r="E3" t="s">
        <v>639</v>
      </c>
      <c r="F3" t="s">
        <v>282</v>
      </c>
      <c r="G3">
        <v>2001</v>
      </c>
      <c r="H3">
        <v>33.046410000000002</v>
      </c>
      <c r="L3" t="s">
        <v>645</v>
      </c>
      <c r="M3" t="s">
        <v>520</v>
      </c>
      <c r="N3">
        <v>2010</v>
      </c>
      <c r="O3">
        <v>37.323999999999998</v>
      </c>
      <c r="R3" t="str">
        <v>RUS</v>
      </c>
      <c r="S3" t="s">
        <v>116</v>
      </c>
      <c r="T3" t="str" cm="1">
        <f t="array" ref="T3">VLOOKUP(S3,$A$2:$B$242,COLUMN(B:B),FALSE)</f>
        <v>ALB</v>
      </c>
      <c r="U3" cm="1">
        <f t="array" ref="U3">IFERROR(VLOOKUP(T3,$F$2:$H$489,COLUMN(H:H)-COLUMN(E:E),FALSE),"")</f>
        <v>24.62312</v>
      </c>
      <c r="V3" cm="1">
        <f t="array" ref="V3">IFERROR(VLOOKUP(T3,$M$2:$O$644,COLUMN(O:O)-COLUMN(L:L),FALSE),"")</f>
        <v>30.252099999999999</v>
      </c>
    </row>
    <row r="4" spans="1:23" x14ac:dyDescent="0.2">
      <c r="A4" t="s">
        <v>236</v>
      </c>
      <c r="B4" t="s">
        <v>235</v>
      </c>
      <c r="E4" t="s">
        <v>639</v>
      </c>
      <c r="F4" t="s">
        <v>314</v>
      </c>
      <c r="G4">
        <v>2017</v>
      </c>
      <c r="H4">
        <v>11.909689999999999</v>
      </c>
      <c r="L4" t="s">
        <v>645</v>
      </c>
      <c r="M4" t="s">
        <v>520</v>
      </c>
      <c r="N4">
        <v>2015</v>
      </c>
      <c r="O4">
        <v>34.783380000000001</v>
      </c>
      <c r="R4" t="str">
        <v>JPN</v>
      </c>
      <c r="S4" t="s">
        <v>117</v>
      </c>
      <c r="T4" t="str" cm="1">
        <f t="array" ref="T4">VLOOKUP(S4,$A$2:$B$242,COLUMN(B:B),FALSE)</f>
        <v>ARG</v>
      </c>
      <c r="U4" t="str" cm="1">
        <f t="array" ref="U4">IFERROR(VLOOKUP(T4,$F$2:$H$489,COLUMN(H:H)-COLUMN(E:E),FALSE),"")</f>
        <v/>
      </c>
      <c r="V4" t="str" cm="1">
        <f t="array" ref="V4">IFERROR(VLOOKUP(T4,$M$2:$O$644,COLUMN(O:O)-COLUMN(L:L),FALSE),"")</f>
        <v/>
      </c>
    </row>
    <row r="5" spans="1:23" x14ac:dyDescent="0.2">
      <c r="A5" t="s">
        <v>238</v>
      </c>
      <c r="B5" t="s">
        <v>237</v>
      </c>
      <c r="E5" t="s">
        <v>639</v>
      </c>
      <c r="F5" t="s">
        <v>537</v>
      </c>
      <c r="G5">
        <v>2009</v>
      </c>
      <c r="H5">
        <v>27.000450000000001</v>
      </c>
      <c r="L5" t="s">
        <v>645</v>
      </c>
      <c r="M5" t="s">
        <v>398</v>
      </c>
      <c r="N5">
        <v>2010</v>
      </c>
      <c r="O5">
        <v>5.1540900000000001</v>
      </c>
      <c r="R5" t="str">
        <v>MDA</v>
      </c>
      <c r="S5" t="s">
        <v>118</v>
      </c>
      <c r="T5" t="str" cm="1">
        <f t="array" ref="T5">VLOOKUP(S5,$A$2:$B$242,COLUMN(B:B),FALSE)</f>
        <v>AUT</v>
      </c>
      <c r="U5" t="str" cm="1">
        <f t="array" ref="U5">IFERROR(VLOOKUP(T5,$F$2:$H$489,COLUMN(H:H)-COLUMN(E:E),FALSE),"")</f>
        <v/>
      </c>
      <c r="V5" t="str" cm="1">
        <f t="array" ref="V5">IFERROR(VLOOKUP(T5,$M$2:$O$644,COLUMN(O:O)-COLUMN(L:L),FALSE),"")</f>
        <v/>
      </c>
    </row>
    <row r="6" spans="1:23" x14ac:dyDescent="0.2">
      <c r="A6" t="s">
        <v>240</v>
      </c>
      <c r="B6" t="s">
        <v>239</v>
      </c>
      <c r="E6" t="s">
        <v>639</v>
      </c>
      <c r="F6" t="s">
        <v>282</v>
      </c>
      <c r="G6">
        <v>1996</v>
      </c>
      <c r="H6">
        <v>29.794170000000001</v>
      </c>
      <c r="L6" t="s">
        <v>645</v>
      </c>
      <c r="M6" t="s">
        <v>508</v>
      </c>
      <c r="N6">
        <v>2016</v>
      </c>
      <c r="O6">
        <v>23.126339999999999</v>
      </c>
      <c r="R6" t="str">
        <v>OMN</v>
      </c>
      <c r="S6" t="s">
        <v>119</v>
      </c>
      <c r="T6" t="str" cm="1">
        <f t="array" ref="T6">VLOOKUP(S6,$A$2:$B$242,COLUMN(B:B),FALSE)</f>
        <v>AUS</v>
      </c>
      <c r="U6" t="str" cm="1">
        <f t="array" ref="U6">IFERROR(VLOOKUP(T6,$F$2:$H$489,COLUMN(H:H)-COLUMN(E:E),FALSE),"")</f>
        <v/>
      </c>
      <c r="V6" t="str" cm="1">
        <f t="array" ref="V6">IFERROR(VLOOKUP(T6,$M$2:$O$644,COLUMN(O:O)-COLUMN(L:L),FALSE),"")</f>
        <v/>
      </c>
    </row>
    <row r="7" spans="1:23" x14ac:dyDescent="0.2">
      <c r="A7" t="s">
        <v>242</v>
      </c>
      <c r="B7" t="s">
        <v>241</v>
      </c>
      <c r="E7" t="s">
        <v>639</v>
      </c>
      <c r="F7" t="s">
        <v>241</v>
      </c>
      <c r="G7">
        <v>2016</v>
      </c>
      <c r="H7">
        <v>19.430050000000001</v>
      </c>
      <c r="L7" t="s">
        <v>645</v>
      </c>
      <c r="M7" t="s">
        <v>489</v>
      </c>
      <c r="N7">
        <v>2015</v>
      </c>
      <c r="O7">
        <v>12.36443</v>
      </c>
      <c r="R7" t="str">
        <v>PRY</v>
      </c>
      <c r="S7" t="s">
        <v>120</v>
      </c>
      <c r="T7" t="str" cm="1">
        <f t="array" ref="T7">VLOOKUP(S7,$A$2:$B$242,COLUMN(B:B),FALSE)</f>
        <v>BIH</v>
      </c>
      <c r="U7" cm="1">
        <f t="array" ref="U7">IFERROR(VLOOKUP(T7,$F$2:$H$489,COLUMN(H:H)-COLUMN(E:E),FALSE),"")</f>
        <v>38.066099999999999</v>
      </c>
      <c r="V7" cm="1">
        <f t="array" ref="V7">IFERROR(VLOOKUP(T7,$M$2:$O$644,COLUMN(O:O)-COLUMN(L:L),FALSE),"")</f>
        <v>38.906750000000002</v>
      </c>
    </row>
    <row r="8" spans="1:23" x14ac:dyDescent="0.2">
      <c r="A8" t="s">
        <v>244</v>
      </c>
      <c r="B8" t="s">
        <v>243</v>
      </c>
      <c r="E8" t="s">
        <v>639</v>
      </c>
      <c r="F8" t="s">
        <v>427</v>
      </c>
      <c r="G8">
        <v>2013</v>
      </c>
      <c r="H8">
        <v>18.24973</v>
      </c>
      <c r="L8" t="s">
        <v>645</v>
      </c>
      <c r="M8" t="s">
        <v>500</v>
      </c>
      <c r="N8">
        <v>2016</v>
      </c>
      <c r="O8">
        <v>24.696359999999999</v>
      </c>
      <c r="R8" t="str">
        <v>GTM</v>
      </c>
      <c r="S8" t="s">
        <v>121</v>
      </c>
      <c r="T8" t="str" cm="1">
        <f t="array" ref="T8">VLOOKUP(S8,$A$2:$B$242,COLUMN(B:B),FALSE)</f>
        <v>BGD</v>
      </c>
      <c r="U8" t="str" cm="1">
        <f t="array" ref="U8">IFERROR(VLOOKUP(T8,$F$2:$H$489,COLUMN(H:H)-COLUMN(E:E),FALSE),"")</f>
        <v/>
      </c>
      <c r="V8" t="str" cm="1">
        <f t="array" ref="V8">IFERROR(VLOOKUP(T8,$M$2:$O$644,COLUMN(O:O)-COLUMN(L:L),FALSE),"")</f>
        <v/>
      </c>
    </row>
    <row r="9" spans="1:23" x14ac:dyDescent="0.2">
      <c r="A9" t="s">
        <v>246</v>
      </c>
      <c r="B9" t="s">
        <v>245</v>
      </c>
      <c r="E9" t="s">
        <v>639</v>
      </c>
      <c r="F9" t="s">
        <v>438</v>
      </c>
      <c r="G9">
        <v>2006</v>
      </c>
      <c r="H9">
        <v>12.941179999999999</v>
      </c>
      <c r="L9" t="s">
        <v>645</v>
      </c>
      <c r="M9" t="s">
        <v>371</v>
      </c>
      <c r="N9">
        <v>2008</v>
      </c>
      <c r="O9">
        <v>27.272729999999999</v>
      </c>
      <c r="R9" t="str">
        <v>CZE</v>
      </c>
      <c r="S9" t="s">
        <v>122</v>
      </c>
      <c r="T9" t="str" cm="1">
        <f t="array" ref="T9">VLOOKUP(S9,$A$2:$B$242,COLUMN(B:B),FALSE)</f>
        <v>BEL</v>
      </c>
      <c r="U9" t="str" cm="1">
        <f t="array" ref="U9">IFERROR(VLOOKUP(T9,$F$2:$H$489,COLUMN(H:H)-COLUMN(E:E),FALSE),"")</f>
        <v/>
      </c>
      <c r="V9" t="str" cm="1">
        <f t="array" ref="V9">IFERROR(VLOOKUP(T9,$M$2:$O$644,COLUMN(O:O)-COLUMN(L:L),FALSE),"")</f>
        <v/>
      </c>
    </row>
    <row r="10" spans="1:23" x14ac:dyDescent="0.2">
      <c r="A10" t="s">
        <v>117</v>
      </c>
      <c r="B10" t="s">
        <v>247</v>
      </c>
      <c r="E10" t="s">
        <v>639</v>
      </c>
      <c r="F10" t="s">
        <v>283</v>
      </c>
      <c r="G10">
        <v>2007</v>
      </c>
      <c r="H10">
        <v>29.721360000000001</v>
      </c>
      <c r="L10" t="s">
        <v>645</v>
      </c>
      <c r="M10" t="s">
        <v>314</v>
      </c>
      <c r="N10">
        <v>2014</v>
      </c>
      <c r="O10">
        <v>13.948309999999999</v>
      </c>
      <c r="R10" t="str">
        <v>KAZ</v>
      </c>
      <c r="S10" t="s">
        <v>123</v>
      </c>
      <c r="T10" t="str" cm="1">
        <f t="array" ref="T10">VLOOKUP(S10,$A$2:$B$242,COLUMN(B:B),FALSE)</f>
        <v>BFA</v>
      </c>
      <c r="U10" cm="1">
        <f t="array" ref="U10">IFERROR(VLOOKUP(T10,$F$2:$H$489,COLUMN(H:H)-COLUMN(E:E),FALSE),"")</f>
        <v>12.84207</v>
      </c>
      <c r="V10" cm="1">
        <f t="array" ref="V10">IFERROR(VLOOKUP(T10,$M$2:$O$644,COLUMN(O:O)-COLUMN(L:L),FALSE),"")</f>
        <v>6.8965500000000004</v>
      </c>
    </row>
    <row r="11" spans="1:23" x14ac:dyDescent="0.2">
      <c r="A11" t="s">
        <v>249</v>
      </c>
      <c r="B11" t="s">
        <v>248</v>
      </c>
      <c r="E11" t="s">
        <v>639</v>
      </c>
      <c r="F11" t="s">
        <v>312</v>
      </c>
      <c r="G11">
        <v>2011</v>
      </c>
      <c r="H11">
        <v>28.502420000000001</v>
      </c>
      <c r="L11" t="s">
        <v>645</v>
      </c>
      <c r="M11" t="s">
        <v>401</v>
      </c>
      <c r="N11">
        <v>2016</v>
      </c>
      <c r="O11">
        <v>45.183439999999997</v>
      </c>
      <c r="R11" t="str">
        <v>LVA</v>
      </c>
      <c r="S11" t="s">
        <v>124</v>
      </c>
      <c r="T11" t="str" cm="1">
        <f t="array" ref="T11">VLOOKUP(S11,$A$2:$B$242,COLUMN(B:B),FALSE)</f>
        <v>BGR</v>
      </c>
      <c r="U11" cm="1">
        <f t="array" ref="U11">IFERROR(VLOOKUP(T11,$F$2:$H$489,COLUMN(H:H)-COLUMN(E:E),FALSE),"")</f>
        <v>33.046410000000002</v>
      </c>
      <c r="V11" cm="1">
        <f t="array" ref="V11">IFERROR(VLOOKUP(T11,$M$2:$O$644,COLUMN(O:O)-COLUMN(L:L),FALSE),"")</f>
        <v>31.923960000000001</v>
      </c>
    </row>
    <row r="12" spans="1:23" x14ac:dyDescent="0.2">
      <c r="A12" t="s">
        <v>251</v>
      </c>
      <c r="B12" t="s">
        <v>250</v>
      </c>
      <c r="E12" t="s">
        <v>639</v>
      </c>
      <c r="F12" t="s">
        <v>489</v>
      </c>
      <c r="G12">
        <v>2015</v>
      </c>
      <c r="H12">
        <v>15.25071</v>
      </c>
      <c r="L12" t="s">
        <v>645</v>
      </c>
      <c r="M12" t="s">
        <v>415</v>
      </c>
      <c r="N12">
        <v>2009</v>
      </c>
      <c r="O12">
        <v>31.224070000000001</v>
      </c>
      <c r="Q12" t="s">
        <v>640</v>
      </c>
      <c r="R12" t="str">
        <v>ARM</v>
      </c>
      <c r="S12" t="s">
        <v>125</v>
      </c>
      <c r="T12" t="str" cm="1">
        <f t="array" ref="T12">VLOOKUP(S12,$A$2:$B$242,COLUMN(B:B),FALSE)</f>
        <v>BDI</v>
      </c>
      <c r="U12" cm="1">
        <f t="array" ref="U12">IFERROR(VLOOKUP(T12,$F$2:$H$489,COLUMN(H:H)-COLUMN(E:E),FALSE),"")</f>
        <v>13.68421</v>
      </c>
      <c r="V12" cm="1">
        <f t="array" ref="V12">IFERROR(VLOOKUP(T12,$M$2:$O$644,COLUMN(O:O)-COLUMN(L:L),FALSE),"")</f>
        <v>8.1081099999999999</v>
      </c>
    </row>
    <row r="13" spans="1:23" x14ac:dyDescent="0.2">
      <c r="A13" t="s">
        <v>119</v>
      </c>
      <c r="B13" t="s">
        <v>252</v>
      </c>
      <c r="E13" t="s">
        <v>639</v>
      </c>
      <c r="F13" t="s">
        <v>289</v>
      </c>
      <c r="G13">
        <v>2014</v>
      </c>
      <c r="H13">
        <v>28.571429999999999</v>
      </c>
      <c r="L13" t="s">
        <v>645</v>
      </c>
      <c r="M13" t="s">
        <v>429</v>
      </c>
      <c r="N13">
        <v>2007</v>
      </c>
      <c r="O13">
        <v>32.964599999999997</v>
      </c>
      <c r="R13" t="str">
        <v>HRV</v>
      </c>
      <c r="S13" t="s">
        <v>126</v>
      </c>
      <c r="T13" t="str" cm="1">
        <f t="array" ref="T13">VLOOKUP(S13,$A$2:$B$242,COLUMN(B:B),FALSE)</f>
        <v>BRA</v>
      </c>
      <c r="U13" t="str" cm="1">
        <f t="array" ref="U13">IFERROR(VLOOKUP(T13,$F$2:$H$489,COLUMN(H:H)-COLUMN(E:E),FALSE),"")</f>
        <v/>
      </c>
      <c r="V13" t="str" cm="1">
        <f t="array" ref="V13">IFERROR(VLOOKUP(T13,$M$2:$O$644,COLUMN(O:O)-COLUMN(L:L),FALSE),"")</f>
        <v/>
      </c>
    </row>
    <row r="14" spans="1:23" x14ac:dyDescent="0.2">
      <c r="A14" t="s">
        <v>254</v>
      </c>
      <c r="B14" t="s">
        <v>253</v>
      </c>
      <c r="E14" t="s">
        <v>639</v>
      </c>
      <c r="F14" t="s">
        <v>415</v>
      </c>
      <c r="G14">
        <v>1997</v>
      </c>
      <c r="H14">
        <v>27.407409999999999</v>
      </c>
      <c r="L14" t="s">
        <v>645</v>
      </c>
      <c r="M14" t="s">
        <v>401</v>
      </c>
      <c r="N14">
        <v>2014</v>
      </c>
      <c r="O14">
        <v>43.367809999999999</v>
      </c>
      <c r="R14" t="str">
        <v>ROU</v>
      </c>
      <c r="S14" t="s">
        <v>127</v>
      </c>
      <c r="T14" t="str" cm="1">
        <f t="array" ref="T14">VLOOKUP(S14,$A$2:$B$242,COLUMN(B:B),FALSE)</f>
        <v>CAN</v>
      </c>
      <c r="U14" t="str" cm="1">
        <f t="array" ref="U14">IFERROR(VLOOKUP(T14,$F$2:$H$489,COLUMN(H:H)-COLUMN(E:E),FALSE),"")</f>
        <v/>
      </c>
      <c r="V14" t="str" cm="1">
        <f t="array" ref="V14">IFERROR(VLOOKUP(T14,$M$2:$O$644,COLUMN(O:O)-COLUMN(L:L),FALSE),"")</f>
        <v/>
      </c>
    </row>
    <row r="15" spans="1:23" x14ac:dyDescent="0.2">
      <c r="A15" t="s">
        <v>118</v>
      </c>
      <c r="B15" t="s">
        <v>255</v>
      </c>
      <c r="E15" t="s">
        <v>639</v>
      </c>
      <c r="F15" t="s">
        <v>541</v>
      </c>
      <c r="G15">
        <v>2006</v>
      </c>
      <c r="H15">
        <v>18.50534</v>
      </c>
      <c r="L15" t="s">
        <v>645</v>
      </c>
      <c r="M15" t="s">
        <v>248</v>
      </c>
      <c r="N15">
        <v>2014</v>
      </c>
      <c r="O15">
        <v>32.664230000000003</v>
      </c>
      <c r="R15" t="str">
        <v>MUS</v>
      </c>
      <c r="S15" t="s">
        <v>128</v>
      </c>
      <c r="T15" t="str" cm="1">
        <f t="array" ref="T15">VLOOKUP(S15,$A$2:$B$242,COLUMN(B:B),FALSE)</f>
        <v>CHE</v>
      </c>
      <c r="U15" t="str" cm="1">
        <f t="array" ref="U15">IFERROR(VLOOKUP(T15,$F$2:$H$489,COLUMN(H:H)-COLUMN(E:E),FALSE),"")</f>
        <v/>
      </c>
      <c r="V15" t="str" cm="1">
        <f t="array" ref="V15">IFERROR(VLOOKUP(T15,$M$2:$O$644,COLUMN(O:O)-COLUMN(L:L),FALSE),"")</f>
        <v/>
      </c>
    </row>
    <row r="16" spans="1:23" x14ac:dyDescent="0.2">
      <c r="A16" t="s">
        <v>257</v>
      </c>
      <c r="B16" t="s">
        <v>256</v>
      </c>
      <c r="E16" t="s">
        <v>639</v>
      </c>
      <c r="F16" t="s">
        <v>312</v>
      </c>
      <c r="G16">
        <v>2013</v>
      </c>
      <c r="H16">
        <v>31.034479999999999</v>
      </c>
      <c r="L16" t="s">
        <v>645</v>
      </c>
      <c r="M16" t="s">
        <v>283</v>
      </c>
      <c r="N16">
        <v>2011</v>
      </c>
      <c r="O16">
        <v>32.120109999999997</v>
      </c>
      <c r="R16" t="str">
        <v>ETH</v>
      </c>
      <c r="S16" t="s">
        <v>129</v>
      </c>
      <c r="T16" t="str" cm="1">
        <f t="array" ref="T16">VLOOKUP(S16,$A$2:$B$242,COLUMN(B:B),FALSE)</f>
        <v>CHL</v>
      </c>
      <c r="U16" cm="1">
        <f t="array" ref="U16">IFERROR(VLOOKUP(T16,$F$2:$H$489,COLUMN(H:H)-COLUMN(E:E),FALSE),"")</f>
        <v>21.7425</v>
      </c>
      <c r="V16" cm="1">
        <f t="array" ref="V16">IFERROR(VLOOKUP(T16,$M$2:$O$644,COLUMN(O:O)-COLUMN(L:L),FALSE),"")</f>
        <v>18.914259999999999</v>
      </c>
    </row>
    <row r="17" spans="1:22" x14ac:dyDescent="0.2">
      <c r="A17" t="s">
        <v>259</v>
      </c>
      <c r="B17" t="s">
        <v>258</v>
      </c>
      <c r="E17" t="s">
        <v>639</v>
      </c>
      <c r="F17" t="s">
        <v>519</v>
      </c>
      <c r="G17">
        <v>2003</v>
      </c>
      <c r="H17">
        <v>39.448709999999998</v>
      </c>
      <c r="L17" t="s">
        <v>645</v>
      </c>
      <c r="M17" t="s">
        <v>519</v>
      </c>
      <c r="N17">
        <v>2006</v>
      </c>
      <c r="O17">
        <v>38.878720000000001</v>
      </c>
      <c r="R17" t="str">
        <v>UKR</v>
      </c>
      <c r="S17" t="s">
        <v>130</v>
      </c>
      <c r="T17" t="str" cm="1">
        <f t="array" ref="T17">VLOOKUP(S17,$A$2:$B$242,COLUMN(B:B),FALSE)</f>
        <v>CMR</v>
      </c>
      <c r="U17" t="str" cm="1">
        <f t="array" ref="U17">IFERROR(VLOOKUP(T17,$F$2:$H$489,COLUMN(H:H)-COLUMN(E:E),FALSE),"")</f>
        <v/>
      </c>
      <c r="V17" t="str" cm="1">
        <f t="array" ref="V17">IFERROR(VLOOKUP(T17,$M$2:$O$644,COLUMN(O:O)-COLUMN(L:L),FALSE),"")</f>
        <v/>
      </c>
    </row>
    <row r="18" spans="1:22" x14ac:dyDescent="0.2">
      <c r="A18" t="s">
        <v>121</v>
      </c>
      <c r="B18" t="s">
        <v>260</v>
      </c>
      <c r="E18" t="s">
        <v>639</v>
      </c>
      <c r="F18" t="s">
        <v>562</v>
      </c>
      <c r="G18">
        <v>2008</v>
      </c>
      <c r="H18">
        <v>20.297029999999999</v>
      </c>
      <c r="L18" t="s">
        <v>645</v>
      </c>
      <c r="M18" t="s">
        <v>314</v>
      </c>
      <c r="N18">
        <v>2000</v>
      </c>
      <c r="O18">
        <v>16.73706</v>
      </c>
      <c r="R18" t="str">
        <v>URY</v>
      </c>
      <c r="S18" t="s">
        <v>131</v>
      </c>
      <c r="T18" t="str" cm="1">
        <f t="array" ref="T18">VLOOKUP(S18,$A$2:$B$242,COLUMN(B:B),FALSE)</f>
        <v>CHN</v>
      </c>
      <c r="U18" t="str" cm="1">
        <f t="array" ref="U18">IFERROR(VLOOKUP(T18,$F$2:$H$489,COLUMN(H:H)-COLUMN(E:E),FALSE),"")</f>
        <v/>
      </c>
      <c r="V18" t="str" cm="1">
        <f t="array" ref="V18">IFERROR(VLOOKUP(T18,$M$2:$O$644,COLUMN(O:O)-COLUMN(L:L),FALSE),"")</f>
        <v/>
      </c>
    </row>
    <row r="19" spans="1:22" x14ac:dyDescent="0.2">
      <c r="A19" t="s">
        <v>262</v>
      </c>
      <c r="B19" t="s">
        <v>261</v>
      </c>
      <c r="E19" t="s">
        <v>639</v>
      </c>
      <c r="F19" t="s">
        <v>283</v>
      </c>
      <c r="G19">
        <v>2010</v>
      </c>
      <c r="H19">
        <v>33.442320000000002</v>
      </c>
      <c r="L19" t="s">
        <v>645</v>
      </c>
      <c r="M19" t="s">
        <v>444</v>
      </c>
      <c r="N19">
        <v>2018</v>
      </c>
      <c r="O19">
        <v>23.38308</v>
      </c>
      <c r="R19" t="str">
        <v>VEN</v>
      </c>
      <c r="S19" t="s">
        <v>226</v>
      </c>
      <c r="T19" t="str" cm="1">
        <f t="array" ref="T19">VLOOKUP(S19,$A$2:$B$242,COLUMN(B:B),FALSE)</f>
        <v>COL</v>
      </c>
      <c r="U19" cm="1">
        <f t="array" ref="U19">IFERROR(VLOOKUP(T19,$F$2:$H$489,COLUMN(H:H)-COLUMN(E:E),FALSE),"")</f>
        <v>26.190480000000001</v>
      </c>
      <c r="V19" cm="1">
        <f t="array" ref="V19">IFERROR(VLOOKUP(T19,$M$2:$O$644,COLUMN(O:O)-COLUMN(L:L),FALSE),"")</f>
        <v>21.804020000000001</v>
      </c>
    </row>
    <row r="20" spans="1:22" x14ac:dyDescent="0.2">
      <c r="A20" t="s">
        <v>122</v>
      </c>
      <c r="B20" t="s">
        <v>263</v>
      </c>
      <c r="E20" t="s">
        <v>639</v>
      </c>
      <c r="F20" t="s">
        <v>591</v>
      </c>
      <c r="G20">
        <v>2006</v>
      </c>
      <c r="H20">
        <v>25.95186</v>
      </c>
      <c r="L20" t="s">
        <v>645</v>
      </c>
      <c r="M20" t="s">
        <v>333</v>
      </c>
      <c r="N20">
        <v>2017</v>
      </c>
      <c r="O20">
        <v>11.52754</v>
      </c>
      <c r="R20" t="str">
        <v>IRQ</v>
      </c>
      <c r="S20" t="s">
        <v>132</v>
      </c>
      <c r="T20" t="e" cm="1">
        <f t="array" ref="T20">VLOOKUP(S20,$A$2:$B$242,COLUMN(B:B),FALSE)</f>
        <v>#N/A</v>
      </c>
      <c r="U20" t="str" cm="1">
        <f t="array" ref="U20">IFERROR(VLOOKUP(T20,$F$2:$H$489,COLUMN(H:H)-COLUMN(E:E),FALSE),"")</f>
        <v/>
      </c>
      <c r="V20" t="str" cm="1">
        <f t="array" ref="V20">IFERROR(VLOOKUP(T20,$M$2:$O$644,COLUMN(O:O)-COLUMN(L:L),FALSE),"")</f>
        <v/>
      </c>
    </row>
    <row r="21" spans="1:22" x14ac:dyDescent="0.2">
      <c r="A21" t="s">
        <v>120</v>
      </c>
      <c r="B21" t="s">
        <v>264</v>
      </c>
      <c r="E21" t="s">
        <v>639</v>
      </c>
      <c r="F21" t="s">
        <v>325</v>
      </c>
      <c r="G21">
        <v>2015</v>
      </c>
      <c r="H21">
        <v>27.223410000000001</v>
      </c>
      <c r="L21" t="s">
        <v>645</v>
      </c>
      <c r="M21" t="s">
        <v>599</v>
      </c>
      <c r="N21">
        <v>2007</v>
      </c>
      <c r="O21">
        <v>37.715389999999999</v>
      </c>
      <c r="R21" t="str">
        <v>MYS</v>
      </c>
      <c r="S21" t="s">
        <v>133</v>
      </c>
      <c r="T21" t="str" cm="1">
        <f t="array" ref="T21">VLOOKUP(S21,$A$2:$B$242,COLUMN(B:B),FALSE)</f>
        <v>DEU</v>
      </c>
      <c r="U21" t="str" cm="1">
        <f t="array" ref="U21">IFERROR(VLOOKUP(T21,$F$2:$H$489,COLUMN(H:H)-COLUMN(E:E),FALSE),"")</f>
        <v/>
      </c>
      <c r="V21" t="str" cm="1">
        <f t="array" ref="V21">IFERROR(VLOOKUP(T21,$M$2:$O$644,COLUMN(O:O)-COLUMN(L:L),FALSE),"")</f>
        <v/>
      </c>
    </row>
    <row r="22" spans="1:22" x14ac:dyDescent="0.2">
      <c r="A22" t="s">
        <v>266</v>
      </c>
      <c r="B22" t="s">
        <v>265</v>
      </c>
      <c r="E22" t="s">
        <v>639</v>
      </c>
      <c r="F22" t="s">
        <v>297</v>
      </c>
      <c r="G22">
        <v>2016</v>
      </c>
      <c r="H22">
        <v>21.7425</v>
      </c>
      <c r="L22" t="s">
        <v>645</v>
      </c>
      <c r="M22" t="s">
        <v>612</v>
      </c>
      <c r="N22">
        <v>2011</v>
      </c>
      <c r="O22">
        <v>32.525950000000002</v>
      </c>
      <c r="R22" t="str">
        <v>BIH</v>
      </c>
      <c r="S22" t="s">
        <v>134</v>
      </c>
      <c r="T22" t="str" cm="1">
        <f t="array" ref="T22">VLOOKUP(S22,$A$2:$B$242,COLUMN(B:B),FALSE)</f>
        <v>DNK</v>
      </c>
      <c r="U22" t="str" cm="1">
        <f t="array" ref="U22">IFERROR(VLOOKUP(T22,$F$2:$H$489,COLUMN(H:H)-COLUMN(E:E),FALSE),"")</f>
        <v/>
      </c>
      <c r="V22" t="str" cm="1">
        <f t="array" ref="V22">IFERROR(VLOOKUP(T22,$M$2:$O$644,COLUMN(O:O)-COLUMN(L:L),FALSE),"")</f>
        <v/>
      </c>
    </row>
    <row r="23" spans="1:22" x14ac:dyDescent="0.2">
      <c r="A23" t="s">
        <v>268</v>
      </c>
      <c r="B23" t="s">
        <v>267</v>
      </c>
      <c r="E23" t="s">
        <v>639</v>
      </c>
      <c r="F23" t="s">
        <v>507</v>
      </c>
      <c r="G23">
        <v>2000</v>
      </c>
      <c r="H23">
        <v>25.870010000000001</v>
      </c>
      <c r="L23" t="s">
        <v>645</v>
      </c>
      <c r="M23" t="s">
        <v>615</v>
      </c>
      <c r="N23">
        <v>2014</v>
      </c>
      <c r="O23">
        <v>52.280459999999998</v>
      </c>
      <c r="R23" t="str">
        <v>BGR</v>
      </c>
      <c r="S23" t="s">
        <v>135</v>
      </c>
      <c r="T23" t="str" cm="1">
        <f t="array" ref="T23">VLOOKUP(S23,$A$2:$B$242,COLUMN(B:B),FALSE)</f>
        <v>EST</v>
      </c>
      <c r="U23" cm="1">
        <f t="array" ref="U23">IFERROR(VLOOKUP(T23,$F$2:$H$489,COLUMN(H:H)-COLUMN(E:E),FALSE),"")</f>
        <v>24.54955</v>
      </c>
      <c r="V23" cm="1">
        <f t="array" ref="V23">IFERROR(VLOOKUP(T23,$M$2:$O$644,COLUMN(O:O)-COLUMN(L:L),FALSE),"")</f>
        <v>31.384250000000002</v>
      </c>
    </row>
    <row r="24" spans="1:22" x14ac:dyDescent="0.2">
      <c r="A24" t="s">
        <v>270</v>
      </c>
      <c r="B24" t="s">
        <v>269</v>
      </c>
      <c r="E24" t="s">
        <v>639</v>
      </c>
      <c r="F24" t="s">
        <v>508</v>
      </c>
      <c r="G24">
        <v>2017</v>
      </c>
      <c r="H24">
        <v>20.34384</v>
      </c>
      <c r="L24" t="s">
        <v>645</v>
      </c>
      <c r="M24" t="s">
        <v>390</v>
      </c>
      <c r="N24">
        <v>2011</v>
      </c>
      <c r="O24">
        <v>25.65109</v>
      </c>
      <c r="R24" t="str">
        <v>EGY</v>
      </c>
      <c r="S24" t="s">
        <v>136</v>
      </c>
      <c r="T24" t="str" cm="1">
        <f t="array" ref="T24">VLOOKUP(S24,$A$2:$B$242,COLUMN(B:B),FALSE)</f>
        <v>EGY</v>
      </c>
      <c r="U24" cm="1">
        <f t="array" ref="U24">IFERROR(VLOOKUP(T24,$F$2:$H$489,COLUMN(H:H)-COLUMN(E:E),FALSE),"")</f>
        <v>27.223410000000001</v>
      </c>
      <c r="V24" cm="1">
        <f t="array" ref="V24">IFERROR(VLOOKUP(T24,$M$2:$O$644,COLUMN(O:O)-COLUMN(L:L),FALSE),"")</f>
        <v>26.217089999999999</v>
      </c>
    </row>
    <row r="25" spans="1:22" x14ac:dyDescent="0.2">
      <c r="A25" t="s">
        <v>272</v>
      </c>
      <c r="B25" t="s">
        <v>271</v>
      </c>
      <c r="E25" t="s">
        <v>639</v>
      </c>
      <c r="F25" t="s">
        <v>489</v>
      </c>
      <c r="G25">
        <v>2014</v>
      </c>
      <c r="H25">
        <v>1.73966</v>
      </c>
      <c r="L25" t="s">
        <v>645</v>
      </c>
      <c r="M25" t="s">
        <v>283</v>
      </c>
      <c r="N25">
        <v>2005</v>
      </c>
      <c r="O25">
        <v>29.571829999999999</v>
      </c>
      <c r="R25" t="str">
        <v>SWZ</v>
      </c>
      <c r="S25" t="s">
        <v>137</v>
      </c>
      <c r="T25" t="str" cm="1">
        <f t="array" ref="T25">VLOOKUP(S25,$A$2:$B$242,COLUMN(B:B),FALSE)</f>
        <v>ESP</v>
      </c>
      <c r="U25" t="str" cm="1">
        <f t="array" ref="U25">IFERROR(VLOOKUP(T25,$F$2:$H$489,COLUMN(H:H)-COLUMN(E:E),FALSE),"")</f>
        <v/>
      </c>
      <c r="V25" t="str" cm="1">
        <f t="array" ref="V25">IFERROR(VLOOKUP(T25,$M$2:$O$644,COLUMN(O:O)-COLUMN(L:L),FALSE),"")</f>
        <v/>
      </c>
    </row>
    <row r="26" spans="1:22" x14ac:dyDescent="0.2">
      <c r="A26" t="s">
        <v>274</v>
      </c>
      <c r="B26" t="s">
        <v>273</v>
      </c>
      <c r="E26" t="s">
        <v>639</v>
      </c>
      <c r="F26" t="s">
        <v>438</v>
      </c>
      <c r="G26">
        <v>2011</v>
      </c>
      <c r="H26">
        <v>10.34483</v>
      </c>
      <c r="L26" t="s">
        <v>645</v>
      </c>
      <c r="M26" t="s">
        <v>434</v>
      </c>
      <c r="N26">
        <v>2011</v>
      </c>
      <c r="O26">
        <v>45.376289999999997</v>
      </c>
      <c r="R26" t="str">
        <v>CYP</v>
      </c>
      <c r="S26" t="s">
        <v>138</v>
      </c>
      <c r="T26" t="str" cm="1">
        <f t="array" ref="T26">VLOOKUP(S26,$A$2:$B$242,COLUMN(B:B),FALSE)</f>
        <v>ETH</v>
      </c>
      <c r="U26" cm="1">
        <f t="array" ref="U26">IFERROR(VLOOKUP(T26,$F$2:$H$489,COLUMN(H:H)-COLUMN(E:E),FALSE),"")</f>
        <v>13.706469999999999</v>
      </c>
      <c r="V26" cm="1">
        <f t="array" ref="V26">IFERROR(VLOOKUP(T26,$M$2:$O$644,COLUMN(O:O)-COLUMN(L:L),FALSE),"")</f>
        <v>11.52754</v>
      </c>
    </row>
    <row r="27" spans="1:22" x14ac:dyDescent="0.2">
      <c r="A27" t="s">
        <v>126</v>
      </c>
      <c r="B27" t="s">
        <v>275</v>
      </c>
      <c r="E27" t="s">
        <v>639</v>
      </c>
      <c r="F27" t="s">
        <v>591</v>
      </c>
      <c r="G27">
        <v>2011</v>
      </c>
      <c r="H27">
        <v>23.536629999999999</v>
      </c>
      <c r="L27" t="s">
        <v>645</v>
      </c>
      <c r="M27" t="s">
        <v>264</v>
      </c>
      <c r="N27">
        <v>2015</v>
      </c>
      <c r="O27">
        <v>38.906750000000002</v>
      </c>
      <c r="R27" t="str">
        <v>PER</v>
      </c>
      <c r="S27" t="s">
        <v>139</v>
      </c>
      <c r="T27" t="str" cm="1">
        <f t="array" ref="T27">VLOOKUP(S27,$A$2:$B$242,COLUMN(B:B),FALSE)</f>
        <v>FIN</v>
      </c>
      <c r="U27" t="str" cm="1">
        <f t="array" ref="U27">IFERROR(VLOOKUP(T27,$F$2:$H$489,COLUMN(H:H)-COLUMN(E:E),FALSE),"")</f>
        <v/>
      </c>
      <c r="V27" t="str" cm="1">
        <f t="array" ref="V27">IFERROR(VLOOKUP(T27,$M$2:$O$644,COLUMN(O:O)-COLUMN(L:L),FALSE),"")</f>
        <v/>
      </c>
    </row>
    <row r="28" spans="1:22" x14ac:dyDescent="0.2">
      <c r="A28" t="s">
        <v>277</v>
      </c>
      <c r="B28" t="s">
        <v>276</v>
      </c>
      <c r="E28" t="s">
        <v>639</v>
      </c>
      <c r="F28" t="s">
        <v>427</v>
      </c>
      <c r="G28">
        <v>2014</v>
      </c>
      <c r="H28">
        <v>16.744009999999999</v>
      </c>
      <c r="L28" t="s">
        <v>645</v>
      </c>
      <c r="M28" t="s">
        <v>282</v>
      </c>
      <c r="N28">
        <v>2001</v>
      </c>
      <c r="O28">
        <v>31.923960000000001</v>
      </c>
      <c r="R28" t="str">
        <v>LTU</v>
      </c>
      <c r="S28" t="s">
        <v>140</v>
      </c>
      <c r="T28" t="str" cm="1">
        <f t="array" ref="T28">VLOOKUP(S28,$A$2:$B$242,COLUMN(B:B),FALSE)</f>
        <v>FRA</v>
      </c>
      <c r="U28" t="str" cm="1">
        <f t="array" ref="U28">IFERROR(VLOOKUP(T28,$F$2:$H$489,COLUMN(H:H)-COLUMN(E:E),FALSE),"")</f>
        <v/>
      </c>
      <c r="V28" t="str" cm="1">
        <f t="array" ref="V28">IFERROR(VLOOKUP(T28,$M$2:$O$644,COLUMN(O:O)-COLUMN(L:L),FALSE),"")</f>
        <v/>
      </c>
    </row>
    <row r="29" spans="1:22" x14ac:dyDescent="0.2">
      <c r="A29" t="s">
        <v>279</v>
      </c>
      <c r="B29" t="s">
        <v>278</v>
      </c>
      <c r="E29" t="s">
        <v>639</v>
      </c>
      <c r="F29" t="s">
        <v>467</v>
      </c>
      <c r="G29">
        <v>2017</v>
      </c>
      <c r="H29">
        <v>15.04275</v>
      </c>
      <c r="L29" t="s">
        <v>645</v>
      </c>
      <c r="M29" t="s">
        <v>325</v>
      </c>
      <c r="N29">
        <v>2016</v>
      </c>
      <c r="O29">
        <v>26.217089999999999</v>
      </c>
      <c r="R29" t="str">
        <v>KOR</v>
      </c>
      <c r="S29" t="s">
        <v>141</v>
      </c>
      <c r="T29" t="e" cm="1">
        <f t="array" ref="T29">VLOOKUP(S29,$A$2:$B$242,COLUMN(B:B),FALSE)</f>
        <v>#N/A</v>
      </c>
      <c r="U29" t="str" cm="1">
        <f t="array" ref="U29">IFERROR(VLOOKUP(T29,$F$2:$H$489,COLUMN(H:H)-COLUMN(E:E),FALSE),"")</f>
        <v/>
      </c>
      <c r="V29" t="str" cm="1">
        <f t="array" ref="V29">IFERROR(VLOOKUP(T29,$M$2:$O$644,COLUMN(O:O)-COLUMN(L:L),FALSE),"")</f>
        <v/>
      </c>
    </row>
    <row r="30" spans="1:22" x14ac:dyDescent="0.2">
      <c r="A30" t="s">
        <v>281</v>
      </c>
      <c r="B30" t="s">
        <v>280</v>
      </c>
      <c r="E30" t="s">
        <v>639</v>
      </c>
      <c r="F30" t="s">
        <v>371</v>
      </c>
      <c r="G30">
        <v>2008</v>
      </c>
      <c r="H30">
        <v>25.274730000000002</v>
      </c>
      <c r="L30" t="s">
        <v>645</v>
      </c>
      <c r="M30" t="s">
        <v>569</v>
      </c>
      <c r="N30">
        <v>2015</v>
      </c>
      <c r="O30">
        <v>29.16667</v>
      </c>
      <c r="R30" t="str">
        <v>BMU</v>
      </c>
      <c r="S30" t="s">
        <v>142</v>
      </c>
      <c r="T30" t="str" cm="1">
        <f t="array" ref="T30">VLOOKUP(S30,$A$2:$B$242,COLUMN(B:B),FALSE)</f>
        <v>GHA</v>
      </c>
      <c r="U30" cm="1">
        <f t="array" ref="U30">IFERROR(VLOOKUP(T30,$F$2:$H$489,COLUMN(H:H)-COLUMN(E:E),FALSE),"")</f>
        <v>7.6539099999999998</v>
      </c>
      <c r="V30" cm="1">
        <f t="array" ref="V30">IFERROR(VLOOKUP(T30,$M$2:$O$644,COLUMN(O:O)-COLUMN(L:L),FALSE),"")</f>
        <v>12.903230000000001</v>
      </c>
    </row>
    <row r="31" spans="1:22" x14ac:dyDescent="0.2">
      <c r="A31" t="s">
        <v>124</v>
      </c>
      <c r="B31" t="s">
        <v>282</v>
      </c>
      <c r="E31" t="s">
        <v>639</v>
      </c>
      <c r="F31" t="s">
        <v>415</v>
      </c>
      <c r="G31">
        <v>1998</v>
      </c>
      <c r="H31">
        <v>29.365079999999999</v>
      </c>
      <c r="L31" t="s">
        <v>645</v>
      </c>
      <c r="M31" t="s">
        <v>312</v>
      </c>
      <c r="N31">
        <v>2012</v>
      </c>
      <c r="O31">
        <v>25.427350000000001</v>
      </c>
      <c r="R31" t="str">
        <v>MMR</v>
      </c>
      <c r="S31" t="s">
        <v>143</v>
      </c>
      <c r="T31" t="str" cm="1">
        <f t="array" ref="T31">VLOOKUP(S31,$A$2:$B$242,COLUMN(B:B),FALSE)</f>
        <v>GRC</v>
      </c>
      <c r="U31" cm="1">
        <f t="array" ref="U31">IFERROR(VLOOKUP(T31,$F$2:$H$489,COLUMN(H:H)-COLUMN(E:E),FALSE),"")</f>
        <v>30.731870000000001</v>
      </c>
      <c r="V31" cm="1">
        <f t="array" ref="V31">IFERROR(VLOOKUP(T31,$M$2:$O$644,COLUMN(O:O)-COLUMN(L:L),FALSE),"")</f>
        <v>29.496220000000001</v>
      </c>
    </row>
    <row r="32" spans="1:22" x14ac:dyDescent="0.2">
      <c r="A32" t="s">
        <v>146</v>
      </c>
      <c r="B32" t="s">
        <v>283</v>
      </c>
      <c r="E32" t="s">
        <v>639</v>
      </c>
      <c r="F32" t="s">
        <v>537</v>
      </c>
      <c r="G32">
        <v>2017</v>
      </c>
      <c r="H32">
        <v>22.610040000000001</v>
      </c>
      <c r="L32" t="s">
        <v>645</v>
      </c>
      <c r="M32" t="s">
        <v>502</v>
      </c>
      <c r="N32">
        <v>2018</v>
      </c>
      <c r="O32">
        <v>18.90034</v>
      </c>
      <c r="R32" t="str">
        <v>SYR</v>
      </c>
      <c r="S32" t="s">
        <v>144</v>
      </c>
      <c r="T32" t="str" cm="1">
        <f t="array" ref="T32">VLOOKUP(S32,$A$2:$B$242,COLUMN(B:B),FALSE)</f>
        <v>GTM</v>
      </c>
      <c r="U32" cm="1">
        <f t="array" ref="U32">IFERROR(VLOOKUP(T32,$F$2:$H$489,COLUMN(H:H)-COLUMN(E:E),FALSE),"")</f>
        <v>25.274730000000002</v>
      </c>
      <c r="V32" cm="1">
        <f t="array" ref="V32">IFERROR(VLOOKUP(T32,$M$2:$O$644,COLUMN(O:O)-COLUMN(L:L),FALSE),"")</f>
        <v>27.272729999999999</v>
      </c>
    </row>
    <row r="33" spans="1:22" x14ac:dyDescent="0.2">
      <c r="A33" t="s">
        <v>285</v>
      </c>
      <c r="B33" t="s">
        <v>284</v>
      </c>
      <c r="E33" t="s">
        <v>639</v>
      </c>
      <c r="F33" t="s">
        <v>314</v>
      </c>
      <c r="G33">
        <v>2001</v>
      </c>
      <c r="H33">
        <v>15.08412</v>
      </c>
      <c r="L33" t="s">
        <v>645</v>
      </c>
      <c r="M33" t="s">
        <v>425</v>
      </c>
      <c r="N33">
        <v>2015</v>
      </c>
      <c r="O33">
        <v>33.997509999999998</v>
      </c>
      <c r="Q33" t="s">
        <v>640</v>
      </c>
      <c r="R33" t="str">
        <v>IRN</v>
      </c>
      <c r="S33" t="s">
        <v>146</v>
      </c>
      <c r="T33" t="str" cm="1">
        <f t="array" ref="T33">VLOOKUP(S33,$A$2:$B$242,COLUMN(B:B),FALSE)</f>
        <v>HRV</v>
      </c>
      <c r="U33" cm="1">
        <f t="array" ref="U33">IFERROR(VLOOKUP(T33,$F$2:$H$489,COLUMN(H:H)-COLUMN(E:E),FALSE),"")</f>
        <v>29.721360000000001</v>
      </c>
      <c r="V33" cm="1">
        <f t="array" ref="V33">IFERROR(VLOOKUP(T33,$M$2:$O$644,COLUMN(O:O)-COLUMN(L:L),FALSE),"")</f>
        <v>32.120109999999997</v>
      </c>
    </row>
    <row r="34" spans="1:22" x14ac:dyDescent="0.2">
      <c r="A34" t="s">
        <v>125</v>
      </c>
      <c r="B34" t="s">
        <v>286</v>
      </c>
      <c r="E34" t="s">
        <v>639</v>
      </c>
      <c r="F34" t="s">
        <v>522</v>
      </c>
      <c r="G34">
        <v>2016</v>
      </c>
      <c r="H34">
        <v>17.370480000000001</v>
      </c>
      <c r="L34" t="s">
        <v>645</v>
      </c>
      <c r="M34" t="s">
        <v>405</v>
      </c>
      <c r="N34">
        <v>2002</v>
      </c>
      <c r="O34">
        <v>6.4120100000000004</v>
      </c>
      <c r="R34" t="str">
        <v>TTO</v>
      </c>
      <c r="S34" t="s">
        <v>147</v>
      </c>
      <c r="T34" t="str" cm="1">
        <f t="array" ref="T34">VLOOKUP(S34,$A$2:$B$242,COLUMN(B:B),FALSE)</f>
        <v>HUN</v>
      </c>
      <c r="U34" cm="1">
        <f t="array" ref="U34">IFERROR(VLOOKUP(T34,$F$2:$H$489,COLUMN(H:H)-COLUMN(E:E),FALSE),"")</f>
        <v>22.724029999999999</v>
      </c>
      <c r="V34" cm="1">
        <f t="array" ref="V34">IFERROR(VLOOKUP(T34,$M$2:$O$644,COLUMN(O:O)-COLUMN(L:L),FALSE),"")</f>
        <v>21.010449999999999</v>
      </c>
    </row>
    <row r="35" spans="1:22" x14ac:dyDescent="0.2">
      <c r="A35" t="s">
        <v>130</v>
      </c>
      <c r="B35" t="s">
        <v>287</v>
      </c>
      <c r="E35" t="s">
        <v>639</v>
      </c>
      <c r="F35" t="s">
        <v>444</v>
      </c>
      <c r="G35">
        <v>2018</v>
      </c>
      <c r="H35">
        <v>20.776260000000001</v>
      </c>
      <c r="L35" t="s">
        <v>645</v>
      </c>
      <c r="M35" t="s">
        <v>267</v>
      </c>
      <c r="N35">
        <v>2013</v>
      </c>
      <c r="O35">
        <v>0</v>
      </c>
      <c r="P35" t="s">
        <v>113</v>
      </c>
      <c r="R35" t="str">
        <v>MAR</v>
      </c>
      <c r="S35" t="s">
        <v>148</v>
      </c>
      <c r="T35" t="str" cm="1">
        <f t="array" ref="T35">VLOOKUP(S35,$A$2:$B$242,COLUMN(B:B),FALSE)</f>
        <v>IDN</v>
      </c>
      <c r="U35" t="str" cm="1">
        <f t="array" ref="U35">IFERROR(VLOOKUP(T35,$F$2:$H$489,COLUMN(H:H)-COLUMN(E:E),FALSE),"")</f>
        <v/>
      </c>
      <c r="V35" t="str" cm="1">
        <f t="array" ref="V35">IFERROR(VLOOKUP(T35,$M$2:$O$644,COLUMN(O:O)-COLUMN(L:L),FALSE),"")</f>
        <v/>
      </c>
    </row>
    <row r="36" spans="1:22" x14ac:dyDescent="0.2">
      <c r="A36" t="s">
        <v>127</v>
      </c>
      <c r="B36" t="s">
        <v>288</v>
      </c>
      <c r="E36" t="s">
        <v>639</v>
      </c>
      <c r="F36" t="s">
        <v>282</v>
      </c>
      <c r="G36">
        <v>1997</v>
      </c>
      <c r="H36">
        <v>33.308590000000002</v>
      </c>
      <c r="L36" t="s">
        <v>645</v>
      </c>
      <c r="M36" t="s">
        <v>398</v>
      </c>
      <c r="N36">
        <v>2002</v>
      </c>
      <c r="O36">
        <v>3.9017400000000002</v>
      </c>
      <c r="R36" t="str">
        <v>CHL</v>
      </c>
      <c r="S36" t="s">
        <v>149</v>
      </c>
      <c r="T36" t="str" cm="1">
        <f t="array" ref="T36">VLOOKUP(S36,$A$2:$B$242,COLUMN(B:B),FALSE)</f>
        <v>IRL</v>
      </c>
      <c r="U36" t="str" cm="1">
        <f t="array" ref="U36">IFERROR(VLOOKUP(T36,$F$2:$H$489,COLUMN(H:H)-COLUMN(E:E),FALSE),"")</f>
        <v/>
      </c>
      <c r="V36" t="str" cm="1">
        <f t="array" ref="V36">IFERROR(VLOOKUP(T36,$M$2:$O$644,COLUMN(O:O)-COLUMN(L:L),FALSE),"")</f>
        <v/>
      </c>
    </row>
    <row r="37" spans="1:22" x14ac:dyDescent="0.2">
      <c r="A37" t="s">
        <v>290</v>
      </c>
      <c r="B37" t="s">
        <v>289</v>
      </c>
      <c r="E37" t="s">
        <v>639</v>
      </c>
      <c r="F37" t="s">
        <v>546</v>
      </c>
      <c r="G37">
        <v>2009</v>
      </c>
      <c r="H37">
        <v>31.870439999999999</v>
      </c>
      <c r="L37" t="s">
        <v>645</v>
      </c>
      <c r="M37" t="s">
        <v>264</v>
      </c>
      <c r="N37">
        <v>2013</v>
      </c>
      <c r="O37">
        <v>29.563490000000002</v>
      </c>
      <c r="R37" t="str">
        <v>SRB</v>
      </c>
      <c r="S37" t="s">
        <v>150</v>
      </c>
      <c r="T37" t="str" cm="1">
        <f t="array" ref="T37">VLOOKUP(S37,$A$2:$B$242,COLUMN(B:B),FALSE)</f>
        <v>ISR</v>
      </c>
      <c r="U37" t="str" cm="1">
        <f t="array" ref="U37">IFERROR(VLOOKUP(T37,$F$2:$H$489,COLUMN(H:H)-COLUMN(E:E),FALSE),"")</f>
        <v/>
      </c>
      <c r="V37" t="str" cm="1">
        <f t="array" ref="V37">IFERROR(VLOOKUP(T37,$M$2:$O$644,COLUMN(O:O)-COLUMN(L:L),FALSE),"")</f>
        <v/>
      </c>
    </row>
    <row r="38" spans="1:22" x14ac:dyDescent="0.2">
      <c r="A38" t="s">
        <v>292</v>
      </c>
      <c r="B38" t="s">
        <v>291</v>
      </c>
      <c r="E38" t="s">
        <v>639</v>
      </c>
      <c r="F38" t="s">
        <v>507</v>
      </c>
      <c r="G38">
        <v>2011</v>
      </c>
      <c r="H38">
        <v>29.81861</v>
      </c>
      <c r="L38" t="s">
        <v>645</v>
      </c>
      <c r="M38" t="s">
        <v>284</v>
      </c>
      <c r="N38">
        <v>2017</v>
      </c>
      <c r="O38">
        <v>78.487390000000005</v>
      </c>
      <c r="R38" t="str">
        <v>BFA</v>
      </c>
      <c r="S38" t="s">
        <v>151</v>
      </c>
      <c r="T38" t="str" cm="1">
        <f t="array" ref="T38">VLOOKUP(S38,$A$2:$B$242,COLUMN(B:B),FALSE)</f>
        <v>IND</v>
      </c>
      <c r="U38" cm="1">
        <f t="array" ref="U38">IFERROR(VLOOKUP(T38,$F$2:$H$489,COLUMN(H:H)-COLUMN(E:E),FALSE),"")</f>
        <v>10.152480000000001</v>
      </c>
      <c r="V38" t="str" cm="1">
        <f t="array" ref="V38">IFERROR(VLOOKUP(T38,$M$2:$O$644,COLUMN(O:O)-COLUMN(L:L),FALSE),"")</f>
        <v/>
      </c>
    </row>
    <row r="39" spans="1:22" x14ac:dyDescent="0.2">
      <c r="A39" t="s">
        <v>294</v>
      </c>
      <c r="B39" t="s">
        <v>293</v>
      </c>
      <c r="E39" t="s">
        <v>639</v>
      </c>
      <c r="F39" t="s">
        <v>354</v>
      </c>
      <c r="G39">
        <v>2016</v>
      </c>
      <c r="H39">
        <v>31.88766</v>
      </c>
      <c r="L39" t="s">
        <v>645</v>
      </c>
      <c r="M39" t="s">
        <v>573</v>
      </c>
      <c r="N39">
        <v>2015</v>
      </c>
      <c r="O39">
        <v>32.25806</v>
      </c>
      <c r="R39" t="str">
        <v>CRI</v>
      </c>
      <c r="S39" t="s">
        <v>152</v>
      </c>
      <c r="T39" t="str" cm="1">
        <f t="array" ref="T39">VLOOKUP(S39,$A$2:$B$242,COLUMN(B:B),FALSE)</f>
        <v>IRQ</v>
      </c>
      <c r="U39" cm="1">
        <f t="array" ref="U39">IFERROR(VLOOKUP(T39,$F$2:$H$489,COLUMN(H:H)-COLUMN(E:E),FALSE),"")</f>
        <v>25.195969999999999</v>
      </c>
      <c r="V39" cm="1">
        <f t="array" ref="V39">IFERROR(VLOOKUP(T39,$M$2:$O$644,COLUMN(O:O)-COLUMN(L:L),FALSE),"")</f>
        <v>25.65109</v>
      </c>
    </row>
    <row r="40" spans="1:22" x14ac:dyDescent="0.2">
      <c r="A40" t="s">
        <v>296</v>
      </c>
      <c r="B40" t="s">
        <v>295</v>
      </c>
      <c r="E40" t="s">
        <v>639</v>
      </c>
      <c r="F40" t="s">
        <v>438</v>
      </c>
      <c r="G40">
        <v>2013</v>
      </c>
      <c r="H40">
        <v>21.235520000000001</v>
      </c>
      <c r="L40" t="s">
        <v>645</v>
      </c>
      <c r="M40" t="s">
        <v>388</v>
      </c>
      <c r="N40">
        <v>2012</v>
      </c>
      <c r="O40">
        <v>17.51549</v>
      </c>
      <c r="R40" t="str">
        <v>CPV</v>
      </c>
      <c r="S40" t="s">
        <v>153</v>
      </c>
      <c r="T40" t="e" cm="1">
        <f t="array" ref="T40">VLOOKUP(S40,$A$2:$B$242,COLUMN(B:B),FALSE)</f>
        <v>#N/A</v>
      </c>
      <c r="U40" t="str" cm="1">
        <f t="array" ref="U40">IFERROR(VLOOKUP(T40,$F$2:$H$489,COLUMN(H:H)-COLUMN(E:E),FALSE),"")</f>
        <v/>
      </c>
      <c r="V40" t="str" cm="1">
        <f t="array" ref="V40">IFERROR(VLOOKUP(T40,$M$2:$O$644,COLUMN(O:O)-COLUMN(L:L),FALSE),"")</f>
        <v/>
      </c>
    </row>
    <row r="41" spans="1:22" x14ac:dyDescent="0.2">
      <c r="A41" t="s">
        <v>129</v>
      </c>
      <c r="B41" t="s">
        <v>297</v>
      </c>
      <c r="E41" t="s">
        <v>639</v>
      </c>
      <c r="F41" t="s">
        <v>541</v>
      </c>
      <c r="G41">
        <v>2013</v>
      </c>
      <c r="H41">
        <v>19.96067</v>
      </c>
      <c r="L41" t="s">
        <v>645</v>
      </c>
      <c r="M41" t="s">
        <v>588</v>
      </c>
      <c r="N41">
        <v>2007</v>
      </c>
      <c r="O41">
        <v>16.831679999999999</v>
      </c>
      <c r="R41" t="str">
        <v>SLV</v>
      </c>
      <c r="S41" t="s">
        <v>154</v>
      </c>
      <c r="T41" t="str" cm="1">
        <f t="array" ref="T41">VLOOKUP(S41,$A$2:$B$242,COLUMN(B:B),FALSE)</f>
        <v>ISL</v>
      </c>
      <c r="U41" t="str" cm="1">
        <f t="array" ref="U41">IFERROR(VLOOKUP(T41,$F$2:$H$489,COLUMN(H:H)-COLUMN(E:E),FALSE),"")</f>
        <v/>
      </c>
      <c r="V41" t="str" cm="1">
        <f t="array" ref="V41">IFERROR(VLOOKUP(T41,$M$2:$O$644,COLUMN(O:O)-COLUMN(L:L),FALSE),"")</f>
        <v/>
      </c>
    </row>
    <row r="42" spans="1:22" x14ac:dyDescent="0.2">
      <c r="A42" t="s">
        <v>131</v>
      </c>
      <c r="B42" t="s">
        <v>298</v>
      </c>
      <c r="E42" t="s">
        <v>639</v>
      </c>
      <c r="F42" t="s">
        <v>573</v>
      </c>
      <c r="G42">
        <v>2015</v>
      </c>
      <c r="H42">
        <v>33.057850000000002</v>
      </c>
      <c r="L42" t="s">
        <v>645</v>
      </c>
      <c r="M42" t="s">
        <v>456</v>
      </c>
      <c r="N42">
        <v>2008</v>
      </c>
      <c r="O42">
        <v>19.669589999999999</v>
      </c>
      <c r="R42" t="str">
        <v>MDG</v>
      </c>
      <c r="S42" t="s">
        <v>155</v>
      </c>
      <c r="T42" t="str" cm="1">
        <f t="array" ref="T42">VLOOKUP(S42,$A$2:$B$242,COLUMN(B:B),FALSE)</f>
        <v>ITA</v>
      </c>
      <c r="U42" t="str" cm="1">
        <f t="array" ref="U42">IFERROR(VLOOKUP(T42,$F$2:$H$489,COLUMN(H:H)-COLUMN(E:E),FALSE),"")</f>
        <v/>
      </c>
      <c r="V42" t="str" cm="1">
        <f t="array" ref="V42">IFERROR(VLOOKUP(T42,$M$2:$O$644,COLUMN(O:O)-COLUMN(L:L),FALSE),"")</f>
        <v/>
      </c>
    </row>
    <row r="43" spans="1:22" x14ac:dyDescent="0.2">
      <c r="A43" t="s">
        <v>226</v>
      </c>
      <c r="B43" t="s">
        <v>299</v>
      </c>
      <c r="E43" t="s">
        <v>639</v>
      </c>
      <c r="F43" t="s">
        <v>415</v>
      </c>
      <c r="G43">
        <v>2016</v>
      </c>
      <c r="H43">
        <v>34.703200000000002</v>
      </c>
      <c r="L43" t="s">
        <v>645</v>
      </c>
      <c r="M43" t="s">
        <v>297</v>
      </c>
      <c r="N43">
        <v>2007</v>
      </c>
      <c r="O43">
        <v>18.914259999999999</v>
      </c>
      <c r="R43" t="str">
        <v>SVK</v>
      </c>
      <c r="S43" t="s">
        <v>156</v>
      </c>
      <c r="T43" t="str" cm="1">
        <f t="array" ref="T43">VLOOKUP(S43,$A$2:$B$242,COLUMN(B:B),FALSE)</f>
        <v>JPN</v>
      </c>
      <c r="U43" t="str" cm="1">
        <f t="array" ref="U43">IFERROR(VLOOKUP(T43,$F$2:$H$489,COLUMN(H:H)-COLUMN(E:E),FALSE),"")</f>
        <v/>
      </c>
      <c r="V43" cm="1">
        <f t="array" ref="V43">IFERROR(VLOOKUP(T43,$M$2:$O$644,COLUMN(O:O)-COLUMN(L:L),FALSE),"")</f>
        <v>5.1540900000000001</v>
      </c>
    </row>
    <row r="44" spans="1:22" x14ac:dyDescent="0.2">
      <c r="A44" t="s">
        <v>301</v>
      </c>
      <c r="B44" t="s">
        <v>300</v>
      </c>
      <c r="E44" t="s">
        <v>639</v>
      </c>
      <c r="F44" t="s">
        <v>467</v>
      </c>
      <c r="G44">
        <v>2015</v>
      </c>
      <c r="H44">
        <v>15.58023</v>
      </c>
      <c r="L44" t="s">
        <v>645</v>
      </c>
      <c r="M44" t="s">
        <v>546</v>
      </c>
      <c r="N44">
        <v>2018</v>
      </c>
      <c r="O44">
        <v>40.390949999999997</v>
      </c>
      <c r="R44" t="str">
        <v>PRT</v>
      </c>
      <c r="S44" t="s">
        <v>157</v>
      </c>
      <c r="T44" t="str" cm="1">
        <f t="array" ref="T44">VLOOKUP(S44,$A$2:$B$242,COLUMN(B:B),FALSE)</f>
        <v>KEN</v>
      </c>
      <c r="U44" cm="1">
        <f t="array" ref="U44">IFERROR(VLOOKUP(T44,$F$2:$H$489,COLUMN(H:H)-COLUMN(E:E),FALSE),"")</f>
        <v>10.61321</v>
      </c>
      <c r="V44" cm="1">
        <f t="array" ref="V44">IFERROR(VLOOKUP(T44,$M$2:$O$644,COLUMN(O:O)-COLUMN(L:L),FALSE),"")</f>
        <v>11.2479</v>
      </c>
    </row>
    <row r="45" spans="1:22" x14ac:dyDescent="0.2">
      <c r="A45" t="s">
        <v>303</v>
      </c>
      <c r="B45" t="s">
        <v>302</v>
      </c>
      <c r="E45" t="s">
        <v>639</v>
      </c>
      <c r="F45" t="s">
        <v>371</v>
      </c>
      <c r="G45">
        <v>2016</v>
      </c>
      <c r="H45">
        <v>28.571429999999999</v>
      </c>
      <c r="L45" t="s">
        <v>645</v>
      </c>
      <c r="M45" t="s">
        <v>282</v>
      </c>
      <c r="N45">
        <v>2007</v>
      </c>
      <c r="O45">
        <v>32.334200000000003</v>
      </c>
      <c r="R45" t="str">
        <v>JOR</v>
      </c>
      <c r="S45" t="s">
        <v>158</v>
      </c>
      <c r="T45" t="str" cm="1">
        <f t="array" ref="T45">VLOOKUP(S45,$A$2:$B$242,COLUMN(B:B),FALSE)</f>
        <v>KHM</v>
      </c>
      <c r="U45" cm="1">
        <f t="array" ref="U45">IFERROR(VLOOKUP(T45,$F$2:$H$489,COLUMN(H:H)-COLUMN(E:E),FALSE),"")</f>
        <v>19.09385</v>
      </c>
      <c r="V45" cm="1">
        <f t="array" ref="V45">IFERROR(VLOOKUP(T45,$M$2:$O$644,COLUMN(O:O)-COLUMN(L:L),FALSE),"")</f>
        <v>14.7651</v>
      </c>
    </row>
    <row r="46" spans="1:22" x14ac:dyDescent="0.2">
      <c r="A46" t="s">
        <v>305</v>
      </c>
      <c r="B46" t="s">
        <v>304</v>
      </c>
      <c r="E46" t="s">
        <v>639</v>
      </c>
      <c r="F46" t="s">
        <v>456</v>
      </c>
      <c r="G46">
        <v>2006</v>
      </c>
      <c r="H46">
        <v>22.212150000000001</v>
      </c>
      <c r="L46" t="s">
        <v>645</v>
      </c>
      <c r="M46" t="s">
        <v>599</v>
      </c>
      <c r="N46">
        <v>2018</v>
      </c>
      <c r="O46">
        <v>34.079050000000002</v>
      </c>
      <c r="R46" t="str">
        <v>TJK</v>
      </c>
      <c r="S46" t="s">
        <v>159</v>
      </c>
      <c r="T46" t="e" cm="1">
        <f t="array" ref="T46">VLOOKUP(S46,$A$2:$B$242,COLUMN(B:B),FALSE)</f>
        <v>#N/A</v>
      </c>
      <c r="U46" t="str" cm="1">
        <f t="array" ref="U46">IFERROR(VLOOKUP(T46,$F$2:$H$489,COLUMN(H:H)-COLUMN(E:E),FALSE),"")</f>
        <v/>
      </c>
      <c r="V46" t="str" cm="1">
        <f t="array" ref="V46">IFERROR(VLOOKUP(T46,$M$2:$O$644,COLUMN(O:O)-COLUMN(L:L),FALSE),"")</f>
        <v/>
      </c>
    </row>
    <row r="47" spans="1:22" x14ac:dyDescent="0.2">
      <c r="A47" t="s">
        <v>307</v>
      </c>
      <c r="B47" t="s">
        <v>306</v>
      </c>
      <c r="E47" t="s">
        <v>639</v>
      </c>
      <c r="F47" t="s">
        <v>429</v>
      </c>
      <c r="G47">
        <v>2006</v>
      </c>
      <c r="H47">
        <v>35.317459999999997</v>
      </c>
      <c r="L47" t="s">
        <v>645</v>
      </c>
      <c r="M47" t="s">
        <v>429</v>
      </c>
      <c r="N47">
        <v>2009</v>
      </c>
      <c r="O47">
        <v>35.398229999999998</v>
      </c>
      <c r="R47" t="str">
        <v>SVN</v>
      </c>
      <c r="S47" t="s">
        <v>160</v>
      </c>
      <c r="T47" t="e" cm="1">
        <f t="array" ref="T47">VLOOKUP(S47,$A$2:$B$242,COLUMN(B:B),FALSE)</f>
        <v>#N/A</v>
      </c>
      <c r="U47" t="str" cm="1">
        <f t="array" ref="U47">IFERROR(VLOOKUP(T47,$F$2:$H$489,COLUMN(H:H)-COLUMN(E:E),FALSE),"")</f>
        <v/>
      </c>
      <c r="V47" t="str" cm="1">
        <f t="array" ref="V47">IFERROR(VLOOKUP(T47,$M$2:$O$644,COLUMN(O:O)-COLUMN(L:L),FALSE),"")</f>
        <v/>
      </c>
    </row>
    <row r="48" spans="1:22" x14ac:dyDescent="0.2">
      <c r="A48" t="s">
        <v>309</v>
      </c>
      <c r="B48" t="s">
        <v>308</v>
      </c>
      <c r="E48" t="s">
        <v>639</v>
      </c>
      <c r="F48" t="s">
        <v>508</v>
      </c>
      <c r="G48">
        <v>2011</v>
      </c>
      <c r="H48">
        <v>32.173909999999999</v>
      </c>
      <c r="L48" t="s">
        <v>645</v>
      </c>
      <c r="M48" t="s">
        <v>611</v>
      </c>
      <c r="N48">
        <v>2014</v>
      </c>
      <c r="O48">
        <v>6.8965500000000004</v>
      </c>
      <c r="R48" t="str">
        <v>AZE</v>
      </c>
      <c r="S48" t="s">
        <v>161</v>
      </c>
      <c r="T48" t="str" cm="1">
        <f t="array" ref="T48">VLOOKUP(S48,$A$2:$B$242,COLUMN(B:B),FALSE)</f>
        <v>LBN</v>
      </c>
      <c r="U48" t="str" cm="1">
        <f t="array" ref="U48">IFERROR(VLOOKUP(T48,$F$2:$H$489,COLUMN(H:H)-COLUMN(E:E),FALSE),"")</f>
        <v/>
      </c>
      <c r="V48" t="str" cm="1">
        <f t="array" ref="V48">IFERROR(VLOOKUP(T48,$M$2:$O$644,COLUMN(O:O)-COLUMN(L:L),FALSE),"")</f>
        <v/>
      </c>
    </row>
    <row r="49" spans="1:22" x14ac:dyDescent="0.2">
      <c r="A49" t="s">
        <v>311</v>
      </c>
      <c r="B49" t="s">
        <v>310</v>
      </c>
      <c r="E49" t="s">
        <v>639</v>
      </c>
      <c r="F49" t="s">
        <v>403</v>
      </c>
      <c r="G49">
        <v>2010</v>
      </c>
      <c r="H49">
        <v>10.61321</v>
      </c>
      <c r="J49" t="s">
        <v>640</v>
      </c>
      <c r="L49" t="s">
        <v>645</v>
      </c>
      <c r="M49" t="s">
        <v>308</v>
      </c>
      <c r="N49">
        <v>2008</v>
      </c>
      <c r="O49">
        <v>28.83295</v>
      </c>
      <c r="R49" t="str">
        <v>GAB</v>
      </c>
      <c r="S49" t="s">
        <v>162</v>
      </c>
      <c r="T49" t="str" cm="1">
        <f t="array" ref="T49">VLOOKUP(S49,$A$2:$B$242,COLUMN(B:B),FALSE)</f>
        <v>LKA</v>
      </c>
      <c r="U49" cm="1">
        <f t="array" ref="U49">IFERROR(VLOOKUP(T49,$F$2:$H$489,COLUMN(H:H)-COLUMN(E:E),FALSE),"")</f>
        <v>20.297029999999999</v>
      </c>
      <c r="V49" cm="1">
        <f t="array" ref="V49">IFERROR(VLOOKUP(T49,$M$2:$O$644,COLUMN(O:O)-COLUMN(L:L),FALSE),"")</f>
        <v>30.160229999999999</v>
      </c>
    </row>
    <row r="50" spans="1:22" x14ac:dyDescent="0.2">
      <c r="A50" t="s">
        <v>313</v>
      </c>
      <c r="B50" t="s">
        <v>312</v>
      </c>
      <c r="E50" t="s">
        <v>639</v>
      </c>
      <c r="F50" t="s">
        <v>325</v>
      </c>
      <c r="G50">
        <v>2013</v>
      </c>
      <c r="H50">
        <v>18.699020000000001</v>
      </c>
      <c r="L50" t="s">
        <v>645</v>
      </c>
      <c r="M50" t="s">
        <v>289</v>
      </c>
      <c r="N50">
        <v>2011</v>
      </c>
      <c r="O50">
        <v>19.56522</v>
      </c>
      <c r="R50" t="str">
        <v>LKA</v>
      </c>
      <c r="S50" t="s">
        <v>163</v>
      </c>
      <c r="T50" t="str" cm="1">
        <f t="array" ref="T50">VLOOKUP(S50,$A$2:$B$242,COLUMN(B:B),FALSE)</f>
        <v>LTU</v>
      </c>
      <c r="U50" cm="1">
        <f t="array" ref="U50">IFERROR(VLOOKUP(T50,$F$2:$H$489,COLUMN(H:H)-COLUMN(E:E),FALSE),"")</f>
        <v>31.06936</v>
      </c>
      <c r="V50" cm="1">
        <f t="array" ref="V50">IFERROR(VLOOKUP(T50,$M$2:$O$644,COLUMN(O:O)-COLUMN(L:L),FALSE),"")</f>
        <v>33.997509999999998</v>
      </c>
    </row>
    <row r="51" spans="1:22" x14ac:dyDescent="0.2">
      <c r="A51" t="s">
        <v>315</v>
      </c>
      <c r="B51" t="s">
        <v>314</v>
      </c>
      <c r="E51" t="s">
        <v>639</v>
      </c>
      <c r="F51" t="s">
        <v>508</v>
      </c>
      <c r="G51">
        <v>2015</v>
      </c>
      <c r="H51">
        <v>26.719580000000001</v>
      </c>
      <c r="L51" t="s">
        <v>645</v>
      </c>
      <c r="M51" t="s">
        <v>415</v>
      </c>
      <c r="N51">
        <v>2011</v>
      </c>
      <c r="O51">
        <v>32.27384</v>
      </c>
      <c r="Q51" t="s">
        <v>640</v>
      </c>
      <c r="R51" t="str">
        <v>KGZ</v>
      </c>
      <c r="S51" t="s">
        <v>164</v>
      </c>
      <c r="T51" t="str" cm="1">
        <f t="array" ref="T51">VLOOKUP(S51,$A$2:$B$242,COLUMN(B:B),FALSE)</f>
        <v>LUX</v>
      </c>
      <c r="U51" cm="1">
        <f t="array" ref="U51">IFERROR(VLOOKUP(T51,$F$2:$H$489,COLUMN(H:H)-COLUMN(E:E),FALSE),"")</f>
        <v>15.63218</v>
      </c>
      <c r="V51" t="str" cm="1">
        <f t="array" ref="V51">IFERROR(VLOOKUP(T51,$M$2:$O$644,COLUMN(O:O)-COLUMN(L:L),FALSE),"")</f>
        <v/>
      </c>
    </row>
    <row r="52" spans="1:22" x14ac:dyDescent="0.2">
      <c r="A52" t="s">
        <v>317</v>
      </c>
      <c r="B52" t="s">
        <v>316</v>
      </c>
      <c r="E52" t="s">
        <v>639</v>
      </c>
      <c r="F52" t="s">
        <v>415</v>
      </c>
      <c r="G52">
        <v>2017</v>
      </c>
      <c r="H52">
        <v>37.38899</v>
      </c>
      <c r="L52" t="s">
        <v>645</v>
      </c>
      <c r="M52" t="s">
        <v>326</v>
      </c>
      <c r="N52">
        <v>2006</v>
      </c>
      <c r="O52">
        <v>21.428570000000001</v>
      </c>
      <c r="R52" t="str">
        <v>QAT</v>
      </c>
      <c r="S52" t="s">
        <v>165</v>
      </c>
      <c r="T52" t="str" cm="1">
        <f t="array" ref="T52">VLOOKUP(S52,$A$2:$B$242,COLUMN(B:B),FALSE)</f>
        <v>LVA</v>
      </c>
      <c r="U52" cm="1">
        <f t="array" ref="U52">IFERROR(VLOOKUP(T52,$F$2:$H$489,COLUMN(H:H)-COLUMN(E:E),FALSE),"")</f>
        <v>27.407409999999999</v>
      </c>
      <c r="V52" cm="1">
        <f t="array" ref="V52">IFERROR(VLOOKUP(T52,$M$2:$O$644,COLUMN(O:O)-COLUMN(L:L),FALSE),"")</f>
        <v>31.224070000000001</v>
      </c>
    </row>
    <row r="53" spans="1:22" x14ac:dyDescent="0.2">
      <c r="A53" t="s">
        <v>134</v>
      </c>
      <c r="B53" t="s">
        <v>318</v>
      </c>
      <c r="E53" t="s">
        <v>639</v>
      </c>
      <c r="F53" t="s">
        <v>434</v>
      </c>
      <c r="G53">
        <v>2008</v>
      </c>
      <c r="H53">
        <v>35.148119999999999</v>
      </c>
      <c r="L53" t="s">
        <v>645</v>
      </c>
      <c r="M53" t="s">
        <v>431</v>
      </c>
      <c r="N53">
        <v>2017</v>
      </c>
      <c r="O53">
        <v>24.4</v>
      </c>
      <c r="R53" t="str">
        <v>NAM</v>
      </c>
      <c r="S53" t="s">
        <v>166</v>
      </c>
      <c r="T53" t="str" cm="1">
        <f t="array" ref="T53">VLOOKUP(S53,$A$2:$B$242,COLUMN(B:B),FALSE)</f>
        <v>MAR</v>
      </c>
      <c r="U53" cm="1">
        <f t="array" ref="U53">IFERROR(VLOOKUP(T53,$F$2:$H$489,COLUMN(H:H)-COLUMN(E:E),FALSE),"")</f>
        <v>22.212150000000001</v>
      </c>
      <c r="V53" cm="1">
        <f t="array" ref="V53">IFERROR(VLOOKUP(T53,$M$2:$O$644,COLUMN(O:O)-COLUMN(L:L),FALSE),"")</f>
        <v>19.669589999999999</v>
      </c>
    </row>
    <row r="54" spans="1:22" x14ac:dyDescent="0.2">
      <c r="A54" t="s">
        <v>320</v>
      </c>
      <c r="B54" t="s">
        <v>319</v>
      </c>
      <c r="E54" t="s">
        <v>639</v>
      </c>
      <c r="F54" t="s">
        <v>507</v>
      </c>
      <c r="G54">
        <v>2003</v>
      </c>
      <c r="H54">
        <v>25.211980000000001</v>
      </c>
      <c r="L54" t="s">
        <v>645</v>
      </c>
      <c r="M54" t="s">
        <v>282</v>
      </c>
      <c r="N54">
        <v>1999</v>
      </c>
      <c r="O54">
        <v>28.252500000000001</v>
      </c>
      <c r="R54" t="str">
        <v>ALB</v>
      </c>
      <c r="S54" t="s">
        <v>167</v>
      </c>
      <c r="T54" t="str" cm="1">
        <f t="array" ref="T54">VLOOKUP(S54,$A$2:$B$242,COLUMN(B:B),FALSE)</f>
        <v>MLI</v>
      </c>
      <c r="U54" cm="1">
        <f t="array" ref="U54">IFERROR(VLOOKUP(T54,$F$2:$H$489,COLUMN(H:H)-COLUMN(E:E),FALSE),"")</f>
        <v>21.276599999999998</v>
      </c>
      <c r="V54" cm="1">
        <f t="array" ref="V54">IFERROR(VLOOKUP(T54,$M$2:$O$644,COLUMN(O:O)-COLUMN(L:L),FALSE),"")</f>
        <v>4.5454499999999998</v>
      </c>
    </row>
    <row r="55" spans="1:22" x14ac:dyDescent="0.2">
      <c r="A55" t="s">
        <v>322</v>
      </c>
      <c r="B55" t="s">
        <v>321</v>
      </c>
      <c r="E55" t="s">
        <v>639</v>
      </c>
      <c r="F55" t="s">
        <v>390</v>
      </c>
      <c r="G55">
        <v>2011</v>
      </c>
      <c r="H55">
        <v>25.195969999999999</v>
      </c>
      <c r="L55" t="s">
        <v>645</v>
      </c>
      <c r="M55" t="s">
        <v>434</v>
      </c>
      <c r="N55">
        <v>2015</v>
      </c>
      <c r="O55">
        <v>47.219349999999999</v>
      </c>
      <c r="R55" t="str">
        <v>TGO</v>
      </c>
      <c r="S55" t="s">
        <v>168</v>
      </c>
      <c r="T55" t="str" cm="1">
        <f t="array" ref="T55">VLOOKUP(S55,$A$2:$B$242,COLUMN(B:B),FALSE)</f>
        <v>MUS</v>
      </c>
      <c r="U55" cm="1">
        <f t="array" ref="U55">IFERROR(VLOOKUP(T55,$F$2:$H$489,COLUMN(H:H)-COLUMN(E:E),FALSE),"")</f>
        <v>20.776260000000001</v>
      </c>
      <c r="V55" cm="1">
        <f t="array" ref="V55">IFERROR(VLOOKUP(T55,$M$2:$O$644,COLUMN(O:O)-COLUMN(L:L),FALSE),"")</f>
        <v>23.38308</v>
      </c>
    </row>
    <row r="56" spans="1:22" x14ac:dyDescent="0.2">
      <c r="A56" t="s">
        <v>324</v>
      </c>
      <c r="B56" t="s">
        <v>323</v>
      </c>
      <c r="E56" t="s">
        <v>639</v>
      </c>
      <c r="F56" t="s">
        <v>388</v>
      </c>
      <c r="G56">
        <v>2012</v>
      </c>
      <c r="H56">
        <v>19.088270000000001</v>
      </c>
      <c r="L56" t="s">
        <v>645</v>
      </c>
      <c r="M56" t="s">
        <v>390</v>
      </c>
      <c r="N56">
        <v>2014</v>
      </c>
      <c r="O56">
        <v>31.180630000000001</v>
      </c>
      <c r="R56" t="str">
        <v>AGO</v>
      </c>
      <c r="S56" t="s">
        <v>169</v>
      </c>
      <c r="T56" t="str" cm="1">
        <f t="array" ref="T56">VLOOKUP(S56,$A$2:$B$242,COLUMN(B:B),FALSE)</f>
        <v>MWI</v>
      </c>
      <c r="U56" cm="1">
        <f t="array" ref="U56">IFERROR(VLOOKUP(T56,$F$2:$H$489,COLUMN(H:H)-COLUMN(E:E),FALSE),"")</f>
        <v>8.2265700000000006</v>
      </c>
      <c r="V56" cm="1">
        <f t="array" ref="V56">IFERROR(VLOOKUP(T56,$M$2:$O$644,COLUMN(O:O)-COLUMN(L:L),FALSE),"")</f>
        <v>6.4516099999999996</v>
      </c>
    </row>
    <row r="57" spans="1:22" x14ac:dyDescent="0.2">
      <c r="A57" t="s">
        <v>136</v>
      </c>
      <c r="B57" t="s">
        <v>325</v>
      </c>
      <c r="E57" t="s">
        <v>639</v>
      </c>
      <c r="F57" t="s">
        <v>507</v>
      </c>
      <c r="G57">
        <v>2013</v>
      </c>
      <c r="H57">
        <v>28.00169</v>
      </c>
      <c r="L57" t="s">
        <v>645</v>
      </c>
      <c r="M57" t="s">
        <v>599</v>
      </c>
      <c r="N57">
        <v>2014</v>
      </c>
      <c r="O57">
        <v>36.990279999999998</v>
      </c>
      <c r="R57" t="str">
        <v>KWT</v>
      </c>
      <c r="S57" t="s">
        <v>170</v>
      </c>
      <c r="T57" t="str" cm="1">
        <f t="array" ref="T57">VLOOKUP(S57,$A$2:$B$242,COLUMN(B:B),FALSE)</f>
        <v>MEX</v>
      </c>
      <c r="U57" t="str" cm="1">
        <f t="array" ref="U57">IFERROR(VLOOKUP(T57,$F$2:$H$489,COLUMN(H:H)-COLUMN(E:E),FALSE),"")</f>
        <v/>
      </c>
      <c r="V57" t="str" cm="1">
        <f t="array" ref="V57">IFERROR(VLOOKUP(T57,$M$2:$O$644,COLUMN(O:O)-COLUMN(L:L),FALSE),"")</f>
        <v/>
      </c>
    </row>
    <row r="58" spans="1:22" x14ac:dyDescent="0.2">
      <c r="A58" t="s">
        <v>327</v>
      </c>
      <c r="B58" t="s">
        <v>326</v>
      </c>
      <c r="E58" t="s">
        <v>639</v>
      </c>
      <c r="F58" t="s">
        <v>541</v>
      </c>
      <c r="G58">
        <v>2004</v>
      </c>
      <c r="H58">
        <v>17.032969999999999</v>
      </c>
      <c r="L58" t="s">
        <v>645</v>
      </c>
      <c r="M58" t="s">
        <v>546</v>
      </c>
      <c r="N58">
        <v>2008</v>
      </c>
      <c r="O58">
        <v>33.237819999999999</v>
      </c>
      <c r="R58" t="str">
        <v>MLT</v>
      </c>
      <c r="S58" t="s">
        <v>171</v>
      </c>
      <c r="T58" t="str" cm="1">
        <f t="array" ref="T58">VLOOKUP(S58,$A$2:$B$242,COLUMN(B:B),FALSE)</f>
        <v>MYS</v>
      </c>
      <c r="U58" cm="1">
        <f t="array" ref="U58">IFERROR(VLOOKUP(T58,$F$2:$H$489,COLUMN(H:H)-COLUMN(E:E),FALSE),"")</f>
        <v>35.148119999999999</v>
      </c>
      <c r="V58" cm="1">
        <f t="array" ref="V58">IFERROR(VLOOKUP(T58,$M$2:$O$644,COLUMN(O:O)-COLUMN(L:L),FALSE),"")</f>
        <v>45.376289999999997</v>
      </c>
    </row>
    <row r="59" spans="1:22" x14ac:dyDescent="0.2">
      <c r="A59" t="s">
        <v>329</v>
      </c>
      <c r="B59" t="s">
        <v>328</v>
      </c>
      <c r="E59" t="s">
        <v>639</v>
      </c>
      <c r="F59" t="s">
        <v>332</v>
      </c>
      <c r="G59">
        <v>2011</v>
      </c>
      <c r="H59">
        <v>24.54955</v>
      </c>
      <c r="J59" t="s">
        <v>640</v>
      </c>
      <c r="L59" t="s">
        <v>645</v>
      </c>
      <c r="M59" t="s">
        <v>314</v>
      </c>
      <c r="N59">
        <v>2001</v>
      </c>
      <c r="O59">
        <v>16.79383</v>
      </c>
      <c r="R59" t="str">
        <v>SDN</v>
      </c>
      <c r="S59" t="s">
        <v>172</v>
      </c>
      <c r="T59" t="str" cm="1">
        <f t="array" ref="T59">VLOOKUP(S59,$A$2:$B$242,COLUMN(B:B),FALSE)</f>
        <v>NGA</v>
      </c>
      <c r="U59" t="str" cm="1">
        <f t="array" ref="U59">IFERROR(VLOOKUP(T59,$F$2:$H$489,COLUMN(H:H)-COLUMN(E:E),FALSE),"")</f>
        <v/>
      </c>
      <c r="V59" t="str" cm="1">
        <f t="array" ref="V59">IFERROR(VLOOKUP(T59,$M$2:$O$644,COLUMN(O:O)-COLUMN(L:L),FALSE),"")</f>
        <v/>
      </c>
    </row>
    <row r="60" spans="1:22" x14ac:dyDescent="0.2">
      <c r="A60" t="s">
        <v>331</v>
      </c>
      <c r="B60" t="s">
        <v>330</v>
      </c>
      <c r="E60" t="s">
        <v>639</v>
      </c>
      <c r="F60" t="s">
        <v>507</v>
      </c>
      <c r="G60">
        <v>2006</v>
      </c>
      <c r="H60">
        <v>27.24512</v>
      </c>
      <c r="L60" t="s">
        <v>645</v>
      </c>
      <c r="M60" t="s">
        <v>537</v>
      </c>
      <c r="N60">
        <v>2013</v>
      </c>
      <c r="O60">
        <v>25.821770000000001</v>
      </c>
      <c r="R60" t="str">
        <v>PAK</v>
      </c>
      <c r="S60" t="s">
        <v>173</v>
      </c>
      <c r="T60" t="str" cm="1">
        <f t="array" ref="T60">VLOOKUP(S60,$A$2:$B$242,COLUMN(B:B),FALSE)</f>
        <v>NLD</v>
      </c>
      <c r="U60" cm="1">
        <f t="array" ref="U60">IFERROR(VLOOKUP(T60,$F$2:$H$489,COLUMN(H:H)-COLUMN(E:E),FALSE),"")</f>
        <v>15.04275</v>
      </c>
      <c r="V60" cm="1">
        <f t="array" ref="V60">IFERROR(VLOOKUP(T60,$M$2:$O$644,COLUMN(O:O)-COLUMN(L:L),FALSE),"")</f>
        <v>11.638389999999999</v>
      </c>
    </row>
    <row r="61" spans="1:22" x14ac:dyDescent="0.2">
      <c r="A61" t="s">
        <v>135</v>
      </c>
      <c r="B61" t="s">
        <v>332</v>
      </c>
      <c r="E61" t="s">
        <v>639</v>
      </c>
      <c r="F61" t="s">
        <v>390</v>
      </c>
      <c r="G61">
        <v>2016</v>
      </c>
      <c r="H61">
        <v>34.673630000000003</v>
      </c>
      <c r="L61" t="s">
        <v>645</v>
      </c>
      <c r="M61" t="s">
        <v>507</v>
      </c>
      <c r="N61">
        <v>2008</v>
      </c>
      <c r="O61">
        <v>26.49635</v>
      </c>
      <c r="R61" t="str">
        <v>BLR</v>
      </c>
      <c r="S61" t="s">
        <v>174</v>
      </c>
      <c r="T61" t="str" cm="1">
        <f t="array" ref="T61">VLOOKUP(S61,$A$2:$B$242,COLUMN(B:B),FALSE)</f>
        <v>NOR</v>
      </c>
      <c r="U61" t="str" cm="1">
        <f t="array" ref="U61">IFERROR(VLOOKUP(T61,$F$2:$H$489,COLUMN(H:H)-COLUMN(E:E),FALSE),"")</f>
        <v/>
      </c>
      <c r="V61" t="str" cm="1">
        <f t="array" ref="V61">IFERROR(VLOOKUP(T61,$M$2:$O$644,COLUMN(O:O)-COLUMN(L:L),FALSE),"")</f>
        <v/>
      </c>
    </row>
    <row r="62" spans="1:22" x14ac:dyDescent="0.2">
      <c r="A62" t="s">
        <v>138</v>
      </c>
      <c r="B62" t="s">
        <v>333</v>
      </c>
      <c r="E62" t="s">
        <v>639</v>
      </c>
      <c r="F62" t="s">
        <v>438</v>
      </c>
      <c r="G62">
        <v>2005</v>
      </c>
      <c r="H62">
        <v>14.375</v>
      </c>
      <c r="L62" t="s">
        <v>645</v>
      </c>
      <c r="M62" t="s">
        <v>612</v>
      </c>
      <c r="N62">
        <v>2015</v>
      </c>
      <c r="O62">
        <v>36.271189999999997</v>
      </c>
      <c r="R62" t="str">
        <v>MOZ</v>
      </c>
      <c r="S62" t="s">
        <v>175</v>
      </c>
      <c r="T62" t="str" cm="1">
        <f t="array" ref="T62">VLOOKUP(S62,$A$2:$B$242,COLUMN(B:B),FALSE)</f>
        <v>NZL</v>
      </c>
      <c r="U62" t="str" cm="1">
        <f t="array" ref="U62">IFERROR(VLOOKUP(T62,$F$2:$H$489,COLUMN(H:H)-COLUMN(E:E),FALSE),"")</f>
        <v/>
      </c>
      <c r="V62" t="str" cm="1">
        <f t="array" ref="V62">IFERROR(VLOOKUP(T62,$M$2:$O$644,COLUMN(O:O)-COLUMN(L:L),FALSE),"")</f>
        <v/>
      </c>
    </row>
    <row r="63" spans="1:22" x14ac:dyDescent="0.2">
      <c r="A63" t="s">
        <v>335</v>
      </c>
      <c r="B63" t="s">
        <v>334</v>
      </c>
      <c r="E63" t="s">
        <v>639</v>
      </c>
      <c r="F63" t="s">
        <v>591</v>
      </c>
      <c r="G63">
        <v>2015</v>
      </c>
      <c r="H63">
        <v>24.611049999999999</v>
      </c>
      <c r="L63" t="s">
        <v>645</v>
      </c>
      <c r="M63" t="s">
        <v>282</v>
      </c>
      <c r="N63">
        <v>2013</v>
      </c>
      <c r="O63">
        <v>35.06523</v>
      </c>
      <c r="R63" t="str">
        <v>ECU</v>
      </c>
      <c r="S63" t="s">
        <v>176</v>
      </c>
      <c r="T63" t="str" cm="1">
        <f t="array" ref="T63">VLOOKUP(S63,$A$2:$B$242,COLUMN(B:B),FALSE)</f>
        <v>PER</v>
      </c>
      <c r="U63" t="str" cm="1">
        <f t="array" ref="U63">IFERROR(VLOOKUP(T63,$F$2:$H$489,COLUMN(H:H)-COLUMN(E:E),FALSE),"")</f>
        <v/>
      </c>
      <c r="V63" cm="1">
        <f t="array" ref="V63">IFERROR(VLOOKUP(T63,$M$2:$O$644,COLUMN(O:O)-COLUMN(L:L),FALSE),"")</f>
        <v>18.90034</v>
      </c>
    </row>
    <row r="64" spans="1:22" x14ac:dyDescent="0.2">
      <c r="A64" t="s">
        <v>337</v>
      </c>
      <c r="B64" t="s">
        <v>336</v>
      </c>
      <c r="E64" t="s">
        <v>639</v>
      </c>
      <c r="F64" t="s">
        <v>431</v>
      </c>
      <c r="G64">
        <v>2017</v>
      </c>
      <c r="H64">
        <v>26.020409999999998</v>
      </c>
      <c r="L64" t="s">
        <v>645</v>
      </c>
      <c r="M64" t="s">
        <v>399</v>
      </c>
      <c r="N64">
        <v>2008</v>
      </c>
      <c r="O64">
        <v>18.438379999999999</v>
      </c>
      <c r="R64" t="str">
        <v>POL</v>
      </c>
      <c r="S64" t="s">
        <v>177</v>
      </c>
      <c r="T64" t="str" cm="1">
        <f t="array" ref="T64">VLOOKUP(S64,$A$2:$B$242,COLUMN(B:B),FALSE)</f>
        <v>PHL</v>
      </c>
      <c r="U64" cm="1">
        <f t="array" ref="U64">IFERROR(VLOOKUP(T64,$F$2:$H$489,COLUMN(H:H)-COLUMN(E:E),FALSE),"")</f>
        <v>40.193460000000002</v>
      </c>
      <c r="V64" cm="1">
        <f t="array" ref="V64">IFERROR(VLOOKUP(T64,$M$2:$O$644,COLUMN(O:O)-COLUMN(L:L),FALSE),"")</f>
        <v>40.973640000000003</v>
      </c>
    </row>
    <row r="65" spans="1:22" x14ac:dyDescent="0.2">
      <c r="A65" t="s">
        <v>339</v>
      </c>
      <c r="B65" t="s">
        <v>338</v>
      </c>
      <c r="E65" t="s">
        <v>639</v>
      </c>
      <c r="F65" t="s">
        <v>312</v>
      </c>
      <c r="G65">
        <v>2000</v>
      </c>
      <c r="H65">
        <v>16.21622</v>
      </c>
      <c r="L65" t="s">
        <v>645</v>
      </c>
      <c r="M65" t="s">
        <v>612</v>
      </c>
      <c r="N65">
        <v>2018</v>
      </c>
      <c r="O65">
        <v>35.106380000000001</v>
      </c>
      <c r="R65" t="str">
        <v>MNG</v>
      </c>
      <c r="S65" t="s">
        <v>178</v>
      </c>
      <c r="T65" t="str" cm="1">
        <f t="array" ref="T65">VLOOKUP(S65,$A$2:$B$242,COLUMN(B:B),FALSE)</f>
        <v>PAK</v>
      </c>
      <c r="U65" cm="1">
        <f t="array" ref="U65">IFERROR(VLOOKUP(T65,$F$2:$H$489,COLUMN(H:H)-COLUMN(E:E),FALSE),"")</f>
        <v>21.104379999999999</v>
      </c>
      <c r="V65" cm="1">
        <f t="array" ref="V65">IFERROR(VLOOKUP(T65,$M$2:$O$644,COLUMN(O:O)-COLUMN(L:L),FALSE),"")</f>
        <v>13.032959999999999</v>
      </c>
    </row>
    <row r="66" spans="1:22" x14ac:dyDescent="0.2">
      <c r="A66" t="s">
        <v>139</v>
      </c>
      <c r="B66" t="s">
        <v>340</v>
      </c>
      <c r="E66" t="s">
        <v>639</v>
      </c>
      <c r="F66" t="s">
        <v>332</v>
      </c>
      <c r="G66">
        <v>2017</v>
      </c>
      <c r="H66">
        <v>29.58963</v>
      </c>
      <c r="J66" t="s">
        <v>640</v>
      </c>
      <c r="L66" t="s">
        <v>645</v>
      </c>
      <c r="M66" t="s">
        <v>388</v>
      </c>
      <c r="N66">
        <v>2004</v>
      </c>
      <c r="O66">
        <v>12.809850000000001</v>
      </c>
      <c r="R66" t="str">
        <v>MNE</v>
      </c>
      <c r="S66" t="s">
        <v>179</v>
      </c>
      <c r="T66" t="str" cm="1">
        <f t="array" ref="T66">VLOOKUP(S66,$A$2:$B$242,COLUMN(B:B),FALSE)</f>
        <v>POL</v>
      </c>
      <c r="U66" cm="1">
        <f t="array" ref="U66">IFERROR(VLOOKUP(T66,$F$2:$H$489,COLUMN(H:H)-COLUMN(E:E),FALSE),"")</f>
        <v>18.980239999999998</v>
      </c>
      <c r="V66" cm="1">
        <f t="array" ref="V66">IFERROR(VLOOKUP(T66,$M$2:$O$644,COLUMN(O:O)-COLUMN(L:L),FALSE),"")</f>
        <v>21.521609999999999</v>
      </c>
    </row>
    <row r="67" spans="1:22" x14ac:dyDescent="0.2">
      <c r="A67" t="s">
        <v>342</v>
      </c>
      <c r="B67" t="s">
        <v>341</v>
      </c>
      <c r="E67" t="s">
        <v>639</v>
      </c>
      <c r="F67" t="s">
        <v>283</v>
      </c>
      <c r="G67">
        <v>2005</v>
      </c>
      <c r="H67">
        <v>31.218820000000001</v>
      </c>
      <c r="L67" t="s">
        <v>645</v>
      </c>
      <c r="M67" t="s">
        <v>388</v>
      </c>
      <c r="N67">
        <v>2013</v>
      </c>
      <c r="O67">
        <v>17.151820000000001</v>
      </c>
      <c r="R67" t="str">
        <v>MAC</v>
      </c>
      <c r="S67" t="s">
        <v>180</v>
      </c>
      <c r="T67" t="str" cm="1">
        <f t="array" ref="T67">VLOOKUP(S67,$A$2:$B$242,COLUMN(B:B),FALSE)</f>
        <v>PRT</v>
      </c>
      <c r="U67" cm="1">
        <f t="array" ref="U67">IFERROR(VLOOKUP(T67,$F$2:$H$489,COLUMN(H:H)-COLUMN(E:E),FALSE),"")</f>
        <v>25.870010000000001</v>
      </c>
      <c r="V67" cm="1">
        <f t="array" ref="V67">IFERROR(VLOOKUP(T67,$M$2:$O$644,COLUMN(O:O)-COLUMN(L:L),FALSE),"")</f>
        <v>26.49635</v>
      </c>
    </row>
    <row r="68" spans="1:22" x14ac:dyDescent="0.2">
      <c r="A68" t="s">
        <v>140</v>
      </c>
      <c r="B68" t="s">
        <v>343</v>
      </c>
      <c r="E68" t="s">
        <v>639</v>
      </c>
      <c r="F68" t="s">
        <v>332</v>
      </c>
      <c r="G68">
        <v>2014</v>
      </c>
      <c r="H68">
        <v>31.352460000000001</v>
      </c>
      <c r="J68" t="s">
        <v>640</v>
      </c>
      <c r="L68" t="s">
        <v>645</v>
      </c>
      <c r="M68" t="s">
        <v>519</v>
      </c>
      <c r="N68">
        <v>2002</v>
      </c>
      <c r="O68">
        <v>39.737020000000001</v>
      </c>
      <c r="R68" t="str">
        <v>EST</v>
      </c>
      <c r="S68" t="s">
        <v>181</v>
      </c>
      <c r="T68" t="str" cm="1">
        <f t="array" ref="T68">VLOOKUP(S68,$A$2:$B$242,COLUMN(B:B),FALSE)</f>
        <v>QAT</v>
      </c>
      <c r="U68" cm="1">
        <f t="array" ref="U68">IFERROR(VLOOKUP(T68,$F$2:$H$489,COLUMN(H:H)-COLUMN(E:E),FALSE),"")</f>
        <v>15.22602</v>
      </c>
      <c r="V68" cm="1">
        <f t="array" ref="V68">IFERROR(VLOOKUP(T68,$M$2:$O$644,COLUMN(O:O)-COLUMN(L:L),FALSE),"")</f>
        <v>18.860240000000001</v>
      </c>
    </row>
    <row r="69" spans="1:22" x14ac:dyDescent="0.2">
      <c r="A69" t="s">
        <v>345</v>
      </c>
      <c r="B69" t="s">
        <v>344</v>
      </c>
      <c r="E69" t="s">
        <v>639</v>
      </c>
      <c r="F69" t="s">
        <v>433</v>
      </c>
      <c r="G69">
        <v>2010</v>
      </c>
      <c r="H69">
        <v>8.2265700000000006</v>
      </c>
      <c r="L69" t="s">
        <v>645</v>
      </c>
      <c r="M69" t="s">
        <v>283</v>
      </c>
      <c r="N69">
        <v>2004</v>
      </c>
      <c r="O69">
        <v>25.450970000000002</v>
      </c>
      <c r="R69" t="str">
        <v>KHM</v>
      </c>
      <c r="S69" t="s">
        <v>182</v>
      </c>
      <c r="T69" t="str" cm="1">
        <f t="array" ref="T69">VLOOKUP(S69,$A$2:$B$242,COLUMN(B:B),FALSE)</f>
        <v>ROU</v>
      </c>
      <c r="U69" cm="1">
        <f t="array" ref="U69">IFERROR(VLOOKUP(T69,$F$2:$H$489,COLUMN(H:H)-COLUMN(E:E),FALSE),"")</f>
        <v>39.448709999999998</v>
      </c>
      <c r="V69" cm="1">
        <f t="array" ref="V69">IFERROR(VLOOKUP(T69,$M$2:$O$644,COLUMN(O:O)-COLUMN(L:L),FALSE),"")</f>
        <v>38.878720000000001</v>
      </c>
    </row>
    <row r="70" spans="1:22" x14ac:dyDescent="0.2">
      <c r="A70" t="s">
        <v>347</v>
      </c>
      <c r="B70" t="s">
        <v>346</v>
      </c>
      <c r="E70" t="s">
        <v>639</v>
      </c>
      <c r="F70" t="s">
        <v>500</v>
      </c>
      <c r="G70">
        <v>2017</v>
      </c>
      <c r="H70">
        <v>22.871549999999999</v>
      </c>
      <c r="L70" t="s">
        <v>645</v>
      </c>
      <c r="M70" t="s">
        <v>289</v>
      </c>
      <c r="N70">
        <v>2014</v>
      </c>
      <c r="O70">
        <v>20.588239999999999</v>
      </c>
      <c r="R70" t="str">
        <v>UGA</v>
      </c>
      <c r="S70" t="s">
        <v>183</v>
      </c>
      <c r="T70" t="e" cm="1">
        <f t="array" ref="T70">VLOOKUP(S70,$A$2:$B$242,COLUMN(B:B),FALSE)</f>
        <v>#N/A</v>
      </c>
      <c r="U70" t="str" cm="1">
        <f t="array" ref="U70">IFERROR(VLOOKUP(T70,$F$2:$H$489,COLUMN(H:H)-COLUMN(E:E),FALSE),"")</f>
        <v/>
      </c>
      <c r="V70" t="str" cm="1">
        <f t="array" ref="V70">IFERROR(VLOOKUP(T70,$M$2:$O$644,COLUMN(O:O)-COLUMN(L:L),FALSE),"")</f>
        <v/>
      </c>
    </row>
    <row r="71" spans="1:22" x14ac:dyDescent="0.2">
      <c r="A71" t="s">
        <v>349</v>
      </c>
      <c r="B71" t="s">
        <v>348</v>
      </c>
      <c r="E71" t="s">
        <v>639</v>
      </c>
      <c r="F71" t="s">
        <v>417</v>
      </c>
      <c r="G71">
        <v>2015</v>
      </c>
      <c r="H71">
        <v>14.694509999999999</v>
      </c>
      <c r="L71" t="s">
        <v>645</v>
      </c>
      <c r="M71" t="s">
        <v>575</v>
      </c>
      <c r="N71">
        <v>2004</v>
      </c>
      <c r="O71">
        <v>17.808219999999999</v>
      </c>
      <c r="R71" t="str">
        <v>GHA</v>
      </c>
      <c r="S71" t="s">
        <v>184</v>
      </c>
      <c r="T71" t="str" cm="1">
        <f t="array" ref="T71">VLOOKUP(S71,$A$2:$B$242,COLUMN(B:B),FALSE)</f>
        <v>RWA</v>
      </c>
      <c r="U71" cm="1">
        <f t="array" ref="U71">IFERROR(VLOOKUP(T71,$F$2:$H$489,COLUMN(H:H)-COLUMN(E:E),FALSE),"")</f>
        <v>17.370480000000001</v>
      </c>
      <c r="V71" cm="1">
        <f t="array" ref="V71">IFERROR(VLOOKUP(T71,$M$2:$O$644,COLUMN(O:O)-COLUMN(L:L),FALSE),"")</f>
        <v>11.36364</v>
      </c>
    </row>
    <row r="72" spans="1:22" x14ac:dyDescent="0.2">
      <c r="A72" t="s">
        <v>351</v>
      </c>
      <c r="B72" t="s">
        <v>350</v>
      </c>
      <c r="E72" t="s">
        <v>639</v>
      </c>
      <c r="F72" t="s">
        <v>545</v>
      </c>
      <c r="G72">
        <v>2010</v>
      </c>
      <c r="H72">
        <v>14.127140000000001</v>
      </c>
      <c r="L72" t="s">
        <v>645</v>
      </c>
      <c r="M72" t="s">
        <v>541</v>
      </c>
      <c r="N72">
        <v>2008</v>
      </c>
      <c r="O72">
        <v>19.926300000000001</v>
      </c>
      <c r="R72" t="str">
        <v>SEN</v>
      </c>
      <c r="S72" t="s">
        <v>185</v>
      </c>
      <c r="T72" t="str" cm="1">
        <f t="array" ref="T72">VLOOKUP(S72,$A$2:$B$242,COLUMN(B:B),FALSE)</f>
        <v>SAU</v>
      </c>
      <c r="U72" t="str" cm="1">
        <f t="array" ref="U72">IFERROR(VLOOKUP(T72,$F$2:$H$489,COLUMN(H:H)-COLUMN(E:E),FALSE),"")</f>
        <v/>
      </c>
      <c r="V72" cm="1">
        <f t="array" ref="V72">IFERROR(VLOOKUP(T72,$M$2:$O$644,COLUMN(O:O)-COLUMN(L:L),FALSE),"")</f>
        <v>2.0109699999999999</v>
      </c>
    </row>
    <row r="73" spans="1:22" x14ac:dyDescent="0.2">
      <c r="A73" t="s">
        <v>353</v>
      </c>
      <c r="B73" t="s">
        <v>352</v>
      </c>
      <c r="E73" t="s">
        <v>639</v>
      </c>
      <c r="F73" t="s">
        <v>399</v>
      </c>
      <c r="G73">
        <v>2016</v>
      </c>
      <c r="H73">
        <v>14.44744</v>
      </c>
      <c r="L73" t="s">
        <v>645</v>
      </c>
      <c r="M73" t="s">
        <v>253</v>
      </c>
      <c r="N73">
        <v>2013</v>
      </c>
      <c r="O73">
        <v>46.456690000000002</v>
      </c>
      <c r="R73" t="str">
        <v>TUR</v>
      </c>
      <c r="S73" t="s">
        <v>186</v>
      </c>
      <c r="T73" t="str" cm="1">
        <f t="array" ref="T73">VLOOKUP(S73,$A$2:$B$242,COLUMN(B:B),FALSE)</f>
        <v>SDN</v>
      </c>
      <c r="U73" t="str" cm="1">
        <f t="array" ref="U73">IFERROR(VLOOKUP(T73,$F$2:$H$489,COLUMN(H:H)-COLUMN(E:E),FALSE),"")</f>
        <v/>
      </c>
      <c r="V73" cm="1">
        <f t="array" ref="V73">IFERROR(VLOOKUP(T73,$M$2:$O$644,COLUMN(O:O)-COLUMN(L:L),FALSE),"")</f>
        <v>39.986870000000003</v>
      </c>
    </row>
    <row r="74" spans="1:22" x14ac:dyDescent="0.2">
      <c r="A74" t="s">
        <v>355</v>
      </c>
      <c r="B74" t="s">
        <v>354</v>
      </c>
      <c r="E74" t="s">
        <v>639</v>
      </c>
      <c r="F74" t="s">
        <v>519</v>
      </c>
      <c r="G74">
        <v>2000</v>
      </c>
      <c r="H74">
        <v>39.858849999999997</v>
      </c>
      <c r="L74" t="s">
        <v>645</v>
      </c>
      <c r="M74" t="s">
        <v>519</v>
      </c>
      <c r="N74">
        <v>2010</v>
      </c>
      <c r="O74">
        <v>37.943159999999999</v>
      </c>
      <c r="R74" t="str">
        <v>HUN</v>
      </c>
      <c r="S74" t="s">
        <v>187</v>
      </c>
      <c r="T74" t="str" cm="1">
        <f t="array" ref="T74">VLOOKUP(S74,$A$2:$B$242,COLUMN(B:B),FALSE)</f>
        <v>SWE</v>
      </c>
      <c r="U74" t="str" cm="1">
        <f t="array" ref="U74">IFERROR(VLOOKUP(T74,$F$2:$H$489,COLUMN(H:H)-COLUMN(E:E),FALSE),"")</f>
        <v/>
      </c>
      <c r="V74" t="str" cm="1">
        <f t="array" ref="V74">IFERROR(VLOOKUP(T74,$M$2:$O$644,COLUMN(O:O)-COLUMN(L:L),FALSE),"")</f>
        <v/>
      </c>
    </row>
    <row r="75" spans="1:22" x14ac:dyDescent="0.2">
      <c r="A75" t="s">
        <v>133</v>
      </c>
      <c r="B75" t="s">
        <v>356</v>
      </c>
      <c r="E75" t="s">
        <v>639</v>
      </c>
      <c r="F75" t="s">
        <v>562</v>
      </c>
      <c r="G75">
        <v>2014</v>
      </c>
      <c r="H75">
        <v>29.49438</v>
      </c>
      <c r="L75" t="s">
        <v>645</v>
      </c>
      <c r="M75" t="s">
        <v>350</v>
      </c>
      <c r="N75">
        <v>2009</v>
      </c>
      <c r="O75">
        <v>20</v>
      </c>
      <c r="R75" t="str">
        <v>LSO</v>
      </c>
      <c r="S75" t="s">
        <v>188</v>
      </c>
      <c r="T75" t="str" cm="1">
        <f t="array" ref="T75">VLOOKUP(S75,$A$2:$B$242,COLUMN(B:B),FALSE)</f>
        <v>SGP</v>
      </c>
      <c r="U75" t="str" cm="1">
        <f t="array" ref="U75">IFERROR(VLOOKUP(T75,$F$2:$H$489,COLUMN(H:H)-COLUMN(E:E),FALSE),"")</f>
        <v/>
      </c>
      <c r="V75" t="str" cm="1">
        <f t="array" ref="V75">IFERROR(VLOOKUP(T75,$M$2:$O$644,COLUMN(O:O)-COLUMN(L:L),FALSE),"")</f>
        <v/>
      </c>
    </row>
    <row r="76" spans="1:22" x14ac:dyDescent="0.2">
      <c r="A76" t="s">
        <v>142</v>
      </c>
      <c r="B76" t="s">
        <v>357</v>
      </c>
      <c r="E76" t="s">
        <v>639</v>
      </c>
      <c r="F76" t="s">
        <v>516</v>
      </c>
      <c r="G76">
        <v>2018</v>
      </c>
      <c r="H76">
        <v>15.22602</v>
      </c>
      <c r="L76" t="s">
        <v>645</v>
      </c>
      <c r="M76" t="s">
        <v>405</v>
      </c>
      <c r="N76">
        <v>2005</v>
      </c>
      <c r="O76">
        <v>7.9570800000000004</v>
      </c>
      <c r="R76" t="str">
        <v>TCD</v>
      </c>
      <c r="S76" t="s">
        <v>189</v>
      </c>
      <c r="T76" t="str" cm="1">
        <f t="array" ref="T76">VLOOKUP(S76,$A$2:$B$242,COLUMN(B:B),FALSE)</f>
        <v>SVN</v>
      </c>
      <c r="U76" cm="1">
        <f t="array" ref="U76">IFERROR(VLOOKUP(T76,$F$2:$H$489,COLUMN(H:H)-COLUMN(E:E),FALSE),"")</f>
        <v>18.50534</v>
      </c>
      <c r="V76" cm="1">
        <f t="array" ref="V76">IFERROR(VLOOKUP(T76,$M$2:$O$644,COLUMN(O:O)-COLUMN(L:L),FALSE),"")</f>
        <v>19.926300000000001</v>
      </c>
    </row>
    <row r="77" spans="1:22" x14ac:dyDescent="0.2">
      <c r="A77" t="s">
        <v>359</v>
      </c>
      <c r="B77" t="s">
        <v>358</v>
      </c>
      <c r="E77" t="s">
        <v>639</v>
      </c>
      <c r="F77" t="s">
        <v>612</v>
      </c>
      <c r="G77">
        <v>2014</v>
      </c>
      <c r="H77">
        <v>34.873950000000001</v>
      </c>
      <c r="L77" t="s">
        <v>645</v>
      </c>
      <c r="M77" t="s">
        <v>562</v>
      </c>
      <c r="N77">
        <v>2006</v>
      </c>
      <c r="O77">
        <v>30.160229999999999</v>
      </c>
      <c r="R77" t="str">
        <v>PHL</v>
      </c>
      <c r="S77" t="s">
        <v>190</v>
      </c>
      <c r="T77" t="str" cm="1">
        <f t="array" ref="T77">VLOOKUP(S77,$A$2:$B$242,COLUMN(B:B),FALSE)</f>
        <v>SEN</v>
      </c>
      <c r="U77" cm="1">
        <f t="array" ref="U77">IFERROR(VLOOKUP(T77,$F$2:$H$489,COLUMN(H:H)-COLUMN(E:E),FALSE),"")</f>
        <v>14.127140000000001</v>
      </c>
      <c r="V77" cm="1">
        <f t="array" ref="V77">IFERROR(VLOOKUP(T77,$M$2:$O$644,COLUMN(O:O)-COLUMN(L:L),FALSE),"")</f>
        <v>12.962960000000001</v>
      </c>
    </row>
    <row r="78" spans="1:22" x14ac:dyDescent="0.2">
      <c r="A78" t="s">
        <v>361</v>
      </c>
      <c r="B78" t="s">
        <v>360</v>
      </c>
      <c r="E78" t="s">
        <v>639</v>
      </c>
      <c r="F78" t="s">
        <v>519</v>
      </c>
      <c r="G78">
        <v>2013</v>
      </c>
      <c r="H78">
        <v>39.497149999999998</v>
      </c>
      <c r="L78" t="s">
        <v>645</v>
      </c>
      <c r="M78" t="s">
        <v>325</v>
      </c>
      <c r="N78">
        <v>2014</v>
      </c>
      <c r="O78">
        <v>23.374849999999999</v>
      </c>
      <c r="R78" t="str">
        <v>XDN</v>
      </c>
      <c r="S78" t="s">
        <v>191</v>
      </c>
      <c r="T78" t="str" cm="1">
        <f t="array" ref="T78">VLOOKUP(S78,$A$2:$B$242,COLUMN(B:B),FALSE)</f>
        <v>SOM</v>
      </c>
      <c r="U78" t="str" cm="1">
        <f t="array" ref="U78">IFERROR(VLOOKUP(T78,$F$2:$H$489,COLUMN(H:H)-COLUMN(E:E),FALSE),"")</f>
        <v/>
      </c>
      <c r="V78" t="str" cm="1">
        <f t="array" ref="V78">IFERROR(VLOOKUP(T78,$M$2:$O$644,COLUMN(O:O)-COLUMN(L:L),FALSE),"")</f>
        <v/>
      </c>
    </row>
    <row r="79" spans="1:22" x14ac:dyDescent="0.2">
      <c r="A79" t="s">
        <v>143</v>
      </c>
      <c r="B79" t="s">
        <v>362</v>
      </c>
      <c r="E79" t="s">
        <v>639</v>
      </c>
      <c r="F79" t="s">
        <v>388</v>
      </c>
      <c r="G79">
        <v>2013</v>
      </c>
      <c r="H79">
        <v>19.18206</v>
      </c>
      <c r="L79" t="s">
        <v>645</v>
      </c>
      <c r="M79" t="s">
        <v>429</v>
      </c>
      <c r="N79">
        <v>2005</v>
      </c>
      <c r="O79">
        <v>34.364260000000002</v>
      </c>
      <c r="R79" t="str">
        <v>NLD</v>
      </c>
      <c r="S79" t="s">
        <v>192</v>
      </c>
      <c r="T79" t="e" cm="1">
        <f t="array" ref="T79">VLOOKUP(S79,$A$2:$B$242,COLUMN(B:B),FALSE)</f>
        <v>#N/A</v>
      </c>
      <c r="U79" t="str" cm="1">
        <f t="array" ref="U79">IFERROR(VLOOKUP(T79,$F$2:$H$489,COLUMN(H:H)-COLUMN(E:E),FALSE),"")</f>
        <v/>
      </c>
      <c r="V79" t="str" cm="1">
        <f t="array" ref="V79">IFERROR(VLOOKUP(T79,$M$2:$O$644,COLUMN(O:O)-COLUMN(L:L),FALSE),"")</f>
        <v/>
      </c>
    </row>
    <row r="80" spans="1:22" x14ac:dyDescent="0.2">
      <c r="A80" t="s">
        <v>364</v>
      </c>
      <c r="B80" t="s">
        <v>363</v>
      </c>
      <c r="E80" t="s">
        <v>639</v>
      </c>
      <c r="F80" t="s">
        <v>284</v>
      </c>
      <c r="G80">
        <v>2017</v>
      </c>
      <c r="H80">
        <v>76.119399999999999</v>
      </c>
      <c r="J80" t="s">
        <v>640</v>
      </c>
      <c r="L80" t="s">
        <v>645</v>
      </c>
      <c r="M80" t="s">
        <v>411</v>
      </c>
      <c r="N80">
        <v>2014</v>
      </c>
      <c r="O80">
        <v>39.107140000000001</v>
      </c>
      <c r="R80" t="str">
        <v>GEO</v>
      </c>
      <c r="S80" t="s">
        <v>193</v>
      </c>
      <c r="T80" t="str" cm="1">
        <f t="array" ref="T80">VLOOKUP(S80,$A$2:$B$242,COLUMN(B:B),FALSE)</f>
        <v>THA</v>
      </c>
      <c r="U80" t="str" cm="1">
        <f t="array" ref="U80">IFERROR(VLOOKUP(T80,$F$2:$H$489,COLUMN(H:H)-COLUMN(E:E),FALSE),"")</f>
        <v/>
      </c>
      <c r="V80" t="str" cm="1">
        <f t="array" ref="V80">IFERROR(VLOOKUP(T80,$M$2:$O$644,COLUMN(O:O)-COLUMN(L:L),FALSE),"")</f>
        <v/>
      </c>
    </row>
    <row r="81" spans="1:23" x14ac:dyDescent="0.2">
      <c r="A81" t="s">
        <v>366</v>
      </c>
      <c r="B81" t="s">
        <v>365</v>
      </c>
      <c r="E81" t="s">
        <v>639</v>
      </c>
      <c r="F81" t="s">
        <v>508</v>
      </c>
      <c r="G81">
        <v>2016</v>
      </c>
      <c r="H81">
        <v>22.12885</v>
      </c>
      <c r="L81" t="s">
        <v>645</v>
      </c>
      <c r="M81" t="s">
        <v>516</v>
      </c>
      <c r="N81">
        <v>2015</v>
      </c>
      <c r="O81">
        <v>18.860240000000001</v>
      </c>
      <c r="R81" t="str">
        <v>COL</v>
      </c>
      <c r="S81" t="s">
        <v>194</v>
      </c>
      <c r="T81" t="str" cm="1">
        <f t="array" ref="T81">VLOOKUP(S81,$A$2:$B$242,COLUMN(B:B),FALSE)</f>
        <v>TUN</v>
      </c>
      <c r="U81" t="str" cm="1">
        <f t="array" ref="U81">IFERROR(VLOOKUP(T81,$F$2:$H$489,COLUMN(H:H)-COLUMN(E:E),FALSE),"")</f>
        <v/>
      </c>
      <c r="V81" t="str" cm="1">
        <f t="array" ref="V81">IFERROR(VLOOKUP(T81,$M$2:$O$644,COLUMN(O:O)-COLUMN(L:L),FALSE),"")</f>
        <v/>
      </c>
    </row>
    <row r="82" spans="1:23" x14ac:dyDescent="0.2">
      <c r="A82" t="s">
        <v>368</v>
      </c>
      <c r="B82" t="s">
        <v>367</v>
      </c>
      <c r="E82" t="s">
        <v>639</v>
      </c>
      <c r="F82" t="s">
        <v>283</v>
      </c>
      <c r="G82">
        <v>2013</v>
      </c>
      <c r="H82">
        <v>31.413039999999999</v>
      </c>
      <c r="L82" t="s">
        <v>645</v>
      </c>
      <c r="M82" t="s">
        <v>508</v>
      </c>
      <c r="N82">
        <v>2015</v>
      </c>
      <c r="O82">
        <v>28.985510000000001</v>
      </c>
      <c r="R82" t="str">
        <v>SAU</v>
      </c>
      <c r="S82" t="s">
        <v>195</v>
      </c>
      <c r="T82" t="str" cm="1">
        <f t="array" ref="T82">VLOOKUP(S82,$A$2:$B$242,COLUMN(B:B),FALSE)</f>
        <v>TUR</v>
      </c>
      <c r="U82" cm="1">
        <f t="array" ref="U82">IFERROR(VLOOKUP(T82,$F$2:$H$489,COLUMN(H:H)-COLUMN(E:E),FALSE),"")</f>
        <v>25.95186</v>
      </c>
      <c r="V82" cm="1">
        <f t="array" ref="V82">IFERROR(VLOOKUP(T82,$M$2:$O$644,COLUMN(O:O)-COLUMN(L:L),FALSE),"")</f>
        <v>25.552910000000001</v>
      </c>
    </row>
    <row r="83" spans="1:23" x14ac:dyDescent="0.2">
      <c r="A83" t="s">
        <v>370</v>
      </c>
      <c r="B83" t="s">
        <v>369</v>
      </c>
      <c r="E83" t="s">
        <v>639</v>
      </c>
      <c r="F83" t="s">
        <v>297</v>
      </c>
      <c r="G83">
        <v>2007</v>
      </c>
      <c r="H83">
        <v>18.910889999999998</v>
      </c>
      <c r="L83" t="s">
        <v>645</v>
      </c>
      <c r="M83" t="s">
        <v>401</v>
      </c>
      <c r="N83">
        <v>2008</v>
      </c>
      <c r="O83">
        <v>44.321019999999997</v>
      </c>
      <c r="R83" t="str">
        <v>MLI</v>
      </c>
      <c r="S83" t="s">
        <v>196</v>
      </c>
      <c r="T83" t="e" cm="1">
        <f t="array" ref="T83">VLOOKUP(S83,$A$2:$B$242,COLUMN(B:B),FALSE)</f>
        <v>#N/A</v>
      </c>
      <c r="U83" t="str" cm="1">
        <f t="array" ref="U83">IFERROR(VLOOKUP(T83,$F$2:$H$489,COLUMN(H:H)-COLUMN(E:E),FALSE),"")</f>
        <v/>
      </c>
      <c r="V83" t="str" cm="1">
        <f t="array" ref="V83">IFERROR(VLOOKUP(T83,$M$2:$O$644,COLUMN(O:O)-COLUMN(L:L),FALSE),"")</f>
        <v/>
      </c>
    </row>
    <row r="84" spans="1:23" x14ac:dyDescent="0.2">
      <c r="A84" t="s">
        <v>144</v>
      </c>
      <c r="B84" t="s">
        <v>371</v>
      </c>
      <c r="E84" t="s">
        <v>639</v>
      </c>
      <c r="F84" t="s">
        <v>506</v>
      </c>
      <c r="G84">
        <v>2016</v>
      </c>
      <c r="H84">
        <v>18.980239999999998</v>
      </c>
      <c r="L84" t="s">
        <v>645</v>
      </c>
      <c r="M84" t="s">
        <v>546</v>
      </c>
      <c r="N84">
        <v>2014</v>
      </c>
      <c r="O84">
        <v>36.50235</v>
      </c>
      <c r="R84" t="str">
        <v>UZB</v>
      </c>
      <c r="S84" t="s">
        <v>197</v>
      </c>
      <c r="T84" t="e" cm="1">
        <f t="array" ref="T84">VLOOKUP(S84,$A$2:$B$242,COLUMN(B:B),FALSE)</f>
        <v>#N/A</v>
      </c>
      <c r="U84" t="str" cm="1">
        <f t="array" ref="U84">IFERROR(VLOOKUP(T84,$F$2:$H$489,COLUMN(H:H)-COLUMN(E:E),FALSE),"")</f>
        <v/>
      </c>
      <c r="V84" t="str" cm="1">
        <f t="array" ref="V84">IFERROR(VLOOKUP(T84,$M$2:$O$644,COLUMN(O:O)-COLUMN(L:L),FALSE),"")</f>
        <v/>
      </c>
    </row>
    <row r="85" spans="1:23" x14ac:dyDescent="0.2">
      <c r="A85" t="s">
        <v>373</v>
      </c>
      <c r="B85" t="s">
        <v>372</v>
      </c>
      <c r="E85" t="s">
        <v>639</v>
      </c>
      <c r="F85" t="s">
        <v>519</v>
      </c>
      <c r="G85">
        <v>2007</v>
      </c>
      <c r="H85">
        <v>38.849330000000002</v>
      </c>
      <c r="L85" t="s">
        <v>645</v>
      </c>
      <c r="M85" t="s">
        <v>541</v>
      </c>
      <c r="N85">
        <v>2004</v>
      </c>
      <c r="O85">
        <v>17.56757</v>
      </c>
      <c r="R85" t="str">
        <v>CIV</v>
      </c>
      <c r="S85" t="s">
        <v>198</v>
      </c>
      <c r="T85" t="str" cm="1">
        <f t="array" ref="T85">VLOOKUP(S85,$A$2:$B$242,COLUMN(B:B),FALSE)</f>
        <v>UKR</v>
      </c>
      <c r="U85" cm="1">
        <f t="array" ref="U85">IFERROR(VLOOKUP(T85,$F$2:$H$489,COLUMN(H:H)-COLUMN(E:E),FALSE),"")</f>
        <v>33.025080000000003</v>
      </c>
      <c r="V85" cm="1">
        <f t="array" ref="V85">IFERROR(VLOOKUP(T85,$M$2:$O$644,COLUMN(O:O)-COLUMN(L:L),FALSE),"")</f>
        <v>37.715389999999999</v>
      </c>
    </row>
    <row r="86" spans="1:23" x14ac:dyDescent="0.2">
      <c r="A86" t="s">
        <v>375</v>
      </c>
      <c r="B86" t="s">
        <v>374</v>
      </c>
      <c r="E86" t="s">
        <v>639</v>
      </c>
      <c r="F86" t="s">
        <v>537</v>
      </c>
      <c r="G86">
        <v>2003</v>
      </c>
      <c r="H86">
        <v>30.493269999999999</v>
      </c>
      <c r="L86" t="s">
        <v>645</v>
      </c>
      <c r="M86" t="s">
        <v>431</v>
      </c>
      <c r="N86">
        <v>2007</v>
      </c>
      <c r="O86">
        <v>15.95331</v>
      </c>
      <c r="R86" t="str">
        <v>NER</v>
      </c>
      <c r="S86" t="s">
        <v>199</v>
      </c>
      <c r="T86" t="str" cm="1">
        <f t="array" ref="T86">VLOOKUP(S86,$A$2:$B$242,COLUMN(B:B),FALSE)</f>
        <v>UGA</v>
      </c>
      <c r="U86" cm="1">
        <f t="array" ref="U86">IFERROR(VLOOKUP(T86,$F$2:$H$489,COLUMN(H:H)-COLUMN(E:E),FALSE),"")</f>
        <v>20.43121</v>
      </c>
      <c r="V86" cm="1">
        <f t="array" ref="V86">IFERROR(VLOOKUP(T86,$M$2:$O$644,COLUMN(O:O)-COLUMN(L:L),FALSE),"")</f>
        <v>25</v>
      </c>
    </row>
    <row r="87" spans="1:23" x14ac:dyDescent="0.2">
      <c r="A87" t="s">
        <v>377</v>
      </c>
      <c r="B87" t="s">
        <v>376</v>
      </c>
      <c r="E87" t="s">
        <v>639</v>
      </c>
      <c r="F87" t="s">
        <v>503</v>
      </c>
      <c r="G87">
        <v>2007</v>
      </c>
      <c r="H87">
        <v>40.193460000000002</v>
      </c>
      <c r="L87" t="s">
        <v>645</v>
      </c>
      <c r="M87" t="s">
        <v>461</v>
      </c>
      <c r="N87">
        <v>2014</v>
      </c>
      <c r="O87">
        <v>22.727270000000001</v>
      </c>
      <c r="R87" t="str">
        <v>COD</v>
      </c>
      <c r="S87" t="s">
        <v>200</v>
      </c>
      <c r="T87" t="str" cm="1">
        <f t="array" ref="T87">VLOOKUP(S87,$A$2:$B$242,COLUMN(B:B),FALSE)</f>
        <v>USA</v>
      </c>
      <c r="U87" t="str" cm="1">
        <f t="array" ref="U87">IFERROR(VLOOKUP(T87,$F$2:$H$489,COLUMN(H:H)-COLUMN(E:E),FALSE),"")</f>
        <v/>
      </c>
      <c r="V87" t="str" cm="1">
        <f t="array" ref="V87">IFERROR(VLOOKUP(T87,$M$2:$O$644,COLUMN(O:O)-COLUMN(L:L),FALSE),"")</f>
        <v/>
      </c>
      <c r="W87" t="s">
        <v>653</v>
      </c>
    </row>
    <row r="88" spans="1:23" x14ac:dyDescent="0.2">
      <c r="A88" t="s">
        <v>379</v>
      </c>
      <c r="B88" t="s">
        <v>378</v>
      </c>
      <c r="E88" t="s">
        <v>639</v>
      </c>
      <c r="F88" t="s">
        <v>546</v>
      </c>
      <c r="G88">
        <v>2018</v>
      </c>
      <c r="H88">
        <v>40.082419999999999</v>
      </c>
      <c r="L88" t="s">
        <v>645</v>
      </c>
      <c r="M88" t="s">
        <v>312</v>
      </c>
      <c r="N88">
        <v>2005</v>
      </c>
      <c r="O88">
        <v>15.52347</v>
      </c>
      <c r="R88" t="str">
        <v>BRN</v>
      </c>
      <c r="S88" t="s">
        <v>201</v>
      </c>
      <c r="T88" t="str" cm="1">
        <f t="array" ref="T88">VLOOKUP(S88,$A$2:$B$242,COLUMN(B:B),FALSE)</f>
        <v>URY</v>
      </c>
      <c r="U88" cm="1">
        <f t="array" ref="U88">IFERROR(VLOOKUP(T88,$F$2:$H$489,COLUMN(H:H)-COLUMN(E:E),FALSE),"")</f>
        <v>34.873950000000001</v>
      </c>
      <c r="V88" cm="1">
        <f t="array" ref="V88">IFERROR(VLOOKUP(T88,$M$2:$O$644,COLUMN(O:O)-COLUMN(L:L),FALSE),"")</f>
        <v>32.525950000000002</v>
      </c>
    </row>
    <row r="89" spans="1:23" x14ac:dyDescent="0.2">
      <c r="A89" t="s">
        <v>381</v>
      </c>
      <c r="B89" t="s">
        <v>380</v>
      </c>
      <c r="E89" t="s">
        <v>639</v>
      </c>
      <c r="F89" t="s">
        <v>431</v>
      </c>
      <c r="G89">
        <v>2007</v>
      </c>
      <c r="H89">
        <v>19.718309999999999</v>
      </c>
      <c r="L89" t="s">
        <v>645</v>
      </c>
      <c r="M89" t="s">
        <v>456</v>
      </c>
      <c r="N89">
        <v>2005</v>
      </c>
      <c r="O89">
        <v>26.18384</v>
      </c>
      <c r="Q89" t="s">
        <v>640</v>
      </c>
      <c r="R89" t="str">
        <v>BOL</v>
      </c>
      <c r="S89" t="s">
        <v>202</v>
      </c>
      <c r="T89" t="e" cm="1">
        <f t="array" ref="T89">VLOOKUP(S89,$A$2:$B$242,COLUMN(B:B),FALSE)</f>
        <v>#N/A</v>
      </c>
      <c r="U89" t="str" cm="1">
        <f t="array" ref="U89">IFERROR(VLOOKUP(T89,$F$2:$H$489,COLUMN(H:H)-COLUMN(E:E),FALSE),"")</f>
        <v/>
      </c>
      <c r="V89" t="str" cm="1">
        <f t="array" ref="V89">IFERROR(VLOOKUP(T89,$M$2:$O$644,COLUMN(O:O)-COLUMN(L:L),FALSE),"")</f>
        <v/>
      </c>
    </row>
    <row r="90" spans="1:23" x14ac:dyDescent="0.2">
      <c r="A90" t="s">
        <v>383</v>
      </c>
      <c r="B90" t="s">
        <v>382</v>
      </c>
      <c r="E90" t="s">
        <v>639</v>
      </c>
      <c r="F90" t="s">
        <v>388</v>
      </c>
      <c r="G90">
        <v>2008</v>
      </c>
      <c r="H90">
        <v>16.92916</v>
      </c>
      <c r="L90" t="s">
        <v>645</v>
      </c>
      <c r="M90" t="s">
        <v>502</v>
      </c>
      <c r="N90">
        <v>2014</v>
      </c>
      <c r="O90">
        <v>19.474309999999999</v>
      </c>
      <c r="R90" t="str">
        <v>ZWE</v>
      </c>
      <c r="S90" t="s">
        <v>203</v>
      </c>
      <c r="T90" t="e" cm="1">
        <f t="array" ref="T90">VLOOKUP(S90,$A$2:$B$242,COLUMN(B:B),FALSE)</f>
        <v>#N/A</v>
      </c>
      <c r="U90" t="str" cm="1">
        <f t="array" ref="U90">IFERROR(VLOOKUP(T90,$F$2:$H$489,COLUMN(H:H)-COLUMN(E:E),FALSE),"")</f>
        <v/>
      </c>
      <c r="V90" t="str" cm="1">
        <f t="array" ref="V90">IFERROR(VLOOKUP(T90,$M$2:$O$644,COLUMN(O:O)-COLUMN(L:L),FALSE),"")</f>
        <v/>
      </c>
    </row>
    <row r="91" spans="1:23" x14ac:dyDescent="0.2">
      <c r="A91" t="s">
        <v>147</v>
      </c>
      <c r="B91" t="s">
        <v>384</v>
      </c>
      <c r="E91" t="s">
        <v>639</v>
      </c>
      <c r="F91" t="s">
        <v>591</v>
      </c>
      <c r="G91">
        <v>2014</v>
      </c>
      <c r="H91">
        <v>23.907530000000001</v>
      </c>
      <c r="L91" t="s">
        <v>645</v>
      </c>
      <c r="M91" t="s">
        <v>234</v>
      </c>
      <c r="N91">
        <v>2008</v>
      </c>
      <c r="O91">
        <v>30.252099999999999</v>
      </c>
      <c r="R91" t="str">
        <v>BHR</v>
      </c>
      <c r="S91" t="s">
        <v>204</v>
      </c>
      <c r="T91" t="str" cm="1">
        <f t="array" ref="T91">VLOOKUP(S91,$A$2:$B$242,COLUMN(B:B),FALSE)</f>
        <v>ZAF</v>
      </c>
      <c r="U91" t="str" cm="1">
        <f t="array" ref="U91">IFERROR(VLOOKUP(T91,$F$2:$H$489,COLUMN(H:H)-COLUMN(E:E),FALSE),"")</f>
        <v/>
      </c>
      <c r="V91" t="str" cm="1">
        <f t="array" ref="V91">IFERROR(VLOOKUP(T91,$M$2:$O$644,COLUMN(O:O)-COLUMN(L:L),FALSE),"")</f>
        <v/>
      </c>
    </row>
    <row r="92" spans="1:23" x14ac:dyDescent="0.2">
      <c r="A92" t="s">
        <v>154</v>
      </c>
      <c r="B92" t="s">
        <v>385</v>
      </c>
      <c r="E92" t="s">
        <v>639</v>
      </c>
      <c r="F92" t="s">
        <v>384</v>
      </c>
      <c r="G92">
        <v>2009</v>
      </c>
      <c r="H92">
        <v>22.724029999999999</v>
      </c>
      <c r="L92" t="s">
        <v>645</v>
      </c>
      <c r="M92" t="s">
        <v>580</v>
      </c>
      <c r="N92">
        <v>2018</v>
      </c>
      <c r="O92">
        <v>10.16949</v>
      </c>
      <c r="R92" t="str">
        <v>RWA</v>
      </c>
      <c r="S92" t="s">
        <v>205</v>
      </c>
      <c r="T92" t="str" cm="1">
        <f t="array" ref="T92">VLOOKUP(S92,$A$2:$B$242,COLUMN(B:B),FALSE)</f>
        <v>ZWE</v>
      </c>
      <c r="U92" cm="1">
        <f t="array" ref="U92">IFERROR(VLOOKUP(T92,$F$2:$H$489,COLUMN(H:H)-COLUMN(E:E),FALSE),"")</f>
        <v>10.795450000000001</v>
      </c>
      <c r="V92" cm="1">
        <f t="array" ref="V92">IFERROR(VLOOKUP(T92,$M$2:$O$644,COLUMN(O:O)-COLUMN(L:L),FALSE),"")</f>
        <v>23.287669999999999</v>
      </c>
    </row>
    <row r="93" spans="1:23" x14ac:dyDescent="0.2">
      <c r="A93" t="s">
        <v>151</v>
      </c>
      <c r="B93" t="s">
        <v>386</v>
      </c>
      <c r="E93" t="s">
        <v>639</v>
      </c>
      <c r="F93" t="s">
        <v>506</v>
      </c>
      <c r="G93">
        <v>2014</v>
      </c>
      <c r="H93">
        <v>19.114650000000001</v>
      </c>
      <c r="L93" t="s">
        <v>645</v>
      </c>
      <c r="M93" t="s">
        <v>241</v>
      </c>
      <c r="N93">
        <v>2016</v>
      </c>
      <c r="O93">
        <v>19.38776</v>
      </c>
      <c r="R93" t="str">
        <v>KEN</v>
      </c>
      <c r="U93">
        <f>COUNT(U2:U92)/91</f>
        <v>0.47252747252747251</v>
      </c>
      <c r="V93">
        <f>COUNT(V2:V92)/91</f>
        <v>0.49450549450549453</v>
      </c>
    </row>
    <row r="94" spans="1:23" x14ac:dyDescent="0.2">
      <c r="A94" t="s">
        <v>148</v>
      </c>
      <c r="B94" t="s">
        <v>387</v>
      </c>
      <c r="E94" t="s">
        <v>639</v>
      </c>
      <c r="F94" t="s">
        <v>323</v>
      </c>
      <c r="G94">
        <v>2013</v>
      </c>
      <c r="H94">
        <v>30.447469999999999</v>
      </c>
      <c r="L94" t="s">
        <v>645</v>
      </c>
      <c r="M94" t="s">
        <v>248</v>
      </c>
      <c r="N94">
        <v>2005</v>
      </c>
      <c r="O94">
        <v>34.122810000000001</v>
      </c>
      <c r="R94" t="str">
        <v>MWI</v>
      </c>
    </row>
    <row r="95" spans="1:23" x14ac:dyDescent="0.2">
      <c r="A95" t="s">
        <v>389</v>
      </c>
      <c r="B95" t="s">
        <v>388</v>
      </c>
      <c r="E95" t="s">
        <v>639</v>
      </c>
      <c r="F95" t="s">
        <v>434</v>
      </c>
      <c r="G95">
        <v>2011</v>
      </c>
      <c r="H95">
        <v>42.428879999999999</v>
      </c>
      <c r="L95" t="s">
        <v>645</v>
      </c>
      <c r="M95" t="s">
        <v>326</v>
      </c>
      <c r="N95">
        <v>2009</v>
      </c>
      <c r="O95">
        <v>17.34694</v>
      </c>
      <c r="R95" t="str">
        <v>BDI</v>
      </c>
    </row>
    <row r="96" spans="1:23" x14ac:dyDescent="0.2">
      <c r="A96" t="s">
        <v>152</v>
      </c>
      <c r="B96" t="s">
        <v>390</v>
      </c>
      <c r="E96" t="s">
        <v>639</v>
      </c>
      <c r="F96" t="s">
        <v>354</v>
      </c>
      <c r="G96">
        <v>2015</v>
      </c>
      <c r="H96">
        <v>29.7502</v>
      </c>
      <c r="L96" t="s">
        <v>645</v>
      </c>
      <c r="M96" t="s">
        <v>314</v>
      </c>
      <c r="N96">
        <v>2013</v>
      </c>
      <c r="O96">
        <v>14.43336</v>
      </c>
      <c r="R96" t="str">
        <v>BWA</v>
      </c>
    </row>
    <row r="97" spans="1:18" x14ac:dyDescent="0.2">
      <c r="A97" t="s">
        <v>149</v>
      </c>
      <c r="B97" t="s">
        <v>391</v>
      </c>
      <c r="E97" t="s">
        <v>639</v>
      </c>
      <c r="F97" t="s">
        <v>546</v>
      </c>
      <c r="G97">
        <v>2015</v>
      </c>
      <c r="H97">
        <v>38.17944</v>
      </c>
      <c r="L97" t="s">
        <v>645</v>
      </c>
      <c r="M97" t="s">
        <v>409</v>
      </c>
      <c r="N97">
        <v>2016</v>
      </c>
      <c r="O97">
        <v>42.494230000000002</v>
      </c>
      <c r="R97" t="str">
        <v>PSE</v>
      </c>
    </row>
    <row r="98" spans="1:18" x14ac:dyDescent="0.2">
      <c r="A98" t="s">
        <v>150</v>
      </c>
      <c r="B98" t="s">
        <v>392</v>
      </c>
      <c r="E98" t="s">
        <v>639</v>
      </c>
      <c r="F98" t="s">
        <v>427</v>
      </c>
      <c r="G98">
        <v>2005</v>
      </c>
      <c r="H98">
        <v>19.957689999999999</v>
      </c>
      <c r="L98" t="s">
        <v>645</v>
      </c>
      <c r="M98" t="s">
        <v>615</v>
      </c>
      <c r="N98">
        <v>2016</v>
      </c>
      <c r="O98">
        <v>50.589500000000001</v>
      </c>
      <c r="R98" t="str">
        <v>DZA</v>
      </c>
    </row>
    <row r="99" spans="1:18" x14ac:dyDescent="0.2">
      <c r="A99" t="s">
        <v>155</v>
      </c>
      <c r="B99" t="s">
        <v>393</v>
      </c>
      <c r="E99" t="s">
        <v>639</v>
      </c>
      <c r="F99" t="s">
        <v>384</v>
      </c>
      <c r="G99">
        <v>2011</v>
      </c>
      <c r="H99">
        <v>21.93365</v>
      </c>
      <c r="L99" t="s">
        <v>645</v>
      </c>
      <c r="M99" t="s">
        <v>438</v>
      </c>
      <c r="N99">
        <v>2007</v>
      </c>
      <c r="O99">
        <v>13.059699999999999</v>
      </c>
      <c r="R99" t="str">
        <v>GMB</v>
      </c>
    </row>
    <row r="100" spans="1:18" x14ac:dyDescent="0.2">
      <c r="A100" t="s">
        <v>395</v>
      </c>
      <c r="B100" t="s">
        <v>394</v>
      </c>
      <c r="E100" t="s">
        <v>639</v>
      </c>
      <c r="F100" t="s">
        <v>438</v>
      </c>
      <c r="G100">
        <v>2012</v>
      </c>
      <c r="H100">
        <v>17.977530000000002</v>
      </c>
      <c r="L100" t="s">
        <v>645</v>
      </c>
      <c r="M100" t="s">
        <v>401</v>
      </c>
      <c r="N100">
        <v>2017</v>
      </c>
      <c r="O100">
        <v>44.612029999999997</v>
      </c>
      <c r="R100" t="str">
        <v>SYC</v>
      </c>
    </row>
    <row r="101" spans="1:18" x14ac:dyDescent="0.2">
      <c r="A101" t="s">
        <v>397</v>
      </c>
      <c r="B101" t="s">
        <v>396</v>
      </c>
      <c r="E101" t="s">
        <v>639</v>
      </c>
      <c r="F101" t="s">
        <v>519</v>
      </c>
      <c r="G101">
        <v>2015</v>
      </c>
      <c r="H101">
        <v>39.97739</v>
      </c>
      <c r="L101" t="s">
        <v>645</v>
      </c>
      <c r="M101" t="s">
        <v>559</v>
      </c>
      <c r="N101">
        <v>2005</v>
      </c>
      <c r="O101">
        <v>39.986870000000003</v>
      </c>
      <c r="Q101" t="s">
        <v>642</v>
      </c>
      <c r="R101" t="str">
        <v>CAF</v>
      </c>
    </row>
    <row r="102" spans="1:18" x14ac:dyDescent="0.2">
      <c r="A102" t="s">
        <v>156</v>
      </c>
      <c r="B102" t="s">
        <v>398</v>
      </c>
      <c r="E102" t="s">
        <v>639</v>
      </c>
      <c r="F102" t="s">
        <v>613</v>
      </c>
      <c r="G102">
        <v>2016</v>
      </c>
      <c r="H102">
        <v>30.90701</v>
      </c>
      <c r="L102" t="s">
        <v>645</v>
      </c>
      <c r="M102" t="s">
        <v>314</v>
      </c>
      <c r="N102">
        <v>2007</v>
      </c>
      <c r="O102">
        <v>15.753590000000001</v>
      </c>
      <c r="R102" t="str">
        <v>MRT</v>
      </c>
    </row>
    <row r="103" spans="1:18" x14ac:dyDescent="0.2">
      <c r="A103" t="s">
        <v>400</v>
      </c>
      <c r="B103" t="s">
        <v>399</v>
      </c>
      <c r="E103" t="s">
        <v>639</v>
      </c>
      <c r="F103" t="s">
        <v>264</v>
      </c>
      <c r="G103">
        <v>2018</v>
      </c>
      <c r="H103">
        <v>38.066099999999999</v>
      </c>
      <c r="L103" t="s">
        <v>645</v>
      </c>
      <c r="M103" t="s">
        <v>431</v>
      </c>
      <c r="N103">
        <v>2011</v>
      </c>
      <c r="O103">
        <v>18.725100000000001</v>
      </c>
      <c r="R103" t="str">
        <v>PNG</v>
      </c>
    </row>
    <row r="104" spans="1:18" x14ac:dyDescent="0.2">
      <c r="A104" t="s">
        <v>402</v>
      </c>
      <c r="B104" t="s">
        <v>401</v>
      </c>
      <c r="E104" t="s">
        <v>639</v>
      </c>
      <c r="F104" t="s">
        <v>541</v>
      </c>
      <c r="G104">
        <v>2007</v>
      </c>
      <c r="H104">
        <v>18.86364</v>
      </c>
      <c r="L104" t="s">
        <v>645</v>
      </c>
      <c r="M104" t="s">
        <v>308</v>
      </c>
      <c r="N104">
        <v>2013</v>
      </c>
      <c r="O104">
        <v>29.77346</v>
      </c>
      <c r="R104" t="str">
        <v>HND</v>
      </c>
    </row>
    <row r="105" spans="1:18" x14ac:dyDescent="0.2">
      <c r="A105" t="s">
        <v>157</v>
      </c>
      <c r="B105" t="s">
        <v>403</v>
      </c>
      <c r="E105" t="s">
        <v>639</v>
      </c>
      <c r="F105" t="s">
        <v>537</v>
      </c>
      <c r="G105">
        <v>2000</v>
      </c>
      <c r="H105">
        <v>28.062159999999999</v>
      </c>
      <c r="L105" t="s">
        <v>645</v>
      </c>
      <c r="M105" t="s">
        <v>264</v>
      </c>
      <c r="N105">
        <v>2018</v>
      </c>
      <c r="O105">
        <v>36.996899999999997</v>
      </c>
      <c r="R105" t="str">
        <v>GRC</v>
      </c>
    </row>
    <row r="106" spans="1:18" x14ac:dyDescent="0.2">
      <c r="A106" t="s">
        <v>158</v>
      </c>
      <c r="B106" t="s">
        <v>404</v>
      </c>
      <c r="E106" t="s">
        <v>639</v>
      </c>
      <c r="F106" t="s">
        <v>314</v>
      </c>
      <c r="G106">
        <v>2007</v>
      </c>
      <c r="H106">
        <v>13.92816</v>
      </c>
      <c r="L106" t="s">
        <v>645</v>
      </c>
      <c r="M106" t="s">
        <v>425</v>
      </c>
      <c r="N106">
        <v>2005</v>
      </c>
      <c r="O106">
        <v>28.023029999999999</v>
      </c>
      <c r="Q106" t="s">
        <v>640</v>
      </c>
    </row>
    <row r="107" spans="1:18" x14ac:dyDescent="0.2">
      <c r="A107" t="s">
        <v>406</v>
      </c>
      <c r="B107" t="s">
        <v>405</v>
      </c>
      <c r="E107" t="s">
        <v>639</v>
      </c>
      <c r="F107" t="s">
        <v>425</v>
      </c>
      <c r="G107">
        <v>2012</v>
      </c>
      <c r="H107">
        <v>31.06936</v>
      </c>
      <c r="J107" t="s">
        <v>640</v>
      </c>
      <c r="L107" t="s">
        <v>645</v>
      </c>
      <c r="M107" t="s">
        <v>312</v>
      </c>
      <c r="N107">
        <v>2004</v>
      </c>
      <c r="O107">
        <v>15.27094</v>
      </c>
    </row>
    <row r="108" spans="1:18" x14ac:dyDescent="0.2">
      <c r="A108" t="s">
        <v>408</v>
      </c>
      <c r="B108" t="s">
        <v>407</v>
      </c>
      <c r="E108" t="s">
        <v>639</v>
      </c>
      <c r="F108" t="s">
        <v>438</v>
      </c>
      <c r="G108">
        <v>2016</v>
      </c>
      <c r="H108">
        <v>20.18927</v>
      </c>
      <c r="L108" t="s">
        <v>645</v>
      </c>
      <c r="M108" t="s">
        <v>493</v>
      </c>
      <c r="N108">
        <v>2007</v>
      </c>
      <c r="O108">
        <v>13.032959999999999</v>
      </c>
    </row>
    <row r="109" spans="1:18" x14ac:dyDescent="0.2">
      <c r="A109" t="s">
        <v>410</v>
      </c>
      <c r="B109" t="s">
        <v>409</v>
      </c>
      <c r="E109" t="s">
        <v>639</v>
      </c>
      <c r="F109" t="s">
        <v>489</v>
      </c>
      <c r="G109">
        <v>2013</v>
      </c>
      <c r="H109">
        <v>3.0182199999999999</v>
      </c>
      <c r="L109" t="s">
        <v>645</v>
      </c>
      <c r="M109" t="s">
        <v>597</v>
      </c>
      <c r="N109">
        <v>2014</v>
      </c>
      <c r="O109">
        <v>32.084330000000001</v>
      </c>
    </row>
    <row r="110" spans="1:18" x14ac:dyDescent="0.2">
      <c r="A110" t="s">
        <v>412</v>
      </c>
      <c r="B110" t="s">
        <v>411</v>
      </c>
      <c r="E110" t="s">
        <v>639</v>
      </c>
      <c r="F110" t="s">
        <v>427</v>
      </c>
      <c r="G110">
        <v>2018</v>
      </c>
      <c r="H110">
        <v>17.618379999999998</v>
      </c>
      <c r="L110" t="s">
        <v>645</v>
      </c>
      <c r="M110" t="s">
        <v>507</v>
      </c>
      <c r="N110">
        <v>2014</v>
      </c>
      <c r="O110">
        <v>27.469370000000001</v>
      </c>
    </row>
    <row r="111" spans="1:18" x14ac:dyDescent="0.2">
      <c r="A111" t="s">
        <v>414</v>
      </c>
      <c r="B111" t="s">
        <v>413</v>
      </c>
      <c r="E111" t="s">
        <v>639</v>
      </c>
      <c r="F111" t="s">
        <v>467</v>
      </c>
      <c r="G111">
        <v>2016</v>
      </c>
      <c r="H111">
        <v>15.26704</v>
      </c>
      <c r="L111" t="s">
        <v>645</v>
      </c>
      <c r="M111" t="s">
        <v>425</v>
      </c>
      <c r="N111">
        <v>2008</v>
      </c>
      <c r="O111">
        <v>32.94314</v>
      </c>
      <c r="Q111" t="s">
        <v>640</v>
      </c>
    </row>
    <row r="112" spans="1:18" x14ac:dyDescent="0.2">
      <c r="A112" t="s">
        <v>165</v>
      </c>
      <c r="B112" t="s">
        <v>415</v>
      </c>
      <c r="E112" t="s">
        <v>639</v>
      </c>
      <c r="F112" t="s">
        <v>388</v>
      </c>
      <c r="G112">
        <v>2006</v>
      </c>
      <c r="H112">
        <v>16.87631</v>
      </c>
      <c r="L112" t="s">
        <v>645</v>
      </c>
      <c r="M112" t="s">
        <v>457</v>
      </c>
      <c r="N112">
        <v>2010</v>
      </c>
      <c r="O112">
        <v>28.857140000000001</v>
      </c>
    </row>
    <row r="113" spans="1:17" x14ac:dyDescent="0.2">
      <c r="A113" t="s">
        <v>161</v>
      </c>
      <c r="B113" t="s">
        <v>416</v>
      </c>
      <c r="E113" t="s">
        <v>639</v>
      </c>
      <c r="F113" t="s">
        <v>629</v>
      </c>
      <c r="G113">
        <v>2015</v>
      </c>
      <c r="H113">
        <v>13.06413</v>
      </c>
      <c r="L113" t="s">
        <v>645</v>
      </c>
      <c r="M113" t="s">
        <v>323</v>
      </c>
      <c r="N113">
        <v>2014</v>
      </c>
      <c r="O113">
        <v>36.80556</v>
      </c>
    </row>
    <row r="114" spans="1:17" x14ac:dyDescent="0.2">
      <c r="A114" t="s">
        <v>418</v>
      </c>
      <c r="B114" t="s">
        <v>417</v>
      </c>
      <c r="E114" t="s">
        <v>639</v>
      </c>
      <c r="F114" t="s">
        <v>507</v>
      </c>
      <c r="G114">
        <v>2016</v>
      </c>
      <c r="H114">
        <v>26.76491</v>
      </c>
      <c r="L114" t="s">
        <v>645</v>
      </c>
      <c r="M114" t="s">
        <v>326</v>
      </c>
      <c r="N114">
        <v>2013</v>
      </c>
      <c r="O114">
        <v>17.692309999999999</v>
      </c>
    </row>
    <row r="115" spans="1:17" x14ac:dyDescent="0.2">
      <c r="A115" t="s">
        <v>420</v>
      </c>
      <c r="B115" t="s">
        <v>419</v>
      </c>
      <c r="E115" t="s">
        <v>639</v>
      </c>
      <c r="F115" t="s">
        <v>264</v>
      </c>
      <c r="G115">
        <v>2017</v>
      </c>
      <c r="H115">
        <v>34.643349999999998</v>
      </c>
      <c r="L115" t="s">
        <v>645</v>
      </c>
      <c r="M115" t="s">
        <v>308</v>
      </c>
      <c r="N115">
        <v>2014</v>
      </c>
      <c r="O115">
        <v>29.499320000000001</v>
      </c>
    </row>
    <row r="116" spans="1:17" x14ac:dyDescent="0.2">
      <c r="A116" t="s">
        <v>422</v>
      </c>
      <c r="B116" t="s">
        <v>421</v>
      </c>
      <c r="E116" t="s">
        <v>639</v>
      </c>
      <c r="F116" t="s">
        <v>493</v>
      </c>
      <c r="G116">
        <v>2017</v>
      </c>
      <c r="H116">
        <v>21.104379999999999</v>
      </c>
      <c r="L116" t="s">
        <v>645</v>
      </c>
      <c r="M116" t="s">
        <v>438</v>
      </c>
      <c r="N116">
        <v>2005</v>
      </c>
      <c r="O116">
        <v>13.98305</v>
      </c>
    </row>
    <row r="117" spans="1:17" x14ac:dyDescent="0.2">
      <c r="A117" t="s">
        <v>424</v>
      </c>
      <c r="B117" t="s">
        <v>423</v>
      </c>
      <c r="E117" t="s">
        <v>639</v>
      </c>
      <c r="F117" t="s">
        <v>613</v>
      </c>
      <c r="G117">
        <v>2017</v>
      </c>
      <c r="H117">
        <v>33.067300000000003</v>
      </c>
      <c r="L117" t="s">
        <v>645</v>
      </c>
      <c r="M117" t="s">
        <v>283</v>
      </c>
      <c r="N117">
        <v>2003</v>
      </c>
      <c r="O117">
        <v>26.642479999999999</v>
      </c>
    </row>
    <row r="118" spans="1:17" x14ac:dyDescent="0.2">
      <c r="A118" t="s">
        <v>163</v>
      </c>
      <c r="B118" t="s">
        <v>425</v>
      </c>
      <c r="E118" t="s">
        <v>639</v>
      </c>
      <c r="F118" t="s">
        <v>506</v>
      </c>
      <c r="G118">
        <v>2017</v>
      </c>
      <c r="H118">
        <v>20.09657</v>
      </c>
      <c r="L118" t="s">
        <v>645</v>
      </c>
      <c r="M118" t="s">
        <v>312</v>
      </c>
      <c r="N118">
        <v>2002</v>
      </c>
      <c r="O118">
        <v>12.56831</v>
      </c>
    </row>
    <row r="119" spans="1:17" x14ac:dyDescent="0.2">
      <c r="A119" t="s">
        <v>164</v>
      </c>
      <c r="B119" t="s">
        <v>426</v>
      </c>
      <c r="E119" t="s">
        <v>639</v>
      </c>
      <c r="F119" t="s">
        <v>507</v>
      </c>
      <c r="G119">
        <v>2017</v>
      </c>
      <c r="H119">
        <v>27.663360000000001</v>
      </c>
      <c r="L119" t="s">
        <v>645</v>
      </c>
      <c r="M119" t="s">
        <v>506</v>
      </c>
      <c r="N119">
        <v>2006</v>
      </c>
      <c r="O119">
        <v>21.521609999999999</v>
      </c>
    </row>
    <row r="120" spans="1:17" x14ac:dyDescent="0.2">
      <c r="A120" t="s">
        <v>428</v>
      </c>
      <c r="B120" t="s">
        <v>427</v>
      </c>
      <c r="E120" t="s">
        <v>639</v>
      </c>
      <c r="F120" t="s">
        <v>332</v>
      </c>
      <c r="G120">
        <v>2015</v>
      </c>
      <c r="H120">
        <v>33.590730000000001</v>
      </c>
      <c r="J120" t="s">
        <v>640</v>
      </c>
      <c r="L120" t="s">
        <v>645</v>
      </c>
      <c r="M120" t="s">
        <v>546</v>
      </c>
      <c r="N120">
        <v>2009</v>
      </c>
      <c r="O120">
        <v>31.162949999999999</v>
      </c>
    </row>
    <row r="121" spans="1:17" x14ac:dyDescent="0.2">
      <c r="A121" t="s">
        <v>430</v>
      </c>
      <c r="B121" t="s">
        <v>429</v>
      </c>
      <c r="E121" t="s">
        <v>639</v>
      </c>
      <c r="F121" t="s">
        <v>569</v>
      </c>
      <c r="G121">
        <v>2015</v>
      </c>
      <c r="H121">
        <v>23.829789999999999</v>
      </c>
      <c r="L121" t="s">
        <v>645</v>
      </c>
      <c r="M121" t="s">
        <v>415</v>
      </c>
      <c r="N121">
        <v>2013</v>
      </c>
      <c r="O121">
        <v>33.496160000000003</v>
      </c>
      <c r="Q121" t="s">
        <v>640</v>
      </c>
    </row>
    <row r="122" spans="1:17" x14ac:dyDescent="0.2">
      <c r="A122" t="s">
        <v>432</v>
      </c>
      <c r="B122" t="s">
        <v>431</v>
      </c>
      <c r="E122" t="s">
        <v>639</v>
      </c>
      <c r="F122" t="s">
        <v>314</v>
      </c>
      <c r="G122">
        <v>2014</v>
      </c>
      <c r="H122">
        <v>13.543659999999999</v>
      </c>
      <c r="L122" t="s">
        <v>645</v>
      </c>
      <c r="M122" t="s">
        <v>405</v>
      </c>
      <c r="N122">
        <v>2009</v>
      </c>
      <c r="O122">
        <v>8.6516999999999999</v>
      </c>
    </row>
    <row r="123" spans="1:17" x14ac:dyDescent="0.2">
      <c r="A123" t="s">
        <v>169</v>
      </c>
      <c r="B123" t="s">
        <v>433</v>
      </c>
      <c r="E123" t="s">
        <v>639</v>
      </c>
      <c r="F123" t="s">
        <v>415</v>
      </c>
      <c r="G123">
        <v>1999</v>
      </c>
      <c r="H123">
        <v>32.113819999999997</v>
      </c>
      <c r="L123" t="s">
        <v>645</v>
      </c>
      <c r="M123" t="s">
        <v>431</v>
      </c>
      <c r="N123">
        <v>2005</v>
      </c>
      <c r="O123">
        <v>19.188189999999999</v>
      </c>
      <c r="Q123" t="s">
        <v>640</v>
      </c>
    </row>
    <row r="124" spans="1:17" x14ac:dyDescent="0.2">
      <c r="A124" t="s">
        <v>171</v>
      </c>
      <c r="B124" t="s">
        <v>434</v>
      </c>
      <c r="E124" t="s">
        <v>639</v>
      </c>
      <c r="F124" t="s">
        <v>282</v>
      </c>
      <c r="G124">
        <v>2014</v>
      </c>
      <c r="H124">
        <v>30.144010000000002</v>
      </c>
      <c r="L124" t="s">
        <v>645</v>
      </c>
      <c r="M124" t="s">
        <v>401</v>
      </c>
      <c r="N124">
        <v>2005</v>
      </c>
      <c r="O124">
        <v>43.805799999999998</v>
      </c>
    </row>
    <row r="125" spans="1:17" x14ac:dyDescent="0.2">
      <c r="A125" t="s">
        <v>436</v>
      </c>
      <c r="B125" t="s">
        <v>435</v>
      </c>
      <c r="E125" t="s">
        <v>639</v>
      </c>
      <c r="F125" t="s">
        <v>283</v>
      </c>
      <c r="G125">
        <v>2016</v>
      </c>
      <c r="H125">
        <v>30.125350000000001</v>
      </c>
      <c r="L125" t="s">
        <v>645</v>
      </c>
      <c r="M125" t="s">
        <v>520</v>
      </c>
      <c r="N125">
        <v>2013</v>
      </c>
      <c r="O125">
        <v>35.8887</v>
      </c>
    </row>
    <row r="126" spans="1:17" x14ac:dyDescent="0.2">
      <c r="A126" t="s">
        <v>167</v>
      </c>
      <c r="B126" t="s">
        <v>437</v>
      </c>
      <c r="E126" t="s">
        <v>639</v>
      </c>
      <c r="F126" t="s">
        <v>326</v>
      </c>
      <c r="G126">
        <v>2015</v>
      </c>
      <c r="H126">
        <v>19.642859999999999</v>
      </c>
      <c r="L126" t="s">
        <v>645</v>
      </c>
      <c r="M126" t="s">
        <v>283</v>
      </c>
      <c r="N126">
        <v>2008</v>
      </c>
      <c r="O126">
        <v>31.056699999999999</v>
      </c>
    </row>
    <row r="127" spans="1:17" x14ac:dyDescent="0.2">
      <c r="A127" t="s">
        <v>439</v>
      </c>
      <c r="B127" t="s">
        <v>438</v>
      </c>
      <c r="E127" t="s">
        <v>639</v>
      </c>
      <c r="F127" t="s">
        <v>264</v>
      </c>
      <c r="G127">
        <v>2012</v>
      </c>
      <c r="H127">
        <v>28.711749999999999</v>
      </c>
      <c r="L127" t="s">
        <v>645</v>
      </c>
      <c r="M127" t="s">
        <v>502</v>
      </c>
      <c r="N127">
        <v>2015</v>
      </c>
      <c r="O127">
        <v>19.163</v>
      </c>
    </row>
    <row r="128" spans="1:17" x14ac:dyDescent="0.2">
      <c r="A128" t="s">
        <v>441</v>
      </c>
      <c r="B128" t="s">
        <v>440</v>
      </c>
      <c r="E128" t="s">
        <v>639</v>
      </c>
      <c r="F128" t="s">
        <v>384</v>
      </c>
      <c r="G128">
        <v>2008</v>
      </c>
      <c r="H128">
        <v>23.895579999999999</v>
      </c>
      <c r="L128" t="s">
        <v>645</v>
      </c>
      <c r="M128" t="s">
        <v>450</v>
      </c>
      <c r="N128">
        <v>2009</v>
      </c>
      <c r="O128">
        <v>50.746270000000003</v>
      </c>
    </row>
    <row r="129" spans="1:17" x14ac:dyDescent="0.2">
      <c r="A129" t="s">
        <v>443</v>
      </c>
      <c r="B129" t="s">
        <v>442</v>
      </c>
      <c r="E129" t="s">
        <v>639</v>
      </c>
      <c r="F129" t="s">
        <v>537</v>
      </c>
      <c r="G129">
        <v>2010</v>
      </c>
      <c r="H129">
        <v>27.805969999999999</v>
      </c>
      <c r="L129" t="s">
        <v>645</v>
      </c>
      <c r="M129" t="s">
        <v>415</v>
      </c>
      <c r="N129">
        <v>2003</v>
      </c>
      <c r="O129">
        <v>29.16667</v>
      </c>
      <c r="Q129" t="s">
        <v>640</v>
      </c>
    </row>
    <row r="130" spans="1:17" x14ac:dyDescent="0.2">
      <c r="A130" t="s">
        <v>168</v>
      </c>
      <c r="B130" t="s">
        <v>444</v>
      </c>
      <c r="E130" t="s">
        <v>639</v>
      </c>
      <c r="F130" t="s">
        <v>282</v>
      </c>
      <c r="G130">
        <v>2006</v>
      </c>
      <c r="H130">
        <v>29.230329999999999</v>
      </c>
      <c r="L130" t="s">
        <v>645</v>
      </c>
      <c r="M130" t="s">
        <v>452</v>
      </c>
      <c r="N130">
        <v>2013</v>
      </c>
      <c r="O130">
        <v>36.768799999999999</v>
      </c>
    </row>
    <row r="131" spans="1:17" x14ac:dyDescent="0.2">
      <c r="A131" t="s">
        <v>170</v>
      </c>
      <c r="B131" t="s">
        <v>445</v>
      </c>
      <c r="E131" t="s">
        <v>639</v>
      </c>
      <c r="F131" t="s">
        <v>282</v>
      </c>
      <c r="G131">
        <v>2008</v>
      </c>
      <c r="H131">
        <v>33.682470000000002</v>
      </c>
      <c r="L131" t="s">
        <v>645</v>
      </c>
      <c r="M131" t="s">
        <v>264</v>
      </c>
      <c r="N131">
        <v>2017</v>
      </c>
      <c r="O131">
        <v>35.416670000000003</v>
      </c>
    </row>
    <row r="132" spans="1:17" x14ac:dyDescent="0.2">
      <c r="A132" t="s">
        <v>447</v>
      </c>
      <c r="B132" t="s">
        <v>446</v>
      </c>
      <c r="E132" t="s">
        <v>639</v>
      </c>
      <c r="F132" t="s">
        <v>546</v>
      </c>
      <c r="G132">
        <v>2014</v>
      </c>
      <c r="H132">
        <v>36.914969999999997</v>
      </c>
      <c r="L132" t="s">
        <v>645</v>
      </c>
      <c r="M132" t="s">
        <v>405</v>
      </c>
      <c r="N132">
        <v>2015</v>
      </c>
      <c r="O132">
        <v>10.645619999999999</v>
      </c>
    </row>
    <row r="133" spans="1:17" x14ac:dyDescent="0.2">
      <c r="A133" t="s">
        <v>449</v>
      </c>
      <c r="B133" t="s">
        <v>448</v>
      </c>
      <c r="E133" t="s">
        <v>639</v>
      </c>
      <c r="F133" t="s">
        <v>541</v>
      </c>
      <c r="G133">
        <v>2008</v>
      </c>
      <c r="H133">
        <v>18.326560000000001</v>
      </c>
      <c r="L133" t="s">
        <v>645</v>
      </c>
      <c r="M133" t="s">
        <v>575</v>
      </c>
      <c r="N133">
        <v>2016</v>
      </c>
      <c r="O133">
        <v>22.22222</v>
      </c>
    </row>
    <row r="134" spans="1:17" x14ac:dyDescent="0.2">
      <c r="A134" t="s">
        <v>451</v>
      </c>
      <c r="B134" t="s">
        <v>450</v>
      </c>
      <c r="E134" t="s">
        <v>639</v>
      </c>
      <c r="F134" t="s">
        <v>434</v>
      </c>
      <c r="G134">
        <v>2009</v>
      </c>
      <c r="H134">
        <v>46.003480000000003</v>
      </c>
      <c r="L134" t="s">
        <v>645</v>
      </c>
      <c r="M134" t="s">
        <v>427</v>
      </c>
      <c r="N134">
        <v>2015</v>
      </c>
      <c r="O134">
        <v>16.21622</v>
      </c>
    </row>
    <row r="135" spans="1:17" x14ac:dyDescent="0.2">
      <c r="A135" t="s">
        <v>453</v>
      </c>
      <c r="B135" t="s">
        <v>452</v>
      </c>
      <c r="E135" t="s">
        <v>639</v>
      </c>
      <c r="F135" t="s">
        <v>615</v>
      </c>
      <c r="G135">
        <v>2008</v>
      </c>
      <c r="H135">
        <v>40.581719999999997</v>
      </c>
      <c r="L135" t="s">
        <v>645</v>
      </c>
      <c r="M135" t="s">
        <v>332</v>
      </c>
      <c r="N135">
        <v>2013</v>
      </c>
      <c r="O135">
        <v>31.384250000000002</v>
      </c>
      <c r="Q135" t="s">
        <v>640</v>
      </c>
    </row>
    <row r="136" spans="1:17" x14ac:dyDescent="0.2">
      <c r="A136" t="s">
        <v>455</v>
      </c>
      <c r="B136" t="s">
        <v>454</v>
      </c>
      <c r="E136" t="s">
        <v>639</v>
      </c>
      <c r="F136" t="s">
        <v>332</v>
      </c>
      <c r="G136">
        <v>2016</v>
      </c>
      <c r="H136">
        <v>28.105910000000002</v>
      </c>
      <c r="J136" t="s">
        <v>640</v>
      </c>
      <c r="L136" t="s">
        <v>645</v>
      </c>
      <c r="M136" t="s">
        <v>312</v>
      </c>
      <c r="N136">
        <v>2009</v>
      </c>
      <c r="O136">
        <v>22.287389999999998</v>
      </c>
    </row>
    <row r="137" spans="1:17" x14ac:dyDescent="0.2">
      <c r="A137" t="s">
        <v>166</v>
      </c>
      <c r="B137" t="s">
        <v>456</v>
      </c>
      <c r="E137" t="s">
        <v>639</v>
      </c>
      <c r="F137" t="s">
        <v>541</v>
      </c>
      <c r="G137">
        <v>2016</v>
      </c>
      <c r="H137">
        <v>17.90522</v>
      </c>
      <c r="L137" t="s">
        <v>645</v>
      </c>
      <c r="M137" t="s">
        <v>350</v>
      </c>
      <c r="N137">
        <v>2014</v>
      </c>
      <c r="O137">
        <v>10.447760000000001</v>
      </c>
    </row>
    <row r="138" spans="1:17" x14ac:dyDescent="0.2">
      <c r="A138" t="s">
        <v>458</v>
      </c>
      <c r="B138" t="s">
        <v>457</v>
      </c>
      <c r="E138" t="s">
        <v>639</v>
      </c>
      <c r="F138" t="s">
        <v>489</v>
      </c>
      <c r="G138">
        <v>2012</v>
      </c>
      <c r="H138">
        <v>0.82803000000000004</v>
      </c>
      <c r="L138" t="s">
        <v>645</v>
      </c>
      <c r="M138" t="s">
        <v>519</v>
      </c>
      <c r="N138">
        <v>2004</v>
      </c>
      <c r="O138">
        <v>37.847059999999999</v>
      </c>
    </row>
    <row r="139" spans="1:17" x14ac:dyDescent="0.2">
      <c r="A139" t="s">
        <v>460</v>
      </c>
      <c r="B139" t="s">
        <v>459</v>
      </c>
      <c r="E139" t="s">
        <v>639</v>
      </c>
      <c r="F139" t="s">
        <v>562</v>
      </c>
      <c r="G139">
        <v>2006</v>
      </c>
      <c r="H139">
        <v>43.778799999999997</v>
      </c>
      <c r="L139" t="s">
        <v>645</v>
      </c>
      <c r="M139" t="s">
        <v>520</v>
      </c>
      <c r="N139">
        <v>2011</v>
      </c>
      <c r="O139">
        <v>36.82161</v>
      </c>
    </row>
    <row r="140" spans="1:17" x14ac:dyDescent="0.2">
      <c r="A140" t="s">
        <v>462</v>
      </c>
      <c r="B140" t="s">
        <v>461</v>
      </c>
      <c r="E140" t="s">
        <v>639</v>
      </c>
      <c r="F140" t="s">
        <v>362</v>
      </c>
      <c r="G140">
        <v>2011</v>
      </c>
      <c r="H140">
        <v>30.731870000000001</v>
      </c>
      <c r="L140" t="s">
        <v>645</v>
      </c>
      <c r="M140" t="s">
        <v>404</v>
      </c>
      <c r="N140">
        <v>2015</v>
      </c>
      <c r="O140">
        <v>14.7651</v>
      </c>
    </row>
    <row r="141" spans="1:17" x14ac:dyDescent="0.2">
      <c r="A141" t="s">
        <v>464</v>
      </c>
      <c r="B141" t="s">
        <v>463</v>
      </c>
      <c r="E141" t="s">
        <v>639</v>
      </c>
      <c r="F141" t="s">
        <v>467</v>
      </c>
      <c r="G141">
        <v>2013</v>
      </c>
      <c r="H141">
        <v>14.10521</v>
      </c>
      <c r="L141" t="s">
        <v>645</v>
      </c>
      <c r="M141" t="s">
        <v>450</v>
      </c>
      <c r="N141">
        <v>2018</v>
      </c>
      <c r="O141">
        <v>33.185839999999999</v>
      </c>
    </row>
    <row r="142" spans="1:17" x14ac:dyDescent="0.2">
      <c r="A142" t="s">
        <v>466</v>
      </c>
      <c r="B142" t="s">
        <v>465</v>
      </c>
      <c r="E142" t="s">
        <v>639</v>
      </c>
      <c r="F142" t="s">
        <v>426</v>
      </c>
      <c r="G142">
        <v>2017</v>
      </c>
      <c r="H142">
        <v>15.63218</v>
      </c>
      <c r="L142" t="s">
        <v>645</v>
      </c>
      <c r="M142" t="s">
        <v>267</v>
      </c>
      <c r="N142">
        <v>2018</v>
      </c>
      <c r="O142">
        <v>0</v>
      </c>
      <c r="P142" t="s">
        <v>113</v>
      </c>
    </row>
    <row r="143" spans="1:17" x14ac:dyDescent="0.2">
      <c r="A143" t="s">
        <v>173</v>
      </c>
      <c r="B143" t="s">
        <v>467</v>
      </c>
      <c r="E143" t="s">
        <v>639</v>
      </c>
      <c r="F143" t="s">
        <v>415</v>
      </c>
      <c r="G143">
        <v>2015</v>
      </c>
      <c r="H143">
        <v>36.707149999999999</v>
      </c>
      <c r="J143" t="s">
        <v>640</v>
      </c>
      <c r="L143" t="s">
        <v>645</v>
      </c>
      <c r="M143" t="s">
        <v>506</v>
      </c>
      <c r="N143">
        <v>2013</v>
      </c>
      <c r="O143">
        <v>20.759730000000001</v>
      </c>
    </row>
    <row r="144" spans="1:17" x14ac:dyDescent="0.2">
      <c r="A144" t="s">
        <v>469</v>
      </c>
      <c r="B144" t="s">
        <v>468</v>
      </c>
      <c r="E144" t="s">
        <v>639</v>
      </c>
      <c r="F144" t="s">
        <v>519</v>
      </c>
      <c r="G144">
        <v>2009</v>
      </c>
      <c r="H144">
        <v>37.993960000000001</v>
      </c>
      <c r="L144" t="s">
        <v>645</v>
      </c>
      <c r="M144" t="s">
        <v>537</v>
      </c>
      <c r="N144">
        <v>2007</v>
      </c>
      <c r="O144">
        <v>29.489640000000001</v>
      </c>
    </row>
    <row r="145" spans="1:17" x14ac:dyDescent="0.2">
      <c r="A145" t="s">
        <v>471</v>
      </c>
      <c r="B145" t="s">
        <v>470</v>
      </c>
      <c r="E145" t="s">
        <v>639</v>
      </c>
      <c r="F145" t="s">
        <v>457</v>
      </c>
      <c r="G145">
        <v>2010</v>
      </c>
      <c r="H145">
        <v>28.859159999999999</v>
      </c>
      <c r="L145" t="s">
        <v>645</v>
      </c>
      <c r="M145" t="s">
        <v>596</v>
      </c>
      <c r="N145">
        <v>2009</v>
      </c>
      <c r="O145">
        <v>25</v>
      </c>
    </row>
    <row r="146" spans="1:17" x14ac:dyDescent="0.2">
      <c r="A146" t="s">
        <v>473</v>
      </c>
      <c r="B146" t="s">
        <v>472</v>
      </c>
      <c r="E146" t="s">
        <v>639</v>
      </c>
      <c r="F146" t="s">
        <v>507</v>
      </c>
      <c r="G146">
        <v>2015</v>
      </c>
      <c r="H146">
        <v>26.887080000000001</v>
      </c>
      <c r="L146" t="s">
        <v>645</v>
      </c>
      <c r="M146" t="s">
        <v>415</v>
      </c>
      <c r="N146">
        <v>2008</v>
      </c>
      <c r="O146">
        <v>30.63701</v>
      </c>
      <c r="Q146" t="s">
        <v>640</v>
      </c>
    </row>
    <row r="147" spans="1:17" x14ac:dyDescent="0.2">
      <c r="A147" t="s">
        <v>475</v>
      </c>
      <c r="B147" t="s">
        <v>474</v>
      </c>
      <c r="E147" t="s">
        <v>639</v>
      </c>
      <c r="F147" t="s">
        <v>264</v>
      </c>
      <c r="G147">
        <v>2016</v>
      </c>
      <c r="H147">
        <v>40.678840000000001</v>
      </c>
      <c r="L147" t="s">
        <v>645</v>
      </c>
      <c r="M147" t="s">
        <v>405</v>
      </c>
      <c r="N147">
        <v>2006</v>
      </c>
      <c r="O147">
        <v>8.1061300000000003</v>
      </c>
    </row>
    <row r="148" spans="1:17" x14ac:dyDescent="0.2">
      <c r="A148" t="s">
        <v>477</v>
      </c>
      <c r="B148" t="s">
        <v>476</v>
      </c>
      <c r="E148" t="s">
        <v>639</v>
      </c>
      <c r="F148" t="s">
        <v>537</v>
      </c>
      <c r="G148">
        <v>2007</v>
      </c>
      <c r="H148">
        <v>28.284300000000002</v>
      </c>
      <c r="L148" t="s">
        <v>645</v>
      </c>
      <c r="M148" t="s">
        <v>332</v>
      </c>
      <c r="N148">
        <v>2005</v>
      </c>
      <c r="O148">
        <v>25.312930000000001</v>
      </c>
    </row>
    <row r="149" spans="1:17" x14ac:dyDescent="0.2">
      <c r="A149" t="s">
        <v>175</v>
      </c>
      <c r="B149" t="s">
        <v>478</v>
      </c>
      <c r="E149" t="s">
        <v>639</v>
      </c>
      <c r="F149" t="s">
        <v>282</v>
      </c>
      <c r="G149">
        <v>2012</v>
      </c>
      <c r="H149">
        <v>31.66339</v>
      </c>
      <c r="L149" t="s">
        <v>645</v>
      </c>
      <c r="M149" t="s">
        <v>283</v>
      </c>
      <c r="N149">
        <v>2002</v>
      </c>
      <c r="O149">
        <v>25.11242</v>
      </c>
    </row>
    <row r="150" spans="1:17" x14ac:dyDescent="0.2">
      <c r="A150" t="s">
        <v>480</v>
      </c>
      <c r="B150" t="s">
        <v>479</v>
      </c>
      <c r="E150" t="s">
        <v>639</v>
      </c>
      <c r="F150" t="s">
        <v>507</v>
      </c>
      <c r="G150">
        <v>2014</v>
      </c>
      <c r="H150">
        <v>27.122250000000001</v>
      </c>
      <c r="L150" t="s">
        <v>645</v>
      </c>
      <c r="M150" t="s">
        <v>493</v>
      </c>
      <c r="N150">
        <v>2011</v>
      </c>
      <c r="O150">
        <v>13.08381</v>
      </c>
    </row>
    <row r="151" spans="1:17" x14ac:dyDescent="0.2">
      <c r="A151" t="s">
        <v>482</v>
      </c>
      <c r="B151" t="s">
        <v>481</v>
      </c>
      <c r="E151" t="s">
        <v>639</v>
      </c>
      <c r="F151" t="s">
        <v>562</v>
      </c>
      <c r="G151">
        <v>2004</v>
      </c>
      <c r="H151">
        <v>19.146180000000001</v>
      </c>
      <c r="L151" t="s">
        <v>645</v>
      </c>
      <c r="M151" t="s">
        <v>357</v>
      </c>
      <c r="N151">
        <v>2007</v>
      </c>
      <c r="O151">
        <v>12.903230000000001</v>
      </c>
    </row>
    <row r="152" spans="1:17" x14ac:dyDescent="0.2">
      <c r="A152" t="s">
        <v>172</v>
      </c>
      <c r="B152" t="s">
        <v>483</v>
      </c>
      <c r="E152" t="s">
        <v>639</v>
      </c>
      <c r="F152" t="s">
        <v>612</v>
      </c>
      <c r="G152">
        <v>2015</v>
      </c>
      <c r="H152">
        <v>36</v>
      </c>
      <c r="L152" t="s">
        <v>645</v>
      </c>
      <c r="M152" t="s">
        <v>405</v>
      </c>
      <c r="N152">
        <v>2008</v>
      </c>
      <c r="O152">
        <v>8.85642</v>
      </c>
    </row>
    <row r="153" spans="1:17" x14ac:dyDescent="0.2">
      <c r="A153" t="s">
        <v>485</v>
      </c>
      <c r="B153" t="s">
        <v>484</v>
      </c>
      <c r="E153" t="s">
        <v>639</v>
      </c>
      <c r="F153" t="s">
        <v>282</v>
      </c>
      <c r="G153">
        <v>2007</v>
      </c>
      <c r="H153">
        <v>33.022860000000001</v>
      </c>
      <c r="L153" t="s">
        <v>645</v>
      </c>
      <c r="M153" t="s">
        <v>429</v>
      </c>
      <c r="N153">
        <v>2015</v>
      </c>
      <c r="O153">
        <v>35.889069999999997</v>
      </c>
    </row>
    <row r="154" spans="1:17" x14ac:dyDescent="0.2">
      <c r="A154" t="s">
        <v>487</v>
      </c>
      <c r="B154" t="s">
        <v>486</v>
      </c>
      <c r="E154" t="s">
        <v>639</v>
      </c>
      <c r="F154" t="s">
        <v>599</v>
      </c>
      <c r="G154">
        <v>2018</v>
      </c>
      <c r="H154">
        <v>33.025080000000003</v>
      </c>
      <c r="L154" t="s">
        <v>645</v>
      </c>
      <c r="M154" t="s">
        <v>546</v>
      </c>
      <c r="N154">
        <v>2006</v>
      </c>
      <c r="O154">
        <v>31.503579999999999</v>
      </c>
    </row>
    <row r="155" spans="1:17" x14ac:dyDescent="0.2">
      <c r="A155" t="s">
        <v>174</v>
      </c>
      <c r="B155" t="s">
        <v>488</v>
      </c>
      <c r="E155" t="s">
        <v>639</v>
      </c>
      <c r="F155" t="s">
        <v>546</v>
      </c>
      <c r="G155">
        <v>2010</v>
      </c>
      <c r="H155">
        <v>35.565080000000002</v>
      </c>
      <c r="L155" t="s">
        <v>645</v>
      </c>
      <c r="M155" t="s">
        <v>615</v>
      </c>
      <c r="N155">
        <v>2013</v>
      </c>
      <c r="O155">
        <v>51.525199999999998</v>
      </c>
    </row>
    <row r="156" spans="1:17" x14ac:dyDescent="0.2">
      <c r="A156" t="s">
        <v>490</v>
      </c>
      <c r="B156" t="s">
        <v>489</v>
      </c>
      <c r="E156" t="s">
        <v>639</v>
      </c>
      <c r="F156" t="s">
        <v>612</v>
      </c>
      <c r="G156">
        <v>2008</v>
      </c>
      <c r="H156">
        <v>36.969700000000003</v>
      </c>
      <c r="L156" t="s">
        <v>645</v>
      </c>
      <c r="M156" t="s">
        <v>431</v>
      </c>
      <c r="N156">
        <v>2014</v>
      </c>
      <c r="O156">
        <v>20.87912</v>
      </c>
    </row>
    <row r="157" spans="1:17" x14ac:dyDescent="0.2">
      <c r="A157" t="s">
        <v>492</v>
      </c>
      <c r="B157" t="s">
        <v>491</v>
      </c>
      <c r="E157" t="s">
        <v>639</v>
      </c>
      <c r="F157" t="s">
        <v>493</v>
      </c>
      <c r="G157">
        <v>2011</v>
      </c>
      <c r="H157">
        <v>11.836399999999999</v>
      </c>
      <c r="L157" t="s">
        <v>645</v>
      </c>
      <c r="M157" t="s">
        <v>248</v>
      </c>
      <c r="N157">
        <v>2013</v>
      </c>
      <c r="O157">
        <v>33.516480000000001</v>
      </c>
    </row>
    <row r="158" spans="1:17" x14ac:dyDescent="0.2">
      <c r="A158" t="s">
        <v>178</v>
      </c>
      <c r="B158" t="s">
        <v>493</v>
      </c>
      <c r="E158" t="s">
        <v>639</v>
      </c>
      <c r="F158" t="s">
        <v>516</v>
      </c>
      <c r="G158">
        <v>2012</v>
      </c>
      <c r="H158">
        <v>13.828469999999999</v>
      </c>
      <c r="L158" t="s">
        <v>645</v>
      </c>
      <c r="M158" t="s">
        <v>520</v>
      </c>
      <c r="N158">
        <v>2008</v>
      </c>
      <c r="O158">
        <v>38.298999999999999</v>
      </c>
    </row>
    <row r="159" spans="1:17" x14ac:dyDescent="0.2">
      <c r="A159" t="s">
        <v>495</v>
      </c>
      <c r="B159" t="s">
        <v>494</v>
      </c>
      <c r="E159" t="s">
        <v>639</v>
      </c>
      <c r="F159" t="s">
        <v>384</v>
      </c>
      <c r="G159">
        <v>2015</v>
      </c>
      <c r="H159">
        <v>18.709119999999999</v>
      </c>
      <c r="L159" t="s">
        <v>645</v>
      </c>
      <c r="M159" t="s">
        <v>506</v>
      </c>
      <c r="N159">
        <v>2007</v>
      </c>
      <c r="O159">
        <v>32.284199999999998</v>
      </c>
    </row>
    <row r="160" spans="1:17" x14ac:dyDescent="0.2">
      <c r="A160" t="s">
        <v>497</v>
      </c>
      <c r="B160" t="s">
        <v>496</v>
      </c>
      <c r="E160" t="s">
        <v>639</v>
      </c>
      <c r="F160" t="s">
        <v>312</v>
      </c>
      <c r="G160">
        <v>2003</v>
      </c>
      <c r="H160">
        <v>13.207549999999999</v>
      </c>
      <c r="L160" t="s">
        <v>645</v>
      </c>
      <c r="M160" t="s">
        <v>493</v>
      </c>
      <c r="N160">
        <v>2013</v>
      </c>
      <c r="O160">
        <v>15.39551</v>
      </c>
    </row>
    <row r="161" spans="1:15" x14ac:dyDescent="0.2">
      <c r="A161" t="s">
        <v>499</v>
      </c>
      <c r="B161" t="s">
        <v>498</v>
      </c>
      <c r="E161" t="s">
        <v>639</v>
      </c>
      <c r="F161" t="s">
        <v>332</v>
      </c>
      <c r="G161">
        <v>2001</v>
      </c>
      <c r="H161">
        <v>30.379750000000001</v>
      </c>
      <c r="L161" t="s">
        <v>645</v>
      </c>
      <c r="M161" t="s">
        <v>314</v>
      </c>
      <c r="N161">
        <v>2006</v>
      </c>
      <c r="O161">
        <v>14.29208</v>
      </c>
    </row>
    <row r="162" spans="1:15" x14ac:dyDescent="0.2">
      <c r="A162" t="s">
        <v>501</v>
      </c>
      <c r="B162" t="s">
        <v>500</v>
      </c>
      <c r="E162" t="s">
        <v>639</v>
      </c>
      <c r="F162" t="s">
        <v>425</v>
      </c>
      <c r="G162">
        <v>2006</v>
      </c>
      <c r="H162">
        <v>30.03745</v>
      </c>
      <c r="J162" t="s">
        <v>640</v>
      </c>
      <c r="L162" t="s">
        <v>645</v>
      </c>
      <c r="M162" t="s">
        <v>520</v>
      </c>
      <c r="N162">
        <v>2006</v>
      </c>
      <c r="O162">
        <v>38.887030000000003</v>
      </c>
    </row>
    <row r="163" spans="1:15" x14ac:dyDescent="0.2">
      <c r="A163" t="s">
        <v>176</v>
      </c>
      <c r="B163" t="s">
        <v>502</v>
      </c>
      <c r="E163" t="s">
        <v>639</v>
      </c>
      <c r="F163" t="s">
        <v>503</v>
      </c>
      <c r="G163">
        <v>2005</v>
      </c>
      <c r="H163">
        <v>39.908259999999999</v>
      </c>
      <c r="L163" t="s">
        <v>645</v>
      </c>
      <c r="M163" t="s">
        <v>545</v>
      </c>
      <c r="N163">
        <v>2010</v>
      </c>
      <c r="O163">
        <v>12.962960000000001</v>
      </c>
    </row>
    <row r="164" spans="1:15" x14ac:dyDescent="0.2">
      <c r="A164" t="s">
        <v>177</v>
      </c>
      <c r="B164" t="s">
        <v>503</v>
      </c>
      <c r="E164" t="s">
        <v>639</v>
      </c>
      <c r="F164" t="s">
        <v>332</v>
      </c>
      <c r="G164">
        <v>2004</v>
      </c>
      <c r="H164">
        <v>22.823979999999999</v>
      </c>
      <c r="L164" t="s">
        <v>645</v>
      </c>
      <c r="M164" t="s">
        <v>507</v>
      </c>
      <c r="N164">
        <v>2006</v>
      </c>
      <c r="O164">
        <v>26.915369999999999</v>
      </c>
    </row>
    <row r="165" spans="1:15" x14ac:dyDescent="0.2">
      <c r="A165" t="s">
        <v>505</v>
      </c>
      <c r="B165" t="s">
        <v>504</v>
      </c>
      <c r="E165" t="s">
        <v>639</v>
      </c>
      <c r="F165" t="s">
        <v>314</v>
      </c>
      <c r="G165">
        <v>2015</v>
      </c>
      <c r="H165">
        <v>11.89339</v>
      </c>
      <c r="L165" t="s">
        <v>645</v>
      </c>
      <c r="M165" t="s">
        <v>248</v>
      </c>
      <c r="N165">
        <v>2015</v>
      </c>
      <c r="O165">
        <v>33.725490000000001</v>
      </c>
    </row>
    <row r="166" spans="1:15" x14ac:dyDescent="0.2">
      <c r="A166" t="s">
        <v>179</v>
      </c>
      <c r="B166" t="s">
        <v>506</v>
      </c>
      <c r="E166" t="s">
        <v>639</v>
      </c>
      <c r="F166" t="s">
        <v>456</v>
      </c>
      <c r="G166">
        <v>2008</v>
      </c>
      <c r="H166">
        <v>16.518650000000001</v>
      </c>
      <c r="L166" t="s">
        <v>645</v>
      </c>
      <c r="M166" t="s">
        <v>283</v>
      </c>
      <c r="N166">
        <v>2006</v>
      </c>
      <c r="O166">
        <v>29.66038</v>
      </c>
    </row>
    <row r="167" spans="1:15" x14ac:dyDescent="0.2">
      <c r="A167" t="s">
        <v>180</v>
      </c>
      <c r="B167" t="s">
        <v>507</v>
      </c>
      <c r="E167" t="s">
        <v>639</v>
      </c>
      <c r="F167" t="s">
        <v>409</v>
      </c>
      <c r="G167">
        <v>2016</v>
      </c>
      <c r="H167">
        <v>39.265880000000003</v>
      </c>
      <c r="L167" t="s">
        <v>645</v>
      </c>
      <c r="M167" t="s">
        <v>599</v>
      </c>
      <c r="N167">
        <v>2005</v>
      </c>
      <c r="O167">
        <v>38.930900000000001</v>
      </c>
    </row>
    <row r="168" spans="1:15" x14ac:dyDescent="0.2">
      <c r="A168" t="s">
        <v>509</v>
      </c>
      <c r="B168" t="s">
        <v>508</v>
      </c>
      <c r="E168" t="s">
        <v>639</v>
      </c>
      <c r="F168" t="s">
        <v>508</v>
      </c>
      <c r="G168">
        <v>2018</v>
      </c>
      <c r="H168">
        <v>21.36223</v>
      </c>
      <c r="L168" t="s">
        <v>645</v>
      </c>
      <c r="M168" t="s">
        <v>457</v>
      </c>
      <c r="N168">
        <v>2015</v>
      </c>
      <c r="O168">
        <v>24.37811</v>
      </c>
    </row>
    <row r="169" spans="1:15" x14ac:dyDescent="0.2">
      <c r="A169" t="s">
        <v>511</v>
      </c>
      <c r="B169" t="s">
        <v>510</v>
      </c>
      <c r="E169" t="s">
        <v>639</v>
      </c>
      <c r="F169" t="s">
        <v>425</v>
      </c>
      <c r="G169">
        <v>2002</v>
      </c>
      <c r="H169">
        <v>27.782720000000001</v>
      </c>
      <c r="J169" t="s">
        <v>640</v>
      </c>
      <c r="L169" t="s">
        <v>645</v>
      </c>
      <c r="M169" t="s">
        <v>546</v>
      </c>
      <c r="N169">
        <v>2004</v>
      </c>
      <c r="O169">
        <v>30.135300000000001</v>
      </c>
    </row>
    <row r="170" spans="1:15" x14ac:dyDescent="0.2">
      <c r="A170" t="s">
        <v>513</v>
      </c>
      <c r="B170" t="s">
        <v>512</v>
      </c>
      <c r="E170" t="s">
        <v>639</v>
      </c>
      <c r="F170" t="s">
        <v>537</v>
      </c>
      <c r="G170">
        <v>2001</v>
      </c>
      <c r="H170">
        <v>27.983540000000001</v>
      </c>
      <c r="L170" t="s">
        <v>645</v>
      </c>
      <c r="M170" t="s">
        <v>325</v>
      </c>
      <c r="N170">
        <v>2015</v>
      </c>
      <c r="O170">
        <v>24.58043</v>
      </c>
    </row>
    <row r="171" spans="1:15" x14ac:dyDescent="0.2">
      <c r="A171" t="s">
        <v>515</v>
      </c>
      <c r="B171" t="s">
        <v>514</v>
      </c>
      <c r="E171" t="s">
        <v>639</v>
      </c>
      <c r="F171" t="s">
        <v>522</v>
      </c>
      <c r="G171">
        <v>2013</v>
      </c>
      <c r="H171">
        <v>7.2463800000000003</v>
      </c>
      <c r="L171" t="s">
        <v>645</v>
      </c>
      <c r="M171" t="s">
        <v>507</v>
      </c>
      <c r="N171">
        <v>2011</v>
      </c>
      <c r="O171">
        <v>30.062360000000002</v>
      </c>
    </row>
    <row r="172" spans="1:15" x14ac:dyDescent="0.2">
      <c r="A172" t="s">
        <v>181</v>
      </c>
      <c r="B172" t="s">
        <v>516</v>
      </c>
      <c r="E172" t="s">
        <v>639</v>
      </c>
      <c r="F172" t="s">
        <v>591</v>
      </c>
      <c r="G172">
        <v>2007</v>
      </c>
      <c r="H172">
        <v>25.616510000000002</v>
      </c>
      <c r="L172" t="s">
        <v>645</v>
      </c>
      <c r="M172" t="s">
        <v>580</v>
      </c>
      <c r="N172">
        <v>2014</v>
      </c>
      <c r="O172">
        <v>13.043480000000001</v>
      </c>
    </row>
    <row r="173" spans="1:15" x14ac:dyDescent="0.2">
      <c r="A173" t="s">
        <v>518</v>
      </c>
      <c r="B173" t="s">
        <v>517</v>
      </c>
      <c r="E173" t="s">
        <v>639</v>
      </c>
      <c r="F173" t="s">
        <v>431</v>
      </c>
      <c r="G173">
        <v>2016</v>
      </c>
      <c r="H173">
        <v>28.455279999999998</v>
      </c>
      <c r="L173" t="s">
        <v>645</v>
      </c>
      <c r="M173" t="s">
        <v>508</v>
      </c>
      <c r="N173">
        <v>2009</v>
      </c>
      <c r="O173">
        <v>26.655629999999999</v>
      </c>
    </row>
    <row r="174" spans="1:15" x14ac:dyDescent="0.2">
      <c r="A174" t="s">
        <v>182</v>
      </c>
      <c r="B174" t="s">
        <v>519</v>
      </c>
      <c r="E174" t="s">
        <v>639</v>
      </c>
      <c r="F174" t="s">
        <v>371</v>
      </c>
      <c r="G174">
        <v>2015</v>
      </c>
      <c r="H174">
        <v>43.283580000000001</v>
      </c>
      <c r="L174" t="s">
        <v>645</v>
      </c>
      <c r="M174" t="s">
        <v>493</v>
      </c>
      <c r="N174">
        <v>2009</v>
      </c>
      <c r="O174">
        <v>13.024559999999999</v>
      </c>
    </row>
    <row r="175" spans="1:15" x14ac:dyDescent="0.2">
      <c r="A175" t="s">
        <v>521</v>
      </c>
      <c r="B175" t="s">
        <v>520</v>
      </c>
      <c r="E175" t="s">
        <v>639</v>
      </c>
      <c r="F175" t="s">
        <v>591</v>
      </c>
      <c r="G175">
        <v>2009</v>
      </c>
      <c r="H175">
        <v>25.131630000000001</v>
      </c>
      <c r="L175" t="s">
        <v>645</v>
      </c>
      <c r="M175" t="s">
        <v>326</v>
      </c>
      <c r="N175">
        <v>2005</v>
      </c>
      <c r="O175">
        <v>13.95349</v>
      </c>
    </row>
    <row r="176" spans="1:15" x14ac:dyDescent="0.2">
      <c r="A176" t="s">
        <v>184</v>
      </c>
      <c r="B176" t="s">
        <v>522</v>
      </c>
      <c r="E176" t="s">
        <v>639</v>
      </c>
      <c r="F176" t="s">
        <v>541</v>
      </c>
      <c r="G176">
        <v>2010</v>
      </c>
      <c r="H176">
        <v>20.721240000000002</v>
      </c>
      <c r="L176" t="s">
        <v>645</v>
      </c>
      <c r="M176" t="s">
        <v>507</v>
      </c>
      <c r="N176">
        <v>2013</v>
      </c>
      <c r="O176">
        <v>29.612729999999999</v>
      </c>
    </row>
    <row r="177" spans="1:17" x14ac:dyDescent="0.2">
      <c r="A177" t="s">
        <v>524</v>
      </c>
      <c r="B177" t="s">
        <v>523</v>
      </c>
      <c r="E177" t="s">
        <v>639</v>
      </c>
      <c r="F177" t="s">
        <v>537</v>
      </c>
      <c r="G177">
        <v>2004</v>
      </c>
      <c r="H177">
        <v>29.368739999999999</v>
      </c>
      <c r="L177" t="s">
        <v>645</v>
      </c>
      <c r="M177" t="s">
        <v>438</v>
      </c>
      <c r="N177">
        <v>2009</v>
      </c>
      <c r="O177">
        <v>17.338709999999999</v>
      </c>
    </row>
    <row r="178" spans="1:17" x14ac:dyDescent="0.2">
      <c r="A178" t="s">
        <v>526</v>
      </c>
      <c r="B178" t="s">
        <v>525</v>
      </c>
      <c r="E178" t="s">
        <v>639</v>
      </c>
      <c r="F178" t="s">
        <v>354</v>
      </c>
      <c r="G178">
        <v>2018</v>
      </c>
      <c r="H178">
        <v>35.886049999999997</v>
      </c>
      <c r="L178" t="s">
        <v>645</v>
      </c>
      <c r="M178" t="s">
        <v>398</v>
      </c>
      <c r="N178">
        <v>2003</v>
      </c>
      <c r="O178">
        <v>3.8498999999999999</v>
      </c>
    </row>
    <row r="179" spans="1:17" x14ac:dyDescent="0.2">
      <c r="A179" t="s">
        <v>528</v>
      </c>
      <c r="B179" t="s">
        <v>527</v>
      </c>
      <c r="E179" t="s">
        <v>639</v>
      </c>
      <c r="F179" t="s">
        <v>541</v>
      </c>
      <c r="G179">
        <v>2001</v>
      </c>
      <c r="H179">
        <v>20.269539999999999</v>
      </c>
      <c r="L179" t="s">
        <v>645</v>
      </c>
      <c r="M179" t="s">
        <v>415</v>
      </c>
      <c r="N179">
        <v>2017</v>
      </c>
      <c r="O179">
        <v>37.415349999999997</v>
      </c>
      <c r="Q179" t="s">
        <v>640</v>
      </c>
    </row>
    <row r="180" spans="1:17" x14ac:dyDescent="0.2">
      <c r="A180" t="s">
        <v>530</v>
      </c>
      <c r="B180" t="s">
        <v>529</v>
      </c>
      <c r="E180" t="s">
        <v>639</v>
      </c>
      <c r="F180" t="s">
        <v>282</v>
      </c>
      <c r="G180">
        <v>2010</v>
      </c>
      <c r="H180">
        <v>33.117150000000002</v>
      </c>
      <c r="L180" t="s">
        <v>645</v>
      </c>
      <c r="M180" t="s">
        <v>326</v>
      </c>
      <c r="N180">
        <v>2010</v>
      </c>
      <c r="O180">
        <v>16.831679999999999</v>
      </c>
    </row>
    <row r="181" spans="1:17" x14ac:dyDescent="0.2">
      <c r="A181" t="s">
        <v>532</v>
      </c>
      <c r="B181" t="s">
        <v>531</v>
      </c>
      <c r="E181" t="s">
        <v>639</v>
      </c>
      <c r="F181" t="s">
        <v>452</v>
      </c>
      <c r="G181">
        <v>2017</v>
      </c>
      <c r="H181">
        <v>38.834949999999999</v>
      </c>
      <c r="L181" t="s">
        <v>645</v>
      </c>
      <c r="M181" t="s">
        <v>591</v>
      </c>
      <c r="N181">
        <v>2010</v>
      </c>
      <c r="O181">
        <v>25.552910000000001</v>
      </c>
    </row>
    <row r="182" spans="1:17" x14ac:dyDescent="0.2">
      <c r="A182" t="s">
        <v>534</v>
      </c>
      <c r="B182" t="s">
        <v>533</v>
      </c>
      <c r="E182" t="s">
        <v>639</v>
      </c>
      <c r="F182" t="s">
        <v>438</v>
      </c>
      <c r="G182">
        <v>2010</v>
      </c>
      <c r="H182">
        <v>11.675129999999999</v>
      </c>
      <c r="L182" t="s">
        <v>645</v>
      </c>
      <c r="M182" t="s">
        <v>546</v>
      </c>
      <c r="N182">
        <v>2017</v>
      </c>
      <c r="O182">
        <v>39.154409999999999</v>
      </c>
    </row>
    <row r="183" spans="1:17" x14ac:dyDescent="0.2">
      <c r="A183" t="s">
        <v>536</v>
      </c>
      <c r="B183" t="s">
        <v>535</v>
      </c>
      <c r="E183" t="s">
        <v>639</v>
      </c>
      <c r="F183" t="s">
        <v>332</v>
      </c>
      <c r="G183">
        <v>2002</v>
      </c>
      <c r="H183">
        <v>26.408449999999998</v>
      </c>
      <c r="L183" t="s">
        <v>645</v>
      </c>
      <c r="M183" t="s">
        <v>282</v>
      </c>
      <c r="N183">
        <v>2011</v>
      </c>
      <c r="O183">
        <v>33.420670000000001</v>
      </c>
    </row>
    <row r="184" spans="1:17" x14ac:dyDescent="0.2">
      <c r="A184" t="s">
        <v>538</v>
      </c>
      <c r="B184" t="s">
        <v>537</v>
      </c>
      <c r="E184" t="s">
        <v>639</v>
      </c>
      <c r="F184" t="s">
        <v>508</v>
      </c>
      <c r="G184">
        <v>2013</v>
      </c>
      <c r="H184">
        <v>29.276319999999998</v>
      </c>
      <c r="L184" t="s">
        <v>645</v>
      </c>
      <c r="M184" t="s">
        <v>415</v>
      </c>
      <c r="N184">
        <v>2007</v>
      </c>
      <c r="O184">
        <v>32.139580000000002</v>
      </c>
      <c r="Q184" t="s">
        <v>640</v>
      </c>
    </row>
    <row r="185" spans="1:17" x14ac:dyDescent="0.2">
      <c r="A185" t="s">
        <v>540</v>
      </c>
      <c r="B185" t="s">
        <v>539</v>
      </c>
      <c r="E185" t="s">
        <v>639</v>
      </c>
      <c r="F185" t="s">
        <v>537</v>
      </c>
      <c r="G185">
        <v>2012</v>
      </c>
      <c r="H185">
        <v>26.327559999999998</v>
      </c>
      <c r="L185" t="s">
        <v>645</v>
      </c>
      <c r="M185" t="s">
        <v>399</v>
      </c>
      <c r="N185">
        <v>2016</v>
      </c>
      <c r="O185">
        <v>12.620509999999999</v>
      </c>
    </row>
    <row r="186" spans="1:17" x14ac:dyDescent="0.2">
      <c r="A186" t="s">
        <v>189</v>
      </c>
      <c r="B186" t="s">
        <v>541</v>
      </c>
      <c r="E186" t="s">
        <v>639</v>
      </c>
      <c r="F186" t="s">
        <v>541</v>
      </c>
      <c r="G186">
        <v>2011</v>
      </c>
      <c r="H186">
        <v>19.65287</v>
      </c>
      <c r="L186" t="s">
        <v>645</v>
      </c>
      <c r="M186" t="s">
        <v>384</v>
      </c>
      <c r="N186">
        <v>2006</v>
      </c>
      <c r="O186">
        <v>21.010449999999999</v>
      </c>
    </row>
    <row r="187" spans="1:17" x14ac:dyDescent="0.2">
      <c r="A187" t="s">
        <v>543</v>
      </c>
      <c r="B187" t="s">
        <v>542</v>
      </c>
      <c r="E187" t="s">
        <v>639</v>
      </c>
      <c r="F187" t="s">
        <v>325</v>
      </c>
      <c r="G187">
        <v>2016</v>
      </c>
      <c r="H187">
        <v>30.106649999999998</v>
      </c>
      <c r="L187" t="s">
        <v>645</v>
      </c>
      <c r="M187" t="s">
        <v>308</v>
      </c>
      <c r="N187">
        <v>2007</v>
      </c>
      <c r="O187">
        <v>29.359819999999999</v>
      </c>
    </row>
    <row r="188" spans="1:17" x14ac:dyDescent="0.2">
      <c r="A188" t="s">
        <v>185</v>
      </c>
      <c r="B188" t="s">
        <v>544</v>
      </c>
      <c r="E188" t="s">
        <v>639</v>
      </c>
      <c r="F188" t="s">
        <v>425</v>
      </c>
      <c r="G188">
        <v>2008</v>
      </c>
      <c r="H188">
        <v>32.49147</v>
      </c>
      <c r="J188" t="s">
        <v>640</v>
      </c>
      <c r="L188" t="s">
        <v>645</v>
      </c>
      <c r="M188" t="s">
        <v>282</v>
      </c>
      <c r="N188">
        <v>2002</v>
      </c>
      <c r="O188">
        <v>31.79693</v>
      </c>
    </row>
    <row r="189" spans="1:17" x14ac:dyDescent="0.2">
      <c r="A189" t="s">
        <v>190</v>
      </c>
      <c r="B189" t="s">
        <v>545</v>
      </c>
      <c r="E189" t="s">
        <v>639</v>
      </c>
      <c r="F189" t="s">
        <v>467</v>
      </c>
      <c r="G189">
        <v>2012</v>
      </c>
      <c r="H189">
        <v>12.90194</v>
      </c>
      <c r="L189" t="s">
        <v>645</v>
      </c>
      <c r="M189" t="s">
        <v>541</v>
      </c>
      <c r="N189">
        <v>2002</v>
      </c>
      <c r="O189">
        <v>20.038609999999998</v>
      </c>
    </row>
    <row r="190" spans="1:17" x14ac:dyDescent="0.2">
      <c r="A190" t="s">
        <v>547</v>
      </c>
      <c r="B190" t="s">
        <v>546</v>
      </c>
      <c r="E190" t="s">
        <v>639</v>
      </c>
      <c r="F190" t="s">
        <v>352</v>
      </c>
      <c r="G190">
        <v>2018</v>
      </c>
      <c r="H190">
        <v>0</v>
      </c>
      <c r="I190" t="s">
        <v>641</v>
      </c>
      <c r="L190" t="s">
        <v>645</v>
      </c>
      <c r="M190" t="s">
        <v>588</v>
      </c>
      <c r="N190">
        <v>2013</v>
      </c>
      <c r="O190">
        <v>27.372260000000001</v>
      </c>
    </row>
    <row r="191" spans="1:17" x14ac:dyDescent="0.2">
      <c r="A191" t="s">
        <v>549</v>
      </c>
      <c r="B191" t="s">
        <v>548</v>
      </c>
      <c r="E191" t="s">
        <v>639</v>
      </c>
      <c r="F191" t="s">
        <v>371</v>
      </c>
      <c r="G191">
        <v>2011</v>
      </c>
      <c r="H191">
        <v>41.176470000000002</v>
      </c>
      <c r="L191" t="s">
        <v>645</v>
      </c>
      <c r="M191" t="s">
        <v>282</v>
      </c>
      <c r="N191">
        <v>2009</v>
      </c>
      <c r="O191">
        <v>33.730069999999998</v>
      </c>
    </row>
    <row r="192" spans="1:17" x14ac:dyDescent="0.2">
      <c r="A192" t="s">
        <v>551</v>
      </c>
      <c r="B192" t="s">
        <v>550</v>
      </c>
      <c r="E192" t="s">
        <v>639</v>
      </c>
      <c r="F192" t="s">
        <v>312</v>
      </c>
      <c r="G192">
        <v>2008</v>
      </c>
      <c r="H192">
        <v>17.751480000000001</v>
      </c>
      <c r="L192" t="s">
        <v>645</v>
      </c>
      <c r="M192" t="s">
        <v>326</v>
      </c>
      <c r="N192">
        <v>2004</v>
      </c>
      <c r="O192">
        <v>20.930230000000002</v>
      </c>
    </row>
    <row r="193" spans="1:17" x14ac:dyDescent="0.2">
      <c r="A193" t="s">
        <v>188</v>
      </c>
      <c r="B193" t="s">
        <v>552</v>
      </c>
      <c r="E193" t="s">
        <v>639</v>
      </c>
      <c r="F193" t="s">
        <v>537</v>
      </c>
      <c r="G193">
        <v>2008</v>
      </c>
      <c r="H193">
        <v>28.476310000000002</v>
      </c>
      <c r="L193" t="s">
        <v>645</v>
      </c>
      <c r="M193" t="s">
        <v>546</v>
      </c>
      <c r="N193">
        <v>2005</v>
      </c>
      <c r="O193">
        <v>28.566659999999999</v>
      </c>
    </row>
    <row r="194" spans="1:17" x14ac:dyDescent="0.2">
      <c r="A194" t="s">
        <v>191</v>
      </c>
      <c r="B194" t="s">
        <v>553</v>
      </c>
      <c r="E194" t="s">
        <v>639</v>
      </c>
      <c r="F194" t="s">
        <v>507</v>
      </c>
      <c r="G194">
        <v>2001</v>
      </c>
      <c r="H194">
        <v>25.910959999999999</v>
      </c>
      <c r="L194" t="s">
        <v>645</v>
      </c>
      <c r="M194" t="s">
        <v>493</v>
      </c>
      <c r="N194">
        <v>2005</v>
      </c>
      <c r="O194">
        <v>10.52145</v>
      </c>
    </row>
    <row r="195" spans="1:17" x14ac:dyDescent="0.2">
      <c r="A195" t="s">
        <v>204</v>
      </c>
      <c r="B195" t="s">
        <v>554</v>
      </c>
      <c r="E195" t="s">
        <v>639</v>
      </c>
      <c r="F195" t="s">
        <v>384</v>
      </c>
      <c r="G195">
        <v>2006</v>
      </c>
      <c r="H195">
        <v>22.28152</v>
      </c>
      <c r="L195" t="s">
        <v>645</v>
      </c>
      <c r="M195" t="s">
        <v>612</v>
      </c>
      <c r="N195">
        <v>2010</v>
      </c>
      <c r="O195">
        <v>36.887610000000002</v>
      </c>
    </row>
    <row r="196" spans="1:17" x14ac:dyDescent="0.2">
      <c r="A196" t="s">
        <v>205</v>
      </c>
      <c r="B196" t="s">
        <v>555</v>
      </c>
      <c r="E196" t="s">
        <v>639</v>
      </c>
      <c r="F196" t="s">
        <v>390</v>
      </c>
      <c r="G196">
        <v>2017</v>
      </c>
      <c r="H196">
        <v>35.705849999999998</v>
      </c>
      <c r="L196" t="s">
        <v>645</v>
      </c>
      <c r="M196" t="s">
        <v>253</v>
      </c>
      <c r="N196">
        <v>2017</v>
      </c>
      <c r="O196">
        <v>53.121639999999999</v>
      </c>
    </row>
    <row r="197" spans="1:17" x14ac:dyDescent="0.2">
      <c r="A197" t="s">
        <v>137</v>
      </c>
      <c r="B197" t="s">
        <v>556</v>
      </c>
      <c r="E197" t="s">
        <v>639</v>
      </c>
      <c r="F197" t="s">
        <v>507</v>
      </c>
      <c r="G197">
        <v>2004</v>
      </c>
      <c r="H197">
        <v>26.95055</v>
      </c>
      <c r="L197" t="s">
        <v>645</v>
      </c>
      <c r="M197" t="s">
        <v>409</v>
      </c>
      <c r="N197">
        <v>2018</v>
      </c>
      <c r="O197">
        <v>47.259140000000002</v>
      </c>
    </row>
    <row r="198" spans="1:17" x14ac:dyDescent="0.2">
      <c r="A198" t="s">
        <v>558</v>
      </c>
      <c r="B198" t="s">
        <v>557</v>
      </c>
      <c r="E198" t="s">
        <v>639</v>
      </c>
      <c r="F198" t="s">
        <v>615</v>
      </c>
      <c r="G198">
        <v>2009</v>
      </c>
      <c r="H198">
        <v>40.268459999999997</v>
      </c>
      <c r="L198" t="s">
        <v>645</v>
      </c>
      <c r="M198" t="s">
        <v>371</v>
      </c>
      <c r="N198">
        <v>2005</v>
      </c>
      <c r="O198">
        <v>25.925930000000001</v>
      </c>
    </row>
    <row r="199" spans="1:17" x14ac:dyDescent="0.2">
      <c r="A199" t="s">
        <v>186</v>
      </c>
      <c r="B199" t="s">
        <v>559</v>
      </c>
      <c r="E199" t="s">
        <v>639</v>
      </c>
      <c r="F199" t="s">
        <v>314</v>
      </c>
      <c r="G199">
        <v>2011</v>
      </c>
      <c r="H199">
        <v>12.50684</v>
      </c>
      <c r="L199" t="s">
        <v>645</v>
      </c>
      <c r="M199" t="s">
        <v>282</v>
      </c>
      <c r="N199">
        <v>2014</v>
      </c>
      <c r="O199">
        <v>30.91309</v>
      </c>
    </row>
    <row r="200" spans="1:17" x14ac:dyDescent="0.2">
      <c r="A200" t="s">
        <v>561</v>
      </c>
      <c r="B200" t="s">
        <v>560</v>
      </c>
      <c r="E200" t="s">
        <v>639</v>
      </c>
      <c r="F200" t="s">
        <v>314</v>
      </c>
      <c r="G200">
        <v>2006</v>
      </c>
      <c r="H200">
        <v>12.27294</v>
      </c>
      <c r="L200" t="s">
        <v>645</v>
      </c>
      <c r="M200" t="s">
        <v>332</v>
      </c>
      <c r="N200">
        <v>2014</v>
      </c>
      <c r="O200">
        <v>29.802099999999999</v>
      </c>
      <c r="Q200" t="s">
        <v>640</v>
      </c>
    </row>
    <row r="201" spans="1:17" x14ac:dyDescent="0.2">
      <c r="A201" t="s">
        <v>162</v>
      </c>
      <c r="B201" t="s">
        <v>562</v>
      </c>
      <c r="E201" t="s">
        <v>639</v>
      </c>
      <c r="F201" t="s">
        <v>314</v>
      </c>
      <c r="G201">
        <v>2013</v>
      </c>
      <c r="H201">
        <v>12.84347</v>
      </c>
      <c r="L201" t="s">
        <v>645</v>
      </c>
      <c r="M201" t="s">
        <v>417</v>
      </c>
      <c r="N201">
        <v>2015</v>
      </c>
      <c r="O201">
        <v>10.34483</v>
      </c>
    </row>
    <row r="202" spans="1:17" x14ac:dyDescent="0.2">
      <c r="A202" t="s">
        <v>564</v>
      </c>
      <c r="B202" t="s">
        <v>563</v>
      </c>
      <c r="E202" t="s">
        <v>639</v>
      </c>
      <c r="F202" t="s">
        <v>429</v>
      </c>
      <c r="G202">
        <v>2015</v>
      </c>
      <c r="H202">
        <v>38.128250000000001</v>
      </c>
      <c r="L202" t="s">
        <v>645</v>
      </c>
      <c r="M202" t="s">
        <v>508</v>
      </c>
      <c r="N202">
        <v>2011</v>
      </c>
      <c r="O202">
        <v>31.845839999999999</v>
      </c>
    </row>
    <row r="203" spans="1:17" x14ac:dyDescent="0.2">
      <c r="A203" t="s">
        <v>566</v>
      </c>
      <c r="B203" t="s">
        <v>565</v>
      </c>
      <c r="E203" t="s">
        <v>639</v>
      </c>
      <c r="F203" t="s">
        <v>519</v>
      </c>
      <c r="G203">
        <v>2001</v>
      </c>
      <c r="H203">
        <v>39.436390000000003</v>
      </c>
      <c r="L203" t="s">
        <v>645</v>
      </c>
      <c r="M203" t="s">
        <v>401</v>
      </c>
      <c r="N203">
        <v>2010</v>
      </c>
      <c r="O203">
        <v>44.044260000000001</v>
      </c>
    </row>
    <row r="204" spans="1:17" x14ac:dyDescent="0.2">
      <c r="A204" t="s">
        <v>568</v>
      </c>
      <c r="B204" t="s">
        <v>567</v>
      </c>
      <c r="E204" t="s">
        <v>639</v>
      </c>
      <c r="F204" t="s">
        <v>434</v>
      </c>
      <c r="G204">
        <v>2006</v>
      </c>
      <c r="H204">
        <v>29.185020000000002</v>
      </c>
      <c r="L204" t="s">
        <v>645</v>
      </c>
      <c r="M204" t="s">
        <v>425</v>
      </c>
      <c r="N204">
        <v>2014</v>
      </c>
      <c r="O204">
        <v>34.007129999999997</v>
      </c>
      <c r="Q204" t="s">
        <v>640</v>
      </c>
    </row>
    <row r="205" spans="1:17" x14ac:dyDescent="0.2">
      <c r="A205" t="s">
        <v>570</v>
      </c>
      <c r="B205" t="s">
        <v>569</v>
      </c>
      <c r="E205" t="s">
        <v>639</v>
      </c>
      <c r="F205" t="s">
        <v>506</v>
      </c>
      <c r="G205">
        <v>2003</v>
      </c>
      <c r="H205">
        <v>19.22635</v>
      </c>
      <c r="L205" t="s">
        <v>645</v>
      </c>
      <c r="M205" t="s">
        <v>282</v>
      </c>
      <c r="N205">
        <v>2000</v>
      </c>
      <c r="O205">
        <v>31.785150000000002</v>
      </c>
    </row>
    <row r="206" spans="1:17" x14ac:dyDescent="0.2">
      <c r="A206" t="s">
        <v>187</v>
      </c>
      <c r="B206" t="s">
        <v>571</v>
      </c>
      <c r="E206" t="s">
        <v>639</v>
      </c>
      <c r="F206" t="s">
        <v>507</v>
      </c>
      <c r="G206">
        <v>2008</v>
      </c>
      <c r="H206">
        <v>27.10557</v>
      </c>
      <c r="L206" t="s">
        <v>645</v>
      </c>
      <c r="M206" t="s">
        <v>425</v>
      </c>
      <c r="N206">
        <v>2009</v>
      </c>
      <c r="O206">
        <v>33.31915</v>
      </c>
      <c r="Q206" t="s">
        <v>640</v>
      </c>
    </row>
    <row r="207" spans="1:17" x14ac:dyDescent="0.2">
      <c r="A207" t="s">
        <v>128</v>
      </c>
      <c r="B207" t="s">
        <v>572</v>
      </c>
      <c r="E207" t="s">
        <v>639</v>
      </c>
      <c r="F207" t="s">
        <v>325</v>
      </c>
      <c r="G207">
        <v>2014</v>
      </c>
      <c r="H207">
        <v>25.975840000000002</v>
      </c>
      <c r="L207" t="s">
        <v>645</v>
      </c>
      <c r="M207" t="s">
        <v>253</v>
      </c>
      <c r="N207">
        <v>2005</v>
      </c>
      <c r="O207">
        <v>53.581209999999999</v>
      </c>
    </row>
    <row r="208" spans="1:17" x14ac:dyDescent="0.2">
      <c r="A208" t="s">
        <v>574</v>
      </c>
      <c r="B208" t="s">
        <v>573</v>
      </c>
      <c r="E208" t="s">
        <v>639</v>
      </c>
      <c r="F208" t="s">
        <v>507</v>
      </c>
      <c r="G208">
        <v>2009</v>
      </c>
      <c r="H208">
        <v>27.234120000000001</v>
      </c>
      <c r="L208" t="s">
        <v>645</v>
      </c>
      <c r="M208" t="s">
        <v>314</v>
      </c>
      <c r="N208">
        <v>2008</v>
      </c>
      <c r="O208">
        <v>15.45776</v>
      </c>
    </row>
    <row r="209" spans="1:17" x14ac:dyDescent="0.2">
      <c r="A209" t="s">
        <v>576</v>
      </c>
      <c r="B209" t="s">
        <v>575</v>
      </c>
      <c r="E209" t="s">
        <v>639</v>
      </c>
      <c r="F209" t="s">
        <v>332</v>
      </c>
      <c r="G209">
        <v>2005</v>
      </c>
      <c r="H209">
        <v>23.30677</v>
      </c>
      <c r="L209" t="s">
        <v>645</v>
      </c>
      <c r="M209" t="s">
        <v>308</v>
      </c>
      <c r="N209">
        <v>2015</v>
      </c>
      <c r="O209">
        <v>25.157229999999998</v>
      </c>
    </row>
    <row r="210" spans="1:17" x14ac:dyDescent="0.2">
      <c r="A210" t="s">
        <v>578</v>
      </c>
      <c r="B210" t="s">
        <v>577</v>
      </c>
      <c r="E210" t="s">
        <v>639</v>
      </c>
      <c r="F210" t="s">
        <v>258</v>
      </c>
      <c r="G210">
        <v>2014</v>
      </c>
      <c r="H210">
        <v>28.30189</v>
      </c>
      <c r="L210" t="s">
        <v>645</v>
      </c>
      <c r="M210" t="s">
        <v>326</v>
      </c>
      <c r="N210">
        <v>2015</v>
      </c>
      <c r="O210">
        <v>20.465119999999999</v>
      </c>
    </row>
    <row r="211" spans="1:17" x14ac:dyDescent="0.2">
      <c r="A211" t="s">
        <v>193</v>
      </c>
      <c r="B211" t="s">
        <v>579</v>
      </c>
      <c r="E211" t="s">
        <v>639</v>
      </c>
      <c r="F211" t="s">
        <v>506</v>
      </c>
      <c r="G211">
        <v>2012</v>
      </c>
      <c r="H211">
        <v>19.739750000000001</v>
      </c>
      <c r="L211" t="s">
        <v>645</v>
      </c>
      <c r="M211" t="s">
        <v>591</v>
      </c>
      <c r="N211">
        <v>2011</v>
      </c>
      <c r="O211">
        <v>24.820889999999999</v>
      </c>
    </row>
    <row r="212" spans="1:17" x14ac:dyDescent="0.2">
      <c r="A212" t="s">
        <v>581</v>
      </c>
      <c r="B212" t="s">
        <v>580</v>
      </c>
      <c r="E212" t="s">
        <v>639</v>
      </c>
      <c r="F212" t="s">
        <v>467</v>
      </c>
      <c r="G212">
        <v>2014</v>
      </c>
      <c r="H212">
        <v>15.092750000000001</v>
      </c>
      <c r="L212" t="s">
        <v>645</v>
      </c>
      <c r="M212" t="s">
        <v>596</v>
      </c>
      <c r="N212">
        <v>2010</v>
      </c>
      <c r="O212">
        <v>23.323619999999998</v>
      </c>
    </row>
    <row r="213" spans="1:17" x14ac:dyDescent="0.2">
      <c r="A213" t="s">
        <v>583</v>
      </c>
      <c r="B213" t="s">
        <v>582</v>
      </c>
      <c r="E213" t="s">
        <v>639</v>
      </c>
      <c r="F213" t="s">
        <v>427</v>
      </c>
      <c r="G213">
        <v>2017</v>
      </c>
      <c r="H213">
        <v>15.08747</v>
      </c>
      <c r="L213" t="s">
        <v>645</v>
      </c>
      <c r="M213" t="s">
        <v>425</v>
      </c>
      <c r="N213">
        <v>2007</v>
      </c>
      <c r="O213">
        <v>32.996209999999998</v>
      </c>
      <c r="Q213" t="s">
        <v>640</v>
      </c>
    </row>
    <row r="214" spans="1:17" x14ac:dyDescent="0.2">
      <c r="A214" t="s">
        <v>585</v>
      </c>
      <c r="B214" t="s">
        <v>584</v>
      </c>
      <c r="E214" t="s">
        <v>639</v>
      </c>
      <c r="F214" t="s">
        <v>297</v>
      </c>
      <c r="G214">
        <v>2008</v>
      </c>
      <c r="H214">
        <v>19.339639999999999</v>
      </c>
      <c r="L214" t="s">
        <v>645</v>
      </c>
      <c r="M214" t="s">
        <v>520</v>
      </c>
      <c r="N214">
        <v>2014</v>
      </c>
      <c r="O214">
        <v>35.282470000000004</v>
      </c>
    </row>
    <row r="215" spans="1:17" x14ac:dyDescent="0.2">
      <c r="A215" t="s">
        <v>587</v>
      </c>
      <c r="B215" t="s">
        <v>586</v>
      </c>
      <c r="E215" t="s">
        <v>639</v>
      </c>
      <c r="F215" t="s">
        <v>506</v>
      </c>
      <c r="G215">
        <v>2011</v>
      </c>
      <c r="H215">
        <v>21.61412</v>
      </c>
      <c r="L215" t="s">
        <v>645</v>
      </c>
      <c r="M215" t="s">
        <v>295</v>
      </c>
      <c r="N215">
        <v>2016</v>
      </c>
      <c r="O215">
        <v>0.66890000000000005</v>
      </c>
    </row>
    <row r="216" spans="1:17" x14ac:dyDescent="0.2">
      <c r="A216" t="s">
        <v>589</v>
      </c>
      <c r="B216" t="s">
        <v>588</v>
      </c>
      <c r="E216" t="s">
        <v>639</v>
      </c>
      <c r="F216" t="s">
        <v>444</v>
      </c>
      <c r="G216">
        <v>2012</v>
      </c>
      <c r="H216">
        <v>24.613620000000001</v>
      </c>
      <c r="L216" t="s">
        <v>645</v>
      </c>
      <c r="M216" t="s">
        <v>541</v>
      </c>
      <c r="N216">
        <v>2011</v>
      </c>
      <c r="O216">
        <v>20.88278</v>
      </c>
    </row>
    <row r="217" spans="1:17" x14ac:dyDescent="0.2">
      <c r="A217" t="s">
        <v>194</v>
      </c>
      <c r="B217" t="s">
        <v>590</v>
      </c>
      <c r="E217" t="s">
        <v>639</v>
      </c>
      <c r="F217" t="s">
        <v>323</v>
      </c>
      <c r="G217">
        <v>2012</v>
      </c>
      <c r="H217">
        <v>30.882349999999999</v>
      </c>
      <c r="L217" t="s">
        <v>645</v>
      </c>
      <c r="M217" t="s">
        <v>500</v>
      </c>
      <c r="N217">
        <v>2017</v>
      </c>
      <c r="O217">
        <v>25.475290000000001</v>
      </c>
    </row>
    <row r="218" spans="1:17" x14ac:dyDescent="0.2">
      <c r="A218" t="s">
        <v>195</v>
      </c>
      <c r="B218" t="s">
        <v>591</v>
      </c>
      <c r="E218" t="s">
        <v>639</v>
      </c>
      <c r="F218" t="s">
        <v>312</v>
      </c>
      <c r="G218">
        <v>2001</v>
      </c>
      <c r="H218">
        <v>18.91892</v>
      </c>
      <c r="L218" t="s">
        <v>645</v>
      </c>
      <c r="M218" t="s">
        <v>384</v>
      </c>
      <c r="N218">
        <v>2013</v>
      </c>
      <c r="O218">
        <v>19.272020000000001</v>
      </c>
    </row>
    <row r="219" spans="1:17" x14ac:dyDescent="0.2">
      <c r="A219" t="s">
        <v>593</v>
      </c>
      <c r="B219" t="s">
        <v>592</v>
      </c>
      <c r="E219" t="s">
        <v>639</v>
      </c>
      <c r="F219" t="s">
        <v>580</v>
      </c>
      <c r="G219">
        <v>2017</v>
      </c>
      <c r="H219">
        <v>8.7243899999999996</v>
      </c>
      <c r="L219" t="s">
        <v>645</v>
      </c>
      <c r="M219" t="s">
        <v>297</v>
      </c>
      <c r="N219">
        <v>2008</v>
      </c>
      <c r="O219">
        <v>19.01707</v>
      </c>
    </row>
    <row r="220" spans="1:17" x14ac:dyDescent="0.2">
      <c r="A220" t="s">
        <v>595</v>
      </c>
      <c r="B220" t="s">
        <v>594</v>
      </c>
      <c r="E220" t="s">
        <v>639</v>
      </c>
      <c r="F220" t="s">
        <v>457</v>
      </c>
      <c r="G220">
        <v>2015</v>
      </c>
      <c r="H220">
        <v>24.38008</v>
      </c>
      <c r="L220" t="s">
        <v>645</v>
      </c>
      <c r="M220" t="s">
        <v>371</v>
      </c>
      <c r="N220">
        <v>2013</v>
      </c>
      <c r="O220">
        <v>31.25</v>
      </c>
    </row>
    <row r="221" spans="1:17" x14ac:dyDescent="0.2">
      <c r="A221" t="s">
        <v>199</v>
      </c>
      <c r="B221" t="s">
        <v>596</v>
      </c>
      <c r="E221" t="s">
        <v>639</v>
      </c>
      <c r="F221" t="s">
        <v>562</v>
      </c>
      <c r="G221">
        <v>2015</v>
      </c>
      <c r="H221">
        <v>35.307020000000001</v>
      </c>
      <c r="L221" t="s">
        <v>645</v>
      </c>
      <c r="M221" t="s">
        <v>398</v>
      </c>
      <c r="N221">
        <v>2005</v>
      </c>
      <c r="O221">
        <v>4.2663700000000002</v>
      </c>
    </row>
    <row r="222" spans="1:17" x14ac:dyDescent="0.2">
      <c r="A222" t="s">
        <v>598</v>
      </c>
      <c r="B222" t="s">
        <v>597</v>
      </c>
      <c r="E222" t="s">
        <v>639</v>
      </c>
      <c r="F222" t="s">
        <v>390</v>
      </c>
      <c r="G222">
        <v>2015</v>
      </c>
      <c r="H222">
        <v>33.461399999999998</v>
      </c>
      <c r="L222" t="s">
        <v>645</v>
      </c>
      <c r="M222" t="s">
        <v>332</v>
      </c>
      <c r="N222">
        <v>2001</v>
      </c>
      <c r="O222">
        <v>24.964939999999999</v>
      </c>
    </row>
    <row r="223" spans="1:17" x14ac:dyDescent="0.2">
      <c r="A223" t="s">
        <v>198</v>
      </c>
      <c r="B223" t="s">
        <v>599</v>
      </c>
      <c r="E223" t="s">
        <v>639</v>
      </c>
      <c r="F223" t="s">
        <v>612</v>
      </c>
      <c r="G223">
        <v>2016</v>
      </c>
      <c r="H223">
        <v>36.220469999999999</v>
      </c>
      <c r="L223" t="s">
        <v>645</v>
      </c>
      <c r="M223" t="s">
        <v>429</v>
      </c>
      <c r="N223">
        <v>2010</v>
      </c>
      <c r="O223">
        <v>48.086120000000001</v>
      </c>
    </row>
    <row r="224" spans="1:17" x14ac:dyDescent="0.2">
      <c r="A224" t="s">
        <v>227</v>
      </c>
      <c r="B224" t="s">
        <v>600</v>
      </c>
      <c r="E224" t="s">
        <v>639</v>
      </c>
      <c r="F224" t="s">
        <v>283</v>
      </c>
      <c r="G224">
        <v>2015</v>
      </c>
      <c r="H224">
        <v>34.653469999999999</v>
      </c>
      <c r="L224" t="s">
        <v>645</v>
      </c>
      <c r="M224" t="s">
        <v>253</v>
      </c>
      <c r="N224">
        <v>2007</v>
      </c>
      <c r="O224">
        <v>53.057279999999999</v>
      </c>
    </row>
    <row r="225" spans="1:17" x14ac:dyDescent="0.2">
      <c r="A225" t="s">
        <v>602</v>
      </c>
      <c r="B225" t="s">
        <v>601</v>
      </c>
      <c r="E225" t="s">
        <v>639</v>
      </c>
      <c r="F225" t="s">
        <v>314</v>
      </c>
      <c r="G225">
        <v>2005</v>
      </c>
      <c r="H225">
        <v>13.921939999999999</v>
      </c>
      <c r="L225" t="s">
        <v>645</v>
      </c>
      <c r="M225" t="s">
        <v>415</v>
      </c>
      <c r="N225">
        <v>2004</v>
      </c>
      <c r="O225">
        <v>32.279910000000001</v>
      </c>
      <c r="Q225" t="s">
        <v>640</v>
      </c>
    </row>
    <row r="226" spans="1:17" x14ac:dyDescent="0.2">
      <c r="A226" t="s">
        <v>604</v>
      </c>
      <c r="B226" t="s">
        <v>603</v>
      </c>
      <c r="E226" t="s">
        <v>639</v>
      </c>
      <c r="F226" t="s">
        <v>516</v>
      </c>
      <c r="G226">
        <v>2015</v>
      </c>
      <c r="H226">
        <v>18.279910000000001</v>
      </c>
      <c r="L226" t="s">
        <v>645</v>
      </c>
      <c r="M226" t="s">
        <v>546</v>
      </c>
      <c r="N226">
        <v>2015</v>
      </c>
      <c r="O226">
        <v>38.201210000000003</v>
      </c>
    </row>
    <row r="227" spans="1:17" x14ac:dyDescent="0.2">
      <c r="A227" t="s">
        <v>606</v>
      </c>
      <c r="B227" t="s">
        <v>605</v>
      </c>
      <c r="E227" t="s">
        <v>639</v>
      </c>
      <c r="F227" t="s">
        <v>519</v>
      </c>
      <c r="G227">
        <v>2016</v>
      </c>
      <c r="H227">
        <v>38.688929999999999</v>
      </c>
      <c r="L227" t="s">
        <v>645</v>
      </c>
      <c r="M227" t="s">
        <v>575</v>
      </c>
      <c r="N227">
        <v>2014</v>
      </c>
      <c r="O227">
        <v>26.4</v>
      </c>
    </row>
    <row r="228" spans="1:17" x14ac:dyDescent="0.2">
      <c r="A228" t="s">
        <v>608</v>
      </c>
      <c r="B228" t="s">
        <v>607</v>
      </c>
      <c r="E228" t="s">
        <v>639</v>
      </c>
      <c r="F228" t="s">
        <v>537</v>
      </c>
      <c r="G228">
        <v>2013</v>
      </c>
      <c r="H228">
        <v>24.745719999999999</v>
      </c>
      <c r="L228" t="s">
        <v>645</v>
      </c>
      <c r="M228" t="s">
        <v>427</v>
      </c>
      <c r="N228">
        <v>2017</v>
      </c>
      <c r="O228">
        <v>17.041799999999999</v>
      </c>
    </row>
    <row r="229" spans="1:17" x14ac:dyDescent="0.2">
      <c r="A229" t="s">
        <v>610</v>
      </c>
      <c r="B229" t="s">
        <v>609</v>
      </c>
      <c r="E229" t="s">
        <v>639</v>
      </c>
      <c r="F229" t="s">
        <v>599</v>
      </c>
      <c r="G229">
        <v>2017</v>
      </c>
      <c r="H229">
        <v>32.782490000000003</v>
      </c>
      <c r="L229" t="s">
        <v>645</v>
      </c>
      <c r="M229" t="s">
        <v>371</v>
      </c>
      <c r="N229">
        <v>2011</v>
      </c>
      <c r="O229">
        <v>49.367089999999997</v>
      </c>
    </row>
    <row r="230" spans="1:17" x14ac:dyDescent="0.2">
      <c r="A230" t="s">
        <v>200</v>
      </c>
      <c r="B230" t="s">
        <v>213</v>
      </c>
      <c r="C230" t="s">
        <v>644</v>
      </c>
      <c r="E230" t="s">
        <v>639</v>
      </c>
      <c r="F230" t="s">
        <v>354</v>
      </c>
      <c r="G230">
        <v>2017</v>
      </c>
      <c r="H230">
        <v>35.543280000000003</v>
      </c>
      <c r="L230" t="s">
        <v>645</v>
      </c>
      <c r="M230" t="s">
        <v>541</v>
      </c>
      <c r="N230">
        <v>2001</v>
      </c>
      <c r="O230">
        <v>20.965789999999998</v>
      </c>
    </row>
    <row r="231" spans="1:17" x14ac:dyDescent="0.2">
      <c r="A231" t="s">
        <v>123</v>
      </c>
      <c r="B231" t="s">
        <v>611</v>
      </c>
      <c r="E231" t="s">
        <v>639</v>
      </c>
      <c r="F231" t="s">
        <v>613</v>
      </c>
      <c r="G231">
        <v>2015</v>
      </c>
      <c r="H231">
        <v>32.158299999999997</v>
      </c>
      <c r="L231" t="s">
        <v>645</v>
      </c>
      <c r="M231" t="s">
        <v>429</v>
      </c>
      <c r="N231">
        <v>2017</v>
      </c>
      <c r="O231">
        <v>37.254899999999999</v>
      </c>
    </row>
    <row r="232" spans="1:17" x14ac:dyDescent="0.2">
      <c r="A232" t="s">
        <v>201</v>
      </c>
      <c r="B232" t="s">
        <v>612</v>
      </c>
      <c r="E232" t="s">
        <v>639</v>
      </c>
      <c r="F232" t="s">
        <v>508</v>
      </c>
      <c r="G232">
        <v>2014</v>
      </c>
      <c r="H232">
        <v>29.078009999999999</v>
      </c>
      <c r="L232" t="s">
        <v>645</v>
      </c>
      <c r="M232" t="s">
        <v>332</v>
      </c>
      <c r="N232">
        <v>2002</v>
      </c>
      <c r="O232">
        <v>26.258990000000001</v>
      </c>
    </row>
    <row r="233" spans="1:17" x14ac:dyDescent="0.2">
      <c r="A233" t="s">
        <v>614</v>
      </c>
      <c r="B233" t="s">
        <v>613</v>
      </c>
      <c r="E233" t="s">
        <v>639</v>
      </c>
      <c r="F233" t="s">
        <v>312</v>
      </c>
      <c r="G233">
        <v>1999</v>
      </c>
      <c r="H233">
        <v>7.69231</v>
      </c>
      <c r="L233" t="s">
        <v>645</v>
      </c>
      <c r="M233" t="s">
        <v>611</v>
      </c>
      <c r="N233">
        <v>2007</v>
      </c>
      <c r="O233">
        <v>50</v>
      </c>
    </row>
    <row r="234" spans="1:17" x14ac:dyDescent="0.2">
      <c r="A234" t="s">
        <v>616</v>
      </c>
      <c r="B234" t="s">
        <v>615</v>
      </c>
      <c r="E234" t="s">
        <v>639</v>
      </c>
      <c r="F234" t="s">
        <v>519</v>
      </c>
      <c r="G234">
        <v>2005</v>
      </c>
      <c r="H234">
        <v>38.238379999999999</v>
      </c>
      <c r="L234" t="s">
        <v>645</v>
      </c>
      <c r="M234" t="s">
        <v>503</v>
      </c>
      <c r="N234">
        <v>2011</v>
      </c>
      <c r="O234">
        <v>40.973640000000003</v>
      </c>
    </row>
    <row r="235" spans="1:17" x14ac:dyDescent="0.2">
      <c r="A235" t="s">
        <v>618</v>
      </c>
      <c r="B235" t="s">
        <v>617</v>
      </c>
      <c r="E235" t="s">
        <v>639</v>
      </c>
      <c r="F235" t="s">
        <v>312</v>
      </c>
      <c r="G235">
        <v>2010</v>
      </c>
      <c r="H235">
        <v>26</v>
      </c>
      <c r="L235" t="s">
        <v>645</v>
      </c>
      <c r="M235" t="s">
        <v>325</v>
      </c>
      <c r="N235">
        <v>2013</v>
      </c>
      <c r="O235">
        <v>17.725960000000001</v>
      </c>
    </row>
    <row r="236" spans="1:17" x14ac:dyDescent="0.2">
      <c r="A236" t="s">
        <v>620</v>
      </c>
      <c r="B236" t="s">
        <v>619</v>
      </c>
      <c r="E236" t="s">
        <v>639</v>
      </c>
      <c r="F236" t="s">
        <v>500</v>
      </c>
      <c r="G236">
        <v>2016</v>
      </c>
      <c r="H236">
        <v>21.863009999999999</v>
      </c>
      <c r="L236" t="s">
        <v>645</v>
      </c>
      <c r="M236" t="s">
        <v>563</v>
      </c>
      <c r="N236">
        <v>2005</v>
      </c>
      <c r="O236">
        <v>39.986870000000003</v>
      </c>
      <c r="Q236" t="s">
        <v>642</v>
      </c>
    </row>
    <row r="237" spans="1:17" x14ac:dyDescent="0.2">
      <c r="A237" t="s">
        <v>622</v>
      </c>
      <c r="B237" t="s">
        <v>621</v>
      </c>
      <c r="E237" t="s">
        <v>639</v>
      </c>
      <c r="F237" t="s">
        <v>580</v>
      </c>
      <c r="G237">
        <v>2012</v>
      </c>
      <c r="H237">
        <v>7.7700100000000001</v>
      </c>
      <c r="L237" t="s">
        <v>645</v>
      </c>
      <c r="M237" t="s">
        <v>599</v>
      </c>
      <c r="N237">
        <v>2016</v>
      </c>
      <c r="O237">
        <v>34.165840000000003</v>
      </c>
    </row>
    <row r="238" spans="1:17" x14ac:dyDescent="0.2">
      <c r="A238" t="s">
        <v>624</v>
      </c>
      <c r="B238" t="s">
        <v>623</v>
      </c>
      <c r="E238" t="s">
        <v>639</v>
      </c>
      <c r="F238" t="s">
        <v>282</v>
      </c>
      <c r="G238">
        <v>2003</v>
      </c>
      <c r="H238">
        <v>34.979970000000002</v>
      </c>
      <c r="L238" t="s">
        <v>645</v>
      </c>
      <c r="M238" t="s">
        <v>314</v>
      </c>
      <c r="N238">
        <v>2002</v>
      </c>
      <c r="O238">
        <v>16.504539999999999</v>
      </c>
    </row>
    <row r="239" spans="1:17" x14ac:dyDescent="0.2">
      <c r="A239" t="s">
        <v>626</v>
      </c>
      <c r="B239" t="s">
        <v>625</v>
      </c>
      <c r="E239" t="s">
        <v>639</v>
      </c>
      <c r="F239" t="s">
        <v>333</v>
      </c>
      <c r="G239">
        <v>2017</v>
      </c>
      <c r="H239">
        <v>13.706469999999999</v>
      </c>
      <c r="L239" t="s">
        <v>645</v>
      </c>
      <c r="M239" t="s">
        <v>562</v>
      </c>
      <c r="N239">
        <v>2010</v>
      </c>
      <c r="O239">
        <v>27.02703</v>
      </c>
    </row>
    <row r="240" spans="1:17" x14ac:dyDescent="0.2">
      <c r="A240" t="s">
        <v>628</v>
      </c>
      <c r="B240" t="s">
        <v>627</v>
      </c>
      <c r="E240" t="s">
        <v>639</v>
      </c>
      <c r="F240" t="s">
        <v>519</v>
      </c>
      <c r="G240">
        <v>2004</v>
      </c>
      <c r="H240">
        <v>40.822139999999997</v>
      </c>
      <c r="L240" t="s">
        <v>645</v>
      </c>
      <c r="M240" t="s">
        <v>541</v>
      </c>
      <c r="N240">
        <v>2003</v>
      </c>
      <c r="O240">
        <v>17.207789999999999</v>
      </c>
    </row>
    <row r="241" spans="1:17" x14ac:dyDescent="0.2">
      <c r="A241" t="s">
        <v>630</v>
      </c>
      <c r="B241" t="s">
        <v>629</v>
      </c>
      <c r="E241" t="s">
        <v>639</v>
      </c>
      <c r="F241" t="s">
        <v>282</v>
      </c>
      <c r="G241">
        <v>1998</v>
      </c>
      <c r="H241">
        <v>30.697240000000001</v>
      </c>
      <c r="L241" t="s">
        <v>645</v>
      </c>
      <c r="M241" t="s">
        <v>467</v>
      </c>
      <c r="N241">
        <v>2011</v>
      </c>
      <c r="O241">
        <v>11.638389999999999</v>
      </c>
    </row>
    <row r="242" spans="1:17" x14ac:dyDescent="0.2">
      <c r="A242" t="s">
        <v>632</v>
      </c>
      <c r="B242" t="s">
        <v>631</v>
      </c>
      <c r="E242" t="s">
        <v>639</v>
      </c>
      <c r="F242" t="s">
        <v>332</v>
      </c>
      <c r="G242">
        <v>1998</v>
      </c>
      <c r="H242">
        <v>25.269649999999999</v>
      </c>
      <c r="J242" t="s">
        <v>640</v>
      </c>
      <c r="L242" t="s">
        <v>645</v>
      </c>
      <c r="M242" t="s">
        <v>520</v>
      </c>
      <c r="N242">
        <v>2012</v>
      </c>
      <c r="O242">
        <v>36.294739999999997</v>
      </c>
    </row>
    <row r="243" spans="1:17" x14ac:dyDescent="0.2">
      <c r="E243" t="s">
        <v>639</v>
      </c>
      <c r="F243" t="s">
        <v>312</v>
      </c>
      <c r="G243">
        <v>2002</v>
      </c>
      <c r="H243">
        <v>16</v>
      </c>
      <c r="L243" t="s">
        <v>645</v>
      </c>
      <c r="M243" t="s">
        <v>409</v>
      </c>
      <c r="N243">
        <v>2015</v>
      </c>
      <c r="O243">
        <v>42.083329999999997</v>
      </c>
    </row>
    <row r="244" spans="1:17" x14ac:dyDescent="0.2">
      <c r="E244" t="s">
        <v>639</v>
      </c>
      <c r="F244" t="s">
        <v>507</v>
      </c>
      <c r="G244">
        <v>2010</v>
      </c>
      <c r="H244">
        <v>26.73246</v>
      </c>
      <c r="L244" t="s">
        <v>645</v>
      </c>
      <c r="M244" t="s">
        <v>520</v>
      </c>
      <c r="N244">
        <v>2001</v>
      </c>
      <c r="O244">
        <v>41.601329999999997</v>
      </c>
    </row>
    <row r="245" spans="1:17" x14ac:dyDescent="0.2">
      <c r="E245" t="s">
        <v>639</v>
      </c>
      <c r="F245" t="s">
        <v>503</v>
      </c>
      <c r="G245">
        <v>2015</v>
      </c>
      <c r="H245">
        <v>43.404989999999998</v>
      </c>
      <c r="L245" t="s">
        <v>645</v>
      </c>
      <c r="M245" t="s">
        <v>308</v>
      </c>
      <c r="N245">
        <v>2005</v>
      </c>
      <c r="O245">
        <v>36.875</v>
      </c>
    </row>
    <row r="246" spans="1:17" x14ac:dyDescent="0.2">
      <c r="E246" t="s">
        <v>639</v>
      </c>
      <c r="F246" t="s">
        <v>289</v>
      </c>
      <c r="G246">
        <v>2011</v>
      </c>
      <c r="H246">
        <v>12.5</v>
      </c>
      <c r="L246" t="s">
        <v>645</v>
      </c>
      <c r="M246" t="s">
        <v>333</v>
      </c>
      <c r="N246">
        <v>2007</v>
      </c>
      <c r="O246">
        <v>2.8571399999999998</v>
      </c>
    </row>
    <row r="247" spans="1:17" x14ac:dyDescent="0.2">
      <c r="E247" t="s">
        <v>639</v>
      </c>
      <c r="F247" t="s">
        <v>519</v>
      </c>
      <c r="G247">
        <v>2010</v>
      </c>
      <c r="H247">
        <v>38.652889999999999</v>
      </c>
      <c r="L247" t="s">
        <v>645</v>
      </c>
      <c r="M247" t="s">
        <v>537</v>
      </c>
      <c r="N247">
        <v>2002</v>
      </c>
      <c r="O247">
        <v>28.774249999999999</v>
      </c>
    </row>
    <row r="248" spans="1:17" x14ac:dyDescent="0.2">
      <c r="E248" t="s">
        <v>639</v>
      </c>
      <c r="F248" t="s">
        <v>282</v>
      </c>
      <c r="G248">
        <v>2016</v>
      </c>
      <c r="H248">
        <v>29.3782</v>
      </c>
      <c r="L248" t="s">
        <v>645</v>
      </c>
      <c r="M248" t="s">
        <v>398</v>
      </c>
      <c r="N248">
        <v>2004</v>
      </c>
      <c r="O248">
        <v>4.4141599999999999</v>
      </c>
    </row>
    <row r="249" spans="1:17" x14ac:dyDescent="0.2">
      <c r="E249" t="s">
        <v>639</v>
      </c>
      <c r="F249" t="s">
        <v>481</v>
      </c>
      <c r="G249">
        <v>2013</v>
      </c>
      <c r="H249">
        <v>7.2115400000000003</v>
      </c>
      <c r="L249" t="s">
        <v>645</v>
      </c>
      <c r="M249" t="s">
        <v>354</v>
      </c>
      <c r="N249">
        <v>2014</v>
      </c>
      <c r="O249">
        <v>41.407310000000003</v>
      </c>
    </row>
    <row r="250" spans="1:17" x14ac:dyDescent="0.2">
      <c r="E250" t="s">
        <v>639</v>
      </c>
      <c r="F250" t="s">
        <v>282</v>
      </c>
      <c r="G250">
        <v>2015</v>
      </c>
      <c r="H250">
        <v>31.237480000000001</v>
      </c>
      <c r="L250" t="s">
        <v>645</v>
      </c>
      <c r="M250" t="s">
        <v>248</v>
      </c>
      <c r="N250">
        <v>2016</v>
      </c>
      <c r="O250">
        <v>35.084429999999998</v>
      </c>
    </row>
    <row r="251" spans="1:17" x14ac:dyDescent="0.2">
      <c r="E251" t="s">
        <v>639</v>
      </c>
      <c r="F251" t="s">
        <v>282</v>
      </c>
      <c r="G251">
        <v>2005</v>
      </c>
      <c r="H251">
        <v>33.623800000000003</v>
      </c>
      <c r="L251" t="s">
        <v>645</v>
      </c>
      <c r="M251" t="s">
        <v>429</v>
      </c>
      <c r="N251">
        <v>2016</v>
      </c>
      <c r="O251">
        <v>38.541670000000003</v>
      </c>
    </row>
    <row r="252" spans="1:17" x14ac:dyDescent="0.2">
      <c r="E252" t="s">
        <v>639</v>
      </c>
      <c r="F252" t="s">
        <v>580</v>
      </c>
      <c r="G252">
        <v>2007</v>
      </c>
      <c r="H252">
        <v>7.69231</v>
      </c>
      <c r="L252" t="s">
        <v>645</v>
      </c>
      <c r="M252" t="s">
        <v>411</v>
      </c>
      <c r="N252">
        <v>2011</v>
      </c>
      <c r="O252">
        <v>29.98236</v>
      </c>
    </row>
    <row r="253" spans="1:17" x14ac:dyDescent="0.2">
      <c r="E253" t="s">
        <v>639</v>
      </c>
      <c r="F253" t="s">
        <v>429</v>
      </c>
      <c r="G253">
        <v>2005</v>
      </c>
      <c r="H253">
        <v>37.412590000000002</v>
      </c>
      <c r="L253" t="s">
        <v>645</v>
      </c>
      <c r="M253" t="s">
        <v>299</v>
      </c>
      <c r="N253">
        <v>2014</v>
      </c>
      <c r="O253">
        <v>21.804020000000001</v>
      </c>
    </row>
    <row r="254" spans="1:17" x14ac:dyDescent="0.2">
      <c r="E254" t="s">
        <v>639</v>
      </c>
      <c r="F254" t="s">
        <v>384</v>
      </c>
      <c r="G254">
        <v>2016</v>
      </c>
      <c r="H254">
        <v>16.81906</v>
      </c>
      <c r="L254" t="s">
        <v>645</v>
      </c>
      <c r="M254" t="s">
        <v>588</v>
      </c>
      <c r="N254">
        <v>2011</v>
      </c>
      <c r="O254">
        <v>39.613529999999997</v>
      </c>
    </row>
    <row r="255" spans="1:17" x14ac:dyDescent="0.2">
      <c r="E255" t="s">
        <v>639</v>
      </c>
      <c r="F255" t="s">
        <v>580</v>
      </c>
      <c r="G255">
        <v>2014</v>
      </c>
      <c r="H255">
        <v>13.15789</v>
      </c>
      <c r="L255" t="s">
        <v>645</v>
      </c>
      <c r="M255" t="s">
        <v>415</v>
      </c>
      <c r="N255">
        <v>2015</v>
      </c>
      <c r="O255">
        <v>35.906269999999999</v>
      </c>
      <c r="Q255" t="s">
        <v>640</v>
      </c>
    </row>
    <row r="256" spans="1:17" x14ac:dyDescent="0.2">
      <c r="E256" t="s">
        <v>639</v>
      </c>
      <c r="F256" t="s">
        <v>519</v>
      </c>
      <c r="G256">
        <v>2008</v>
      </c>
      <c r="H256">
        <v>39.646210000000004</v>
      </c>
      <c r="L256" t="s">
        <v>645</v>
      </c>
      <c r="M256" t="s">
        <v>371</v>
      </c>
      <c r="N256">
        <v>2012</v>
      </c>
      <c r="O256">
        <v>43.518520000000002</v>
      </c>
    </row>
    <row r="257" spans="5:15" x14ac:dyDescent="0.2">
      <c r="E257" t="s">
        <v>639</v>
      </c>
      <c r="F257" t="s">
        <v>312</v>
      </c>
      <c r="G257">
        <v>2005</v>
      </c>
      <c r="H257">
        <v>17.171720000000001</v>
      </c>
      <c r="L257" t="s">
        <v>645</v>
      </c>
      <c r="M257" t="s">
        <v>544</v>
      </c>
      <c r="N257">
        <v>2009</v>
      </c>
      <c r="O257">
        <v>2.0109699999999999</v>
      </c>
    </row>
    <row r="258" spans="5:15" x14ac:dyDescent="0.2">
      <c r="E258" t="s">
        <v>639</v>
      </c>
      <c r="F258" t="s">
        <v>611</v>
      </c>
      <c r="G258">
        <v>2010</v>
      </c>
      <c r="H258">
        <v>12.84207</v>
      </c>
      <c r="L258" t="s">
        <v>645</v>
      </c>
      <c r="M258" t="s">
        <v>350</v>
      </c>
      <c r="N258">
        <v>2006</v>
      </c>
      <c r="O258">
        <v>33.333329999999997</v>
      </c>
    </row>
    <row r="259" spans="5:15" x14ac:dyDescent="0.2">
      <c r="E259" t="s">
        <v>639</v>
      </c>
      <c r="F259" t="s">
        <v>312</v>
      </c>
      <c r="G259">
        <v>2014</v>
      </c>
      <c r="H259">
        <v>30.672270000000001</v>
      </c>
      <c r="L259" t="s">
        <v>645</v>
      </c>
      <c r="M259" t="s">
        <v>299</v>
      </c>
      <c r="N259">
        <v>2017</v>
      </c>
      <c r="O259">
        <v>25.581399999999999</v>
      </c>
    </row>
    <row r="260" spans="5:15" x14ac:dyDescent="0.2">
      <c r="E260" t="s">
        <v>639</v>
      </c>
      <c r="F260" t="s">
        <v>332</v>
      </c>
      <c r="G260">
        <v>2008</v>
      </c>
      <c r="H260">
        <v>28.519200000000001</v>
      </c>
      <c r="J260" t="s">
        <v>640</v>
      </c>
      <c r="L260" t="s">
        <v>645</v>
      </c>
      <c r="M260" t="s">
        <v>437</v>
      </c>
      <c r="N260">
        <v>2017</v>
      </c>
      <c r="O260">
        <v>4.5454499999999998</v>
      </c>
    </row>
    <row r="261" spans="5:15" x14ac:dyDescent="0.2">
      <c r="E261" t="s">
        <v>639</v>
      </c>
      <c r="F261" t="s">
        <v>312</v>
      </c>
      <c r="G261">
        <v>2017</v>
      </c>
      <c r="H261">
        <v>29.856120000000001</v>
      </c>
      <c r="L261" t="s">
        <v>645</v>
      </c>
      <c r="M261" t="s">
        <v>405</v>
      </c>
      <c r="N261">
        <v>2012</v>
      </c>
      <c r="O261">
        <v>9.82986</v>
      </c>
    </row>
    <row r="262" spans="5:15" x14ac:dyDescent="0.2">
      <c r="E262" t="s">
        <v>639</v>
      </c>
      <c r="F262" t="s">
        <v>429</v>
      </c>
      <c r="G262">
        <v>2014</v>
      </c>
      <c r="H262">
        <v>40.538649999999997</v>
      </c>
      <c r="L262" t="s">
        <v>645</v>
      </c>
      <c r="M262" t="s">
        <v>613</v>
      </c>
      <c r="N262">
        <v>2011</v>
      </c>
      <c r="O262">
        <v>30.148530000000001</v>
      </c>
    </row>
    <row r="263" spans="5:15" x14ac:dyDescent="0.2">
      <c r="E263" t="s">
        <v>639</v>
      </c>
      <c r="F263" t="s">
        <v>362</v>
      </c>
      <c r="G263">
        <v>2017</v>
      </c>
      <c r="H263">
        <v>29.428190000000001</v>
      </c>
      <c r="L263" t="s">
        <v>645</v>
      </c>
      <c r="M263" t="s">
        <v>390</v>
      </c>
      <c r="N263">
        <v>2018</v>
      </c>
      <c r="O263">
        <v>31.59957</v>
      </c>
    </row>
    <row r="264" spans="5:15" x14ac:dyDescent="0.2">
      <c r="E264" t="s">
        <v>639</v>
      </c>
      <c r="F264" t="s">
        <v>334</v>
      </c>
      <c r="G264">
        <v>2003</v>
      </c>
      <c r="H264">
        <v>0</v>
      </c>
      <c r="I264" t="s">
        <v>113</v>
      </c>
      <c r="L264" t="s">
        <v>645</v>
      </c>
      <c r="M264" t="s">
        <v>384</v>
      </c>
      <c r="N264">
        <v>2012</v>
      </c>
      <c r="O264">
        <v>19.953009999999999</v>
      </c>
    </row>
    <row r="265" spans="5:15" x14ac:dyDescent="0.2">
      <c r="E265" t="s">
        <v>639</v>
      </c>
      <c r="F265" t="s">
        <v>404</v>
      </c>
      <c r="G265">
        <v>2015</v>
      </c>
      <c r="H265">
        <v>19.09385</v>
      </c>
      <c r="J265" t="s">
        <v>640</v>
      </c>
      <c r="L265" t="s">
        <v>645</v>
      </c>
      <c r="M265" t="s">
        <v>588</v>
      </c>
      <c r="N265">
        <v>2008</v>
      </c>
      <c r="O265">
        <v>23.25581</v>
      </c>
    </row>
    <row r="266" spans="5:15" x14ac:dyDescent="0.2">
      <c r="E266" t="s">
        <v>639</v>
      </c>
      <c r="F266" t="s">
        <v>599</v>
      </c>
      <c r="G266">
        <v>2016</v>
      </c>
      <c r="H266">
        <v>33.500579999999999</v>
      </c>
      <c r="L266" t="s">
        <v>645</v>
      </c>
      <c r="M266" t="s">
        <v>506</v>
      </c>
      <c r="N266">
        <v>2004</v>
      </c>
      <c r="O266">
        <v>21.190719999999999</v>
      </c>
    </row>
    <row r="267" spans="5:15" x14ac:dyDescent="0.2">
      <c r="E267" t="s">
        <v>639</v>
      </c>
      <c r="F267" t="s">
        <v>264</v>
      </c>
      <c r="G267">
        <v>2014</v>
      </c>
      <c r="H267">
        <v>50.590760000000003</v>
      </c>
      <c r="L267" t="s">
        <v>645</v>
      </c>
      <c r="M267" t="s">
        <v>371</v>
      </c>
      <c r="N267">
        <v>2010</v>
      </c>
      <c r="O267">
        <v>57.352939999999997</v>
      </c>
    </row>
    <row r="268" spans="5:15" x14ac:dyDescent="0.2">
      <c r="E268" t="s">
        <v>639</v>
      </c>
      <c r="F268" t="s">
        <v>409</v>
      </c>
      <c r="G268">
        <v>2009</v>
      </c>
      <c r="H268">
        <v>35.365850000000002</v>
      </c>
      <c r="L268" t="s">
        <v>645</v>
      </c>
      <c r="M268" t="s">
        <v>401</v>
      </c>
      <c r="N268">
        <v>2011</v>
      </c>
      <c r="O268">
        <v>41.87621</v>
      </c>
    </row>
    <row r="269" spans="5:15" x14ac:dyDescent="0.2">
      <c r="E269" t="s">
        <v>639</v>
      </c>
      <c r="F269" t="s">
        <v>415</v>
      </c>
      <c r="G269">
        <v>2012</v>
      </c>
      <c r="H269">
        <v>35.584420000000001</v>
      </c>
      <c r="J269" t="s">
        <v>640</v>
      </c>
      <c r="L269" t="s">
        <v>645</v>
      </c>
      <c r="M269" t="s">
        <v>507</v>
      </c>
      <c r="N269">
        <v>2012</v>
      </c>
      <c r="O269">
        <v>28.536090000000002</v>
      </c>
    </row>
    <row r="270" spans="5:15" x14ac:dyDescent="0.2">
      <c r="E270" t="s">
        <v>639</v>
      </c>
      <c r="F270" t="s">
        <v>612</v>
      </c>
      <c r="G270">
        <v>2010</v>
      </c>
      <c r="H270">
        <v>35.059759999999997</v>
      </c>
      <c r="L270" t="s">
        <v>645</v>
      </c>
      <c r="M270" t="s">
        <v>431</v>
      </c>
      <c r="N270">
        <v>2018</v>
      </c>
      <c r="O270">
        <v>24.904209999999999</v>
      </c>
    </row>
    <row r="271" spans="5:15" x14ac:dyDescent="0.2">
      <c r="E271" t="s">
        <v>639</v>
      </c>
      <c r="F271" t="s">
        <v>425</v>
      </c>
      <c r="G271">
        <v>2005</v>
      </c>
      <c r="H271">
        <v>29.398150000000001</v>
      </c>
      <c r="J271" t="s">
        <v>640</v>
      </c>
      <c r="L271" t="s">
        <v>645</v>
      </c>
      <c r="M271" t="s">
        <v>282</v>
      </c>
      <c r="N271">
        <v>2006</v>
      </c>
      <c r="O271">
        <v>28.557580000000002</v>
      </c>
    </row>
    <row r="272" spans="5:15" x14ac:dyDescent="0.2">
      <c r="E272" t="s">
        <v>639</v>
      </c>
      <c r="F272" t="s">
        <v>283</v>
      </c>
      <c r="G272">
        <v>2009</v>
      </c>
      <c r="H272">
        <v>33.427630000000001</v>
      </c>
      <c r="L272" t="s">
        <v>645</v>
      </c>
      <c r="M272" t="s">
        <v>394</v>
      </c>
      <c r="N272">
        <v>2016</v>
      </c>
      <c r="O272">
        <v>9.61538</v>
      </c>
    </row>
    <row r="273" spans="5:17" x14ac:dyDescent="0.2">
      <c r="E273" t="s">
        <v>639</v>
      </c>
      <c r="F273" t="s">
        <v>409</v>
      </c>
      <c r="G273">
        <v>2011</v>
      </c>
      <c r="H273">
        <v>28.409089999999999</v>
      </c>
      <c r="L273" t="s">
        <v>645</v>
      </c>
      <c r="M273" t="s">
        <v>546</v>
      </c>
      <c r="N273">
        <v>2013</v>
      </c>
      <c r="O273">
        <v>36.46199</v>
      </c>
    </row>
    <row r="274" spans="5:17" x14ac:dyDescent="0.2">
      <c r="E274" t="s">
        <v>639</v>
      </c>
      <c r="F274" t="s">
        <v>234</v>
      </c>
      <c r="G274">
        <v>2008</v>
      </c>
      <c r="H274">
        <v>24.62312</v>
      </c>
      <c r="L274" t="s">
        <v>645</v>
      </c>
      <c r="M274" t="s">
        <v>388</v>
      </c>
      <c r="N274">
        <v>2010</v>
      </c>
      <c r="O274">
        <v>19.62199</v>
      </c>
    </row>
    <row r="275" spans="5:17" x14ac:dyDescent="0.2">
      <c r="E275" t="s">
        <v>639</v>
      </c>
      <c r="F275" t="s">
        <v>388</v>
      </c>
      <c r="G275">
        <v>2015</v>
      </c>
      <c r="H275">
        <v>19.569890000000001</v>
      </c>
      <c r="L275" t="s">
        <v>645</v>
      </c>
      <c r="M275" t="s">
        <v>580</v>
      </c>
      <c r="N275">
        <v>2012</v>
      </c>
      <c r="O275">
        <v>7.69231</v>
      </c>
    </row>
    <row r="276" spans="5:17" x14ac:dyDescent="0.2">
      <c r="E276" t="s">
        <v>639</v>
      </c>
      <c r="F276" t="s">
        <v>507</v>
      </c>
      <c r="G276">
        <v>2007</v>
      </c>
      <c r="H276">
        <v>26.456440000000001</v>
      </c>
      <c r="L276" t="s">
        <v>645</v>
      </c>
      <c r="M276" t="s">
        <v>425</v>
      </c>
      <c r="N276">
        <v>2016</v>
      </c>
      <c r="O276">
        <v>34.067990000000002</v>
      </c>
      <c r="Q276" t="s">
        <v>640</v>
      </c>
    </row>
    <row r="277" spans="5:17" x14ac:dyDescent="0.2">
      <c r="E277" t="s">
        <v>639</v>
      </c>
      <c r="F277" t="s">
        <v>332</v>
      </c>
      <c r="G277">
        <v>2006</v>
      </c>
      <c r="H277">
        <v>25.981310000000001</v>
      </c>
      <c r="L277" t="s">
        <v>645</v>
      </c>
      <c r="M277" t="s">
        <v>332</v>
      </c>
      <c r="N277">
        <v>2010</v>
      </c>
      <c r="O277">
        <v>28.91705</v>
      </c>
      <c r="Q277" t="s">
        <v>640</v>
      </c>
    </row>
    <row r="278" spans="5:17" x14ac:dyDescent="0.2">
      <c r="E278" t="s">
        <v>639</v>
      </c>
      <c r="F278" t="s">
        <v>299</v>
      </c>
      <c r="G278">
        <v>2013</v>
      </c>
      <c r="H278">
        <v>22.97297</v>
      </c>
      <c r="L278" t="s">
        <v>645</v>
      </c>
      <c r="M278" t="s">
        <v>384</v>
      </c>
      <c r="N278">
        <v>2000</v>
      </c>
      <c r="O278">
        <v>21.310549999999999</v>
      </c>
    </row>
    <row r="279" spans="5:17" x14ac:dyDescent="0.2">
      <c r="E279" t="s">
        <v>639</v>
      </c>
      <c r="F279" t="s">
        <v>264</v>
      </c>
      <c r="G279">
        <v>2015</v>
      </c>
      <c r="H279">
        <v>37.727350000000001</v>
      </c>
      <c r="L279" t="s">
        <v>645</v>
      </c>
      <c r="M279" t="s">
        <v>332</v>
      </c>
      <c r="N279">
        <v>2004</v>
      </c>
      <c r="O279">
        <v>24.238230000000001</v>
      </c>
    </row>
    <row r="280" spans="5:17" x14ac:dyDescent="0.2">
      <c r="E280" t="s">
        <v>639</v>
      </c>
      <c r="F280" t="s">
        <v>409</v>
      </c>
      <c r="G280">
        <v>2018</v>
      </c>
      <c r="H280">
        <v>42.429580000000001</v>
      </c>
      <c r="L280" t="s">
        <v>645</v>
      </c>
      <c r="M280" t="s">
        <v>429</v>
      </c>
      <c r="N280">
        <v>2008</v>
      </c>
      <c r="O280">
        <v>33.55856</v>
      </c>
    </row>
    <row r="281" spans="5:17" x14ac:dyDescent="0.2">
      <c r="E281" t="s">
        <v>639</v>
      </c>
      <c r="F281" t="s">
        <v>508</v>
      </c>
      <c r="G281">
        <v>2009</v>
      </c>
      <c r="H281">
        <v>30.041149999999998</v>
      </c>
      <c r="L281" t="s">
        <v>645</v>
      </c>
      <c r="M281" t="s">
        <v>481</v>
      </c>
      <c r="N281">
        <v>2013</v>
      </c>
      <c r="O281">
        <v>6.5217400000000003</v>
      </c>
    </row>
    <row r="282" spans="5:17" x14ac:dyDescent="0.2">
      <c r="E282" t="s">
        <v>639</v>
      </c>
      <c r="F282" t="s">
        <v>541</v>
      </c>
      <c r="G282">
        <v>2002</v>
      </c>
      <c r="H282">
        <v>19.658560000000001</v>
      </c>
      <c r="L282" t="s">
        <v>645</v>
      </c>
      <c r="M282" t="s">
        <v>503</v>
      </c>
      <c r="N282">
        <v>2015</v>
      </c>
      <c r="O282">
        <v>42.885669999999998</v>
      </c>
    </row>
    <row r="283" spans="5:17" x14ac:dyDescent="0.2">
      <c r="E283" t="s">
        <v>639</v>
      </c>
      <c r="F283" t="s">
        <v>493</v>
      </c>
      <c r="G283">
        <v>2007</v>
      </c>
      <c r="H283">
        <v>11.683249999999999</v>
      </c>
      <c r="L283" t="s">
        <v>645</v>
      </c>
      <c r="M283" t="s">
        <v>253</v>
      </c>
      <c r="N283">
        <v>2015</v>
      </c>
      <c r="O283">
        <v>46.534649999999999</v>
      </c>
    </row>
    <row r="284" spans="5:17" x14ac:dyDescent="0.2">
      <c r="E284" t="s">
        <v>639</v>
      </c>
      <c r="F284" t="s">
        <v>314</v>
      </c>
      <c r="G284">
        <v>2004</v>
      </c>
      <c r="H284">
        <v>13.83381</v>
      </c>
      <c r="L284" t="s">
        <v>645</v>
      </c>
      <c r="M284" t="s">
        <v>371</v>
      </c>
      <c r="N284">
        <v>2015</v>
      </c>
      <c r="O284">
        <v>33.070869999999999</v>
      </c>
    </row>
    <row r="285" spans="5:17" x14ac:dyDescent="0.2">
      <c r="E285" t="s">
        <v>639</v>
      </c>
      <c r="F285" t="s">
        <v>612</v>
      </c>
      <c r="G285">
        <v>2009</v>
      </c>
      <c r="H285">
        <v>34.68468</v>
      </c>
      <c r="L285" t="s">
        <v>645</v>
      </c>
      <c r="M285" t="s">
        <v>613</v>
      </c>
      <c r="N285">
        <v>2015</v>
      </c>
      <c r="O285">
        <v>31.515560000000001</v>
      </c>
    </row>
    <row r="286" spans="5:17" x14ac:dyDescent="0.2">
      <c r="E286" t="s">
        <v>639</v>
      </c>
      <c r="F286" t="s">
        <v>591</v>
      </c>
      <c r="G286">
        <v>2013</v>
      </c>
      <c r="H286">
        <v>24.531929999999999</v>
      </c>
      <c r="L286" t="s">
        <v>645</v>
      </c>
      <c r="M286" t="s">
        <v>438</v>
      </c>
      <c r="N286">
        <v>2013</v>
      </c>
      <c r="O286">
        <v>17.894739999999999</v>
      </c>
    </row>
    <row r="287" spans="5:17" x14ac:dyDescent="0.2">
      <c r="E287" t="s">
        <v>639</v>
      </c>
      <c r="F287" t="s">
        <v>507</v>
      </c>
      <c r="G287">
        <v>2012</v>
      </c>
      <c r="H287">
        <v>28.391870000000001</v>
      </c>
      <c r="L287" t="s">
        <v>645</v>
      </c>
      <c r="M287" t="s">
        <v>612</v>
      </c>
      <c r="N287">
        <v>2013</v>
      </c>
      <c r="O287">
        <v>32.978720000000003</v>
      </c>
    </row>
    <row r="288" spans="5:17" x14ac:dyDescent="0.2">
      <c r="E288" t="s">
        <v>639</v>
      </c>
      <c r="F288" t="s">
        <v>354</v>
      </c>
      <c r="G288">
        <v>2014</v>
      </c>
      <c r="H288">
        <v>40.599690000000002</v>
      </c>
      <c r="L288" t="s">
        <v>645</v>
      </c>
      <c r="M288" t="s">
        <v>597</v>
      </c>
      <c r="N288">
        <v>2017</v>
      </c>
      <c r="O288">
        <v>29.42287</v>
      </c>
    </row>
    <row r="289" spans="5:17" x14ac:dyDescent="0.2">
      <c r="E289" t="s">
        <v>639</v>
      </c>
      <c r="F289" t="s">
        <v>314</v>
      </c>
      <c r="G289">
        <v>2002</v>
      </c>
      <c r="H289">
        <v>14.39798</v>
      </c>
      <c r="L289" t="s">
        <v>645</v>
      </c>
      <c r="M289" t="s">
        <v>599</v>
      </c>
      <c r="N289">
        <v>2013</v>
      </c>
      <c r="O289">
        <v>37.183999999999997</v>
      </c>
    </row>
    <row r="290" spans="5:17" x14ac:dyDescent="0.2">
      <c r="E290" t="s">
        <v>639</v>
      </c>
      <c r="F290" t="s">
        <v>429</v>
      </c>
      <c r="G290">
        <v>2008</v>
      </c>
      <c r="H290">
        <v>34.285710000000002</v>
      </c>
      <c r="L290" t="s">
        <v>645</v>
      </c>
      <c r="M290" t="s">
        <v>415</v>
      </c>
      <c r="N290">
        <v>2016</v>
      </c>
      <c r="O290">
        <v>37.247190000000003</v>
      </c>
      <c r="Q290" t="s">
        <v>640</v>
      </c>
    </row>
    <row r="291" spans="5:17" x14ac:dyDescent="0.2">
      <c r="E291" t="s">
        <v>639</v>
      </c>
      <c r="F291" t="s">
        <v>415</v>
      </c>
      <c r="G291">
        <v>2013</v>
      </c>
      <c r="H291">
        <v>32.767620000000001</v>
      </c>
      <c r="J291" t="s">
        <v>640</v>
      </c>
      <c r="L291" t="s">
        <v>645</v>
      </c>
      <c r="M291" t="s">
        <v>437</v>
      </c>
      <c r="N291">
        <v>2015</v>
      </c>
      <c r="O291">
        <v>18.181819999999998</v>
      </c>
    </row>
    <row r="292" spans="5:17" x14ac:dyDescent="0.2">
      <c r="E292" t="s">
        <v>639</v>
      </c>
      <c r="F292" t="s">
        <v>384</v>
      </c>
      <c r="G292">
        <v>2012</v>
      </c>
      <c r="H292">
        <v>19.788920000000001</v>
      </c>
      <c r="L292" t="s">
        <v>645</v>
      </c>
      <c r="M292" t="s">
        <v>282</v>
      </c>
      <c r="N292">
        <v>2008</v>
      </c>
      <c r="O292">
        <v>33.202759999999998</v>
      </c>
    </row>
    <row r="293" spans="5:17" x14ac:dyDescent="0.2">
      <c r="E293" t="s">
        <v>639</v>
      </c>
      <c r="F293" t="s">
        <v>312</v>
      </c>
      <c r="G293">
        <v>2015</v>
      </c>
      <c r="H293">
        <v>31.62791</v>
      </c>
      <c r="L293" t="s">
        <v>645</v>
      </c>
      <c r="M293" t="s">
        <v>615</v>
      </c>
      <c r="N293">
        <v>2011</v>
      </c>
      <c r="O293">
        <v>48.7395</v>
      </c>
    </row>
    <row r="294" spans="5:17" x14ac:dyDescent="0.2">
      <c r="E294" t="s">
        <v>639</v>
      </c>
      <c r="F294" t="s">
        <v>546</v>
      </c>
      <c r="G294">
        <v>2008</v>
      </c>
      <c r="H294">
        <v>34.296080000000003</v>
      </c>
      <c r="L294" t="s">
        <v>645</v>
      </c>
      <c r="M294" t="s">
        <v>537</v>
      </c>
      <c r="N294">
        <v>2011</v>
      </c>
      <c r="O294">
        <v>27.348749999999999</v>
      </c>
    </row>
    <row r="295" spans="5:17" x14ac:dyDescent="0.2">
      <c r="E295" t="s">
        <v>639</v>
      </c>
      <c r="F295" t="s">
        <v>312</v>
      </c>
      <c r="G295">
        <v>2012</v>
      </c>
      <c r="H295">
        <v>26.431719999999999</v>
      </c>
      <c r="L295" t="s">
        <v>645</v>
      </c>
      <c r="M295" t="s">
        <v>314</v>
      </c>
      <c r="N295">
        <v>2003</v>
      </c>
      <c r="O295">
        <v>15.86224</v>
      </c>
    </row>
    <row r="296" spans="5:17" x14ac:dyDescent="0.2">
      <c r="E296" t="s">
        <v>639</v>
      </c>
      <c r="F296" t="s">
        <v>282</v>
      </c>
      <c r="G296">
        <v>2004</v>
      </c>
      <c r="H296">
        <v>34.555979999999998</v>
      </c>
      <c r="L296" t="s">
        <v>645</v>
      </c>
      <c r="M296" t="s">
        <v>384</v>
      </c>
      <c r="N296">
        <v>2002</v>
      </c>
      <c r="O296">
        <v>20.623380000000001</v>
      </c>
    </row>
    <row r="297" spans="5:17" x14ac:dyDescent="0.2">
      <c r="E297" t="s">
        <v>639</v>
      </c>
      <c r="F297" t="s">
        <v>545</v>
      </c>
      <c r="G297">
        <v>2015</v>
      </c>
      <c r="H297">
        <v>12.031000000000001</v>
      </c>
      <c r="L297" t="s">
        <v>645</v>
      </c>
      <c r="M297" t="s">
        <v>415</v>
      </c>
      <c r="N297">
        <v>2010</v>
      </c>
      <c r="O297">
        <v>30.237580000000001</v>
      </c>
      <c r="Q297" t="s">
        <v>640</v>
      </c>
    </row>
    <row r="298" spans="5:17" x14ac:dyDescent="0.2">
      <c r="E298" t="s">
        <v>639</v>
      </c>
      <c r="F298" t="s">
        <v>519</v>
      </c>
      <c r="G298">
        <v>2002</v>
      </c>
      <c r="H298">
        <v>40.710169999999998</v>
      </c>
      <c r="L298" t="s">
        <v>645</v>
      </c>
      <c r="M298" t="s">
        <v>371</v>
      </c>
      <c r="N298">
        <v>2016</v>
      </c>
      <c r="O298">
        <v>31.37255</v>
      </c>
    </row>
    <row r="299" spans="5:17" x14ac:dyDescent="0.2">
      <c r="E299" t="s">
        <v>639</v>
      </c>
      <c r="F299" t="s">
        <v>333</v>
      </c>
      <c r="G299">
        <v>2005</v>
      </c>
      <c r="H299">
        <v>3.9473699999999998</v>
      </c>
      <c r="L299" t="s">
        <v>645</v>
      </c>
      <c r="M299" t="s">
        <v>282</v>
      </c>
      <c r="N299">
        <v>2005</v>
      </c>
      <c r="O299">
        <v>32.782299999999999</v>
      </c>
    </row>
    <row r="300" spans="5:17" x14ac:dyDescent="0.2">
      <c r="E300" t="s">
        <v>639</v>
      </c>
      <c r="F300" t="s">
        <v>314</v>
      </c>
      <c r="G300">
        <v>2010</v>
      </c>
      <c r="H300">
        <v>12.538970000000001</v>
      </c>
      <c r="L300" t="s">
        <v>645</v>
      </c>
      <c r="M300" t="s">
        <v>613</v>
      </c>
      <c r="N300">
        <v>2018</v>
      </c>
      <c r="O300">
        <v>31.229800000000001</v>
      </c>
    </row>
    <row r="301" spans="5:17" x14ac:dyDescent="0.2">
      <c r="E301" t="s">
        <v>639</v>
      </c>
      <c r="F301" t="s">
        <v>437</v>
      </c>
      <c r="G301">
        <v>2006</v>
      </c>
      <c r="H301">
        <v>21.276599999999998</v>
      </c>
      <c r="L301" t="s">
        <v>645</v>
      </c>
      <c r="M301" t="s">
        <v>597</v>
      </c>
      <c r="N301">
        <v>2011</v>
      </c>
      <c r="O301">
        <v>32.686079999999997</v>
      </c>
    </row>
    <row r="302" spans="5:17" x14ac:dyDescent="0.2">
      <c r="E302" t="s">
        <v>639</v>
      </c>
      <c r="F302" t="s">
        <v>498</v>
      </c>
      <c r="G302">
        <v>2016</v>
      </c>
      <c r="H302">
        <v>28.571429999999999</v>
      </c>
      <c r="L302" t="s">
        <v>645</v>
      </c>
      <c r="M302" t="s">
        <v>429</v>
      </c>
      <c r="N302">
        <v>2006</v>
      </c>
      <c r="O302">
        <v>33.908050000000003</v>
      </c>
    </row>
    <row r="303" spans="5:17" x14ac:dyDescent="0.2">
      <c r="E303" t="s">
        <v>639</v>
      </c>
      <c r="F303" t="s">
        <v>425</v>
      </c>
      <c r="G303">
        <v>2007</v>
      </c>
      <c r="H303">
        <v>32.690980000000003</v>
      </c>
      <c r="J303" t="s">
        <v>640</v>
      </c>
      <c r="L303" t="s">
        <v>645</v>
      </c>
      <c r="M303" t="s">
        <v>390</v>
      </c>
      <c r="N303">
        <v>2015</v>
      </c>
      <c r="O303">
        <v>31.766919999999999</v>
      </c>
    </row>
    <row r="304" spans="5:17" x14ac:dyDescent="0.2">
      <c r="E304" t="s">
        <v>639</v>
      </c>
      <c r="F304" t="s">
        <v>489</v>
      </c>
      <c r="G304">
        <v>2018</v>
      </c>
      <c r="H304">
        <v>13.016489999999999</v>
      </c>
      <c r="L304" t="s">
        <v>645</v>
      </c>
      <c r="M304" t="s">
        <v>425</v>
      </c>
      <c r="N304">
        <v>2012</v>
      </c>
      <c r="O304">
        <v>34.062980000000003</v>
      </c>
      <c r="Q304" t="s">
        <v>640</v>
      </c>
    </row>
    <row r="305" spans="5:17" x14ac:dyDescent="0.2">
      <c r="E305" t="s">
        <v>639</v>
      </c>
      <c r="F305" t="s">
        <v>427</v>
      </c>
      <c r="G305">
        <v>2015</v>
      </c>
      <c r="H305">
        <v>15.571680000000001</v>
      </c>
      <c r="L305" t="s">
        <v>645</v>
      </c>
      <c r="M305" t="s">
        <v>599</v>
      </c>
      <c r="N305">
        <v>2015</v>
      </c>
      <c r="O305">
        <v>37.430120000000002</v>
      </c>
    </row>
    <row r="306" spans="5:17" x14ac:dyDescent="0.2">
      <c r="E306" t="s">
        <v>639</v>
      </c>
      <c r="F306" t="s">
        <v>537</v>
      </c>
      <c r="G306">
        <v>2016</v>
      </c>
      <c r="H306">
        <v>23.033609999999999</v>
      </c>
      <c r="L306" t="s">
        <v>645</v>
      </c>
      <c r="M306" t="s">
        <v>444</v>
      </c>
      <c r="N306">
        <v>2012</v>
      </c>
      <c r="O306">
        <v>19.44444</v>
      </c>
      <c r="Q306" t="s">
        <v>640</v>
      </c>
    </row>
    <row r="307" spans="5:17" x14ac:dyDescent="0.2">
      <c r="E307" t="s">
        <v>639</v>
      </c>
      <c r="F307" t="s">
        <v>489</v>
      </c>
      <c r="G307">
        <v>2016</v>
      </c>
      <c r="H307">
        <v>30.48875</v>
      </c>
      <c r="L307" t="s">
        <v>645</v>
      </c>
      <c r="M307" t="s">
        <v>520</v>
      </c>
      <c r="N307">
        <v>2002</v>
      </c>
      <c r="O307">
        <v>40.876910000000002</v>
      </c>
    </row>
    <row r="308" spans="5:17" x14ac:dyDescent="0.2">
      <c r="E308" t="s">
        <v>639</v>
      </c>
      <c r="F308" t="s">
        <v>613</v>
      </c>
      <c r="G308">
        <v>2018</v>
      </c>
      <c r="H308">
        <v>31.02336</v>
      </c>
      <c r="L308" t="s">
        <v>645</v>
      </c>
      <c r="M308" t="s">
        <v>591</v>
      </c>
      <c r="N308">
        <v>2003</v>
      </c>
      <c r="O308">
        <v>26.884689999999999</v>
      </c>
    </row>
    <row r="309" spans="5:17" x14ac:dyDescent="0.2">
      <c r="E309" t="s">
        <v>639</v>
      </c>
      <c r="F309" t="s">
        <v>438</v>
      </c>
      <c r="G309">
        <v>2014</v>
      </c>
      <c r="H309">
        <v>22.98387</v>
      </c>
      <c r="L309" t="s">
        <v>645</v>
      </c>
      <c r="M309" t="s">
        <v>323</v>
      </c>
      <c r="N309">
        <v>2013</v>
      </c>
      <c r="O309">
        <v>29.891020000000001</v>
      </c>
    </row>
    <row r="310" spans="5:17" x14ac:dyDescent="0.2">
      <c r="E310" t="s">
        <v>639</v>
      </c>
      <c r="F310" t="s">
        <v>612</v>
      </c>
      <c r="G310">
        <v>2018</v>
      </c>
      <c r="H310">
        <v>35.294119999999999</v>
      </c>
      <c r="L310" t="s">
        <v>645</v>
      </c>
      <c r="M310" t="s">
        <v>541</v>
      </c>
      <c r="N310">
        <v>2013</v>
      </c>
      <c r="O310">
        <v>21.445689999999999</v>
      </c>
    </row>
    <row r="311" spans="5:17" x14ac:dyDescent="0.2">
      <c r="E311" t="s">
        <v>639</v>
      </c>
      <c r="F311" t="s">
        <v>506</v>
      </c>
      <c r="G311">
        <v>2004</v>
      </c>
      <c r="H311">
        <v>18.982289999999999</v>
      </c>
      <c r="L311" t="s">
        <v>645</v>
      </c>
      <c r="M311" t="s">
        <v>398</v>
      </c>
      <c r="N311">
        <v>2006</v>
      </c>
      <c r="O311">
        <v>4.5862299999999996</v>
      </c>
    </row>
    <row r="312" spans="5:17" x14ac:dyDescent="0.2">
      <c r="E312" t="s">
        <v>639</v>
      </c>
      <c r="F312" t="s">
        <v>371</v>
      </c>
      <c r="G312">
        <v>2012</v>
      </c>
      <c r="H312">
        <v>38.297870000000003</v>
      </c>
      <c r="L312" t="s">
        <v>645</v>
      </c>
      <c r="M312" t="s">
        <v>283</v>
      </c>
      <c r="N312">
        <v>2010</v>
      </c>
      <c r="O312">
        <v>32.275739999999999</v>
      </c>
    </row>
    <row r="313" spans="5:17" x14ac:dyDescent="0.2">
      <c r="E313" t="s">
        <v>639</v>
      </c>
      <c r="F313" t="s">
        <v>384</v>
      </c>
      <c r="G313">
        <v>2014</v>
      </c>
      <c r="H313">
        <v>17.99559</v>
      </c>
      <c r="L313" t="s">
        <v>645</v>
      </c>
      <c r="M313" t="s">
        <v>588</v>
      </c>
      <c r="N313">
        <v>2005</v>
      </c>
      <c r="O313">
        <v>16.513760000000001</v>
      </c>
    </row>
    <row r="314" spans="5:17" x14ac:dyDescent="0.2">
      <c r="E314" t="s">
        <v>639</v>
      </c>
      <c r="F314" t="s">
        <v>332</v>
      </c>
      <c r="G314">
        <v>2007</v>
      </c>
      <c r="H314">
        <v>25.59853</v>
      </c>
      <c r="J314" t="s">
        <v>640</v>
      </c>
      <c r="L314" t="s">
        <v>645</v>
      </c>
      <c r="M314" t="s">
        <v>596</v>
      </c>
      <c r="N314">
        <v>2007</v>
      </c>
      <c r="O314">
        <v>16.66667</v>
      </c>
    </row>
    <row r="315" spans="5:17" x14ac:dyDescent="0.2">
      <c r="E315" t="s">
        <v>639</v>
      </c>
      <c r="F315" t="s">
        <v>438</v>
      </c>
      <c r="G315">
        <v>2008</v>
      </c>
      <c r="H315">
        <v>18.452380000000002</v>
      </c>
      <c r="L315" t="s">
        <v>645</v>
      </c>
      <c r="M315" t="s">
        <v>537</v>
      </c>
      <c r="N315">
        <v>2005</v>
      </c>
      <c r="O315">
        <v>29.208200000000001</v>
      </c>
    </row>
    <row r="316" spans="5:17" x14ac:dyDescent="0.2">
      <c r="E316" t="s">
        <v>639</v>
      </c>
      <c r="F316" t="s">
        <v>323</v>
      </c>
      <c r="G316">
        <v>2014</v>
      </c>
      <c r="H316">
        <v>34.413580000000003</v>
      </c>
      <c r="L316" t="s">
        <v>645</v>
      </c>
      <c r="M316" t="s">
        <v>508</v>
      </c>
      <c r="N316">
        <v>2013</v>
      </c>
      <c r="O316">
        <v>29.017859999999999</v>
      </c>
    </row>
    <row r="317" spans="5:17" x14ac:dyDescent="0.2">
      <c r="E317" t="s">
        <v>639</v>
      </c>
      <c r="F317" t="s">
        <v>357</v>
      </c>
      <c r="G317">
        <v>2010</v>
      </c>
      <c r="H317">
        <v>7.6539099999999998</v>
      </c>
      <c r="L317" t="s">
        <v>645</v>
      </c>
      <c r="M317" t="s">
        <v>591</v>
      </c>
      <c r="N317">
        <v>2005</v>
      </c>
      <c r="O317">
        <v>27.103719999999999</v>
      </c>
    </row>
    <row r="318" spans="5:17" x14ac:dyDescent="0.2">
      <c r="E318" t="s">
        <v>639</v>
      </c>
      <c r="F318" t="s">
        <v>596</v>
      </c>
      <c r="G318">
        <v>2014</v>
      </c>
      <c r="H318">
        <v>20.43121</v>
      </c>
      <c r="L318" t="s">
        <v>645</v>
      </c>
      <c r="M318" t="s">
        <v>629</v>
      </c>
      <c r="N318">
        <v>2015</v>
      </c>
      <c r="O318">
        <v>13.414630000000001</v>
      </c>
    </row>
    <row r="319" spans="5:17" x14ac:dyDescent="0.2">
      <c r="E319" t="s">
        <v>639</v>
      </c>
      <c r="F319" t="s">
        <v>562</v>
      </c>
      <c r="G319">
        <v>2010</v>
      </c>
      <c r="H319">
        <v>24.153500000000001</v>
      </c>
      <c r="L319" t="s">
        <v>645</v>
      </c>
      <c r="M319" t="s">
        <v>333</v>
      </c>
      <c r="N319">
        <v>2013</v>
      </c>
      <c r="O319">
        <v>7.0603300000000004</v>
      </c>
    </row>
    <row r="320" spans="5:17" x14ac:dyDescent="0.2">
      <c r="E320" t="s">
        <v>639</v>
      </c>
      <c r="F320" t="s">
        <v>612</v>
      </c>
      <c r="G320">
        <v>2011</v>
      </c>
      <c r="H320">
        <v>32.751089999999998</v>
      </c>
      <c r="L320" t="s">
        <v>645</v>
      </c>
      <c r="M320" t="s">
        <v>280</v>
      </c>
      <c r="N320">
        <v>2018</v>
      </c>
      <c r="O320">
        <v>28.703700000000001</v>
      </c>
    </row>
    <row r="321" spans="5:15" x14ac:dyDescent="0.2">
      <c r="E321" t="s">
        <v>639</v>
      </c>
      <c r="F321" t="s">
        <v>456</v>
      </c>
      <c r="G321">
        <v>2010</v>
      </c>
      <c r="H321">
        <v>27.0884</v>
      </c>
      <c r="L321" t="s">
        <v>645</v>
      </c>
      <c r="M321" t="s">
        <v>591</v>
      </c>
      <c r="N321">
        <v>2012</v>
      </c>
      <c r="O321">
        <v>25.186509999999998</v>
      </c>
    </row>
    <row r="322" spans="5:15" x14ac:dyDescent="0.2">
      <c r="E322" t="s">
        <v>639</v>
      </c>
      <c r="F322" t="s">
        <v>299</v>
      </c>
      <c r="G322">
        <v>2014</v>
      </c>
      <c r="H322">
        <v>21.941749999999999</v>
      </c>
      <c r="L322" t="s">
        <v>645</v>
      </c>
      <c r="M322" t="s">
        <v>599</v>
      </c>
      <c r="N322">
        <v>2017</v>
      </c>
      <c r="O322">
        <v>33.637949999999996</v>
      </c>
    </row>
    <row r="323" spans="5:15" x14ac:dyDescent="0.2">
      <c r="E323" t="s">
        <v>639</v>
      </c>
      <c r="F323" t="s">
        <v>503</v>
      </c>
      <c r="G323">
        <v>2013</v>
      </c>
      <c r="H323">
        <v>41.03237</v>
      </c>
      <c r="L323" t="s">
        <v>645</v>
      </c>
      <c r="M323" t="s">
        <v>384</v>
      </c>
      <c r="N323">
        <v>2010</v>
      </c>
      <c r="O323">
        <v>21.059899999999999</v>
      </c>
    </row>
    <row r="324" spans="5:15" x14ac:dyDescent="0.2">
      <c r="E324" t="s">
        <v>639</v>
      </c>
      <c r="F324" t="s">
        <v>326</v>
      </c>
      <c r="G324">
        <v>2016</v>
      </c>
      <c r="H324">
        <v>16.844609999999999</v>
      </c>
      <c r="L324" t="s">
        <v>645</v>
      </c>
      <c r="M324" t="s">
        <v>450</v>
      </c>
      <c r="N324">
        <v>2015</v>
      </c>
      <c r="O324">
        <v>44.01914</v>
      </c>
    </row>
    <row r="325" spans="5:15" x14ac:dyDescent="0.2">
      <c r="E325" t="s">
        <v>639</v>
      </c>
      <c r="F325" t="s">
        <v>399</v>
      </c>
      <c r="G325">
        <v>2017</v>
      </c>
      <c r="H325">
        <v>15.79724</v>
      </c>
      <c r="L325" t="s">
        <v>645</v>
      </c>
      <c r="M325" t="s">
        <v>282</v>
      </c>
      <c r="N325">
        <v>2004</v>
      </c>
      <c r="O325">
        <v>33.388570000000001</v>
      </c>
    </row>
    <row r="326" spans="5:15" x14ac:dyDescent="0.2">
      <c r="E326" t="s">
        <v>639</v>
      </c>
      <c r="F326" t="s">
        <v>283</v>
      </c>
      <c r="G326">
        <v>2012</v>
      </c>
      <c r="H326">
        <v>35.728250000000003</v>
      </c>
      <c r="L326" t="s">
        <v>645</v>
      </c>
      <c r="M326" t="s">
        <v>427</v>
      </c>
      <c r="N326">
        <v>2005</v>
      </c>
      <c r="O326">
        <v>17.93722</v>
      </c>
    </row>
    <row r="327" spans="5:15" x14ac:dyDescent="0.2">
      <c r="E327" t="s">
        <v>639</v>
      </c>
      <c r="F327" t="s">
        <v>333</v>
      </c>
      <c r="G327">
        <v>2013</v>
      </c>
      <c r="H327">
        <v>9.4548799999999993</v>
      </c>
      <c r="L327" t="s">
        <v>645</v>
      </c>
      <c r="M327" t="s">
        <v>450</v>
      </c>
      <c r="N327">
        <v>2011</v>
      </c>
      <c r="O327">
        <v>45.045050000000003</v>
      </c>
    </row>
    <row r="328" spans="5:15" x14ac:dyDescent="0.2">
      <c r="E328" t="s">
        <v>639</v>
      </c>
      <c r="F328" t="s">
        <v>438</v>
      </c>
      <c r="G328">
        <v>2015</v>
      </c>
      <c r="H328">
        <v>21.115539999999999</v>
      </c>
      <c r="L328" t="s">
        <v>645</v>
      </c>
      <c r="M328" t="s">
        <v>520</v>
      </c>
      <c r="N328">
        <v>2007</v>
      </c>
      <c r="O328">
        <v>38.415790000000001</v>
      </c>
    </row>
    <row r="329" spans="5:15" x14ac:dyDescent="0.2">
      <c r="E329" t="s">
        <v>639</v>
      </c>
      <c r="F329" t="s">
        <v>437</v>
      </c>
      <c r="G329">
        <v>2015</v>
      </c>
      <c r="H329">
        <v>15.942030000000001</v>
      </c>
      <c r="L329" t="s">
        <v>645</v>
      </c>
      <c r="M329" t="s">
        <v>597</v>
      </c>
      <c r="N329">
        <v>2013</v>
      </c>
      <c r="O329">
        <v>31.505140000000001</v>
      </c>
    </row>
    <row r="330" spans="5:15" x14ac:dyDescent="0.2">
      <c r="E330" t="s">
        <v>639</v>
      </c>
      <c r="F330" t="s">
        <v>452</v>
      </c>
      <c r="G330">
        <v>2013</v>
      </c>
      <c r="H330">
        <v>32.413789999999999</v>
      </c>
      <c r="L330" t="s">
        <v>645</v>
      </c>
      <c r="M330" t="s">
        <v>282</v>
      </c>
      <c r="N330">
        <v>2012</v>
      </c>
      <c r="O330">
        <v>32.363549999999996</v>
      </c>
    </row>
    <row r="331" spans="5:15" x14ac:dyDescent="0.2">
      <c r="E331" t="s">
        <v>639</v>
      </c>
      <c r="F331" t="s">
        <v>596</v>
      </c>
      <c r="G331">
        <v>2010</v>
      </c>
      <c r="H331">
        <v>18.972660000000001</v>
      </c>
      <c r="L331" t="s">
        <v>645</v>
      </c>
      <c r="M331" t="s">
        <v>264</v>
      </c>
      <c r="N331">
        <v>2014</v>
      </c>
      <c r="O331">
        <v>32.323230000000002</v>
      </c>
    </row>
    <row r="332" spans="5:15" x14ac:dyDescent="0.2">
      <c r="E332" t="s">
        <v>639</v>
      </c>
      <c r="F332" t="s">
        <v>503</v>
      </c>
      <c r="G332">
        <v>2011</v>
      </c>
      <c r="H332">
        <v>41.076520000000002</v>
      </c>
      <c r="L332" t="s">
        <v>645</v>
      </c>
      <c r="M332" t="s">
        <v>312</v>
      </c>
      <c r="N332">
        <v>2013</v>
      </c>
      <c r="O332">
        <v>28.131019999999999</v>
      </c>
    </row>
    <row r="333" spans="5:15" x14ac:dyDescent="0.2">
      <c r="E333" t="s">
        <v>639</v>
      </c>
      <c r="F333" t="s">
        <v>332</v>
      </c>
      <c r="G333">
        <v>2012</v>
      </c>
      <c r="H333">
        <v>32.921810000000001</v>
      </c>
      <c r="J333" t="s">
        <v>640</v>
      </c>
      <c r="L333" t="s">
        <v>645</v>
      </c>
      <c r="M333" t="s">
        <v>541</v>
      </c>
      <c r="N333">
        <v>2009</v>
      </c>
      <c r="O333">
        <v>22.816109999999998</v>
      </c>
    </row>
    <row r="334" spans="5:15" x14ac:dyDescent="0.2">
      <c r="E334" t="s">
        <v>639</v>
      </c>
      <c r="F334" t="s">
        <v>283</v>
      </c>
      <c r="G334">
        <v>2004</v>
      </c>
      <c r="H334">
        <v>26.799299999999999</v>
      </c>
      <c r="L334" t="s">
        <v>645</v>
      </c>
      <c r="M334" t="s">
        <v>388</v>
      </c>
      <c r="N334">
        <v>2006</v>
      </c>
      <c r="O334">
        <v>15.907590000000001</v>
      </c>
    </row>
    <row r="335" spans="5:15" x14ac:dyDescent="0.2">
      <c r="E335" t="s">
        <v>639</v>
      </c>
      <c r="F335" t="s">
        <v>333</v>
      </c>
      <c r="G335">
        <v>2007</v>
      </c>
      <c r="H335">
        <v>3.2786900000000001</v>
      </c>
      <c r="L335" t="s">
        <v>645</v>
      </c>
      <c r="M335" t="s">
        <v>409</v>
      </c>
      <c r="N335">
        <v>2007</v>
      </c>
      <c r="O335">
        <v>42.857140000000001</v>
      </c>
    </row>
    <row r="336" spans="5:15" x14ac:dyDescent="0.2">
      <c r="E336" t="s">
        <v>639</v>
      </c>
      <c r="F336" t="s">
        <v>591</v>
      </c>
      <c r="G336">
        <v>2010</v>
      </c>
      <c r="H336">
        <v>24.318860000000001</v>
      </c>
      <c r="L336" t="s">
        <v>645</v>
      </c>
      <c r="M336" t="s">
        <v>591</v>
      </c>
      <c r="N336">
        <v>2013</v>
      </c>
      <c r="O336">
        <v>25.619820000000001</v>
      </c>
    </row>
    <row r="337" spans="5:17" x14ac:dyDescent="0.2">
      <c r="E337" t="s">
        <v>639</v>
      </c>
      <c r="F337" t="s">
        <v>438</v>
      </c>
      <c r="G337">
        <v>2009</v>
      </c>
      <c r="H337">
        <v>18.83117</v>
      </c>
      <c r="L337" t="s">
        <v>645</v>
      </c>
      <c r="M337" t="s">
        <v>599</v>
      </c>
      <c r="N337">
        <v>2011</v>
      </c>
      <c r="O337">
        <v>37.815069999999999</v>
      </c>
    </row>
    <row r="338" spans="5:17" x14ac:dyDescent="0.2">
      <c r="E338" t="s">
        <v>639</v>
      </c>
      <c r="F338" t="s">
        <v>312</v>
      </c>
      <c r="G338">
        <v>2004</v>
      </c>
      <c r="H338">
        <v>14.492749999999999</v>
      </c>
      <c r="L338" t="s">
        <v>645</v>
      </c>
      <c r="M338" t="s">
        <v>271</v>
      </c>
      <c r="N338">
        <v>2012</v>
      </c>
      <c r="O338">
        <v>15.5303</v>
      </c>
    </row>
    <row r="339" spans="5:17" x14ac:dyDescent="0.2">
      <c r="E339" t="s">
        <v>639</v>
      </c>
      <c r="F339" t="s">
        <v>282</v>
      </c>
      <c r="G339">
        <v>2009</v>
      </c>
      <c r="H339">
        <v>34.354120000000002</v>
      </c>
      <c r="L339" t="s">
        <v>645</v>
      </c>
      <c r="M339" t="s">
        <v>312</v>
      </c>
      <c r="N339">
        <v>2010</v>
      </c>
      <c r="O339">
        <v>24.296679999999999</v>
      </c>
    </row>
    <row r="340" spans="5:17" x14ac:dyDescent="0.2">
      <c r="E340" t="s">
        <v>639</v>
      </c>
      <c r="F340" t="s">
        <v>431</v>
      </c>
      <c r="G340">
        <v>2009</v>
      </c>
      <c r="H340">
        <v>16.766470000000002</v>
      </c>
      <c r="L340" t="s">
        <v>645</v>
      </c>
      <c r="M340" t="s">
        <v>409</v>
      </c>
      <c r="N340">
        <v>2011</v>
      </c>
      <c r="O340">
        <v>28.409089999999999</v>
      </c>
    </row>
    <row r="341" spans="5:17" x14ac:dyDescent="0.2">
      <c r="E341" t="s">
        <v>639</v>
      </c>
      <c r="F341" t="s">
        <v>489</v>
      </c>
      <c r="G341">
        <v>2017</v>
      </c>
      <c r="H341">
        <v>19.875119999999999</v>
      </c>
      <c r="L341" t="s">
        <v>645</v>
      </c>
      <c r="M341" t="s">
        <v>332</v>
      </c>
      <c r="N341">
        <v>2009</v>
      </c>
      <c r="O341">
        <v>29.294270000000001</v>
      </c>
      <c r="Q341" t="s">
        <v>640</v>
      </c>
    </row>
    <row r="342" spans="5:17" x14ac:dyDescent="0.2">
      <c r="E342" t="s">
        <v>639</v>
      </c>
      <c r="F342" t="s">
        <v>314</v>
      </c>
      <c r="G342">
        <v>2012</v>
      </c>
      <c r="H342">
        <v>12.495889999999999</v>
      </c>
      <c r="L342" t="s">
        <v>645</v>
      </c>
      <c r="M342" t="s">
        <v>537</v>
      </c>
      <c r="N342">
        <v>2003</v>
      </c>
      <c r="O342">
        <v>29.62649</v>
      </c>
    </row>
    <row r="343" spans="5:17" x14ac:dyDescent="0.2">
      <c r="E343" t="s">
        <v>639</v>
      </c>
      <c r="F343" t="s">
        <v>546</v>
      </c>
      <c r="G343">
        <v>2013</v>
      </c>
      <c r="H343">
        <v>37.00817</v>
      </c>
      <c r="L343" t="s">
        <v>645</v>
      </c>
      <c r="M343" t="s">
        <v>434</v>
      </c>
      <c r="N343">
        <v>2010</v>
      </c>
      <c r="O343">
        <v>45.653829999999999</v>
      </c>
    </row>
    <row r="344" spans="5:17" x14ac:dyDescent="0.2">
      <c r="E344" t="s">
        <v>639</v>
      </c>
      <c r="F344" t="s">
        <v>283</v>
      </c>
      <c r="G344">
        <v>2014</v>
      </c>
      <c r="H344">
        <v>35.283990000000003</v>
      </c>
      <c r="L344" t="s">
        <v>645</v>
      </c>
      <c r="M344" t="s">
        <v>450</v>
      </c>
      <c r="N344">
        <v>2007</v>
      </c>
      <c r="O344">
        <v>51.153849999999998</v>
      </c>
    </row>
    <row r="345" spans="5:17" x14ac:dyDescent="0.2">
      <c r="E345" t="s">
        <v>639</v>
      </c>
      <c r="F345" t="s">
        <v>286</v>
      </c>
      <c r="G345">
        <v>2018</v>
      </c>
      <c r="H345">
        <v>13.68421</v>
      </c>
      <c r="L345" t="s">
        <v>645</v>
      </c>
      <c r="M345" t="s">
        <v>388</v>
      </c>
      <c r="N345">
        <v>2008</v>
      </c>
      <c r="O345">
        <v>14.777469999999999</v>
      </c>
    </row>
    <row r="346" spans="5:17" x14ac:dyDescent="0.2">
      <c r="E346" t="s">
        <v>639</v>
      </c>
      <c r="F346" t="s">
        <v>429</v>
      </c>
      <c r="G346">
        <v>2016</v>
      </c>
      <c r="H346">
        <v>41.241480000000003</v>
      </c>
      <c r="L346" t="s">
        <v>645</v>
      </c>
      <c r="M346" t="s">
        <v>520</v>
      </c>
      <c r="N346">
        <v>2009</v>
      </c>
      <c r="O346">
        <v>38.39967</v>
      </c>
    </row>
    <row r="347" spans="5:17" x14ac:dyDescent="0.2">
      <c r="E347" t="s">
        <v>639</v>
      </c>
      <c r="F347" t="s">
        <v>612</v>
      </c>
      <c r="G347">
        <v>2012</v>
      </c>
      <c r="H347">
        <v>33.039650000000002</v>
      </c>
      <c r="L347" t="s">
        <v>645</v>
      </c>
      <c r="M347" t="s">
        <v>580</v>
      </c>
      <c r="N347">
        <v>2016</v>
      </c>
      <c r="O347">
        <v>9.8039199999999997</v>
      </c>
    </row>
    <row r="348" spans="5:17" x14ac:dyDescent="0.2">
      <c r="E348" t="s">
        <v>639</v>
      </c>
      <c r="F348" t="s">
        <v>429</v>
      </c>
      <c r="G348">
        <v>2011</v>
      </c>
      <c r="H348">
        <v>53.152619999999999</v>
      </c>
      <c r="L348" t="s">
        <v>645</v>
      </c>
      <c r="M348" t="s">
        <v>456</v>
      </c>
      <c r="N348">
        <v>2011</v>
      </c>
      <c r="O348">
        <v>26.251349999999999</v>
      </c>
    </row>
    <row r="349" spans="5:17" x14ac:dyDescent="0.2">
      <c r="E349" t="s">
        <v>639</v>
      </c>
      <c r="F349" t="s">
        <v>434</v>
      </c>
      <c r="G349">
        <v>2010</v>
      </c>
      <c r="H349">
        <v>43.115270000000002</v>
      </c>
      <c r="L349" t="s">
        <v>645</v>
      </c>
      <c r="M349" t="s">
        <v>271</v>
      </c>
      <c r="N349">
        <v>2014</v>
      </c>
      <c r="O349">
        <v>18.970189999999999</v>
      </c>
    </row>
    <row r="350" spans="5:17" x14ac:dyDescent="0.2">
      <c r="E350" t="s">
        <v>639</v>
      </c>
      <c r="F350" t="s">
        <v>283</v>
      </c>
      <c r="G350">
        <v>2017</v>
      </c>
      <c r="H350">
        <v>29.02844</v>
      </c>
      <c r="L350" t="s">
        <v>645</v>
      </c>
      <c r="M350" t="s">
        <v>434</v>
      </c>
      <c r="N350">
        <v>2008</v>
      </c>
      <c r="O350">
        <v>34.709299999999999</v>
      </c>
    </row>
    <row r="351" spans="5:17" x14ac:dyDescent="0.2">
      <c r="E351" t="s">
        <v>639</v>
      </c>
      <c r="F351" t="s">
        <v>235</v>
      </c>
      <c r="G351">
        <v>2017</v>
      </c>
      <c r="H351">
        <v>41.966320000000003</v>
      </c>
      <c r="L351" t="s">
        <v>645</v>
      </c>
      <c r="M351" t="s">
        <v>541</v>
      </c>
      <c r="N351">
        <v>2007</v>
      </c>
      <c r="O351">
        <v>20.18862</v>
      </c>
    </row>
    <row r="352" spans="5:17" x14ac:dyDescent="0.2">
      <c r="E352" t="s">
        <v>639</v>
      </c>
      <c r="F352" t="s">
        <v>434</v>
      </c>
      <c r="G352">
        <v>2004</v>
      </c>
      <c r="H352">
        <v>27.804690000000001</v>
      </c>
      <c r="L352" t="s">
        <v>645</v>
      </c>
      <c r="M352" t="s">
        <v>562</v>
      </c>
      <c r="N352">
        <v>2013</v>
      </c>
      <c r="O352">
        <v>29.213480000000001</v>
      </c>
    </row>
    <row r="353" spans="5:17" x14ac:dyDescent="0.2">
      <c r="E353" t="s">
        <v>639</v>
      </c>
      <c r="F353" t="s">
        <v>429</v>
      </c>
      <c r="G353">
        <v>2017</v>
      </c>
      <c r="H353">
        <v>39.890810000000002</v>
      </c>
      <c r="L353" t="s">
        <v>645</v>
      </c>
      <c r="M353" t="s">
        <v>429</v>
      </c>
      <c r="N353">
        <v>2018</v>
      </c>
      <c r="O353">
        <v>42.857140000000001</v>
      </c>
    </row>
    <row r="354" spans="5:17" x14ac:dyDescent="0.2">
      <c r="E354" t="s">
        <v>639</v>
      </c>
      <c r="F354" t="s">
        <v>282</v>
      </c>
      <c r="G354">
        <v>1999</v>
      </c>
      <c r="H354">
        <v>28.660160000000001</v>
      </c>
      <c r="L354" t="s">
        <v>645</v>
      </c>
      <c r="M354" t="s">
        <v>519</v>
      </c>
      <c r="N354">
        <v>2013</v>
      </c>
      <c r="O354">
        <v>39.689900000000002</v>
      </c>
    </row>
    <row r="355" spans="5:17" x14ac:dyDescent="0.2">
      <c r="E355" t="s">
        <v>639</v>
      </c>
      <c r="F355" t="s">
        <v>283</v>
      </c>
      <c r="G355">
        <v>2002</v>
      </c>
      <c r="H355">
        <v>25.380520000000001</v>
      </c>
      <c r="L355" t="s">
        <v>645</v>
      </c>
      <c r="M355" t="s">
        <v>537</v>
      </c>
      <c r="N355">
        <v>2008</v>
      </c>
      <c r="O355">
        <v>28.231470000000002</v>
      </c>
    </row>
    <row r="356" spans="5:17" x14ac:dyDescent="0.2">
      <c r="E356" t="s">
        <v>639</v>
      </c>
      <c r="F356" t="s">
        <v>452</v>
      </c>
      <c r="G356">
        <v>2015</v>
      </c>
      <c r="H356">
        <v>30.753229999999999</v>
      </c>
      <c r="L356" t="s">
        <v>645</v>
      </c>
      <c r="M356" t="s">
        <v>489</v>
      </c>
      <c r="N356">
        <v>2011</v>
      </c>
      <c r="O356">
        <v>8.9770400000000006</v>
      </c>
      <c r="Q356" t="s">
        <v>642</v>
      </c>
    </row>
    <row r="357" spans="5:17" x14ac:dyDescent="0.2">
      <c r="E357" t="s">
        <v>639</v>
      </c>
      <c r="F357" t="s">
        <v>537</v>
      </c>
      <c r="G357">
        <v>2005</v>
      </c>
      <c r="H357">
        <v>28.929649999999999</v>
      </c>
      <c r="L357" t="s">
        <v>645</v>
      </c>
      <c r="M357" t="s">
        <v>314</v>
      </c>
      <c r="N357">
        <v>2009</v>
      </c>
      <c r="O357">
        <v>15.51164</v>
      </c>
    </row>
    <row r="358" spans="5:17" x14ac:dyDescent="0.2">
      <c r="E358" t="s">
        <v>639</v>
      </c>
      <c r="F358" t="s">
        <v>295</v>
      </c>
      <c r="G358">
        <v>2016</v>
      </c>
      <c r="H358">
        <v>0.89049999999999996</v>
      </c>
      <c r="L358" t="s">
        <v>645</v>
      </c>
      <c r="M358" t="s">
        <v>519</v>
      </c>
      <c r="N358">
        <v>2012</v>
      </c>
      <c r="O358">
        <v>38.972670000000001</v>
      </c>
    </row>
    <row r="359" spans="5:17" x14ac:dyDescent="0.2">
      <c r="E359" t="s">
        <v>639</v>
      </c>
      <c r="F359" t="s">
        <v>506</v>
      </c>
      <c r="G359">
        <v>2006</v>
      </c>
      <c r="H359">
        <v>22.572379999999999</v>
      </c>
      <c r="L359" t="s">
        <v>645</v>
      </c>
      <c r="M359" t="s">
        <v>519</v>
      </c>
      <c r="N359">
        <v>2007</v>
      </c>
      <c r="O359">
        <v>40.185049999999997</v>
      </c>
    </row>
    <row r="360" spans="5:17" x14ac:dyDescent="0.2">
      <c r="E360" t="s">
        <v>639</v>
      </c>
      <c r="F360" t="s">
        <v>493</v>
      </c>
      <c r="G360">
        <v>2009</v>
      </c>
      <c r="H360">
        <v>11.607139999999999</v>
      </c>
      <c r="L360" t="s">
        <v>645</v>
      </c>
      <c r="M360" t="s">
        <v>283</v>
      </c>
      <c r="N360">
        <v>2007</v>
      </c>
      <c r="O360">
        <v>28.901530000000001</v>
      </c>
    </row>
    <row r="361" spans="5:17" x14ac:dyDescent="0.2">
      <c r="E361" t="s">
        <v>639</v>
      </c>
      <c r="F361" t="s">
        <v>580</v>
      </c>
      <c r="G361">
        <v>2010</v>
      </c>
      <c r="H361">
        <v>10.86957</v>
      </c>
      <c r="L361" t="s">
        <v>645</v>
      </c>
      <c r="M361" t="s">
        <v>326</v>
      </c>
      <c r="N361">
        <v>2014</v>
      </c>
      <c r="O361">
        <v>17.058820000000001</v>
      </c>
    </row>
    <row r="362" spans="5:17" x14ac:dyDescent="0.2">
      <c r="E362" t="s">
        <v>639</v>
      </c>
      <c r="F362" t="s">
        <v>371</v>
      </c>
      <c r="G362">
        <v>2013</v>
      </c>
      <c r="H362">
        <v>25</v>
      </c>
      <c r="L362" t="s">
        <v>645</v>
      </c>
      <c r="M362" t="s">
        <v>405</v>
      </c>
      <c r="N362">
        <v>2013</v>
      </c>
      <c r="O362">
        <v>10.26422</v>
      </c>
    </row>
    <row r="363" spans="5:17" x14ac:dyDescent="0.2">
      <c r="E363" t="s">
        <v>639</v>
      </c>
      <c r="F363" t="s">
        <v>429</v>
      </c>
      <c r="G363">
        <v>2018</v>
      </c>
      <c r="H363">
        <v>42.776299999999999</v>
      </c>
      <c r="L363" t="s">
        <v>645</v>
      </c>
      <c r="M363" t="s">
        <v>405</v>
      </c>
      <c r="N363">
        <v>2011</v>
      </c>
      <c r="O363">
        <v>9.4987100000000009</v>
      </c>
    </row>
    <row r="364" spans="5:17" x14ac:dyDescent="0.2">
      <c r="E364" t="s">
        <v>639</v>
      </c>
      <c r="F364" t="s">
        <v>537</v>
      </c>
      <c r="G364">
        <v>2002</v>
      </c>
      <c r="H364">
        <v>29.359310000000001</v>
      </c>
      <c r="L364" t="s">
        <v>645</v>
      </c>
      <c r="M364" t="s">
        <v>326</v>
      </c>
      <c r="N364">
        <v>2016</v>
      </c>
      <c r="O364">
        <v>16.89189</v>
      </c>
    </row>
    <row r="365" spans="5:17" x14ac:dyDescent="0.2">
      <c r="E365" t="s">
        <v>639</v>
      </c>
      <c r="F365" t="s">
        <v>506</v>
      </c>
      <c r="G365">
        <v>2005</v>
      </c>
      <c r="H365">
        <v>23.32565</v>
      </c>
      <c r="L365" t="s">
        <v>645</v>
      </c>
      <c r="M365" t="s">
        <v>248</v>
      </c>
      <c r="N365">
        <v>2009</v>
      </c>
      <c r="O365">
        <v>38.649160000000002</v>
      </c>
    </row>
    <row r="366" spans="5:17" x14ac:dyDescent="0.2">
      <c r="E366" t="s">
        <v>639</v>
      </c>
      <c r="F366" t="s">
        <v>282</v>
      </c>
      <c r="G366">
        <v>2000</v>
      </c>
      <c r="H366">
        <v>32.733559999999997</v>
      </c>
      <c r="L366" t="s">
        <v>645</v>
      </c>
      <c r="M366" t="s">
        <v>612</v>
      </c>
      <c r="N366">
        <v>2016</v>
      </c>
      <c r="O366">
        <v>35.451509999999999</v>
      </c>
    </row>
    <row r="367" spans="5:17" x14ac:dyDescent="0.2">
      <c r="E367" t="s">
        <v>639</v>
      </c>
      <c r="F367" t="s">
        <v>438</v>
      </c>
      <c r="G367">
        <v>2007</v>
      </c>
      <c r="H367">
        <v>14.36464</v>
      </c>
      <c r="L367" t="s">
        <v>645</v>
      </c>
      <c r="M367" t="s">
        <v>283</v>
      </c>
      <c r="N367">
        <v>2009</v>
      </c>
      <c r="O367">
        <v>31.963730000000002</v>
      </c>
    </row>
    <row r="368" spans="5:17" x14ac:dyDescent="0.2">
      <c r="E368" t="s">
        <v>639</v>
      </c>
      <c r="F368" t="s">
        <v>371</v>
      </c>
      <c r="G368">
        <v>2014</v>
      </c>
      <c r="H368">
        <v>33.802819999999997</v>
      </c>
      <c r="L368" t="s">
        <v>645</v>
      </c>
      <c r="M368" t="s">
        <v>537</v>
      </c>
      <c r="N368">
        <v>2010</v>
      </c>
      <c r="O368">
        <v>28.699780000000001</v>
      </c>
    </row>
    <row r="369" spans="5:17" x14ac:dyDescent="0.2">
      <c r="E369" t="s">
        <v>639</v>
      </c>
      <c r="F369" t="s">
        <v>537</v>
      </c>
      <c r="G369">
        <v>2015</v>
      </c>
      <c r="H369">
        <v>24.6983</v>
      </c>
      <c r="L369" t="s">
        <v>645</v>
      </c>
      <c r="M369" t="s">
        <v>541</v>
      </c>
      <c r="N369">
        <v>2010</v>
      </c>
      <c r="O369">
        <v>22.64237</v>
      </c>
    </row>
    <row r="370" spans="5:17" x14ac:dyDescent="0.2">
      <c r="E370" t="s">
        <v>639</v>
      </c>
      <c r="F370" t="s">
        <v>282</v>
      </c>
      <c r="G370">
        <v>2002</v>
      </c>
      <c r="H370">
        <v>32.662190000000002</v>
      </c>
      <c r="L370" t="s">
        <v>645</v>
      </c>
      <c r="M370" t="s">
        <v>503</v>
      </c>
      <c r="N370">
        <v>2003</v>
      </c>
      <c r="O370">
        <v>41.346150000000002</v>
      </c>
    </row>
    <row r="371" spans="5:17" x14ac:dyDescent="0.2">
      <c r="E371" t="s">
        <v>639</v>
      </c>
      <c r="F371" t="s">
        <v>312</v>
      </c>
      <c r="G371">
        <v>2007</v>
      </c>
      <c r="H371">
        <v>18.75</v>
      </c>
      <c r="L371" t="s">
        <v>645</v>
      </c>
      <c r="M371" t="s">
        <v>409</v>
      </c>
      <c r="N371">
        <v>2013</v>
      </c>
      <c r="O371">
        <v>29.925650000000001</v>
      </c>
    </row>
    <row r="372" spans="5:17" x14ac:dyDescent="0.2">
      <c r="E372" t="s">
        <v>639</v>
      </c>
      <c r="F372" t="s">
        <v>541</v>
      </c>
      <c r="G372">
        <v>2003</v>
      </c>
      <c r="H372">
        <v>16.475560000000002</v>
      </c>
      <c r="L372" t="s">
        <v>645</v>
      </c>
      <c r="M372" t="s">
        <v>323</v>
      </c>
      <c r="N372">
        <v>2012</v>
      </c>
      <c r="O372">
        <v>30.028939999999999</v>
      </c>
    </row>
    <row r="373" spans="5:17" x14ac:dyDescent="0.2">
      <c r="E373" t="s">
        <v>639</v>
      </c>
      <c r="F373" t="s">
        <v>467</v>
      </c>
      <c r="G373">
        <v>2011</v>
      </c>
      <c r="H373">
        <v>12.6472</v>
      </c>
      <c r="L373" t="s">
        <v>645</v>
      </c>
      <c r="M373" t="s">
        <v>314</v>
      </c>
      <c r="N373">
        <v>2012</v>
      </c>
      <c r="O373">
        <v>13.026210000000001</v>
      </c>
    </row>
    <row r="374" spans="5:17" x14ac:dyDescent="0.2">
      <c r="E374" t="s">
        <v>639</v>
      </c>
      <c r="F374" t="s">
        <v>371</v>
      </c>
      <c r="G374">
        <v>2010</v>
      </c>
      <c r="H374">
        <v>48.275860000000002</v>
      </c>
      <c r="L374" t="s">
        <v>645</v>
      </c>
      <c r="M374" t="s">
        <v>326</v>
      </c>
      <c r="N374">
        <v>2017</v>
      </c>
      <c r="O374">
        <v>21.649480000000001</v>
      </c>
    </row>
    <row r="375" spans="5:17" x14ac:dyDescent="0.2">
      <c r="E375" t="s">
        <v>639</v>
      </c>
      <c r="F375" t="s">
        <v>456</v>
      </c>
      <c r="G375">
        <v>2011</v>
      </c>
      <c r="H375">
        <v>27.83099</v>
      </c>
      <c r="L375" t="s">
        <v>645</v>
      </c>
      <c r="M375" t="s">
        <v>580</v>
      </c>
      <c r="N375">
        <v>2007</v>
      </c>
      <c r="O375">
        <v>7.5</v>
      </c>
    </row>
    <row r="376" spans="5:17" x14ac:dyDescent="0.2">
      <c r="E376" t="s">
        <v>639</v>
      </c>
      <c r="F376" t="s">
        <v>519</v>
      </c>
      <c r="G376">
        <v>2012</v>
      </c>
      <c r="H376">
        <v>38.97381</v>
      </c>
      <c r="L376" t="s">
        <v>645</v>
      </c>
      <c r="M376" t="s">
        <v>562</v>
      </c>
      <c r="N376">
        <v>2008</v>
      </c>
      <c r="O376">
        <v>28.694710000000001</v>
      </c>
    </row>
    <row r="377" spans="5:17" x14ac:dyDescent="0.2">
      <c r="E377" t="s">
        <v>639</v>
      </c>
      <c r="F377" t="s">
        <v>434</v>
      </c>
      <c r="G377">
        <v>2012</v>
      </c>
      <c r="H377">
        <v>46.862670000000001</v>
      </c>
      <c r="L377" t="s">
        <v>645</v>
      </c>
      <c r="M377" t="s">
        <v>425</v>
      </c>
      <c r="N377">
        <v>2011</v>
      </c>
      <c r="O377">
        <v>33.267719999999997</v>
      </c>
      <c r="Q377" t="s">
        <v>640</v>
      </c>
    </row>
    <row r="378" spans="5:17" x14ac:dyDescent="0.2">
      <c r="E378" t="s">
        <v>639</v>
      </c>
      <c r="F378" t="s">
        <v>588</v>
      </c>
      <c r="G378">
        <v>2017</v>
      </c>
      <c r="H378">
        <v>37.748339999999999</v>
      </c>
      <c r="L378" t="s">
        <v>645</v>
      </c>
      <c r="M378" t="s">
        <v>282</v>
      </c>
      <c r="N378">
        <v>2010</v>
      </c>
      <c r="O378">
        <v>33.389969999999998</v>
      </c>
    </row>
    <row r="379" spans="5:17" x14ac:dyDescent="0.2">
      <c r="E379" t="s">
        <v>639</v>
      </c>
      <c r="F379" t="s">
        <v>332</v>
      </c>
      <c r="G379">
        <v>2013</v>
      </c>
      <c r="H379">
        <v>32.352939999999997</v>
      </c>
      <c r="J379" t="s">
        <v>640</v>
      </c>
      <c r="L379" t="s">
        <v>645</v>
      </c>
      <c r="M379" t="s">
        <v>384</v>
      </c>
      <c r="N379">
        <v>2005</v>
      </c>
      <c r="O379">
        <v>20.92089</v>
      </c>
    </row>
    <row r="380" spans="5:17" x14ac:dyDescent="0.2">
      <c r="E380" t="s">
        <v>639</v>
      </c>
      <c r="F380" t="s">
        <v>314</v>
      </c>
      <c r="G380">
        <v>2003</v>
      </c>
      <c r="H380">
        <v>14.657690000000001</v>
      </c>
      <c r="L380" t="s">
        <v>645</v>
      </c>
      <c r="M380" t="s">
        <v>417</v>
      </c>
      <c r="N380">
        <v>2009</v>
      </c>
      <c r="O380">
        <v>16.66667</v>
      </c>
    </row>
    <row r="381" spans="5:17" x14ac:dyDescent="0.2">
      <c r="E381" t="s">
        <v>639</v>
      </c>
      <c r="F381" t="s">
        <v>437</v>
      </c>
      <c r="G381">
        <v>2017</v>
      </c>
      <c r="H381">
        <v>6.1677600000000004</v>
      </c>
      <c r="J381" t="s">
        <v>640</v>
      </c>
      <c r="L381" t="s">
        <v>645</v>
      </c>
      <c r="M381" t="s">
        <v>506</v>
      </c>
      <c r="N381">
        <v>2008</v>
      </c>
      <c r="O381">
        <v>32.55789</v>
      </c>
    </row>
    <row r="382" spans="5:17" x14ac:dyDescent="0.2">
      <c r="E382" t="s">
        <v>639</v>
      </c>
      <c r="F382" t="s">
        <v>541</v>
      </c>
      <c r="G382">
        <v>2005</v>
      </c>
      <c r="H382">
        <v>17.63937</v>
      </c>
      <c r="L382" t="s">
        <v>645</v>
      </c>
      <c r="M382" t="s">
        <v>489</v>
      </c>
      <c r="N382">
        <v>2016</v>
      </c>
      <c r="O382">
        <v>26.859500000000001</v>
      </c>
    </row>
    <row r="383" spans="5:17" x14ac:dyDescent="0.2">
      <c r="E383" t="s">
        <v>639</v>
      </c>
      <c r="F383" t="s">
        <v>519</v>
      </c>
      <c r="G383">
        <v>2006</v>
      </c>
      <c r="H383">
        <v>39.355370000000001</v>
      </c>
      <c r="L383" t="s">
        <v>645</v>
      </c>
      <c r="M383" t="s">
        <v>489</v>
      </c>
      <c r="N383">
        <v>2012</v>
      </c>
      <c r="O383">
        <v>2.34375</v>
      </c>
    </row>
    <row r="384" spans="5:17" x14ac:dyDescent="0.2">
      <c r="E384" t="s">
        <v>639</v>
      </c>
      <c r="F384" t="s">
        <v>390</v>
      </c>
      <c r="G384">
        <v>2018</v>
      </c>
      <c r="H384">
        <v>38.779760000000003</v>
      </c>
      <c r="L384" t="s">
        <v>645</v>
      </c>
      <c r="M384" t="s">
        <v>508</v>
      </c>
      <c r="N384">
        <v>2014</v>
      </c>
      <c r="O384">
        <v>28.216699999999999</v>
      </c>
    </row>
    <row r="385" spans="5:17" x14ac:dyDescent="0.2">
      <c r="E385" t="s">
        <v>639</v>
      </c>
      <c r="F385" t="s">
        <v>503</v>
      </c>
      <c r="G385">
        <v>2009</v>
      </c>
      <c r="H385">
        <v>40.81174</v>
      </c>
      <c r="L385" t="s">
        <v>645</v>
      </c>
      <c r="M385" t="s">
        <v>325</v>
      </c>
      <c r="N385">
        <v>2017</v>
      </c>
      <c r="O385">
        <v>26.569970000000001</v>
      </c>
    </row>
    <row r="386" spans="5:17" x14ac:dyDescent="0.2">
      <c r="E386" t="s">
        <v>639</v>
      </c>
      <c r="F386" t="s">
        <v>312</v>
      </c>
      <c r="G386">
        <v>2009</v>
      </c>
      <c r="H386">
        <v>24.117650000000001</v>
      </c>
      <c r="L386" t="s">
        <v>645</v>
      </c>
      <c r="M386" t="s">
        <v>332</v>
      </c>
      <c r="N386">
        <v>2011</v>
      </c>
      <c r="O386">
        <v>25.540030000000002</v>
      </c>
      <c r="Q386" t="s">
        <v>640</v>
      </c>
    </row>
    <row r="387" spans="5:17" x14ac:dyDescent="0.2">
      <c r="E387" t="s">
        <v>639</v>
      </c>
      <c r="F387" t="s">
        <v>314</v>
      </c>
      <c r="G387">
        <v>2008</v>
      </c>
      <c r="H387">
        <v>13.61478</v>
      </c>
      <c r="L387" t="s">
        <v>645</v>
      </c>
      <c r="M387" t="s">
        <v>431</v>
      </c>
      <c r="N387">
        <v>2016</v>
      </c>
      <c r="O387">
        <v>22.3796</v>
      </c>
    </row>
    <row r="388" spans="5:17" x14ac:dyDescent="0.2">
      <c r="E388" t="s">
        <v>639</v>
      </c>
      <c r="F388" t="s">
        <v>282</v>
      </c>
      <c r="G388">
        <v>2011</v>
      </c>
      <c r="H388">
        <v>31.983640000000001</v>
      </c>
      <c r="L388" t="s">
        <v>645</v>
      </c>
      <c r="M388" t="s">
        <v>467</v>
      </c>
      <c r="N388">
        <v>2012</v>
      </c>
      <c r="O388">
        <v>12.9351</v>
      </c>
    </row>
    <row r="389" spans="5:17" x14ac:dyDescent="0.2">
      <c r="E389" t="s">
        <v>639</v>
      </c>
      <c r="F389" t="s">
        <v>425</v>
      </c>
      <c r="G389">
        <v>2010</v>
      </c>
      <c r="H389">
        <v>31.385280000000002</v>
      </c>
      <c r="J389" t="s">
        <v>640</v>
      </c>
      <c r="L389" t="s">
        <v>645</v>
      </c>
      <c r="M389" t="s">
        <v>312</v>
      </c>
      <c r="N389">
        <v>2011</v>
      </c>
      <c r="O389">
        <v>25.231480000000001</v>
      </c>
    </row>
    <row r="390" spans="5:17" x14ac:dyDescent="0.2">
      <c r="E390" t="s">
        <v>639</v>
      </c>
      <c r="F390" t="s">
        <v>506</v>
      </c>
      <c r="G390">
        <v>2015</v>
      </c>
      <c r="H390">
        <v>20.188300000000002</v>
      </c>
      <c r="L390" t="s">
        <v>645</v>
      </c>
      <c r="M390" t="s">
        <v>299</v>
      </c>
      <c r="N390">
        <v>2013</v>
      </c>
      <c r="O390">
        <v>22.205549999999999</v>
      </c>
    </row>
    <row r="391" spans="5:17" x14ac:dyDescent="0.2">
      <c r="E391" t="s">
        <v>639</v>
      </c>
      <c r="F391" t="s">
        <v>283</v>
      </c>
      <c r="G391">
        <v>2008</v>
      </c>
      <c r="H391">
        <v>32.572380000000003</v>
      </c>
      <c r="L391" t="s">
        <v>645</v>
      </c>
      <c r="M391" t="s">
        <v>312</v>
      </c>
      <c r="N391">
        <v>2006</v>
      </c>
      <c r="O391">
        <v>14.42953</v>
      </c>
    </row>
    <row r="392" spans="5:17" x14ac:dyDescent="0.2">
      <c r="E392" t="s">
        <v>639</v>
      </c>
      <c r="F392" t="s">
        <v>612</v>
      </c>
      <c r="G392">
        <v>2013</v>
      </c>
      <c r="H392">
        <v>33.476390000000002</v>
      </c>
      <c r="L392" t="s">
        <v>645</v>
      </c>
      <c r="M392" t="s">
        <v>507</v>
      </c>
      <c r="N392">
        <v>2007</v>
      </c>
      <c r="O392">
        <v>26.644030000000001</v>
      </c>
    </row>
    <row r="393" spans="5:17" x14ac:dyDescent="0.2">
      <c r="E393" t="s">
        <v>639</v>
      </c>
      <c r="F393" t="s">
        <v>409</v>
      </c>
      <c r="G393">
        <v>2015</v>
      </c>
      <c r="H393">
        <v>37.370240000000003</v>
      </c>
      <c r="L393" t="s">
        <v>645</v>
      </c>
      <c r="M393" t="s">
        <v>354</v>
      </c>
      <c r="N393">
        <v>2018</v>
      </c>
      <c r="O393">
        <v>38.212229999999998</v>
      </c>
    </row>
    <row r="394" spans="5:17" x14ac:dyDescent="0.2">
      <c r="E394" t="s">
        <v>639</v>
      </c>
      <c r="F394" t="s">
        <v>429</v>
      </c>
      <c r="G394">
        <v>2012</v>
      </c>
      <c r="H394">
        <v>42.574260000000002</v>
      </c>
      <c r="J394" t="s">
        <v>640</v>
      </c>
      <c r="L394" t="s">
        <v>645</v>
      </c>
      <c r="M394" t="s">
        <v>405</v>
      </c>
      <c r="N394">
        <v>2001</v>
      </c>
      <c r="O394">
        <v>5.6906699999999999</v>
      </c>
    </row>
    <row r="395" spans="5:17" x14ac:dyDescent="0.2">
      <c r="E395" t="s">
        <v>639</v>
      </c>
      <c r="F395" t="s">
        <v>312</v>
      </c>
      <c r="G395">
        <v>2006</v>
      </c>
      <c r="H395">
        <v>15.909090000000001</v>
      </c>
      <c r="L395" t="s">
        <v>645</v>
      </c>
      <c r="M395" t="s">
        <v>438</v>
      </c>
      <c r="N395">
        <v>2012</v>
      </c>
      <c r="O395">
        <v>17.241379999999999</v>
      </c>
    </row>
    <row r="396" spans="5:17" x14ac:dyDescent="0.2">
      <c r="E396" t="s">
        <v>639</v>
      </c>
      <c r="F396" t="s">
        <v>409</v>
      </c>
      <c r="G396">
        <v>2007</v>
      </c>
      <c r="H396">
        <v>42.857140000000001</v>
      </c>
      <c r="L396" t="s">
        <v>645</v>
      </c>
      <c r="M396" t="s">
        <v>562</v>
      </c>
      <c r="N396">
        <v>2014</v>
      </c>
      <c r="O396">
        <v>31.900670000000002</v>
      </c>
    </row>
    <row r="397" spans="5:17" x14ac:dyDescent="0.2">
      <c r="E397" t="s">
        <v>639</v>
      </c>
      <c r="F397" t="s">
        <v>425</v>
      </c>
      <c r="G397">
        <v>2004</v>
      </c>
      <c r="H397">
        <v>28.93281</v>
      </c>
      <c r="J397" t="s">
        <v>640</v>
      </c>
      <c r="L397" t="s">
        <v>645</v>
      </c>
      <c r="M397" t="s">
        <v>248</v>
      </c>
      <c r="N397">
        <v>2011</v>
      </c>
      <c r="O397">
        <v>35.125450000000001</v>
      </c>
    </row>
    <row r="398" spans="5:17" x14ac:dyDescent="0.2">
      <c r="E398" t="s">
        <v>639</v>
      </c>
      <c r="F398" t="s">
        <v>591</v>
      </c>
      <c r="G398">
        <v>2005</v>
      </c>
      <c r="H398">
        <v>26.60934</v>
      </c>
      <c r="L398" t="s">
        <v>645</v>
      </c>
      <c r="M398" t="s">
        <v>516</v>
      </c>
      <c r="N398">
        <v>2018</v>
      </c>
      <c r="O398">
        <v>16.73582</v>
      </c>
    </row>
    <row r="399" spans="5:17" x14ac:dyDescent="0.2">
      <c r="E399" t="s">
        <v>639</v>
      </c>
      <c r="F399" t="s">
        <v>493</v>
      </c>
      <c r="G399">
        <v>2015</v>
      </c>
      <c r="H399">
        <v>22.37585</v>
      </c>
      <c r="L399" t="s">
        <v>645</v>
      </c>
      <c r="M399" t="s">
        <v>503</v>
      </c>
      <c r="N399">
        <v>2005</v>
      </c>
      <c r="O399">
        <v>39.529589999999999</v>
      </c>
    </row>
    <row r="400" spans="5:17" x14ac:dyDescent="0.2">
      <c r="E400" t="s">
        <v>639</v>
      </c>
      <c r="F400" t="s">
        <v>384</v>
      </c>
      <c r="G400">
        <v>2013</v>
      </c>
      <c r="H400">
        <v>19.096609999999998</v>
      </c>
      <c r="L400" t="s">
        <v>645</v>
      </c>
      <c r="M400" t="s">
        <v>405</v>
      </c>
      <c r="N400">
        <v>2010</v>
      </c>
      <c r="O400">
        <v>9.1521399999999993</v>
      </c>
    </row>
    <row r="401" spans="5:15" x14ac:dyDescent="0.2">
      <c r="E401" t="s">
        <v>639</v>
      </c>
      <c r="F401" t="s">
        <v>282</v>
      </c>
      <c r="G401">
        <v>2013</v>
      </c>
      <c r="H401">
        <v>34.027569999999997</v>
      </c>
      <c r="L401" t="s">
        <v>645</v>
      </c>
      <c r="M401" t="s">
        <v>503</v>
      </c>
      <c r="N401">
        <v>2009</v>
      </c>
      <c r="O401">
        <v>40.376570000000001</v>
      </c>
    </row>
    <row r="402" spans="5:15" x14ac:dyDescent="0.2">
      <c r="E402" t="s">
        <v>639</v>
      </c>
      <c r="F402" t="s">
        <v>312</v>
      </c>
      <c r="G402">
        <v>1998</v>
      </c>
      <c r="H402">
        <v>5</v>
      </c>
      <c r="L402" t="s">
        <v>645</v>
      </c>
      <c r="M402" t="s">
        <v>398</v>
      </c>
      <c r="N402">
        <v>2009</v>
      </c>
      <c r="O402">
        <v>5.0861999999999998</v>
      </c>
    </row>
    <row r="403" spans="5:15" x14ac:dyDescent="0.2">
      <c r="E403" t="s">
        <v>639</v>
      </c>
      <c r="F403" t="s">
        <v>371</v>
      </c>
      <c r="G403">
        <v>2017</v>
      </c>
      <c r="H403">
        <v>21.739129999999999</v>
      </c>
      <c r="L403" t="s">
        <v>645</v>
      </c>
      <c r="M403" t="s">
        <v>611</v>
      </c>
      <c r="N403">
        <v>2017</v>
      </c>
      <c r="O403">
        <v>16.901409999999998</v>
      </c>
    </row>
    <row r="404" spans="5:15" x14ac:dyDescent="0.2">
      <c r="E404" t="s">
        <v>639</v>
      </c>
      <c r="F404" t="s">
        <v>580</v>
      </c>
      <c r="G404">
        <v>2016</v>
      </c>
      <c r="H404">
        <v>9.2853100000000008</v>
      </c>
      <c r="L404" t="s">
        <v>645</v>
      </c>
      <c r="M404" t="s">
        <v>599</v>
      </c>
      <c r="N404">
        <v>2009</v>
      </c>
      <c r="O404">
        <v>38.416269999999997</v>
      </c>
    </row>
    <row r="405" spans="5:15" x14ac:dyDescent="0.2">
      <c r="E405" t="s">
        <v>639</v>
      </c>
      <c r="F405" t="s">
        <v>283</v>
      </c>
      <c r="G405">
        <v>2006</v>
      </c>
      <c r="H405">
        <v>29.917770000000001</v>
      </c>
      <c r="L405" t="s">
        <v>645</v>
      </c>
      <c r="M405" t="s">
        <v>384</v>
      </c>
      <c r="N405">
        <v>2014</v>
      </c>
      <c r="O405">
        <v>18.330449999999999</v>
      </c>
    </row>
    <row r="406" spans="5:15" x14ac:dyDescent="0.2">
      <c r="E406" t="s">
        <v>639</v>
      </c>
      <c r="F406" t="s">
        <v>493</v>
      </c>
      <c r="G406">
        <v>2013</v>
      </c>
      <c r="H406">
        <v>15.518179999999999</v>
      </c>
      <c r="L406" t="s">
        <v>645</v>
      </c>
      <c r="M406" t="s">
        <v>546</v>
      </c>
      <c r="N406">
        <v>2011</v>
      </c>
      <c r="O406">
        <v>34.316980000000001</v>
      </c>
    </row>
    <row r="407" spans="5:15" x14ac:dyDescent="0.2">
      <c r="E407" t="s">
        <v>639</v>
      </c>
      <c r="F407" t="s">
        <v>371</v>
      </c>
      <c r="G407">
        <v>2009</v>
      </c>
      <c r="H407">
        <v>48.275860000000002</v>
      </c>
      <c r="L407" t="s">
        <v>645</v>
      </c>
      <c r="M407" t="s">
        <v>450</v>
      </c>
      <c r="N407">
        <v>2014</v>
      </c>
      <c r="O407">
        <v>46.8</v>
      </c>
    </row>
    <row r="408" spans="5:15" x14ac:dyDescent="0.2">
      <c r="E408" t="s">
        <v>639</v>
      </c>
      <c r="F408" t="s">
        <v>452</v>
      </c>
      <c r="G408">
        <v>2014</v>
      </c>
      <c r="H408">
        <v>32.8125</v>
      </c>
      <c r="L408" t="s">
        <v>645</v>
      </c>
      <c r="M408" t="s">
        <v>555</v>
      </c>
      <c r="N408">
        <v>2012</v>
      </c>
      <c r="O408">
        <v>23.287669999999999</v>
      </c>
    </row>
    <row r="409" spans="5:15" x14ac:dyDescent="0.2">
      <c r="E409" t="s">
        <v>639</v>
      </c>
      <c r="F409" t="s">
        <v>409</v>
      </c>
      <c r="G409">
        <v>2017</v>
      </c>
      <c r="H409">
        <v>42.017780000000002</v>
      </c>
      <c r="L409" t="s">
        <v>645</v>
      </c>
      <c r="M409" t="s">
        <v>283</v>
      </c>
      <c r="N409">
        <v>2014</v>
      </c>
      <c r="O409">
        <v>34.574129999999997</v>
      </c>
    </row>
    <row r="410" spans="5:15" x14ac:dyDescent="0.2">
      <c r="E410" t="s">
        <v>639</v>
      </c>
      <c r="F410" t="s">
        <v>591</v>
      </c>
      <c r="G410">
        <v>2016</v>
      </c>
      <c r="H410">
        <v>24.645779999999998</v>
      </c>
      <c r="L410" t="s">
        <v>645</v>
      </c>
      <c r="M410" t="s">
        <v>401</v>
      </c>
      <c r="N410">
        <v>2013</v>
      </c>
      <c r="O410">
        <v>44.69576</v>
      </c>
    </row>
    <row r="411" spans="5:15" x14ac:dyDescent="0.2">
      <c r="E411" t="s">
        <v>639</v>
      </c>
      <c r="F411" t="s">
        <v>314</v>
      </c>
      <c r="G411">
        <v>2016</v>
      </c>
      <c r="H411">
        <v>11.021000000000001</v>
      </c>
      <c r="L411" t="s">
        <v>645</v>
      </c>
      <c r="M411" t="s">
        <v>429</v>
      </c>
      <c r="N411">
        <v>2014</v>
      </c>
      <c r="O411">
        <v>38.650309999999998</v>
      </c>
    </row>
    <row r="412" spans="5:15" x14ac:dyDescent="0.2">
      <c r="E412" t="s">
        <v>639</v>
      </c>
      <c r="F412" t="s">
        <v>299</v>
      </c>
      <c r="G412">
        <v>2017</v>
      </c>
      <c r="H412">
        <v>26.190480000000001</v>
      </c>
      <c r="L412" t="s">
        <v>645</v>
      </c>
      <c r="M412" t="s">
        <v>371</v>
      </c>
      <c r="N412">
        <v>2009</v>
      </c>
      <c r="O412">
        <v>45.098039999999997</v>
      </c>
    </row>
    <row r="413" spans="5:15" x14ac:dyDescent="0.2">
      <c r="E413" t="s">
        <v>639</v>
      </c>
      <c r="F413" t="s">
        <v>555</v>
      </c>
      <c r="G413">
        <v>2012</v>
      </c>
      <c r="H413">
        <v>10.795450000000001</v>
      </c>
      <c r="L413" t="s">
        <v>645</v>
      </c>
      <c r="M413" t="s">
        <v>388</v>
      </c>
      <c r="N413">
        <v>2017</v>
      </c>
      <c r="O413">
        <v>18.64442</v>
      </c>
    </row>
    <row r="414" spans="5:15" x14ac:dyDescent="0.2">
      <c r="E414" t="s">
        <v>639</v>
      </c>
      <c r="F414" t="s">
        <v>326</v>
      </c>
      <c r="G414">
        <v>2017</v>
      </c>
      <c r="H414">
        <v>19.962260000000001</v>
      </c>
      <c r="L414" t="s">
        <v>645</v>
      </c>
      <c r="M414" t="s">
        <v>312</v>
      </c>
      <c r="N414">
        <v>2003</v>
      </c>
      <c r="O414">
        <v>12.087910000000001</v>
      </c>
    </row>
    <row r="415" spans="5:15" x14ac:dyDescent="0.2">
      <c r="E415" t="s">
        <v>639</v>
      </c>
      <c r="F415" t="s">
        <v>425</v>
      </c>
      <c r="G415">
        <v>2009</v>
      </c>
      <c r="H415">
        <v>33.911790000000003</v>
      </c>
      <c r="J415" t="s">
        <v>640</v>
      </c>
      <c r="L415" t="s">
        <v>645</v>
      </c>
      <c r="M415" t="s">
        <v>384</v>
      </c>
      <c r="N415">
        <v>2008</v>
      </c>
      <c r="O415">
        <v>22.59375</v>
      </c>
    </row>
    <row r="416" spans="5:15" x14ac:dyDescent="0.2">
      <c r="E416" t="s">
        <v>639</v>
      </c>
      <c r="F416" t="s">
        <v>332</v>
      </c>
      <c r="G416">
        <v>2000</v>
      </c>
      <c r="H416">
        <v>25</v>
      </c>
      <c r="J416" t="s">
        <v>640</v>
      </c>
      <c r="L416" t="s">
        <v>645</v>
      </c>
      <c r="M416" t="s">
        <v>456</v>
      </c>
      <c r="N416">
        <v>2010</v>
      </c>
      <c r="O416">
        <v>26.338889999999999</v>
      </c>
    </row>
    <row r="417" spans="5:17" x14ac:dyDescent="0.2">
      <c r="E417" t="s">
        <v>639</v>
      </c>
      <c r="F417" t="s">
        <v>264</v>
      </c>
      <c r="G417">
        <v>2013</v>
      </c>
      <c r="H417">
        <v>29.486509999999999</v>
      </c>
      <c r="L417" t="s">
        <v>645</v>
      </c>
      <c r="M417" t="s">
        <v>427</v>
      </c>
      <c r="N417">
        <v>2018</v>
      </c>
      <c r="O417">
        <v>19.11111</v>
      </c>
    </row>
    <row r="418" spans="5:17" x14ac:dyDescent="0.2">
      <c r="E418" t="s">
        <v>639</v>
      </c>
      <c r="F418" t="s">
        <v>384</v>
      </c>
      <c r="G418">
        <v>2007</v>
      </c>
      <c r="H418">
        <v>22.735399999999998</v>
      </c>
      <c r="L418" t="s">
        <v>645</v>
      </c>
      <c r="M418" t="s">
        <v>399</v>
      </c>
      <c r="N418">
        <v>2017</v>
      </c>
      <c r="O418">
        <v>16.75207</v>
      </c>
    </row>
    <row r="419" spans="5:17" x14ac:dyDescent="0.2">
      <c r="E419" t="s">
        <v>639</v>
      </c>
      <c r="F419" t="s">
        <v>493</v>
      </c>
      <c r="G419">
        <v>2005</v>
      </c>
      <c r="H419">
        <v>7.8660100000000002</v>
      </c>
      <c r="L419" t="s">
        <v>645</v>
      </c>
      <c r="M419" t="s">
        <v>267</v>
      </c>
      <c r="N419">
        <v>2015</v>
      </c>
      <c r="O419">
        <v>0</v>
      </c>
      <c r="P419" t="s">
        <v>641</v>
      </c>
    </row>
    <row r="420" spans="5:17" x14ac:dyDescent="0.2">
      <c r="E420" t="s">
        <v>639</v>
      </c>
      <c r="F420" t="s">
        <v>537</v>
      </c>
      <c r="G420">
        <v>2011</v>
      </c>
      <c r="H420">
        <v>26.707229999999999</v>
      </c>
      <c r="L420" t="s">
        <v>645</v>
      </c>
      <c r="M420" t="s">
        <v>333</v>
      </c>
      <c r="N420">
        <v>2005</v>
      </c>
      <c r="O420">
        <v>4.5112800000000002</v>
      </c>
    </row>
    <row r="421" spans="5:17" x14ac:dyDescent="0.2">
      <c r="E421" t="s">
        <v>639</v>
      </c>
      <c r="F421" t="s">
        <v>541</v>
      </c>
      <c r="G421">
        <v>2017</v>
      </c>
      <c r="H421">
        <v>17.86225</v>
      </c>
      <c r="L421" t="s">
        <v>645</v>
      </c>
      <c r="M421" t="s">
        <v>597</v>
      </c>
      <c r="N421">
        <v>2009</v>
      </c>
      <c r="O421">
        <v>34.31062</v>
      </c>
    </row>
    <row r="422" spans="5:17" x14ac:dyDescent="0.2">
      <c r="E422" t="s">
        <v>639</v>
      </c>
      <c r="F422" t="s">
        <v>283</v>
      </c>
      <c r="G422">
        <v>2011</v>
      </c>
      <c r="H422">
        <v>33.069310000000002</v>
      </c>
      <c r="L422" t="s">
        <v>645</v>
      </c>
      <c r="M422" t="s">
        <v>425</v>
      </c>
      <c r="N422">
        <v>2010</v>
      </c>
      <c r="O422">
        <v>33.827889999999996</v>
      </c>
      <c r="Q422" t="s">
        <v>640</v>
      </c>
    </row>
    <row r="423" spans="5:17" x14ac:dyDescent="0.2">
      <c r="E423" t="s">
        <v>639</v>
      </c>
      <c r="F423" t="s">
        <v>434</v>
      </c>
      <c r="G423">
        <v>2015</v>
      </c>
      <c r="H423">
        <v>47.204749999999997</v>
      </c>
      <c r="L423" t="s">
        <v>645</v>
      </c>
      <c r="M423" t="s">
        <v>545</v>
      </c>
      <c r="N423">
        <v>2008</v>
      </c>
      <c r="O423">
        <v>15.60694</v>
      </c>
    </row>
    <row r="424" spans="5:17" x14ac:dyDescent="0.2">
      <c r="E424" t="s">
        <v>639</v>
      </c>
      <c r="F424" t="s">
        <v>314</v>
      </c>
      <c r="G424">
        <v>2009</v>
      </c>
      <c r="H424">
        <v>13.643219999999999</v>
      </c>
      <c r="L424" t="s">
        <v>645</v>
      </c>
      <c r="M424" t="s">
        <v>541</v>
      </c>
      <c r="N424">
        <v>2005</v>
      </c>
      <c r="O424">
        <v>18.82874</v>
      </c>
    </row>
    <row r="425" spans="5:17" x14ac:dyDescent="0.2">
      <c r="E425" t="s">
        <v>639</v>
      </c>
      <c r="F425" t="s">
        <v>519</v>
      </c>
      <c r="G425">
        <v>2014</v>
      </c>
      <c r="H425">
        <v>39.361449999999998</v>
      </c>
      <c r="L425" t="s">
        <v>645</v>
      </c>
      <c r="M425" t="s">
        <v>371</v>
      </c>
      <c r="N425">
        <v>2014</v>
      </c>
      <c r="O425">
        <v>30.188680000000002</v>
      </c>
    </row>
    <row r="426" spans="5:17" x14ac:dyDescent="0.2">
      <c r="E426" t="s">
        <v>639</v>
      </c>
      <c r="F426" t="s">
        <v>506</v>
      </c>
      <c r="G426">
        <v>2007</v>
      </c>
      <c r="H426">
        <v>42.797249999999998</v>
      </c>
      <c r="L426" t="s">
        <v>645</v>
      </c>
      <c r="M426" t="s">
        <v>401</v>
      </c>
      <c r="N426">
        <v>2018</v>
      </c>
      <c r="O426">
        <v>43.970739999999999</v>
      </c>
    </row>
    <row r="427" spans="5:17" x14ac:dyDescent="0.2">
      <c r="E427" t="s">
        <v>639</v>
      </c>
      <c r="F427" t="s">
        <v>507</v>
      </c>
      <c r="G427">
        <v>2002</v>
      </c>
      <c r="H427">
        <v>25.528359999999999</v>
      </c>
      <c r="L427" t="s">
        <v>645</v>
      </c>
      <c r="M427" t="s">
        <v>493</v>
      </c>
      <c r="N427">
        <v>2017</v>
      </c>
      <c r="O427">
        <v>21.992570000000001</v>
      </c>
    </row>
    <row r="428" spans="5:17" x14ac:dyDescent="0.2">
      <c r="E428" t="s">
        <v>639</v>
      </c>
      <c r="F428" t="s">
        <v>591</v>
      </c>
      <c r="G428">
        <v>2012</v>
      </c>
      <c r="H428">
        <v>23.977360000000001</v>
      </c>
      <c r="L428" t="s">
        <v>645</v>
      </c>
      <c r="M428" t="s">
        <v>537</v>
      </c>
      <c r="N428">
        <v>2009</v>
      </c>
      <c r="O428">
        <v>28.57742</v>
      </c>
    </row>
    <row r="429" spans="5:17" x14ac:dyDescent="0.2">
      <c r="E429" t="s">
        <v>639</v>
      </c>
      <c r="F429" t="s">
        <v>325</v>
      </c>
      <c r="G429">
        <v>2018</v>
      </c>
      <c r="H429">
        <v>32.33569</v>
      </c>
      <c r="L429" t="s">
        <v>645</v>
      </c>
      <c r="M429" t="s">
        <v>597</v>
      </c>
      <c r="N429">
        <v>2018</v>
      </c>
      <c r="O429">
        <v>28.66667</v>
      </c>
    </row>
    <row r="430" spans="5:17" x14ac:dyDescent="0.2">
      <c r="E430" t="s">
        <v>639</v>
      </c>
      <c r="F430" t="s">
        <v>457</v>
      </c>
      <c r="G430">
        <v>2006</v>
      </c>
      <c r="H430">
        <v>4.7618999999999998</v>
      </c>
      <c r="L430" t="s">
        <v>645</v>
      </c>
      <c r="M430" t="s">
        <v>438</v>
      </c>
      <c r="N430">
        <v>2011</v>
      </c>
      <c r="O430">
        <v>10.233919999999999</v>
      </c>
    </row>
    <row r="431" spans="5:17" x14ac:dyDescent="0.2">
      <c r="E431" t="s">
        <v>639</v>
      </c>
      <c r="F431" t="s">
        <v>541</v>
      </c>
      <c r="G431">
        <v>2015</v>
      </c>
      <c r="H431">
        <v>18.93356</v>
      </c>
      <c r="L431" t="s">
        <v>645</v>
      </c>
      <c r="M431" t="s">
        <v>425</v>
      </c>
      <c r="N431">
        <v>2003</v>
      </c>
      <c r="O431">
        <v>27.4177</v>
      </c>
      <c r="Q431" t="s">
        <v>640</v>
      </c>
    </row>
    <row r="432" spans="5:17" x14ac:dyDescent="0.2">
      <c r="E432" t="s">
        <v>639</v>
      </c>
      <c r="F432" t="s">
        <v>452</v>
      </c>
      <c r="G432">
        <v>2011</v>
      </c>
      <c r="H432">
        <v>34.950719999999997</v>
      </c>
      <c r="L432" t="s">
        <v>645</v>
      </c>
      <c r="M432" t="s">
        <v>506</v>
      </c>
      <c r="N432">
        <v>2011</v>
      </c>
      <c r="O432">
        <v>21.233640000000001</v>
      </c>
    </row>
    <row r="433" spans="5:17" x14ac:dyDescent="0.2">
      <c r="E433" t="s">
        <v>639</v>
      </c>
      <c r="F433" t="s">
        <v>417</v>
      </c>
      <c r="G433">
        <v>2009</v>
      </c>
      <c r="H433">
        <v>16.66667</v>
      </c>
      <c r="L433" t="s">
        <v>645</v>
      </c>
      <c r="M433" t="s">
        <v>411</v>
      </c>
      <c r="N433">
        <v>2005</v>
      </c>
      <c r="O433">
        <v>34.625320000000002</v>
      </c>
    </row>
    <row r="434" spans="5:17" x14ac:dyDescent="0.2">
      <c r="E434" t="s">
        <v>639</v>
      </c>
      <c r="F434" t="s">
        <v>506</v>
      </c>
      <c r="G434">
        <v>2010</v>
      </c>
      <c r="H434">
        <v>21.92163</v>
      </c>
      <c r="L434" t="s">
        <v>645</v>
      </c>
      <c r="M434" t="s">
        <v>452</v>
      </c>
      <c r="N434">
        <v>2014</v>
      </c>
      <c r="O434">
        <v>35.024149999999999</v>
      </c>
    </row>
    <row r="435" spans="5:17" x14ac:dyDescent="0.2">
      <c r="E435" t="s">
        <v>639</v>
      </c>
      <c r="F435" t="s">
        <v>388</v>
      </c>
      <c r="G435">
        <v>2017</v>
      </c>
      <c r="H435">
        <v>18.178319999999999</v>
      </c>
      <c r="L435" t="s">
        <v>645</v>
      </c>
      <c r="M435" t="s">
        <v>588</v>
      </c>
      <c r="N435">
        <v>2004</v>
      </c>
      <c r="O435">
        <v>27.480920000000001</v>
      </c>
    </row>
    <row r="436" spans="5:17" x14ac:dyDescent="0.2">
      <c r="E436" t="s">
        <v>639</v>
      </c>
      <c r="F436" t="s">
        <v>438</v>
      </c>
      <c r="G436">
        <v>2017</v>
      </c>
      <c r="H436">
        <v>25.294119999999999</v>
      </c>
      <c r="L436" t="s">
        <v>645</v>
      </c>
      <c r="M436" t="s">
        <v>546</v>
      </c>
      <c r="N436">
        <v>2012</v>
      </c>
      <c r="O436">
        <v>35.865110000000001</v>
      </c>
    </row>
    <row r="437" spans="5:17" x14ac:dyDescent="0.2">
      <c r="E437" t="s">
        <v>639</v>
      </c>
      <c r="F437" t="s">
        <v>546</v>
      </c>
      <c r="G437">
        <v>2007</v>
      </c>
      <c r="H437">
        <v>37.008330000000001</v>
      </c>
      <c r="L437" t="s">
        <v>645</v>
      </c>
      <c r="M437" t="s">
        <v>314</v>
      </c>
      <c r="N437">
        <v>2010</v>
      </c>
      <c r="O437">
        <v>14.01553</v>
      </c>
    </row>
    <row r="438" spans="5:17" x14ac:dyDescent="0.2">
      <c r="E438" t="s">
        <v>639</v>
      </c>
      <c r="F438" t="s">
        <v>546</v>
      </c>
      <c r="G438">
        <v>2012</v>
      </c>
      <c r="H438">
        <v>36.282269999999997</v>
      </c>
      <c r="L438" t="s">
        <v>645</v>
      </c>
      <c r="M438" t="s">
        <v>450</v>
      </c>
      <c r="N438">
        <v>2013</v>
      </c>
      <c r="O438">
        <v>45.90164</v>
      </c>
    </row>
    <row r="439" spans="5:17" x14ac:dyDescent="0.2">
      <c r="E439" t="s">
        <v>639</v>
      </c>
      <c r="F439" t="s">
        <v>541</v>
      </c>
      <c r="G439">
        <v>2009</v>
      </c>
      <c r="H439">
        <v>21.25</v>
      </c>
      <c r="L439" t="s">
        <v>645</v>
      </c>
      <c r="M439" t="s">
        <v>409</v>
      </c>
      <c r="N439">
        <v>2009</v>
      </c>
      <c r="O439">
        <v>35.365850000000002</v>
      </c>
    </row>
    <row r="440" spans="5:17" x14ac:dyDescent="0.2">
      <c r="E440" t="s">
        <v>639</v>
      </c>
      <c r="F440" t="s">
        <v>332</v>
      </c>
      <c r="G440">
        <v>2003</v>
      </c>
      <c r="H440">
        <v>24.06015</v>
      </c>
      <c r="L440" t="s">
        <v>645</v>
      </c>
      <c r="M440" t="s">
        <v>299</v>
      </c>
      <c r="N440">
        <v>2016</v>
      </c>
      <c r="O440">
        <v>25.581399999999999</v>
      </c>
    </row>
    <row r="441" spans="5:17" x14ac:dyDescent="0.2">
      <c r="E441" t="s">
        <v>639</v>
      </c>
      <c r="F441" t="s">
        <v>332</v>
      </c>
      <c r="G441">
        <v>1999</v>
      </c>
      <c r="H441">
        <v>26.032319999999999</v>
      </c>
      <c r="J441" t="s">
        <v>640</v>
      </c>
      <c r="L441" t="s">
        <v>645</v>
      </c>
      <c r="M441" t="s">
        <v>434</v>
      </c>
      <c r="N441">
        <v>2012</v>
      </c>
      <c r="O441">
        <v>49.835389999999997</v>
      </c>
    </row>
    <row r="442" spans="5:17" x14ac:dyDescent="0.2">
      <c r="E442" t="s">
        <v>639</v>
      </c>
      <c r="F442" t="s">
        <v>282</v>
      </c>
      <c r="G442">
        <v>2017</v>
      </c>
      <c r="H442">
        <v>29.45309</v>
      </c>
      <c r="L442" t="s">
        <v>645</v>
      </c>
      <c r="M442" t="s">
        <v>427</v>
      </c>
      <c r="N442">
        <v>2016</v>
      </c>
      <c r="O442">
        <v>18.006430000000002</v>
      </c>
    </row>
    <row r="443" spans="5:17" x14ac:dyDescent="0.2">
      <c r="E443" t="s">
        <v>639</v>
      </c>
      <c r="F443" t="s">
        <v>546</v>
      </c>
      <c r="G443">
        <v>2016</v>
      </c>
      <c r="H443">
        <v>37.342739999999999</v>
      </c>
      <c r="L443" t="s">
        <v>645</v>
      </c>
      <c r="M443" t="s">
        <v>588</v>
      </c>
      <c r="N443">
        <v>2012</v>
      </c>
      <c r="O443">
        <v>32.592590000000001</v>
      </c>
      <c r="Q443" t="s">
        <v>640</v>
      </c>
    </row>
    <row r="444" spans="5:17" x14ac:dyDescent="0.2">
      <c r="E444" t="s">
        <v>639</v>
      </c>
      <c r="F444" t="s">
        <v>388</v>
      </c>
      <c r="G444">
        <v>2010</v>
      </c>
      <c r="H444">
        <v>20.343859999999999</v>
      </c>
      <c r="L444" t="s">
        <v>645</v>
      </c>
      <c r="M444" t="s">
        <v>248</v>
      </c>
      <c r="N444">
        <v>2017</v>
      </c>
      <c r="O444">
        <v>33.634720000000002</v>
      </c>
    </row>
    <row r="445" spans="5:17" x14ac:dyDescent="0.2">
      <c r="E445" t="s">
        <v>639</v>
      </c>
      <c r="F445" t="s">
        <v>384</v>
      </c>
      <c r="G445">
        <v>2017</v>
      </c>
      <c r="H445">
        <v>16.78445</v>
      </c>
      <c r="L445" t="s">
        <v>645</v>
      </c>
      <c r="M445" t="s">
        <v>467</v>
      </c>
      <c r="N445">
        <v>2014</v>
      </c>
      <c r="O445">
        <v>13.051869999999999</v>
      </c>
    </row>
    <row r="446" spans="5:17" x14ac:dyDescent="0.2">
      <c r="E446" t="s">
        <v>639</v>
      </c>
      <c r="F446" t="s">
        <v>519</v>
      </c>
      <c r="G446">
        <v>2017</v>
      </c>
      <c r="H446">
        <v>39.669220000000003</v>
      </c>
      <c r="L446" t="s">
        <v>645</v>
      </c>
      <c r="M446" t="s">
        <v>431</v>
      </c>
      <c r="N446">
        <v>2009</v>
      </c>
      <c r="O446">
        <v>15.328469999999999</v>
      </c>
    </row>
    <row r="447" spans="5:17" x14ac:dyDescent="0.2">
      <c r="E447" t="s">
        <v>639</v>
      </c>
      <c r="F447" t="s">
        <v>546</v>
      </c>
      <c r="G447">
        <v>2011</v>
      </c>
      <c r="H447">
        <v>34.821289999999998</v>
      </c>
      <c r="L447" t="s">
        <v>645</v>
      </c>
      <c r="M447" t="s">
        <v>384</v>
      </c>
      <c r="N447">
        <v>2007</v>
      </c>
      <c r="O447">
        <v>21.17727</v>
      </c>
    </row>
    <row r="448" spans="5:17" x14ac:dyDescent="0.2">
      <c r="E448" t="s">
        <v>639</v>
      </c>
      <c r="F448" t="s">
        <v>541</v>
      </c>
      <c r="G448">
        <v>2012</v>
      </c>
      <c r="H448">
        <v>18.310210000000001</v>
      </c>
      <c r="L448" t="s">
        <v>645</v>
      </c>
      <c r="M448" t="s">
        <v>258</v>
      </c>
      <c r="N448">
        <v>2014</v>
      </c>
      <c r="O448">
        <v>29.721360000000001</v>
      </c>
    </row>
    <row r="449" spans="5:17" x14ac:dyDescent="0.2">
      <c r="E449" t="s">
        <v>639</v>
      </c>
      <c r="F449" t="s">
        <v>461</v>
      </c>
      <c r="G449">
        <v>2014</v>
      </c>
      <c r="H449">
        <v>19.19192</v>
      </c>
      <c r="L449" t="s">
        <v>645</v>
      </c>
      <c r="M449" t="s">
        <v>384</v>
      </c>
      <c r="N449">
        <v>2011</v>
      </c>
      <c r="O449">
        <v>21.30472</v>
      </c>
    </row>
    <row r="450" spans="5:17" x14ac:dyDescent="0.2">
      <c r="E450" t="s">
        <v>639</v>
      </c>
      <c r="F450" t="s">
        <v>429</v>
      </c>
      <c r="G450">
        <v>2010</v>
      </c>
      <c r="H450">
        <v>54.320990000000002</v>
      </c>
      <c r="L450" t="s">
        <v>645</v>
      </c>
      <c r="M450" t="s">
        <v>326</v>
      </c>
      <c r="N450">
        <v>2012</v>
      </c>
      <c r="O450">
        <v>19.00826</v>
      </c>
    </row>
    <row r="451" spans="5:17" x14ac:dyDescent="0.2">
      <c r="E451" t="s">
        <v>639</v>
      </c>
      <c r="F451" t="s">
        <v>332</v>
      </c>
      <c r="G451">
        <v>2009</v>
      </c>
      <c r="H451">
        <v>28.53933</v>
      </c>
      <c r="J451" t="s">
        <v>640</v>
      </c>
      <c r="L451" t="s">
        <v>645</v>
      </c>
      <c r="M451" t="s">
        <v>522</v>
      </c>
      <c r="N451">
        <v>2013</v>
      </c>
      <c r="O451">
        <v>11.36364</v>
      </c>
    </row>
    <row r="452" spans="5:17" x14ac:dyDescent="0.2">
      <c r="E452" t="s">
        <v>639</v>
      </c>
      <c r="F452" t="s">
        <v>546</v>
      </c>
      <c r="G452">
        <v>2017</v>
      </c>
      <c r="H452">
        <v>38.650919999999999</v>
      </c>
      <c r="L452" t="s">
        <v>645</v>
      </c>
      <c r="M452" t="s">
        <v>507</v>
      </c>
      <c r="N452">
        <v>2003</v>
      </c>
      <c r="O452">
        <v>24.391079999999999</v>
      </c>
    </row>
    <row r="453" spans="5:17" x14ac:dyDescent="0.2">
      <c r="E453" t="s">
        <v>639</v>
      </c>
      <c r="F453" t="s">
        <v>384</v>
      </c>
      <c r="G453">
        <v>2010</v>
      </c>
      <c r="H453">
        <v>21.546479999999999</v>
      </c>
      <c r="L453" t="s">
        <v>645</v>
      </c>
      <c r="M453" t="s">
        <v>591</v>
      </c>
      <c r="N453">
        <v>2008</v>
      </c>
      <c r="O453">
        <v>26.742999999999999</v>
      </c>
    </row>
    <row r="454" spans="5:17" x14ac:dyDescent="0.2">
      <c r="E454" t="s">
        <v>639</v>
      </c>
      <c r="F454" t="s">
        <v>591</v>
      </c>
      <c r="G454">
        <v>2008</v>
      </c>
      <c r="H454">
        <v>25.486519999999999</v>
      </c>
      <c r="L454" t="s">
        <v>645</v>
      </c>
      <c r="M454" t="s">
        <v>308</v>
      </c>
      <c r="N454">
        <v>2012</v>
      </c>
      <c r="O454">
        <v>30.583500000000001</v>
      </c>
    </row>
    <row r="455" spans="5:17" x14ac:dyDescent="0.2">
      <c r="E455" t="s">
        <v>639</v>
      </c>
      <c r="F455" t="s">
        <v>507</v>
      </c>
      <c r="G455">
        <v>2005</v>
      </c>
      <c r="H455">
        <v>28.55564</v>
      </c>
      <c r="L455" t="s">
        <v>645</v>
      </c>
      <c r="M455" t="s">
        <v>537</v>
      </c>
      <c r="N455">
        <v>2012</v>
      </c>
      <c r="O455">
        <v>27.15896</v>
      </c>
    </row>
    <row r="456" spans="5:17" x14ac:dyDescent="0.2">
      <c r="E456" t="s">
        <v>639</v>
      </c>
      <c r="F456" t="s">
        <v>425</v>
      </c>
      <c r="G456">
        <v>2003</v>
      </c>
      <c r="H456">
        <v>26.678139999999999</v>
      </c>
      <c r="J456" t="s">
        <v>640</v>
      </c>
      <c r="L456" t="s">
        <v>645</v>
      </c>
      <c r="M456" t="s">
        <v>489</v>
      </c>
      <c r="N456">
        <v>2017</v>
      </c>
      <c r="O456">
        <v>16.66667</v>
      </c>
    </row>
    <row r="457" spans="5:17" x14ac:dyDescent="0.2">
      <c r="E457" t="s">
        <v>639</v>
      </c>
      <c r="F457" t="s">
        <v>415</v>
      </c>
      <c r="G457">
        <v>1996</v>
      </c>
      <c r="H457">
        <v>27.470690000000001</v>
      </c>
      <c r="L457" t="s">
        <v>645</v>
      </c>
      <c r="M457" t="s">
        <v>326</v>
      </c>
      <c r="N457">
        <v>2007</v>
      </c>
      <c r="O457">
        <v>21.538460000000001</v>
      </c>
    </row>
    <row r="458" spans="5:17" x14ac:dyDescent="0.2">
      <c r="E458" t="s">
        <v>639</v>
      </c>
      <c r="F458" t="s">
        <v>308</v>
      </c>
      <c r="G458">
        <v>2005</v>
      </c>
      <c r="H458">
        <v>39.792389999999997</v>
      </c>
      <c r="L458" t="s">
        <v>645</v>
      </c>
      <c r="M458" t="s">
        <v>506</v>
      </c>
      <c r="N458">
        <v>2014</v>
      </c>
      <c r="O458">
        <v>20.304359999999999</v>
      </c>
    </row>
    <row r="459" spans="5:17" x14ac:dyDescent="0.2">
      <c r="E459" t="s">
        <v>639</v>
      </c>
      <c r="F459" t="s">
        <v>519</v>
      </c>
      <c r="G459">
        <v>2011</v>
      </c>
      <c r="H459">
        <v>38.985550000000003</v>
      </c>
      <c r="L459" t="s">
        <v>645</v>
      </c>
      <c r="M459" t="s">
        <v>507</v>
      </c>
      <c r="N459">
        <v>2010</v>
      </c>
      <c r="O459">
        <v>26.151299999999999</v>
      </c>
    </row>
    <row r="460" spans="5:17" x14ac:dyDescent="0.2">
      <c r="E460" t="s">
        <v>639</v>
      </c>
      <c r="F460" t="s">
        <v>425</v>
      </c>
      <c r="G460">
        <v>2001</v>
      </c>
      <c r="H460">
        <v>25.519480000000001</v>
      </c>
      <c r="J460" t="s">
        <v>640</v>
      </c>
      <c r="L460" t="s">
        <v>645</v>
      </c>
      <c r="M460" t="s">
        <v>537</v>
      </c>
      <c r="N460">
        <v>2006</v>
      </c>
      <c r="O460">
        <v>28.03181</v>
      </c>
    </row>
    <row r="461" spans="5:17" x14ac:dyDescent="0.2">
      <c r="E461" t="s">
        <v>639</v>
      </c>
      <c r="F461" t="s">
        <v>425</v>
      </c>
      <c r="G461">
        <v>2000</v>
      </c>
      <c r="H461">
        <v>24.037269999999999</v>
      </c>
      <c r="J461" t="s">
        <v>640</v>
      </c>
      <c r="L461" t="s">
        <v>645</v>
      </c>
      <c r="M461" t="s">
        <v>314</v>
      </c>
      <c r="N461">
        <v>2005</v>
      </c>
      <c r="O461">
        <v>15.69842</v>
      </c>
    </row>
    <row r="462" spans="5:17" x14ac:dyDescent="0.2">
      <c r="E462" t="s">
        <v>639</v>
      </c>
      <c r="F462" t="s">
        <v>427</v>
      </c>
      <c r="G462">
        <v>2016</v>
      </c>
      <c r="H462">
        <v>18.29541</v>
      </c>
      <c r="L462" t="s">
        <v>645</v>
      </c>
      <c r="M462" t="s">
        <v>545</v>
      </c>
      <c r="N462">
        <v>2015</v>
      </c>
      <c r="O462">
        <v>19.921099999999999</v>
      </c>
    </row>
    <row r="463" spans="5:17" x14ac:dyDescent="0.2">
      <c r="E463" t="s">
        <v>639</v>
      </c>
      <c r="F463" t="s">
        <v>537</v>
      </c>
      <c r="G463">
        <v>2014</v>
      </c>
      <c r="H463">
        <v>23.754339999999999</v>
      </c>
      <c r="L463" t="s">
        <v>645</v>
      </c>
      <c r="M463" t="s">
        <v>415</v>
      </c>
      <c r="N463">
        <v>2005</v>
      </c>
      <c r="O463">
        <v>21.092279999999999</v>
      </c>
      <c r="Q463" t="s">
        <v>640</v>
      </c>
    </row>
    <row r="464" spans="5:17" x14ac:dyDescent="0.2">
      <c r="E464" t="s">
        <v>639</v>
      </c>
      <c r="F464" t="s">
        <v>489</v>
      </c>
      <c r="G464">
        <v>2011</v>
      </c>
      <c r="H464">
        <v>12.11561</v>
      </c>
      <c r="J464" t="s">
        <v>642</v>
      </c>
      <c r="L464" t="s">
        <v>645</v>
      </c>
      <c r="M464" t="s">
        <v>308</v>
      </c>
      <c r="N464">
        <v>2009</v>
      </c>
      <c r="O464">
        <v>32.056449999999998</v>
      </c>
    </row>
    <row r="465" spans="5:17" x14ac:dyDescent="0.2">
      <c r="E465" t="s">
        <v>639</v>
      </c>
      <c r="F465" t="s">
        <v>591</v>
      </c>
      <c r="G465">
        <v>2017</v>
      </c>
      <c r="H465">
        <v>25.44415</v>
      </c>
      <c r="L465" t="s">
        <v>645</v>
      </c>
      <c r="M465" t="s">
        <v>489</v>
      </c>
      <c r="N465">
        <v>2014</v>
      </c>
      <c r="O465">
        <v>4.3624200000000002</v>
      </c>
    </row>
    <row r="466" spans="5:17" x14ac:dyDescent="0.2">
      <c r="E466" t="s">
        <v>639</v>
      </c>
      <c r="F466" t="s">
        <v>235</v>
      </c>
      <c r="G466">
        <v>2005</v>
      </c>
      <c r="H466">
        <v>32.394370000000002</v>
      </c>
      <c r="L466" t="s">
        <v>645</v>
      </c>
      <c r="M466" t="s">
        <v>427</v>
      </c>
      <c r="N466">
        <v>2013</v>
      </c>
      <c r="O466">
        <v>18.98734</v>
      </c>
    </row>
    <row r="467" spans="5:17" x14ac:dyDescent="0.2">
      <c r="E467" t="s">
        <v>639</v>
      </c>
      <c r="F467" t="s">
        <v>537</v>
      </c>
      <c r="G467">
        <v>2006</v>
      </c>
      <c r="H467">
        <v>27.52844</v>
      </c>
      <c r="L467" t="s">
        <v>645</v>
      </c>
      <c r="M467" t="s">
        <v>437</v>
      </c>
      <c r="N467">
        <v>2006</v>
      </c>
      <c r="O467">
        <v>15.094340000000001</v>
      </c>
    </row>
    <row r="468" spans="5:17" x14ac:dyDescent="0.2">
      <c r="E468" t="s">
        <v>639</v>
      </c>
      <c r="F468" t="s">
        <v>506</v>
      </c>
      <c r="G468">
        <v>2008</v>
      </c>
      <c r="H468">
        <v>20.20703</v>
      </c>
      <c r="L468" t="s">
        <v>645</v>
      </c>
      <c r="M468" t="s">
        <v>398</v>
      </c>
      <c r="N468">
        <v>2013</v>
      </c>
      <c r="O468">
        <v>5.3273999999999999</v>
      </c>
    </row>
    <row r="469" spans="5:17" x14ac:dyDescent="0.2">
      <c r="E469" t="s">
        <v>639</v>
      </c>
      <c r="F469" t="s">
        <v>506</v>
      </c>
      <c r="G469">
        <v>2013</v>
      </c>
      <c r="H469">
        <v>20.188839999999999</v>
      </c>
      <c r="L469" t="s">
        <v>645</v>
      </c>
      <c r="M469" t="s">
        <v>308</v>
      </c>
      <c r="N469">
        <v>2011</v>
      </c>
      <c r="O469">
        <v>30.942329999999998</v>
      </c>
      <c r="Q469" t="s">
        <v>640</v>
      </c>
    </row>
    <row r="470" spans="5:17" x14ac:dyDescent="0.2">
      <c r="E470" t="s">
        <v>639</v>
      </c>
      <c r="F470" t="s">
        <v>299</v>
      </c>
      <c r="G470">
        <v>2015</v>
      </c>
      <c r="H470">
        <v>23.434989999999999</v>
      </c>
      <c r="L470" t="s">
        <v>645</v>
      </c>
      <c r="M470" t="s">
        <v>401</v>
      </c>
      <c r="N470">
        <v>2015</v>
      </c>
      <c r="O470">
        <v>44.271700000000003</v>
      </c>
    </row>
    <row r="471" spans="5:17" x14ac:dyDescent="0.2">
      <c r="E471" t="s">
        <v>639</v>
      </c>
      <c r="F471" t="s">
        <v>429</v>
      </c>
      <c r="G471">
        <v>2007</v>
      </c>
      <c r="H471">
        <v>34.977580000000003</v>
      </c>
      <c r="L471" t="s">
        <v>645</v>
      </c>
      <c r="M471" t="s">
        <v>253</v>
      </c>
      <c r="N471">
        <v>2018</v>
      </c>
      <c r="O471">
        <v>52.00226</v>
      </c>
    </row>
    <row r="472" spans="5:17" x14ac:dyDescent="0.2">
      <c r="E472" t="s">
        <v>639</v>
      </c>
      <c r="F472" t="s">
        <v>429</v>
      </c>
      <c r="G472">
        <v>2009</v>
      </c>
      <c r="H472">
        <v>37.15596</v>
      </c>
      <c r="L472" t="s">
        <v>645</v>
      </c>
      <c r="M472" t="s">
        <v>450</v>
      </c>
      <c r="N472">
        <v>2016</v>
      </c>
      <c r="O472">
        <v>39.495800000000003</v>
      </c>
    </row>
    <row r="473" spans="5:17" x14ac:dyDescent="0.2">
      <c r="E473" t="s">
        <v>639</v>
      </c>
      <c r="F473" t="s">
        <v>431</v>
      </c>
      <c r="G473">
        <v>2018</v>
      </c>
      <c r="H473">
        <v>26.008970000000001</v>
      </c>
      <c r="L473" t="s">
        <v>645</v>
      </c>
      <c r="M473" t="s">
        <v>403</v>
      </c>
      <c r="N473">
        <v>2010</v>
      </c>
      <c r="O473">
        <v>11.2479</v>
      </c>
    </row>
    <row r="474" spans="5:17" x14ac:dyDescent="0.2">
      <c r="E474" t="s">
        <v>639</v>
      </c>
      <c r="F474" t="s">
        <v>431</v>
      </c>
      <c r="G474">
        <v>2005</v>
      </c>
      <c r="H474">
        <v>23.121390000000002</v>
      </c>
      <c r="J474" t="s">
        <v>640</v>
      </c>
      <c r="L474" t="s">
        <v>645</v>
      </c>
      <c r="M474" t="s">
        <v>354</v>
      </c>
      <c r="N474">
        <v>2015</v>
      </c>
      <c r="O474">
        <v>29.052510000000002</v>
      </c>
    </row>
    <row r="475" spans="5:17" x14ac:dyDescent="0.2">
      <c r="E475" t="s">
        <v>639</v>
      </c>
      <c r="F475" t="s">
        <v>431</v>
      </c>
      <c r="G475">
        <v>2011</v>
      </c>
      <c r="H475">
        <v>21.052630000000001</v>
      </c>
      <c r="L475" t="s">
        <v>645</v>
      </c>
      <c r="M475" t="s">
        <v>433</v>
      </c>
      <c r="N475">
        <v>2010</v>
      </c>
      <c r="O475">
        <v>6.4516099999999996</v>
      </c>
    </row>
    <row r="476" spans="5:17" x14ac:dyDescent="0.2">
      <c r="E476" t="s">
        <v>639</v>
      </c>
      <c r="F476" t="s">
        <v>545</v>
      </c>
      <c r="G476">
        <v>2008</v>
      </c>
      <c r="H476">
        <v>15.73255</v>
      </c>
      <c r="L476" t="s">
        <v>645</v>
      </c>
      <c r="M476" t="s">
        <v>438</v>
      </c>
      <c r="N476">
        <v>2010</v>
      </c>
      <c r="O476">
        <v>13.33333</v>
      </c>
    </row>
    <row r="477" spans="5:17" x14ac:dyDescent="0.2">
      <c r="E477" t="s">
        <v>639</v>
      </c>
      <c r="F477" t="s">
        <v>312</v>
      </c>
      <c r="G477">
        <v>2016</v>
      </c>
      <c r="H477">
        <v>30</v>
      </c>
      <c r="L477" t="s">
        <v>645</v>
      </c>
      <c r="M477" t="s">
        <v>507</v>
      </c>
      <c r="N477">
        <v>2000</v>
      </c>
      <c r="O477">
        <v>24.073049999999999</v>
      </c>
    </row>
    <row r="478" spans="5:17" x14ac:dyDescent="0.2">
      <c r="E478" t="s">
        <v>639</v>
      </c>
      <c r="F478" t="s">
        <v>508</v>
      </c>
      <c r="G478">
        <v>2007</v>
      </c>
      <c r="H478">
        <v>28.79684</v>
      </c>
      <c r="L478" t="s">
        <v>645</v>
      </c>
      <c r="M478" t="s">
        <v>541</v>
      </c>
      <c r="N478">
        <v>2006</v>
      </c>
      <c r="O478">
        <v>20.12041</v>
      </c>
    </row>
    <row r="479" spans="5:17" x14ac:dyDescent="0.2">
      <c r="E479" t="s">
        <v>639</v>
      </c>
      <c r="F479" t="s">
        <v>612</v>
      </c>
      <c r="G479">
        <v>2017</v>
      </c>
      <c r="H479">
        <v>36.078429999999997</v>
      </c>
      <c r="L479" t="s">
        <v>645</v>
      </c>
      <c r="M479" t="s">
        <v>267</v>
      </c>
      <c r="N479">
        <v>2014</v>
      </c>
      <c r="O479">
        <v>0</v>
      </c>
      <c r="P479" t="s">
        <v>113</v>
      </c>
    </row>
    <row r="480" spans="5:17" x14ac:dyDescent="0.2">
      <c r="E480" t="s">
        <v>639</v>
      </c>
      <c r="F480" t="s">
        <v>332</v>
      </c>
      <c r="G480">
        <v>2010</v>
      </c>
      <c r="H480">
        <v>28.69379</v>
      </c>
      <c r="J480" t="s">
        <v>640</v>
      </c>
      <c r="L480" t="s">
        <v>645</v>
      </c>
      <c r="M480" t="s">
        <v>456</v>
      </c>
      <c r="N480">
        <v>2006</v>
      </c>
      <c r="O480">
        <v>23.427330000000001</v>
      </c>
    </row>
    <row r="481" spans="5:17" x14ac:dyDescent="0.2">
      <c r="E481" t="s">
        <v>639</v>
      </c>
      <c r="F481" t="s">
        <v>425</v>
      </c>
      <c r="G481">
        <v>2011</v>
      </c>
      <c r="H481">
        <v>31.808430000000001</v>
      </c>
      <c r="J481" t="s">
        <v>640</v>
      </c>
      <c r="L481" t="s">
        <v>645</v>
      </c>
      <c r="M481" t="s">
        <v>390</v>
      </c>
      <c r="N481">
        <v>2016</v>
      </c>
      <c r="O481">
        <v>31.981719999999999</v>
      </c>
    </row>
    <row r="482" spans="5:17" x14ac:dyDescent="0.2">
      <c r="E482" t="s">
        <v>639</v>
      </c>
      <c r="F482" t="s">
        <v>325</v>
      </c>
      <c r="G482">
        <v>2017</v>
      </c>
      <c r="H482">
        <v>30.140039999999999</v>
      </c>
      <c r="L482" t="s">
        <v>645</v>
      </c>
      <c r="M482" t="s">
        <v>612</v>
      </c>
      <c r="N482">
        <v>2008</v>
      </c>
      <c r="O482">
        <v>37.078650000000003</v>
      </c>
    </row>
    <row r="483" spans="5:17" x14ac:dyDescent="0.2">
      <c r="E483" t="s">
        <v>639</v>
      </c>
      <c r="F483" t="s">
        <v>562</v>
      </c>
      <c r="G483">
        <v>2013</v>
      </c>
      <c r="H483">
        <v>25.498889999999999</v>
      </c>
      <c r="J483" t="s">
        <v>640</v>
      </c>
      <c r="L483" t="s">
        <v>645</v>
      </c>
      <c r="M483" t="s">
        <v>409</v>
      </c>
      <c r="N483">
        <v>2017</v>
      </c>
      <c r="O483">
        <v>44.524889999999999</v>
      </c>
    </row>
    <row r="484" spans="5:17" x14ac:dyDescent="0.2">
      <c r="E484" t="s">
        <v>639</v>
      </c>
      <c r="F484" t="s">
        <v>386</v>
      </c>
      <c r="G484">
        <v>2005</v>
      </c>
      <c r="H484">
        <v>10.152480000000001</v>
      </c>
      <c r="L484" t="s">
        <v>645</v>
      </c>
      <c r="M484" t="s">
        <v>286</v>
      </c>
      <c r="N484">
        <v>2018</v>
      </c>
      <c r="O484">
        <v>8.1081099999999999</v>
      </c>
    </row>
    <row r="485" spans="5:17" x14ac:dyDescent="0.2">
      <c r="E485" t="s">
        <v>639</v>
      </c>
      <c r="F485" t="s">
        <v>273</v>
      </c>
      <c r="G485">
        <v>2012</v>
      </c>
      <c r="H485">
        <v>13.50365</v>
      </c>
      <c r="L485" t="s">
        <v>645</v>
      </c>
      <c r="M485" t="s">
        <v>273</v>
      </c>
      <c r="N485">
        <v>2012</v>
      </c>
      <c r="O485">
        <v>7.8947399999999996</v>
      </c>
    </row>
    <row r="486" spans="5:17" x14ac:dyDescent="0.2">
      <c r="E486" t="s">
        <v>639</v>
      </c>
      <c r="F486" t="s">
        <v>580</v>
      </c>
      <c r="G486">
        <v>2018</v>
      </c>
      <c r="H486">
        <v>9.7011299999999991</v>
      </c>
      <c r="L486" t="s">
        <v>645</v>
      </c>
      <c r="M486" t="s">
        <v>591</v>
      </c>
      <c r="N486">
        <v>2004</v>
      </c>
      <c r="O486">
        <v>27.155149999999999</v>
      </c>
    </row>
    <row r="487" spans="5:17" x14ac:dyDescent="0.2">
      <c r="E487" t="s">
        <v>639</v>
      </c>
      <c r="F487" t="s">
        <v>314</v>
      </c>
      <c r="G487">
        <v>2000</v>
      </c>
      <c r="H487">
        <v>14.43083</v>
      </c>
      <c r="L487" t="s">
        <v>645</v>
      </c>
      <c r="M487" t="s">
        <v>522</v>
      </c>
      <c r="N487">
        <v>2016</v>
      </c>
      <c r="O487">
        <v>16.4557</v>
      </c>
    </row>
    <row r="488" spans="5:17" x14ac:dyDescent="0.2">
      <c r="E488" t="s">
        <v>639</v>
      </c>
      <c r="F488" t="s">
        <v>283</v>
      </c>
      <c r="G488">
        <v>2003</v>
      </c>
      <c r="H488">
        <v>27.279869999999999</v>
      </c>
      <c r="L488" t="s">
        <v>645</v>
      </c>
      <c r="M488" t="s">
        <v>494</v>
      </c>
      <c r="N488">
        <v>2007</v>
      </c>
      <c r="O488">
        <v>9.5652200000000001</v>
      </c>
    </row>
    <row r="489" spans="5:17" x14ac:dyDescent="0.2">
      <c r="E489" t="s">
        <v>639</v>
      </c>
      <c r="F489" t="s">
        <v>390</v>
      </c>
      <c r="G489">
        <v>2014</v>
      </c>
      <c r="H489">
        <v>32.5062</v>
      </c>
      <c r="L489" t="s">
        <v>645</v>
      </c>
      <c r="M489" t="s">
        <v>452</v>
      </c>
      <c r="N489">
        <v>2011</v>
      </c>
      <c r="O489">
        <v>37.01493</v>
      </c>
    </row>
    <row r="490" spans="5:17" x14ac:dyDescent="0.2">
      <c r="L490" t="s">
        <v>645</v>
      </c>
      <c r="M490" t="s">
        <v>588</v>
      </c>
      <c r="N490">
        <v>2017</v>
      </c>
      <c r="O490">
        <v>31.50685</v>
      </c>
    </row>
    <row r="491" spans="5:17" x14ac:dyDescent="0.2">
      <c r="L491" t="s">
        <v>645</v>
      </c>
      <c r="M491" t="s">
        <v>493</v>
      </c>
      <c r="N491">
        <v>2015</v>
      </c>
      <c r="O491">
        <v>21.228660000000001</v>
      </c>
    </row>
    <row r="492" spans="5:17" x14ac:dyDescent="0.2">
      <c r="L492" t="s">
        <v>645</v>
      </c>
      <c r="M492" t="s">
        <v>597</v>
      </c>
      <c r="N492">
        <v>2015</v>
      </c>
      <c r="O492">
        <v>30.730630000000001</v>
      </c>
    </row>
    <row r="493" spans="5:17" x14ac:dyDescent="0.2">
      <c r="L493" t="s">
        <v>645</v>
      </c>
      <c r="M493" t="s">
        <v>516</v>
      </c>
      <c r="N493">
        <v>2012</v>
      </c>
      <c r="O493">
        <v>12.5</v>
      </c>
    </row>
    <row r="494" spans="5:17" x14ac:dyDescent="0.2">
      <c r="L494" t="s">
        <v>645</v>
      </c>
      <c r="M494" t="s">
        <v>415</v>
      </c>
      <c r="N494">
        <v>2012</v>
      </c>
      <c r="O494">
        <v>34.671050000000001</v>
      </c>
      <c r="Q494" t="s">
        <v>640</v>
      </c>
    </row>
    <row r="495" spans="5:17" x14ac:dyDescent="0.2">
      <c r="L495" t="s">
        <v>645</v>
      </c>
      <c r="M495" t="s">
        <v>519</v>
      </c>
      <c r="N495">
        <v>2011</v>
      </c>
      <c r="O495">
        <v>39.45861</v>
      </c>
    </row>
    <row r="496" spans="5:17" x14ac:dyDescent="0.2">
      <c r="L496" t="s">
        <v>645</v>
      </c>
      <c r="M496" t="s">
        <v>411</v>
      </c>
      <c r="N496">
        <v>2017</v>
      </c>
      <c r="O496">
        <v>33.333329999999997</v>
      </c>
    </row>
    <row r="497" spans="12:17" x14ac:dyDescent="0.2">
      <c r="L497" t="s">
        <v>645</v>
      </c>
      <c r="M497" t="s">
        <v>508</v>
      </c>
      <c r="N497">
        <v>2017</v>
      </c>
      <c r="O497">
        <v>22.746780000000001</v>
      </c>
    </row>
    <row r="498" spans="12:17" x14ac:dyDescent="0.2">
      <c r="L498" t="s">
        <v>645</v>
      </c>
      <c r="M498" t="s">
        <v>415</v>
      </c>
      <c r="N498">
        <v>2006</v>
      </c>
      <c r="O498">
        <v>27.493010000000002</v>
      </c>
      <c r="Q498" t="s">
        <v>640</v>
      </c>
    </row>
    <row r="499" spans="12:17" x14ac:dyDescent="0.2">
      <c r="L499" t="s">
        <v>645</v>
      </c>
      <c r="M499" t="s">
        <v>332</v>
      </c>
      <c r="N499">
        <v>2008</v>
      </c>
      <c r="O499">
        <v>27.79156</v>
      </c>
      <c r="Q499" t="s">
        <v>640</v>
      </c>
    </row>
    <row r="500" spans="12:17" x14ac:dyDescent="0.2">
      <c r="L500" t="s">
        <v>645</v>
      </c>
      <c r="M500" t="s">
        <v>235</v>
      </c>
      <c r="N500">
        <v>2005</v>
      </c>
      <c r="O500">
        <v>29.91338</v>
      </c>
    </row>
    <row r="501" spans="12:17" x14ac:dyDescent="0.2">
      <c r="L501" t="s">
        <v>645</v>
      </c>
      <c r="M501" t="s">
        <v>411</v>
      </c>
      <c r="N501">
        <v>2015</v>
      </c>
      <c r="O501">
        <v>29.68421</v>
      </c>
    </row>
    <row r="502" spans="12:17" x14ac:dyDescent="0.2">
      <c r="L502" t="s">
        <v>645</v>
      </c>
      <c r="M502" t="s">
        <v>575</v>
      </c>
      <c r="N502">
        <v>2018</v>
      </c>
      <c r="O502">
        <v>24.050630000000002</v>
      </c>
    </row>
    <row r="503" spans="12:17" x14ac:dyDescent="0.2">
      <c r="L503" t="s">
        <v>645</v>
      </c>
      <c r="M503" t="s">
        <v>425</v>
      </c>
      <c r="N503">
        <v>2013</v>
      </c>
      <c r="O503">
        <v>33.725029999999997</v>
      </c>
      <c r="Q503" t="s">
        <v>640</v>
      </c>
    </row>
    <row r="504" spans="12:17" x14ac:dyDescent="0.2">
      <c r="L504" t="s">
        <v>645</v>
      </c>
      <c r="M504" t="s">
        <v>425</v>
      </c>
      <c r="N504">
        <v>2006</v>
      </c>
      <c r="O504">
        <v>28.81193</v>
      </c>
      <c r="Q504" t="s">
        <v>640</v>
      </c>
    </row>
    <row r="505" spans="12:17" x14ac:dyDescent="0.2">
      <c r="L505" t="s">
        <v>645</v>
      </c>
      <c r="M505" t="s">
        <v>248</v>
      </c>
      <c r="N505">
        <v>2007</v>
      </c>
      <c r="O505">
        <v>36.382980000000003</v>
      </c>
    </row>
    <row r="506" spans="12:17" x14ac:dyDescent="0.2">
      <c r="L506" t="s">
        <v>645</v>
      </c>
      <c r="M506" t="s">
        <v>615</v>
      </c>
      <c r="N506">
        <v>2012</v>
      </c>
      <c r="O506">
        <v>48.978149999999999</v>
      </c>
    </row>
    <row r="507" spans="12:17" x14ac:dyDescent="0.2">
      <c r="L507" t="s">
        <v>645</v>
      </c>
      <c r="M507" t="s">
        <v>575</v>
      </c>
      <c r="N507">
        <v>2006</v>
      </c>
      <c r="O507">
        <v>24.48133</v>
      </c>
    </row>
    <row r="508" spans="12:17" x14ac:dyDescent="0.2">
      <c r="L508" t="s">
        <v>645</v>
      </c>
      <c r="M508" t="s">
        <v>398</v>
      </c>
      <c r="N508">
        <v>2015</v>
      </c>
      <c r="O508">
        <v>5.6007699999999998</v>
      </c>
    </row>
    <row r="509" spans="12:17" x14ac:dyDescent="0.2">
      <c r="L509" t="s">
        <v>645</v>
      </c>
      <c r="M509" t="s">
        <v>384</v>
      </c>
      <c r="N509">
        <v>2003</v>
      </c>
      <c r="O509">
        <v>20.766999999999999</v>
      </c>
    </row>
    <row r="510" spans="12:17" x14ac:dyDescent="0.2">
      <c r="L510" t="s">
        <v>645</v>
      </c>
      <c r="M510" t="s">
        <v>390</v>
      </c>
      <c r="N510">
        <v>2017</v>
      </c>
      <c r="O510">
        <v>30.216380000000001</v>
      </c>
    </row>
    <row r="511" spans="12:17" x14ac:dyDescent="0.2">
      <c r="L511" t="s">
        <v>645</v>
      </c>
      <c r="M511" t="s">
        <v>520</v>
      </c>
      <c r="N511">
        <v>2003</v>
      </c>
      <c r="O511">
        <v>41.037219999999998</v>
      </c>
    </row>
    <row r="512" spans="12:17" x14ac:dyDescent="0.2">
      <c r="L512" t="s">
        <v>645</v>
      </c>
      <c r="M512" t="s">
        <v>562</v>
      </c>
      <c r="N512">
        <v>2004</v>
      </c>
      <c r="O512">
        <v>19.958629999999999</v>
      </c>
    </row>
    <row r="513" spans="12:16" x14ac:dyDescent="0.2">
      <c r="L513" t="s">
        <v>645</v>
      </c>
      <c r="M513" t="s">
        <v>546</v>
      </c>
      <c r="N513">
        <v>2007</v>
      </c>
      <c r="O513">
        <v>35.868229999999997</v>
      </c>
    </row>
    <row r="514" spans="12:16" x14ac:dyDescent="0.2">
      <c r="L514" t="s">
        <v>645</v>
      </c>
      <c r="M514" t="s">
        <v>591</v>
      </c>
      <c r="N514">
        <v>2006</v>
      </c>
      <c r="O514">
        <v>26.787459999999999</v>
      </c>
    </row>
    <row r="515" spans="12:16" x14ac:dyDescent="0.2">
      <c r="L515" t="s">
        <v>645</v>
      </c>
      <c r="M515" t="s">
        <v>283</v>
      </c>
      <c r="N515">
        <v>2012</v>
      </c>
      <c r="O515">
        <v>34.893009999999997</v>
      </c>
    </row>
    <row r="516" spans="12:16" x14ac:dyDescent="0.2">
      <c r="L516" t="s">
        <v>645</v>
      </c>
      <c r="M516" t="s">
        <v>398</v>
      </c>
      <c r="N516">
        <v>2012</v>
      </c>
      <c r="O516">
        <v>5.2328599999999996</v>
      </c>
    </row>
    <row r="517" spans="12:16" x14ac:dyDescent="0.2">
      <c r="L517" t="s">
        <v>645</v>
      </c>
      <c r="M517" t="s">
        <v>519</v>
      </c>
      <c r="N517">
        <v>2003</v>
      </c>
      <c r="O517">
        <v>38.701520000000002</v>
      </c>
    </row>
    <row r="518" spans="12:16" x14ac:dyDescent="0.2">
      <c r="L518" t="s">
        <v>645</v>
      </c>
      <c r="M518" t="s">
        <v>508</v>
      </c>
      <c r="N518">
        <v>2007</v>
      </c>
      <c r="O518">
        <v>28.79684</v>
      </c>
    </row>
    <row r="519" spans="12:16" x14ac:dyDescent="0.2">
      <c r="L519" t="s">
        <v>645</v>
      </c>
      <c r="M519" t="s">
        <v>405</v>
      </c>
      <c r="N519">
        <v>2014</v>
      </c>
      <c r="O519">
        <v>10.484999999999999</v>
      </c>
    </row>
    <row r="520" spans="12:16" x14ac:dyDescent="0.2">
      <c r="L520" t="s">
        <v>645</v>
      </c>
      <c r="M520" t="s">
        <v>434</v>
      </c>
      <c r="N520">
        <v>2006</v>
      </c>
      <c r="O520">
        <v>28.005680000000002</v>
      </c>
    </row>
    <row r="521" spans="12:16" x14ac:dyDescent="0.2">
      <c r="L521" t="s">
        <v>645</v>
      </c>
      <c r="M521" t="s">
        <v>588</v>
      </c>
      <c r="N521">
        <v>2015</v>
      </c>
      <c r="O521">
        <v>36.996339999999996</v>
      </c>
    </row>
    <row r="522" spans="12:16" x14ac:dyDescent="0.2">
      <c r="L522" t="s">
        <v>645</v>
      </c>
      <c r="M522" t="s">
        <v>562</v>
      </c>
      <c r="N522">
        <v>2015</v>
      </c>
      <c r="O522">
        <v>39.346809999999998</v>
      </c>
    </row>
    <row r="523" spans="12:16" x14ac:dyDescent="0.2">
      <c r="L523" t="s">
        <v>645</v>
      </c>
      <c r="M523" t="s">
        <v>398</v>
      </c>
      <c r="N523">
        <v>2007</v>
      </c>
      <c r="O523">
        <v>5.1173900000000003</v>
      </c>
    </row>
    <row r="524" spans="12:16" x14ac:dyDescent="0.2">
      <c r="L524" t="s">
        <v>645</v>
      </c>
      <c r="M524" t="s">
        <v>248</v>
      </c>
      <c r="N524">
        <v>2018</v>
      </c>
      <c r="O524">
        <v>42.052979999999998</v>
      </c>
    </row>
    <row r="525" spans="12:16" x14ac:dyDescent="0.2">
      <c r="L525" t="s">
        <v>645</v>
      </c>
      <c r="M525" t="s">
        <v>352</v>
      </c>
      <c r="N525">
        <v>2018</v>
      </c>
      <c r="O525">
        <v>0</v>
      </c>
      <c r="P525" t="s">
        <v>641</v>
      </c>
    </row>
    <row r="526" spans="12:16" x14ac:dyDescent="0.2">
      <c r="L526" t="s">
        <v>645</v>
      </c>
      <c r="M526" t="s">
        <v>591</v>
      </c>
      <c r="N526">
        <v>2009</v>
      </c>
      <c r="O526">
        <v>26.217020000000002</v>
      </c>
    </row>
    <row r="527" spans="12:16" x14ac:dyDescent="0.2">
      <c r="L527" t="s">
        <v>645</v>
      </c>
      <c r="M527" t="s">
        <v>575</v>
      </c>
      <c r="N527">
        <v>2017</v>
      </c>
      <c r="O527">
        <v>16.875</v>
      </c>
    </row>
    <row r="528" spans="12:16" x14ac:dyDescent="0.2">
      <c r="L528" t="s">
        <v>645</v>
      </c>
      <c r="M528" t="s">
        <v>241</v>
      </c>
      <c r="N528">
        <v>2011</v>
      </c>
      <c r="O528">
        <v>9.0579699999999992</v>
      </c>
    </row>
    <row r="529" spans="12:16" x14ac:dyDescent="0.2">
      <c r="L529" t="s">
        <v>645</v>
      </c>
      <c r="M529" t="s">
        <v>548</v>
      </c>
      <c r="N529">
        <v>2016</v>
      </c>
      <c r="O529">
        <v>0</v>
      </c>
      <c r="P529" t="s">
        <v>641</v>
      </c>
    </row>
    <row r="530" spans="12:16" x14ac:dyDescent="0.2">
      <c r="L530" t="s">
        <v>645</v>
      </c>
      <c r="M530" t="s">
        <v>235</v>
      </c>
      <c r="N530">
        <v>2017</v>
      </c>
      <c r="O530">
        <v>42.738250000000001</v>
      </c>
    </row>
    <row r="531" spans="12:16" x14ac:dyDescent="0.2">
      <c r="L531" t="s">
        <v>645</v>
      </c>
      <c r="M531" t="s">
        <v>312</v>
      </c>
      <c r="N531">
        <v>2014</v>
      </c>
      <c r="O531">
        <v>27.606179999999998</v>
      </c>
    </row>
    <row r="532" spans="12:16" x14ac:dyDescent="0.2">
      <c r="L532" t="s">
        <v>645</v>
      </c>
      <c r="M532" t="s">
        <v>519</v>
      </c>
      <c r="N532">
        <v>2005</v>
      </c>
      <c r="O532">
        <v>38.0702</v>
      </c>
    </row>
    <row r="533" spans="12:16" x14ac:dyDescent="0.2">
      <c r="L533" t="s">
        <v>645</v>
      </c>
      <c r="M533" t="s">
        <v>388</v>
      </c>
      <c r="N533">
        <v>2015</v>
      </c>
      <c r="O533">
        <v>17.907080000000001</v>
      </c>
    </row>
    <row r="534" spans="12:16" x14ac:dyDescent="0.2">
      <c r="L534" t="s">
        <v>645</v>
      </c>
      <c r="M534" t="s">
        <v>325</v>
      </c>
      <c r="N534">
        <v>2018</v>
      </c>
      <c r="O534">
        <v>28.90728</v>
      </c>
    </row>
    <row r="535" spans="12:16" x14ac:dyDescent="0.2">
      <c r="L535" t="s">
        <v>645</v>
      </c>
      <c r="M535" t="s">
        <v>405</v>
      </c>
      <c r="N535">
        <v>2004</v>
      </c>
      <c r="O535">
        <v>7.5557100000000004</v>
      </c>
    </row>
    <row r="536" spans="12:16" x14ac:dyDescent="0.2">
      <c r="L536" t="s">
        <v>645</v>
      </c>
      <c r="M536" t="s">
        <v>326</v>
      </c>
      <c r="N536">
        <v>2011</v>
      </c>
      <c r="O536">
        <v>18.867920000000002</v>
      </c>
    </row>
    <row r="537" spans="12:16" x14ac:dyDescent="0.2">
      <c r="L537" t="s">
        <v>645</v>
      </c>
      <c r="M537" t="s">
        <v>398</v>
      </c>
      <c r="N537">
        <v>2014</v>
      </c>
      <c r="O537">
        <v>5.3690499999999997</v>
      </c>
    </row>
    <row r="538" spans="12:16" x14ac:dyDescent="0.2">
      <c r="L538" t="s">
        <v>645</v>
      </c>
      <c r="M538" t="s">
        <v>519</v>
      </c>
      <c r="N538">
        <v>2009</v>
      </c>
      <c r="O538">
        <v>38.19623</v>
      </c>
    </row>
    <row r="539" spans="12:16" x14ac:dyDescent="0.2">
      <c r="L539" t="s">
        <v>645</v>
      </c>
      <c r="M539" t="s">
        <v>293</v>
      </c>
      <c r="N539">
        <v>2007</v>
      </c>
      <c r="O539">
        <v>0</v>
      </c>
      <c r="P539" t="s">
        <v>641</v>
      </c>
    </row>
    <row r="540" spans="12:16" x14ac:dyDescent="0.2">
      <c r="L540" t="s">
        <v>645</v>
      </c>
      <c r="M540" t="s">
        <v>384</v>
      </c>
      <c r="N540">
        <v>2004</v>
      </c>
      <c r="O540">
        <v>21.983989999999999</v>
      </c>
    </row>
    <row r="541" spans="12:16" x14ac:dyDescent="0.2">
      <c r="L541" t="s">
        <v>645</v>
      </c>
      <c r="M541" t="s">
        <v>332</v>
      </c>
      <c r="N541">
        <v>2003</v>
      </c>
      <c r="O541">
        <v>29.84694</v>
      </c>
    </row>
    <row r="542" spans="12:16" x14ac:dyDescent="0.2">
      <c r="L542" t="s">
        <v>645</v>
      </c>
      <c r="M542" t="s">
        <v>612</v>
      </c>
      <c r="N542">
        <v>2017</v>
      </c>
      <c r="O542">
        <v>35.932200000000002</v>
      </c>
    </row>
    <row r="543" spans="12:16" x14ac:dyDescent="0.2">
      <c r="L543" t="s">
        <v>645</v>
      </c>
      <c r="M543" t="s">
        <v>253</v>
      </c>
      <c r="N543">
        <v>2011</v>
      </c>
      <c r="O543">
        <v>45.387270000000001</v>
      </c>
    </row>
    <row r="544" spans="12:16" x14ac:dyDescent="0.2">
      <c r="L544" t="s">
        <v>645</v>
      </c>
      <c r="M544" t="s">
        <v>427</v>
      </c>
      <c r="N544">
        <v>2014</v>
      </c>
      <c r="O544">
        <v>17.475729999999999</v>
      </c>
    </row>
    <row r="545" spans="12:17" x14ac:dyDescent="0.2">
      <c r="L545" t="s">
        <v>645</v>
      </c>
      <c r="M545" t="s">
        <v>612</v>
      </c>
      <c r="N545">
        <v>2009</v>
      </c>
      <c r="O545">
        <v>36.741210000000002</v>
      </c>
    </row>
    <row r="546" spans="12:17" x14ac:dyDescent="0.2">
      <c r="L546" t="s">
        <v>645</v>
      </c>
      <c r="M546" t="s">
        <v>575</v>
      </c>
      <c r="N546">
        <v>2015</v>
      </c>
      <c r="O546">
        <v>10</v>
      </c>
    </row>
    <row r="547" spans="12:17" x14ac:dyDescent="0.2">
      <c r="L547" t="s">
        <v>645</v>
      </c>
      <c r="M547" t="s">
        <v>615</v>
      </c>
      <c r="N547">
        <v>2015</v>
      </c>
      <c r="O547">
        <v>52.105260000000001</v>
      </c>
    </row>
    <row r="548" spans="12:17" x14ac:dyDescent="0.2">
      <c r="L548" t="s">
        <v>645</v>
      </c>
      <c r="M548" t="s">
        <v>489</v>
      </c>
      <c r="N548">
        <v>2013</v>
      </c>
      <c r="O548">
        <v>6.2111799999999997</v>
      </c>
    </row>
    <row r="549" spans="12:17" x14ac:dyDescent="0.2">
      <c r="L549" t="s">
        <v>645</v>
      </c>
      <c r="M549" t="s">
        <v>507</v>
      </c>
      <c r="N549">
        <v>2001</v>
      </c>
      <c r="O549">
        <v>24.145820000000001</v>
      </c>
    </row>
    <row r="550" spans="12:17" x14ac:dyDescent="0.2">
      <c r="L550" t="s">
        <v>645</v>
      </c>
      <c r="M550" t="s">
        <v>442</v>
      </c>
      <c r="N550">
        <v>2018</v>
      </c>
      <c r="O550">
        <v>25</v>
      </c>
    </row>
    <row r="551" spans="12:17" x14ac:dyDescent="0.2">
      <c r="L551" t="s">
        <v>645</v>
      </c>
      <c r="M551" t="s">
        <v>507</v>
      </c>
      <c r="N551">
        <v>2009</v>
      </c>
      <c r="O551">
        <v>26.76145</v>
      </c>
    </row>
    <row r="552" spans="12:17" x14ac:dyDescent="0.2">
      <c r="L552" t="s">
        <v>645</v>
      </c>
      <c r="M552" t="s">
        <v>371</v>
      </c>
      <c r="N552">
        <v>2017</v>
      </c>
      <c r="O552">
        <v>30.61224</v>
      </c>
    </row>
    <row r="553" spans="12:17" x14ac:dyDescent="0.2">
      <c r="L553" t="s">
        <v>645</v>
      </c>
      <c r="M553" t="s">
        <v>613</v>
      </c>
      <c r="N553">
        <v>2016</v>
      </c>
      <c r="O553">
        <v>29.737670000000001</v>
      </c>
    </row>
    <row r="554" spans="12:17" x14ac:dyDescent="0.2">
      <c r="L554" t="s">
        <v>645</v>
      </c>
      <c r="M554" t="s">
        <v>575</v>
      </c>
      <c r="N554">
        <v>2013</v>
      </c>
      <c r="O554">
        <v>17.961169999999999</v>
      </c>
    </row>
    <row r="555" spans="12:17" x14ac:dyDescent="0.2">
      <c r="L555" t="s">
        <v>645</v>
      </c>
      <c r="M555" t="s">
        <v>253</v>
      </c>
      <c r="N555">
        <v>2009</v>
      </c>
      <c r="O555">
        <v>49.350050000000003</v>
      </c>
    </row>
    <row r="556" spans="12:17" x14ac:dyDescent="0.2">
      <c r="L556" t="s">
        <v>645</v>
      </c>
      <c r="M556" t="s">
        <v>398</v>
      </c>
      <c r="N556">
        <v>2008</v>
      </c>
      <c r="O556">
        <v>4.8676199999999996</v>
      </c>
    </row>
    <row r="557" spans="12:17" x14ac:dyDescent="0.2">
      <c r="L557" t="s">
        <v>645</v>
      </c>
      <c r="M557" t="s">
        <v>612</v>
      </c>
      <c r="N557">
        <v>2012</v>
      </c>
      <c r="O557">
        <v>32.413789999999999</v>
      </c>
    </row>
    <row r="558" spans="12:17" x14ac:dyDescent="0.2">
      <c r="L558" t="s">
        <v>645</v>
      </c>
      <c r="M558" t="s">
        <v>519</v>
      </c>
      <c r="N558">
        <v>2008</v>
      </c>
      <c r="O558">
        <v>39.085340000000002</v>
      </c>
    </row>
    <row r="559" spans="12:17" x14ac:dyDescent="0.2">
      <c r="L559" t="s">
        <v>645</v>
      </c>
      <c r="M559" t="s">
        <v>332</v>
      </c>
      <c r="N559">
        <v>2007</v>
      </c>
      <c r="O559">
        <v>29.500579999999999</v>
      </c>
      <c r="Q559" t="s">
        <v>640</v>
      </c>
    </row>
    <row r="560" spans="12:17" x14ac:dyDescent="0.2">
      <c r="L560" t="s">
        <v>645</v>
      </c>
      <c r="M560" t="s">
        <v>299</v>
      </c>
      <c r="N560">
        <v>2015</v>
      </c>
      <c r="O560">
        <v>23.205870000000001</v>
      </c>
    </row>
    <row r="561" spans="12:17" x14ac:dyDescent="0.2">
      <c r="L561" t="s">
        <v>645</v>
      </c>
      <c r="M561" t="s">
        <v>503</v>
      </c>
      <c r="N561">
        <v>2013</v>
      </c>
      <c r="O561">
        <v>40.894930000000002</v>
      </c>
    </row>
    <row r="562" spans="12:17" x14ac:dyDescent="0.2">
      <c r="L562" t="s">
        <v>645</v>
      </c>
      <c r="M562" t="s">
        <v>332</v>
      </c>
      <c r="N562">
        <v>2006</v>
      </c>
      <c r="O562">
        <v>28.354430000000001</v>
      </c>
    </row>
    <row r="563" spans="12:17" x14ac:dyDescent="0.2">
      <c r="L563" t="s">
        <v>645</v>
      </c>
      <c r="M563" t="s">
        <v>580</v>
      </c>
      <c r="N563">
        <v>2010</v>
      </c>
      <c r="O563">
        <v>12</v>
      </c>
    </row>
    <row r="564" spans="12:17" x14ac:dyDescent="0.2">
      <c r="L564" t="s">
        <v>645</v>
      </c>
      <c r="M564" t="s">
        <v>452</v>
      </c>
      <c r="N564">
        <v>2007</v>
      </c>
      <c r="O564">
        <v>29.473680000000002</v>
      </c>
    </row>
    <row r="565" spans="12:17" x14ac:dyDescent="0.2">
      <c r="L565" t="s">
        <v>645</v>
      </c>
      <c r="M565" t="s">
        <v>384</v>
      </c>
      <c r="N565">
        <v>2009</v>
      </c>
      <c r="O565">
        <v>21.7409</v>
      </c>
    </row>
    <row r="566" spans="12:17" x14ac:dyDescent="0.2">
      <c r="L566" t="s">
        <v>645</v>
      </c>
      <c r="M566" t="s">
        <v>597</v>
      </c>
      <c r="N566">
        <v>2016</v>
      </c>
      <c r="O566">
        <v>29.909520000000001</v>
      </c>
    </row>
    <row r="567" spans="12:17" x14ac:dyDescent="0.2">
      <c r="L567" t="s">
        <v>645</v>
      </c>
      <c r="M567" t="s">
        <v>507</v>
      </c>
      <c r="N567">
        <v>2004</v>
      </c>
      <c r="O567">
        <v>25.976769999999998</v>
      </c>
    </row>
    <row r="568" spans="12:17" x14ac:dyDescent="0.2">
      <c r="L568" t="s">
        <v>645</v>
      </c>
      <c r="M568" t="s">
        <v>384</v>
      </c>
      <c r="N568">
        <v>2001</v>
      </c>
      <c r="O568">
        <v>21.10154</v>
      </c>
    </row>
    <row r="569" spans="12:17" x14ac:dyDescent="0.2">
      <c r="L569" t="s">
        <v>645</v>
      </c>
      <c r="M569" t="s">
        <v>438</v>
      </c>
      <c r="N569">
        <v>2008</v>
      </c>
      <c r="O569">
        <v>17.11027</v>
      </c>
    </row>
    <row r="570" spans="12:17" x14ac:dyDescent="0.2">
      <c r="L570" t="s">
        <v>645</v>
      </c>
      <c r="M570" t="s">
        <v>425</v>
      </c>
      <c r="N570">
        <v>2017</v>
      </c>
      <c r="O570">
        <v>33.258429999999997</v>
      </c>
      <c r="Q570" t="s">
        <v>640</v>
      </c>
    </row>
    <row r="571" spans="12:17" x14ac:dyDescent="0.2">
      <c r="L571" t="s">
        <v>645</v>
      </c>
      <c r="M571" t="s">
        <v>596</v>
      </c>
      <c r="N571">
        <v>2014</v>
      </c>
      <c r="O571">
        <v>20.512820000000001</v>
      </c>
    </row>
    <row r="572" spans="12:17" x14ac:dyDescent="0.2">
      <c r="L572" t="s">
        <v>645</v>
      </c>
      <c r="M572" t="s">
        <v>591</v>
      </c>
      <c r="N572">
        <v>2014</v>
      </c>
      <c r="O572">
        <v>25.46283</v>
      </c>
    </row>
    <row r="573" spans="12:17" x14ac:dyDescent="0.2">
      <c r="L573" t="s">
        <v>645</v>
      </c>
      <c r="M573" t="s">
        <v>588</v>
      </c>
      <c r="N573">
        <v>2010</v>
      </c>
      <c r="O573">
        <v>76.991150000000005</v>
      </c>
    </row>
    <row r="574" spans="12:17" x14ac:dyDescent="0.2">
      <c r="L574" t="s">
        <v>645</v>
      </c>
      <c r="M574" t="s">
        <v>283</v>
      </c>
      <c r="N574">
        <v>2013</v>
      </c>
      <c r="O574">
        <v>31.103470000000002</v>
      </c>
    </row>
    <row r="575" spans="12:17" x14ac:dyDescent="0.2">
      <c r="L575" t="s">
        <v>645</v>
      </c>
      <c r="M575" t="s">
        <v>273</v>
      </c>
      <c r="N575">
        <v>2013</v>
      </c>
      <c r="O575">
        <v>14.28571</v>
      </c>
    </row>
    <row r="576" spans="12:17" x14ac:dyDescent="0.2">
      <c r="L576" t="s">
        <v>645</v>
      </c>
      <c r="M576" t="s">
        <v>489</v>
      </c>
      <c r="N576">
        <v>2018</v>
      </c>
      <c r="O576">
        <v>15.50633</v>
      </c>
    </row>
    <row r="577" spans="12:15" x14ac:dyDescent="0.2">
      <c r="L577" t="s">
        <v>645</v>
      </c>
      <c r="M577" t="s">
        <v>264</v>
      </c>
      <c r="N577">
        <v>2012</v>
      </c>
      <c r="O577">
        <v>30.20833</v>
      </c>
    </row>
    <row r="578" spans="12:15" x14ac:dyDescent="0.2">
      <c r="L578" t="s">
        <v>645</v>
      </c>
      <c r="M578" t="s">
        <v>506</v>
      </c>
      <c r="N578">
        <v>2010</v>
      </c>
      <c r="O578">
        <v>21.873200000000001</v>
      </c>
    </row>
    <row r="579" spans="12:15" x14ac:dyDescent="0.2">
      <c r="L579" t="s">
        <v>645</v>
      </c>
      <c r="M579" t="s">
        <v>507</v>
      </c>
      <c r="N579">
        <v>2002</v>
      </c>
      <c r="O579">
        <v>24.276890000000002</v>
      </c>
    </row>
    <row r="580" spans="12:15" x14ac:dyDescent="0.2">
      <c r="L580" t="s">
        <v>645</v>
      </c>
      <c r="M580" t="s">
        <v>312</v>
      </c>
      <c r="N580">
        <v>2008</v>
      </c>
      <c r="O580">
        <v>16.91395</v>
      </c>
    </row>
    <row r="581" spans="12:15" x14ac:dyDescent="0.2">
      <c r="L581" t="s">
        <v>645</v>
      </c>
      <c r="M581" t="s">
        <v>611</v>
      </c>
      <c r="N581">
        <v>2010</v>
      </c>
      <c r="O581">
        <v>11.64021</v>
      </c>
    </row>
    <row r="582" spans="12:15" x14ac:dyDescent="0.2">
      <c r="L582" t="s">
        <v>645</v>
      </c>
      <c r="M582" t="s">
        <v>591</v>
      </c>
      <c r="N582">
        <v>2007</v>
      </c>
      <c r="O582">
        <v>26.67474</v>
      </c>
    </row>
    <row r="583" spans="12:15" x14ac:dyDescent="0.2">
      <c r="L583" t="s">
        <v>645</v>
      </c>
      <c r="M583" t="s">
        <v>401</v>
      </c>
      <c r="N583">
        <v>2007</v>
      </c>
      <c r="O583">
        <v>45.807409999999997</v>
      </c>
    </row>
    <row r="584" spans="12:15" x14ac:dyDescent="0.2">
      <c r="L584" t="s">
        <v>645</v>
      </c>
      <c r="M584" t="s">
        <v>508</v>
      </c>
      <c r="N584">
        <v>2018</v>
      </c>
      <c r="O584">
        <v>23.146070000000002</v>
      </c>
    </row>
    <row r="585" spans="12:15" x14ac:dyDescent="0.2">
      <c r="L585" t="s">
        <v>645</v>
      </c>
      <c r="M585" t="s">
        <v>264</v>
      </c>
      <c r="N585">
        <v>2016</v>
      </c>
      <c r="O585">
        <v>39.281289999999998</v>
      </c>
    </row>
    <row r="586" spans="12:15" x14ac:dyDescent="0.2">
      <c r="L586" t="s">
        <v>645</v>
      </c>
      <c r="M586" t="s">
        <v>442</v>
      </c>
      <c r="N586">
        <v>2016</v>
      </c>
      <c r="O586">
        <v>6.8965500000000004</v>
      </c>
    </row>
    <row r="587" spans="12:15" x14ac:dyDescent="0.2">
      <c r="L587" t="s">
        <v>645</v>
      </c>
      <c r="M587" t="s">
        <v>467</v>
      </c>
      <c r="N587">
        <v>2013</v>
      </c>
      <c r="O587">
        <v>12.822520000000001</v>
      </c>
    </row>
    <row r="588" spans="12:15" x14ac:dyDescent="0.2">
      <c r="L588" t="s">
        <v>645</v>
      </c>
      <c r="M588" t="s">
        <v>450</v>
      </c>
      <c r="N588">
        <v>2017</v>
      </c>
      <c r="O588">
        <v>45.50562</v>
      </c>
    </row>
    <row r="589" spans="12:15" x14ac:dyDescent="0.2">
      <c r="L589" t="s">
        <v>645</v>
      </c>
      <c r="M589" t="s">
        <v>498</v>
      </c>
      <c r="N589">
        <v>2016</v>
      </c>
      <c r="O589">
        <v>34.210529999999999</v>
      </c>
    </row>
    <row r="590" spans="12:15" x14ac:dyDescent="0.2">
      <c r="L590" t="s">
        <v>645</v>
      </c>
      <c r="M590" t="s">
        <v>546</v>
      </c>
      <c r="N590">
        <v>2016</v>
      </c>
      <c r="O590">
        <v>37.22222</v>
      </c>
    </row>
    <row r="591" spans="12:15" x14ac:dyDescent="0.2">
      <c r="L591" t="s">
        <v>645</v>
      </c>
      <c r="M591" t="s">
        <v>612</v>
      </c>
      <c r="N591">
        <v>2014</v>
      </c>
      <c r="O591">
        <v>33.21799</v>
      </c>
    </row>
    <row r="592" spans="12:15" x14ac:dyDescent="0.2">
      <c r="L592" t="s">
        <v>645</v>
      </c>
      <c r="M592" t="s">
        <v>520</v>
      </c>
      <c r="N592">
        <v>2004</v>
      </c>
      <c r="O592">
        <v>40.189689999999999</v>
      </c>
    </row>
    <row r="593" spans="12:15" x14ac:dyDescent="0.2">
      <c r="L593" t="s">
        <v>645</v>
      </c>
      <c r="M593" t="s">
        <v>519</v>
      </c>
      <c r="N593">
        <v>2014</v>
      </c>
      <c r="O593">
        <v>40.460320000000003</v>
      </c>
    </row>
    <row r="594" spans="12:15" x14ac:dyDescent="0.2">
      <c r="L594" t="s">
        <v>645</v>
      </c>
      <c r="M594" t="s">
        <v>380</v>
      </c>
      <c r="N594">
        <v>2017</v>
      </c>
      <c r="O594">
        <v>21.495329999999999</v>
      </c>
    </row>
    <row r="595" spans="12:15" x14ac:dyDescent="0.2">
      <c r="L595" t="s">
        <v>645</v>
      </c>
      <c r="M595" t="s">
        <v>438</v>
      </c>
      <c r="N595">
        <v>2014</v>
      </c>
      <c r="O595">
        <v>19.5122</v>
      </c>
    </row>
    <row r="596" spans="12:15" x14ac:dyDescent="0.2">
      <c r="L596" t="s">
        <v>645</v>
      </c>
      <c r="M596" t="s">
        <v>405</v>
      </c>
      <c r="N596">
        <v>2007</v>
      </c>
      <c r="O596">
        <v>8.5579599999999996</v>
      </c>
    </row>
    <row r="597" spans="12:15" x14ac:dyDescent="0.2">
      <c r="L597" t="s">
        <v>645</v>
      </c>
      <c r="M597" t="s">
        <v>357</v>
      </c>
      <c r="N597">
        <v>2010</v>
      </c>
      <c r="O597">
        <v>6.5517200000000004</v>
      </c>
    </row>
    <row r="598" spans="12:15" x14ac:dyDescent="0.2">
      <c r="L598" t="s">
        <v>645</v>
      </c>
      <c r="M598" t="s">
        <v>308</v>
      </c>
      <c r="N598">
        <v>2016</v>
      </c>
      <c r="O598">
        <v>24.10256</v>
      </c>
    </row>
    <row r="599" spans="12:15" x14ac:dyDescent="0.2">
      <c r="L599" t="s">
        <v>645</v>
      </c>
      <c r="M599" t="s">
        <v>613</v>
      </c>
      <c r="N599">
        <v>2014</v>
      </c>
      <c r="O599">
        <v>32.347499999999997</v>
      </c>
    </row>
    <row r="600" spans="12:15" x14ac:dyDescent="0.2">
      <c r="L600" t="s">
        <v>645</v>
      </c>
      <c r="M600" t="s">
        <v>354</v>
      </c>
      <c r="N600">
        <v>2016</v>
      </c>
      <c r="O600">
        <v>32.654400000000003</v>
      </c>
    </row>
    <row r="601" spans="12:15" x14ac:dyDescent="0.2">
      <c r="L601" t="s">
        <v>645</v>
      </c>
      <c r="M601" t="s">
        <v>580</v>
      </c>
      <c r="N601">
        <v>2017</v>
      </c>
      <c r="O601">
        <v>9.3023299999999995</v>
      </c>
    </row>
    <row r="602" spans="12:15" x14ac:dyDescent="0.2">
      <c r="L602" t="s">
        <v>645</v>
      </c>
      <c r="M602" t="s">
        <v>588</v>
      </c>
      <c r="N602">
        <v>2016</v>
      </c>
      <c r="O602">
        <v>40.117989999999999</v>
      </c>
    </row>
    <row r="603" spans="12:15" x14ac:dyDescent="0.2">
      <c r="L603" t="s">
        <v>645</v>
      </c>
      <c r="M603" t="s">
        <v>613</v>
      </c>
      <c r="N603">
        <v>2017</v>
      </c>
      <c r="O603">
        <v>32.217570000000002</v>
      </c>
    </row>
    <row r="604" spans="12:15" x14ac:dyDescent="0.2">
      <c r="L604" t="s">
        <v>645</v>
      </c>
      <c r="M604" t="s">
        <v>398</v>
      </c>
      <c r="N604">
        <v>2001</v>
      </c>
      <c r="O604">
        <v>3.4381499999999998</v>
      </c>
    </row>
    <row r="605" spans="12:15" x14ac:dyDescent="0.2">
      <c r="L605" t="s">
        <v>645</v>
      </c>
      <c r="M605" t="s">
        <v>398</v>
      </c>
      <c r="N605">
        <v>2011</v>
      </c>
      <c r="O605">
        <v>5.0336600000000002</v>
      </c>
    </row>
    <row r="606" spans="12:15" x14ac:dyDescent="0.2">
      <c r="L606" t="s">
        <v>645</v>
      </c>
      <c r="M606" t="s">
        <v>588</v>
      </c>
      <c r="N606">
        <v>2014</v>
      </c>
      <c r="O606">
        <v>38.983049999999999</v>
      </c>
    </row>
    <row r="607" spans="12:15" x14ac:dyDescent="0.2">
      <c r="L607" t="s">
        <v>645</v>
      </c>
      <c r="M607" t="s">
        <v>314</v>
      </c>
      <c r="N607">
        <v>2011</v>
      </c>
      <c r="O607">
        <v>13.47589</v>
      </c>
    </row>
    <row r="608" spans="12:15" x14ac:dyDescent="0.2">
      <c r="L608" t="s">
        <v>645</v>
      </c>
      <c r="M608" t="s">
        <v>537</v>
      </c>
      <c r="N608">
        <v>2004</v>
      </c>
      <c r="O608">
        <v>29.30622</v>
      </c>
    </row>
    <row r="609" spans="12:17" x14ac:dyDescent="0.2">
      <c r="L609" t="s">
        <v>645</v>
      </c>
      <c r="M609" t="s">
        <v>438</v>
      </c>
      <c r="N609">
        <v>2006</v>
      </c>
      <c r="O609">
        <v>12.65306</v>
      </c>
    </row>
    <row r="610" spans="12:17" x14ac:dyDescent="0.2">
      <c r="L610" t="s">
        <v>645</v>
      </c>
      <c r="M610" t="s">
        <v>588</v>
      </c>
      <c r="N610">
        <v>2009</v>
      </c>
      <c r="O610">
        <v>22.22222</v>
      </c>
    </row>
    <row r="611" spans="12:17" x14ac:dyDescent="0.2">
      <c r="L611" t="s">
        <v>645</v>
      </c>
      <c r="M611" t="s">
        <v>507</v>
      </c>
      <c r="N611">
        <v>2005</v>
      </c>
      <c r="O611">
        <v>27.41169</v>
      </c>
    </row>
    <row r="612" spans="12:17" x14ac:dyDescent="0.2">
      <c r="L612" t="s">
        <v>645</v>
      </c>
      <c r="M612" t="s">
        <v>503</v>
      </c>
      <c r="N612">
        <v>2007</v>
      </c>
      <c r="O612">
        <v>39.930120000000002</v>
      </c>
    </row>
    <row r="613" spans="12:17" x14ac:dyDescent="0.2">
      <c r="L613" t="s">
        <v>645</v>
      </c>
      <c r="M613" t="s">
        <v>312</v>
      </c>
      <c r="N613">
        <v>2001</v>
      </c>
      <c r="O613">
        <v>13.461539999999999</v>
      </c>
    </row>
    <row r="614" spans="12:17" x14ac:dyDescent="0.2">
      <c r="L614" t="s">
        <v>645</v>
      </c>
      <c r="M614" t="s">
        <v>326</v>
      </c>
      <c r="N614">
        <v>2008</v>
      </c>
      <c r="O614">
        <v>15.21739</v>
      </c>
    </row>
    <row r="615" spans="12:17" x14ac:dyDescent="0.2">
      <c r="L615" t="s">
        <v>645</v>
      </c>
      <c r="M615" t="s">
        <v>457</v>
      </c>
      <c r="N615">
        <v>2006</v>
      </c>
      <c r="O615">
        <v>4.7618999999999998</v>
      </c>
    </row>
    <row r="616" spans="12:17" x14ac:dyDescent="0.2">
      <c r="L616" t="s">
        <v>645</v>
      </c>
      <c r="M616" t="s">
        <v>597</v>
      </c>
      <c r="N616">
        <v>2005</v>
      </c>
      <c r="O616">
        <v>34.373800000000003</v>
      </c>
    </row>
    <row r="617" spans="12:17" x14ac:dyDescent="0.2">
      <c r="L617" t="s">
        <v>645</v>
      </c>
      <c r="M617" t="s">
        <v>506</v>
      </c>
      <c r="N617">
        <v>2005</v>
      </c>
      <c r="O617">
        <v>22.57029</v>
      </c>
    </row>
    <row r="618" spans="12:17" x14ac:dyDescent="0.2">
      <c r="L618" t="s">
        <v>645</v>
      </c>
      <c r="M618" t="s">
        <v>267</v>
      </c>
      <c r="N618">
        <v>2011</v>
      </c>
      <c r="O618">
        <v>0</v>
      </c>
      <c r="P618" t="s">
        <v>113</v>
      </c>
    </row>
    <row r="619" spans="12:17" x14ac:dyDescent="0.2">
      <c r="L619" t="s">
        <v>645</v>
      </c>
      <c r="M619" t="s">
        <v>411</v>
      </c>
      <c r="N619">
        <v>2016</v>
      </c>
      <c r="O619">
        <v>39.365670000000001</v>
      </c>
    </row>
    <row r="620" spans="12:17" x14ac:dyDescent="0.2">
      <c r="L620" t="s">
        <v>645</v>
      </c>
      <c r="M620" t="s">
        <v>332</v>
      </c>
      <c r="N620">
        <v>2012</v>
      </c>
      <c r="O620">
        <v>32.048189999999998</v>
      </c>
      <c r="Q620" t="s">
        <v>640</v>
      </c>
    </row>
    <row r="621" spans="12:17" x14ac:dyDescent="0.2">
      <c r="L621" t="s">
        <v>645</v>
      </c>
      <c r="M621" t="s">
        <v>354</v>
      </c>
      <c r="N621">
        <v>2017</v>
      </c>
      <c r="O621">
        <v>37.257280000000002</v>
      </c>
    </row>
    <row r="622" spans="12:17" x14ac:dyDescent="0.2">
      <c r="L622" t="s">
        <v>645</v>
      </c>
      <c r="M622" t="s">
        <v>362</v>
      </c>
      <c r="N622">
        <v>2011</v>
      </c>
      <c r="O622">
        <v>29.496220000000001</v>
      </c>
    </row>
    <row r="623" spans="12:17" x14ac:dyDescent="0.2">
      <c r="L623" t="s">
        <v>645</v>
      </c>
      <c r="M623" t="s">
        <v>452</v>
      </c>
      <c r="N623">
        <v>2015</v>
      </c>
      <c r="O623">
        <v>35.638300000000001</v>
      </c>
    </row>
    <row r="624" spans="12:17" x14ac:dyDescent="0.2">
      <c r="L624" t="s">
        <v>645</v>
      </c>
      <c r="M624" t="s">
        <v>580</v>
      </c>
      <c r="N624">
        <v>2015</v>
      </c>
      <c r="O624">
        <v>10.638299999999999</v>
      </c>
    </row>
    <row r="625" spans="12:15" x14ac:dyDescent="0.2">
      <c r="L625" t="s">
        <v>645</v>
      </c>
      <c r="M625" t="s">
        <v>253</v>
      </c>
      <c r="N625">
        <v>2016</v>
      </c>
      <c r="O625">
        <v>53.316330000000001</v>
      </c>
    </row>
    <row r="626" spans="12:15" x14ac:dyDescent="0.2">
      <c r="L626" t="s">
        <v>645</v>
      </c>
      <c r="M626" t="s">
        <v>597</v>
      </c>
      <c r="N626">
        <v>2007</v>
      </c>
      <c r="O626">
        <v>34.87406</v>
      </c>
    </row>
    <row r="627" spans="12:15" x14ac:dyDescent="0.2">
      <c r="L627" t="s">
        <v>645</v>
      </c>
      <c r="M627" t="s">
        <v>520</v>
      </c>
      <c r="N627">
        <v>2005</v>
      </c>
      <c r="O627">
        <v>39.383940000000003</v>
      </c>
    </row>
    <row r="628" spans="12:15" x14ac:dyDescent="0.2">
      <c r="L628" t="s">
        <v>645</v>
      </c>
      <c r="M628" t="s">
        <v>314</v>
      </c>
      <c r="N628">
        <v>2004</v>
      </c>
      <c r="O628">
        <v>15.654450000000001</v>
      </c>
    </row>
    <row r="629" spans="12:15" x14ac:dyDescent="0.2">
      <c r="L629" t="s">
        <v>645</v>
      </c>
      <c r="M629" t="s">
        <v>308</v>
      </c>
      <c r="N629">
        <v>2017</v>
      </c>
      <c r="O629">
        <v>23.992989999999999</v>
      </c>
    </row>
    <row r="630" spans="12:15" x14ac:dyDescent="0.2">
      <c r="L630" t="s">
        <v>645</v>
      </c>
      <c r="M630" t="s">
        <v>611</v>
      </c>
      <c r="N630">
        <v>2005</v>
      </c>
      <c r="O630">
        <v>12.903230000000001</v>
      </c>
    </row>
    <row r="631" spans="12:15" x14ac:dyDescent="0.2">
      <c r="L631" t="s">
        <v>645</v>
      </c>
      <c r="M631" t="s">
        <v>271</v>
      </c>
      <c r="N631">
        <v>2013</v>
      </c>
      <c r="O631">
        <v>16.95402</v>
      </c>
    </row>
    <row r="632" spans="12:15" x14ac:dyDescent="0.2">
      <c r="L632" t="s">
        <v>645</v>
      </c>
      <c r="M632" t="s">
        <v>588</v>
      </c>
      <c r="N632">
        <v>2006</v>
      </c>
      <c r="O632">
        <v>16.36364</v>
      </c>
    </row>
    <row r="633" spans="12:15" x14ac:dyDescent="0.2">
      <c r="L633" t="s">
        <v>645</v>
      </c>
      <c r="M633" t="s">
        <v>405</v>
      </c>
      <c r="N633">
        <v>2003</v>
      </c>
      <c r="O633">
        <v>6.7339799999999999</v>
      </c>
    </row>
    <row r="634" spans="12:15" x14ac:dyDescent="0.2">
      <c r="L634" t="s">
        <v>645</v>
      </c>
      <c r="M634" t="s">
        <v>429</v>
      </c>
      <c r="N634">
        <v>2011</v>
      </c>
      <c r="O634">
        <v>46.384480000000003</v>
      </c>
    </row>
    <row r="635" spans="12:15" x14ac:dyDescent="0.2">
      <c r="L635" t="s">
        <v>645</v>
      </c>
      <c r="M635" t="s">
        <v>434</v>
      </c>
      <c r="N635">
        <v>2009</v>
      </c>
      <c r="O635">
        <v>49.500579999999999</v>
      </c>
    </row>
    <row r="636" spans="12:15" x14ac:dyDescent="0.2">
      <c r="L636" t="s">
        <v>645</v>
      </c>
      <c r="M636" t="s">
        <v>253</v>
      </c>
      <c r="N636">
        <v>2014</v>
      </c>
      <c r="O636">
        <v>45.364359999999998</v>
      </c>
    </row>
    <row r="637" spans="12:15" x14ac:dyDescent="0.2">
      <c r="L637" t="s">
        <v>645</v>
      </c>
      <c r="M637" t="s">
        <v>546</v>
      </c>
      <c r="N637">
        <v>2010</v>
      </c>
      <c r="O637">
        <v>34.796129999999998</v>
      </c>
    </row>
    <row r="638" spans="12:15" x14ac:dyDescent="0.2">
      <c r="L638" t="s">
        <v>645</v>
      </c>
      <c r="M638" t="s">
        <v>541</v>
      </c>
      <c r="N638">
        <v>2012</v>
      </c>
      <c r="O638">
        <v>19.527719999999999</v>
      </c>
    </row>
    <row r="639" spans="12:15" x14ac:dyDescent="0.2">
      <c r="L639" t="s">
        <v>645</v>
      </c>
      <c r="M639" t="s">
        <v>312</v>
      </c>
      <c r="N639">
        <v>2007</v>
      </c>
      <c r="O639">
        <v>16.564419999999998</v>
      </c>
    </row>
    <row r="640" spans="12:15" x14ac:dyDescent="0.2">
      <c r="L640" t="s">
        <v>645</v>
      </c>
      <c r="M640" t="s">
        <v>506</v>
      </c>
      <c r="N640">
        <v>2012</v>
      </c>
      <c r="O640">
        <v>20.626629999999999</v>
      </c>
    </row>
    <row r="641" spans="12:15" x14ac:dyDescent="0.2">
      <c r="L641" t="s">
        <v>645</v>
      </c>
      <c r="M641" t="s">
        <v>450</v>
      </c>
      <c r="N641">
        <v>2005</v>
      </c>
      <c r="O641">
        <v>47.719299999999997</v>
      </c>
    </row>
    <row r="642" spans="12:15" x14ac:dyDescent="0.2">
      <c r="L642" t="s">
        <v>645</v>
      </c>
      <c r="M642" t="s">
        <v>357</v>
      </c>
      <c r="N642">
        <v>2015</v>
      </c>
      <c r="O642">
        <v>6.7868500000000003</v>
      </c>
    </row>
    <row r="643" spans="12:15" x14ac:dyDescent="0.2">
      <c r="L643" t="s">
        <v>645</v>
      </c>
      <c r="M643" t="s">
        <v>282</v>
      </c>
      <c r="N643">
        <v>2003</v>
      </c>
      <c r="O643">
        <v>34.09225</v>
      </c>
    </row>
    <row r="644" spans="12:15" x14ac:dyDescent="0.2">
      <c r="L644" t="s">
        <v>645</v>
      </c>
      <c r="M644" t="s">
        <v>537</v>
      </c>
      <c r="N644">
        <v>2014</v>
      </c>
      <c r="O644">
        <v>25.388919999999999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gender</vt:lpstr>
      <vt:lpstr>title</vt:lpstr>
      <vt:lpstr>region</vt:lpstr>
      <vt:lpstr>gender in R&amp;D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Campbell</dc:creator>
  <cp:lastModifiedBy>Skiles, Matthew</cp:lastModifiedBy>
  <dcterms:created xsi:type="dcterms:W3CDTF">2020-07-27T23:25:11Z</dcterms:created>
  <dcterms:modified xsi:type="dcterms:W3CDTF">2021-10-12T15:05:54Z</dcterms:modified>
</cp:coreProperties>
</file>