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711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44" i="1"/>
  <c r="I66"/>
  <c r="J66" s="1"/>
  <c r="K66" s="1"/>
  <c r="L66" s="1"/>
  <c r="M66" s="1"/>
  <c r="N66" s="1"/>
  <c r="O66" s="1"/>
  <c r="C66"/>
  <c r="I65"/>
  <c r="J65" s="1"/>
  <c r="K65" s="1"/>
  <c r="L65" s="1"/>
  <c r="M65" s="1"/>
  <c r="N65" s="1"/>
  <c r="O65" s="1"/>
  <c r="C65"/>
  <c r="I64"/>
  <c r="J64" s="1"/>
  <c r="K64" s="1"/>
  <c r="L64" s="1"/>
  <c r="M64" s="1"/>
  <c r="N64" s="1"/>
  <c r="O64" s="1"/>
  <c r="C64"/>
  <c r="I63"/>
  <c r="J63" s="1"/>
  <c r="K63" s="1"/>
  <c r="L63" s="1"/>
  <c r="M63" s="1"/>
  <c r="N63" s="1"/>
  <c r="O63" s="1"/>
  <c r="C63"/>
  <c r="I62"/>
  <c r="J62" s="1"/>
  <c r="K62" s="1"/>
  <c r="L62" s="1"/>
  <c r="M62" s="1"/>
  <c r="N62" s="1"/>
  <c r="O62" s="1"/>
  <c r="C62"/>
  <c r="I60"/>
  <c r="J60" s="1"/>
  <c r="K60" s="1"/>
  <c r="L60" s="1"/>
  <c r="M60" s="1"/>
  <c r="N60" s="1"/>
  <c r="O60" s="1"/>
  <c r="C60"/>
  <c r="I59"/>
  <c r="J59" s="1"/>
  <c r="K59" s="1"/>
  <c r="L59" s="1"/>
  <c r="M59" s="1"/>
  <c r="N59" s="1"/>
  <c r="O59" s="1"/>
  <c r="C59"/>
  <c r="I58"/>
  <c r="J58" s="1"/>
  <c r="K58" s="1"/>
  <c r="L58" s="1"/>
  <c r="M58" s="1"/>
  <c r="N58" s="1"/>
  <c r="O58" s="1"/>
  <c r="C58"/>
  <c r="I57"/>
  <c r="J57" s="1"/>
  <c r="K57" s="1"/>
  <c r="L57" s="1"/>
  <c r="M57" s="1"/>
  <c r="N57" s="1"/>
  <c r="O57" s="1"/>
  <c r="C57"/>
  <c r="N56"/>
  <c r="I56"/>
  <c r="J56" s="1"/>
  <c r="K56" s="1"/>
  <c r="L56" s="1"/>
  <c r="M56" s="1"/>
  <c r="C56"/>
  <c r="I54"/>
  <c r="J54" s="1"/>
  <c r="K54" s="1"/>
  <c r="L54" s="1"/>
  <c r="M54" s="1"/>
  <c r="N54" s="1"/>
  <c r="O54" s="1"/>
  <c r="C54"/>
  <c r="I53"/>
  <c r="J53" s="1"/>
  <c r="K53" s="1"/>
  <c r="L53" s="1"/>
  <c r="M53" s="1"/>
  <c r="N53" s="1"/>
  <c r="O53" s="1"/>
  <c r="C53"/>
  <c r="I52"/>
  <c r="J52" s="1"/>
  <c r="K52" s="1"/>
  <c r="L52" s="1"/>
  <c r="M52" s="1"/>
  <c r="N52" s="1"/>
  <c r="O52" s="1"/>
  <c r="C52"/>
  <c r="I51"/>
  <c r="J51" s="1"/>
  <c r="K51" s="1"/>
  <c r="L51" s="1"/>
  <c r="M51" s="1"/>
  <c r="N51" s="1"/>
  <c r="O51" s="1"/>
  <c r="C51"/>
  <c r="I50"/>
  <c r="J50" s="1"/>
  <c r="K50" s="1"/>
  <c r="L50" s="1"/>
  <c r="M50" s="1"/>
  <c r="N50" s="1"/>
  <c r="O50" s="1"/>
  <c r="C50"/>
  <c r="I48"/>
  <c r="J48" s="1"/>
  <c r="K48" s="1"/>
  <c r="L48" s="1"/>
  <c r="M48" s="1"/>
  <c r="N48" s="1"/>
  <c r="O48" s="1"/>
  <c r="C48"/>
  <c r="I47"/>
  <c r="J47" s="1"/>
  <c r="K47" s="1"/>
  <c r="L47" s="1"/>
  <c r="M47" s="1"/>
  <c r="N47" s="1"/>
  <c r="O47" s="1"/>
  <c r="C47"/>
  <c r="I46"/>
  <c r="J46" s="1"/>
  <c r="K46" s="1"/>
  <c r="L46" s="1"/>
  <c r="M46" s="1"/>
  <c r="N46" s="1"/>
  <c r="O46" s="1"/>
  <c r="C46"/>
  <c r="I45"/>
  <c r="J45" s="1"/>
  <c r="K45" s="1"/>
  <c r="L45" s="1"/>
  <c r="M45" s="1"/>
  <c r="N45" s="1"/>
  <c r="O45" s="1"/>
  <c r="C45"/>
  <c r="I44"/>
  <c r="J44" s="1"/>
  <c r="K44" s="1"/>
  <c r="L44" s="1"/>
  <c r="M44" s="1"/>
  <c r="C44"/>
  <c r="I41"/>
  <c r="J41" s="1"/>
  <c r="K41" s="1"/>
  <c r="L41" s="1"/>
  <c r="M41" s="1"/>
  <c r="N41" s="1"/>
  <c r="O41" s="1"/>
  <c r="C41"/>
  <c r="I40"/>
  <c r="J40" s="1"/>
  <c r="K40" s="1"/>
  <c r="L40" s="1"/>
  <c r="M40" s="1"/>
  <c r="N40" s="1"/>
  <c r="O40" s="1"/>
  <c r="C40"/>
  <c r="I39"/>
  <c r="J39" s="1"/>
  <c r="K39" s="1"/>
  <c r="L39" s="1"/>
  <c r="M39" s="1"/>
  <c r="N39" s="1"/>
  <c r="O39" s="1"/>
  <c r="C39"/>
  <c r="I38"/>
  <c r="J38" s="1"/>
  <c r="K38" s="1"/>
  <c r="L38" s="1"/>
  <c r="M38" s="1"/>
  <c r="N38" s="1"/>
  <c r="O38" s="1"/>
  <c r="C38"/>
  <c r="I37"/>
  <c r="J37" s="1"/>
  <c r="K37" s="1"/>
  <c r="L37" s="1"/>
  <c r="M37" s="1"/>
  <c r="N37" s="1"/>
  <c r="O37" s="1"/>
  <c r="C37"/>
  <c r="I34"/>
  <c r="J34" s="1"/>
  <c r="K34" s="1"/>
  <c r="L34" s="1"/>
  <c r="M34" s="1"/>
  <c r="N34" s="1"/>
  <c r="O34" s="1"/>
  <c r="C34"/>
  <c r="I32"/>
  <c r="J32" s="1"/>
  <c r="K32" s="1"/>
  <c r="L32" s="1"/>
  <c r="M32" s="1"/>
  <c r="N32" s="1"/>
  <c r="O32" s="1"/>
  <c r="C32"/>
  <c r="I33"/>
  <c r="J33" s="1"/>
  <c r="K33" s="1"/>
  <c r="L33" s="1"/>
  <c r="M33" s="1"/>
  <c r="N33" s="1"/>
  <c r="O33" s="1"/>
  <c r="C33"/>
  <c r="I31"/>
  <c r="J31" s="1"/>
  <c r="K31" s="1"/>
  <c r="L31" s="1"/>
  <c r="M31" s="1"/>
  <c r="N31" s="1"/>
  <c r="O31" s="1"/>
  <c r="C31"/>
  <c r="I35"/>
  <c r="J35" s="1"/>
  <c r="K35" s="1"/>
  <c r="L35" s="1"/>
  <c r="M35" s="1"/>
  <c r="N35" s="1"/>
  <c r="O35" s="1"/>
  <c r="C35"/>
  <c r="I14"/>
  <c r="J14" s="1"/>
  <c r="K14" s="1"/>
  <c r="L14" s="1"/>
  <c r="M14" s="1"/>
  <c r="N14" s="1"/>
  <c r="O14" s="1"/>
  <c r="C14"/>
  <c r="I11"/>
  <c r="J11" s="1"/>
  <c r="K11" s="1"/>
  <c r="L11" s="1"/>
  <c r="M11" s="1"/>
  <c r="N11" s="1"/>
  <c r="O11" s="1"/>
  <c r="C11"/>
  <c r="I8"/>
  <c r="J8" s="1"/>
  <c r="K8" s="1"/>
  <c r="L8" s="1"/>
  <c r="M8" s="1"/>
  <c r="N8" s="1"/>
  <c r="O8" s="1"/>
  <c r="C8"/>
  <c r="I5"/>
  <c r="J5" s="1"/>
  <c r="K5" s="1"/>
  <c r="L5" s="1"/>
  <c r="M5" s="1"/>
  <c r="N5" s="1"/>
  <c r="O5" s="1"/>
  <c r="C5"/>
  <c r="I13"/>
  <c r="J13" s="1"/>
  <c r="K13" s="1"/>
  <c r="L13" s="1"/>
  <c r="M13" s="1"/>
  <c r="N13" s="1"/>
  <c r="O13" s="1"/>
  <c r="C13"/>
  <c r="I10"/>
  <c r="J10" s="1"/>
  <c r="K10" s="1"/>
  <c r="L10" s="1"/>
  <c r="M10" s="1"/>
  <c r="N10" s="1"/>
  <c r="O10" s="1"/>
  <c r="C10"/>
  <c r="I7"/>
  <c r="J7" s="1"/>
  <c r="K7" s="1"/>
  <c r="L7" s="1"/>
  <c r="M7" s="1"/>
  <c r="N7" s="1"/>
  <c r="O7" s="1"/>
  <c r="C7"/>
  <c r="I19"/>
  <c r="J19" s="1"/>
  <c r="K19" s="1"/>
  <c r="L19" s="1"/>
  <c r="M19" s="1"/>
  <c r="N19" s="1"/>
  <c r="O19" s="1"/>
  <c r="C19"/>
  <c r="I18"/>
  <c r="J18" s="1"/>
  <c r="K18" s="1"/>
  <c r="L18" s="1"/>
  <c r="M18" s="1"/>
  <c r="N18" s="1"/>
  <c r="O18" s="1"/>
  <c r="C18"/>
  <c r="I28"/>
  <c r="J28" s="1"/>
  <c r="K28" s="1"/>
  <c r="L28" s="1"/>
  <c r="M28" s="1"/>
  <c r="N28" s="1"/>
  <c r="O28" s="1"/>
  <c r="C28"/>
  <c r="I27"/>
  <c r="J27" s="1"/>
  <c r="K27" s="1"/>
  <c r="L27" s="1"/>
  <c r="M27" s="1"/>
  <c r="N27" s="1"/>
  <c r="O27" s="1"/>
  <c r="C27"/>
  <c r="I24"/>
  <c r="J24" s="1"/>
  <c r="K24" s="1"/>
  <c r="L24" s="1"/>
  <c r="M24" s="1"/>
  <c r="N24" s="1"/>
  <c r="O24" s="1"/>
  <c r="C24"/>
  <c r="I25"/>
  <c r="J25" s="1"/>
  <c r="K25" s="1"/>
  <c r="L25" s="1"/>
  <c r="M25" s="1"/>
  <c r="N25" s="1"/>
  <c r="O25" s="1"/>
  <c r="C25"/>
  <c r="I21"/>
  <c r="J21" s="1"/>
  <c r="K21" s="1"/>
  <c r="L21" s="1"/>
  <c r="M21" s="1"/>
  <c r="N21" s="1"/>
  <c r="O21" s="1"/>
  <c r="C21"/>
  <c r="I22"/>
  <c r="J22" s="1"/>
  <c r="K22" s="1"/>
  <c r="L22" s="1"/>
  <c r="M22" s="1"/>
  <c r="N22" s="1"/>
  <c r="C22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67"/>
  <c r="I2"/>
  <c r="J2" s="1"/>
  <c r="K2" s="1"/>
  <c r="L2" s="1"/>
  <c r="M2" s="1"/>
  <c r="N2" s="1"/>
  <c r="C2"/>
  <c r="C4"/>
  <c r="I4"/>
  <c r="J4" s="1"/>
  <c r="O56" l="1"/>
  <c r="O44"/>
  <c r="P2"/>
  <c r="O22"/>
  <c r="O2"/>
  <c r="K4"/>
  <c r="L4" s="1"/>
  <c r="M4" s="1"/>
  <c r="N4" s="1"/>
  <c r="O4" l="1"/>
</calcChain>
</file>

<file path=xl/sharedStrings.xml><?xml version="1.0" encoding="utf-8"?>
<sst xmlns="http://schemas.openxmlformats.org/spreadsheetml/2006/main" count="20" uniqueCount="18">
  <si>
    <t>Q</t>
  </si>
  <si>
    <t>r</t>
  </si>
  <si>
    <t>Q-Chrge</t>
  </si>
  <si>
    <t>d-travelling distance</t>
  </si>
  <si>
    <t>D-Plate Distance</t>
  </si>
  <si>
    <t xml:space="preserve">time </t>
  </si>
  <si>
    <t>Voltage Applied</t>
  </si>
  <si>
    <t>density of Oil</t>
  </si>
  <si>
    <t>density of air</t>
  </si>
  <si>
    <t>viscocity of Oil</t>
  </si>
  <si>
    <t>r^2</t>
  </si>
  <si>
    <t>m</t>
  </si>
  <si>
    <t>V1=terminal velocity</t>
  </si>
  <si>
    <t>Gycerin</t>
  </si>
  <si>
    <t>Olive Oil</t>
  </si>
  <si>
    <t>after direct velocity Olive Oil</t>
  </si>
  <si>
    <t>after direct velocity Glycerin</t>
  </si>
  <si>
    <t>Final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</si>
</sst>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9"/>
  <sheetViews>
    <sheetView tabSelected="1" topLeftCell="A10" workbookViewId="0">
      <selection activeCell="D40" sqref="D40"/>
    </sheetView>
  </sheetViews>
  <sheetFormatPr defaultRowHeight="15"/>
  <cols>
    <col min="3" max="3" width="10.28515625" customWidth="1"/>
    <col min="4" max="4" width="6.7109375" customWidth="1"/>
    <col min="5" max="5" width="9.42578125" customWidth="1"/>
    <col min="6" max="6" width="9.7109375" customWidth="1"/>
    <col min="7" max="7" width="5.85546875" customWidth="1"/>
    <col min="8" max="8" width="9.85546875" customWidth="1"/>
    <col min="9" max="9" width="17" customWidth="1"/>
    <col min="10" max="10" width="11" customWidth="1"/>
    <col min="11" max="11" width="11.140625" customWidth="1"/>
    <col min="12" max="12" width="12.28515625" customWidth="1"/>
    <col min="13" max="16" width="12" bestFit="1" customWidth="1"/>
  </cols>
  <sheetData>
    <row r="1" spans="1:16">
      <c r="A1" t="s">
        <v>4</v>
      </c>
      <c r="B1" t="s">
        <v>3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12</v>
      </c>
      <c r="J1" t="s">
        <v>10</v>
      </c>
      <c r="K1" t="s">
        <v>1</v>
      </c>
      <c r="L1" t="s">
        <v>11</v>
      </c>
      <c r="M1" t="s">
        <v>0</v>
      </c>
    </row>
    <row r="2" spans="1:16">
      <c r="A2">
        <v>1.6E-2</v>
      </c>
      <c r="B2">
        <v>5.0000000000000001E-3</v>
      </c>
      <c r="C2">
        <f>POWER(10,-19)*1.6</f>
        <v>1.6000000000000002E-19</v>
      </c>
      <c r="D2">
        <v>3.43</v>
      </c>
      <c r="E2">
        <v>5692</v>
      </c>
      <c r="F2">
        <v>13600</v>
      </c>
      <c r="G2">
        <v>1</v>
      </c>
      <c r="H2">
        <v>1.56E-3</v>
      </c>
      <c r="I2">
        <f>B2/D2</f>
        <v>1.4577259475218659E-3</v>
      </c>
      <c r="J2">
        <f>(9*H2*I2)/(2*9.8*(F2-G2))</f>
        <v>7.678562913242044E-11</v>
      </c>
      <c r="K2">
        <f>SQRT(J2)</f>
        <v>8.7627409600204689E-6</v>
      </c>
      <c r="L2">
        <f>(4/3)*3.14* (K2^3)*(F2-G2)</f>
        <v>3.8308511618876903E-11</v>
      </c>
      <c r="M2">
        <f>(L2*9.8*A2)/E2</f>
        <v>1.0553012336331517E-15</v>
      </c>
      <c r="N2">
        <f>M2/10001</f>
        <v>1.0551957140617455E-19</v>
      </c>
      <c r="O2">
        <f>N2/8</f>
        <v>1.3189946425771819E-20</v>
      </c>
      <c r="P2">
        <f>900*N2</f>
        <v>9.4967614265557102E-17</v>
      </c>
    </row>
    <row r="3" spans="1:16">
      <c r="A3" s="3" t="s">
        <v>14</v>
      </c>
    </row>
    <row r="4" spans="1:16">
      <c r="A4">
        <v>1.6E-2</v>
      </c>
      <c r="B4">
        <v>5.0000000000000001E-3</v>
      </c>
      <c r="C4">
        <f>POWER(10,-19)*1.6</f>
        <v>1.6000000000000002E-19</v>
      </c>
      <c r="D4" s="2">
        <v>16.72</v>
      </c>
      <c r="E4" s="2">
        <v>5006.1000000000004</v>
      </c>
      <c r="F4">
        <v>920</v>
      </c>
      <c r="G4">
        <v>1</v>
      </c>
      <c r="H4">
        <v>8.1000000000000003E-2</v>
      </c>
      <c r="I4">
        <f>B4/D4</f>
        <v>2.9904306220095698E-4</v>
      </c>
      <c r="J4">
        <f>(9*H4*I4)/(2*9.8*(F4-G4))</f>
        <v>1.2102906461354267E-8</v>
      </c>
      <c r="K4">
        <f>SQRT(J4)</f>
        <v>1.1001321039472607E-4</v>
      </c>
      <c r="L4">
        <f>(4/3)*3.14* (K4^3)*(F4-G4)</f>
        <v>5.1229298771716545E-9</v>
      </c>
      <c r="M4">
        <f>(L4*9.8*A4)/E4</f>
        <v>1.6045932057699917E-13</v>
      </c>
      <c r="N4">
        <f>M4/1000000</f>
        <v>1.6045932057699917E-19</v>
      </c>
      <c r="O4">
        <f>N4/3</f>
        <v>5.3486440192333057E-20</v>
      </c>
    </row>
    <row r="5" spans="1:16">
      <c r="A5">
        <v>1.6E-2</v>
      </c>
      <c r="B5">
        <v>5.0000000000000001E-3</v>
      </c>
      <c r="C5">
        <f>POWER(10,-19)*1.6</f>
        <v>1.6000000000000002E-19</v>
      </c>
      <c r="D5" s="2">
        <v>12</v>
      </c>
      <c r="E5" s="2">
        <v>5006.1000000000004</v>
      </c>
      <c r="F5">
        <v>920</v>
      </c>
      <c r="G5">
        <v>1</v>
      </c>
      <c r="H5">
        <v>8.1000000000000003E-2</v>
      </c>
      <c r="I5">
        <f>B5/D5</f>
        <v>4.1666666666666669E-4</v>
      </c>
      <c r="J5">
        <f>(9*H5*I5)/(2*9.8*(F5-G5))</f>
        <v>1.6863383002820279E-8</v>
      </c>
      <c r="K5">
        <f>SQRT(J5)</f>
        <v>1.2985908902660715E-4</v>
      </c>
      <c r="L5">
        <f>(4/3)*3.14* (K5^3)*(F5-G5)</f>
        <v>8.4256022201600172E-9</v>
      </c>
      <c r="M5">
        <f>(L5*9.8*A5)/E5</f>
        <v>2.6390492161984197E-13</v>
      </c>
      <c r="N5">
        <f>M5/1000000</f>
        <v>2.6390492161984199E-19</v>
      </c>
      <c r="O5">
        <f>N5/3</f>
        <v>8.7968307206613998E-20</v>
      </c>
    </row>
    <row r="6" spans="1:16">
      <c r="D6" s="2"/>
      <c r="E6" s="2"/>
    </row>
    <row r="7" spans="1:16">
      <c r="A7">
        <v>1.6E-2</v>
      </c>
      <c r="B7">
        <v>5.0000000000000001E-3</v>
      </c>
      <c r="C7">
        <f>POWER(10,-19)*1.6</f>
        <v>1.6000000000000002E-19</v>
      </c>
      <c r="D7" s="2">
        <v>14.05</v>
      </c>
      <c r="E7" s="2">
        <v>6499.3</v>
      </c>
      <c r="F7">
        <v>920</v>
      </c>
      <c r="G7">
        <v>1</v>
      </c>
      <c r="H7">
        <v>8.1000000000000003E-2</v>
      </c>
      <c r="I7">
        <f>B7/D7</f>
        <v>3.5587188612099641E-4</v>
      </c>
      <c r="J7">
        <f>(9*H7*I7)/(2*9.8*(F7-G7))</f>
        <v>1.4402889397426569E-8</v>
      </c>
      <c r="K7">
        <f>SQRT(J7)</f>
        <v>1.2001203855208264E-4</v>
      </c>
      <c r="L7">
        <f>(4/3)*3.14* (K7^3)*(F7-G7)</f>
        <v>6.6505618168356513E-9</v>
      </c>
      <c r="M7">
        <f>(L7*9.8*A7)/E7</f>
        <v>1.604492934438832E-13</v>
      </c>
      <c r="N7">
        <f>M7/1000000</f>
        <v>1.6044929344388321E-19</v>
      </c>
      <c r="O7">
        <f>N7/3</f>
        <v>5.3483097814627736E-20</v>
      </c>
    </row>
    <row r="8" spans="1:16">
      <c r="A8">
        <v>1.6E-2</v>
      </c>
      <c r="B8">
        <v>5.0000000000000001E-3</v>
      </c>
      <c r="C8">
        <f>POWER(10,-19)*1.6</f>
        <v>1.6000000000000002E-19</v>
      </c>
      <c r="D8" s="2">
        <v>10.050000000000001</v>
      </c>
      <c r="E8" s="2">
        <v>6499.3</v>
      </c>
      <c r="F8">
        <v>920</v>
      </c>
      <c r="G8">
        <v>1</v>
      </c>
      <c r="H8">
        <v>8.1000000000000003E-2</v>
      </c>
      <c r="I8">
        <f>B8/D8</f>
        <v>4.9751243781094524E-4</v>
      </c>
      <c r="J8">
        <f>(9*H8*I8)/(2*9.8*(F8-G8))</f>
        <v>2.013538268993466E-8</v>
      </c>
      <c r="K8">
        <f>SQRT(J8)</f>
        <v>1.4189919904613506E-4</v>
      </c>
      <c r="L8">
        <f>(4/3)*3.14* (K8^3)*(F8-G8)</f>
        <v>1.0993189852389273E-8</v>
      </c>
      <c r="M8">
        <f>(L8*9.8*A8)/E8</f>
        <v>2.65218126391248E-13</v>
      </c>
      <c r="N8">
        <f>M8/1000000</f>
        <v>2.6521812639124798E-19</v>
      </c>
      <c r="O8">
        <f>N8/3</f>
        <v>8.840604213041599E-20</v>
      </c>
    </row>
    <row r="9" spans="1:16">
      <c r="D9" s="2"/>
      <c r="E9" s="2"/>
    </row>
    <row r="10" spans="1:16">
      <c r="A10">
        <v>1.6E-2</v>
      </c>
      <c r="B10">
        <v>5.0000000000000001E-3</v>
      </c>
      <c r="C10">
        <f>POWER(10,-19)*1.6</f>
        <v>1.6000000000000002E-19</v>
      </c>
      <c r="D10" s="2">
        <v>11.97</v>
      </c>
      <c r="E10" s="2">
        <v>8263.2000000000007</v>
      </c>
      <c r="F10">
        <v>920</v>
      </c>
      <c r="G10">
        <v>1</v>
      </c>
      <c r="H10">
        <v>8.1000000000000003E-2</v>
      </c>
      <c r="I10">
        <f>B10/D10</f>
        <v>4.1771094402673348E-4</v>
      </c>
      <c r="J10">
        <f>(9*H10*I10)/(2*9.8*(F10-G10))</f>
        <v>1.6905647120621832E-8</v>
      </c>
      <c r="K10">
        <f>SQRT(J10)</f>
        <v>1.3002171788059806E-4</v>
      </c>
      <c r="L10">
        <f>(4/3)*3.14* (K10^3)*(F10-G10)</f>
        <v>8.4572972548082724E-9</v>
      </c>
      <c r="M10">
        <f>(L10*9.8*A10)/E10</f>
        <v>1.6048313117847046E-13</v>
      </c>
      <c r="N10">
        <f>M10/1000000</f>
        <v>1.6048313117847047E-19</v>
      </c>
      <c r="O10">
        <f>N10/3</f>
        <v>5.3494377059490155E-20</v>
      </c>
    </row>
    <row r="11" spans="1:16">
      <c r="A11">
        <v>1.6E-2</v>
      </c>
      <c r="B11">
        <v>5.0000000000000001E-3</v>
      </c>
      <c r="C11">
        <f>POWER(10,-19)*1.6</f>
        <v>1.6000000000000002E-19</v>
      </c>
      <c r="D11" s="2">
        <v>8.6</v>
      </c>
      <c r="E11" s="2">
        <v>8263.2000000000007</v>
      </c>
      <c r="F11">
        <v>920</v>
      </c>
      <c r="G11">
        <v>1</v>
      </c>
      <c r="H11">
        <v>8.1000000000000003E-2</v>
      </c>
      <c r="I11">
        <f>B11/D11</f>
        <v>5.8139534883720929E-4</v>
      </c>
      <c r="J11">
        <f>(9*H11*I11)/(2*9.8*(F11-G11))</f>
        <v>2.3530301864400388E-8</v>
      </c>
      <c r="K11">
        <f>SQRT(J11)</f>
        <v>1.5339589911207011E-4</v>
      </c>
      <c r="L11">
        <f>(4/3)*3.14* (K11^3)*(F11-G11)</f>
        <v>1.3887534283399589E-8</v>
      </c>
      <c r="M11">
        <f>(L11*9.8*A11)/E11</f>
        <v>2.6352567717555616E-13</v>
      </c>
      <c r="N11">
        <f>M11/1000000</f>
        <v>2.6352567717555618E-19</v>
      </c>
      <c r="O11">
        <f>N11/3</f>
        <v>8.7841892391852057E-20</v>
      </c>
    </row>
    <row r="12" spans="1:16">
      <c r="D12" s="2"/>
      <c r="E12" s="2"/>
    </row>
    <row r="13" spans="1:16">
      <c r="A13">
        <v>1.6E-2</v>
      </c>
      <c r="B13">
        <v>5.0000000000000001E-3</v>
      </c>
      <c r="C13">
        <f>POWER(10,-19)*1.6</f>
        <v>1.6000000000000002E-19</v>
      </c>
      <c r="D13" s="2">
        <v>10.32</v>
      </c>
      <c r="E13" s="2">
        <v>10320</v>
      </c>
      <c r="F13">
        <v>920</v>
      </c>
      <c r="G13">
        <v>1</v>
      </c>
      <c r="H13">
        <v>8.1000000000000003E-2</v>
      </c>
      <c r="I13">
        <f>B13/D13</f>
        <v>4.8449612403100775E-4</v>
      </c>
      <c r="J13">
        <f>(9*H13*I13)/(2*9.8*(F13-G13))</f>
        <v>1.9608584887000323E-8</v>
      </c>
      <c r="K13">
        <f>SQRT(J13)</f>
        <v>1.4003065695411245E-4</v>
      </c>
      <c r="L13">
        <f>(4/3)*3.14* (K13^3)*(F13-G13)</f>
        <v>1.056460527103374E-8</v>
      </c>
      <c r="M13">
        <f>(L13*9.8*A13)/E13</f>
        <v>1.605164831877995E-13</v>
      </c>
      <c r="N13">
        <f>M13/1000000</f>
        <v>1.6051648318779949E-19</v>
      </c>
      <c r="O13">
        <f>N13/3</f>
        <v>5.3505494395933164E-20</v>
      </c>
    </row>
    <row r="14" spans="1:16">
      <c r="A14">
        <v>1.6E-2</v>
      </c>
      <c r="B14">
        <v>5.0000000000000001E-3</v>
      </c>
      <c r="C14">
        <f>POWER(10,-19)*1.6</f>
        <v>1.6000000000000002E-19</v>
      </c>
      <c r="D14" s="2">
        <v>7.3</v>
      </c>
      <c r="E14" s="2">
        <v>10320</v>
      </c>
      <c r="F14">
        <v>920</v>
      </c>
      <c r="G14">
        <v>1</v>
      </c>
      <c r="H14">
        <v>8.1000000000000003E-2</v>
      </c>
      <c r="I14">
        <f>B14/D14</f>
        <v>6.8493150684931507E-4</v>
      </c>
      <c r="J14">
        <f>(9*H14*I14)/(2*9.8*(F14-G14))</f>
        <v>2.7720629593677169E-8</v>
      </c>
      <c r="K14">
        <f>SQRT(J14)</f>
        <v>1.664951338438369E-4</v>
      </c>
      <c r="L14">
        <f>(4/3)*3.14* (K14^3)*(F14-G14)</f>
        <v>1.775777425573447E-8</v>
      </c>
      <c r="M14">
        <f>(L14*9.8*A14)/E14</f>
        <v>2.6980804295534552E-13</v>
      </c>
      <c r="N14">
        <f>M14/1000000</f>
        <v>2.698080429553455E-19</v>
      </c>
      <c r="O14">
        <f>N14/3</f>
        <v>8.9936014318448503E-20</v>
      </c>
    </row>
    <row r="17" spans="1:15">
      <c r="A17" s="3" t="s">
        <v>13</v>
      </c>
    </row>
    <row r="18" spans="1:15">
      <c r="A18">
        <v>1.6E-2</v>
      </c>
      <c r="B18">
        <v>5.0000000000000001E-3</v>
      </c>
      <c r="C18">
        <f>POWER(10,-19)*1.6</f>
        <v>1.6000000000000002E-19</v>
      </c>
      <c r="D18" s="2">
        <v>7.54</v>
      </c>
      <c r="E18" s="2">
        <v>11129.7</v>
      </c>
      <c r="F18">
        <v>1260</v>
      </c>
      <c r="G18">
        <v>1</v>
      </c>
      <c r="H18">
        <v>1.49</v>
      </c>
      <c r="I18">
        <f>B18/D18</f>
        <v>6.6312997347480103E-4</v>
      </c>
      <c r="J18">
        <f>(9*H18*I18)/(2*9.8*(F18-G18))</f>
        <v>3.603675148845488E-7</v>
      </c>
      <c r="K18">
        <f>SQRT(J18)</f>
        <v>6.0030618427977969E-4</v>
      </c>
      <c r="L18">
        <f>(4/3)*3.14* (K18^3)*(F18-G18)</f>
        <v>1.1402827831584109E-6</v>
      </c>
      <c r="M18">
        <f>(L18*9.8*A18)/E18</f>
        <v>1.6064794235176045E-11</v>
      </c>
      <c r="N18">
        <f>M18/100000000</f>
        <v>1.6064794235176045E-19</v>
      </c>
      <c r="O18">
        <f>N18/3</f>
        <v>5.3549314117253485E-20</v>
      </c>
    </row>
    <row r="19" spans="1:15">
      <c r="A19">
        <v>1.6E-2</v>
      </c>
      <c r="B19">
        <v>5.0000000000000001E-3</v>
      </c>
      <c r="C19">
        <f>POWER(10,-19)*1.6</f>
        <v>1.6000000000000002E-19</v>
      </c>
      <c r="D19" s="2">
        <v>5.5</v>
      </c>
      <c r="E19" s="2">
        <v>11129.7</v>
      </c>
      <c r="F19">
        <v>1260</v>
      </c>
      <c r="G19">
        <v>1</v>
      </c>
      <c r="H19">
        <v>1.49</v>
      </c>
      <c r="I19">
        <f>B19/D19</f>
        <v>9.0909090909090909E-4</v>
      </c>
      <c r="J19">
        <f>(9*H19*I19)/(2*9.8*(F19-G19))</f>
        <v>4.9403110222354513E-7</v>
      </c>
      <c r="K19">
        <f>SQRT(J19)</f>
        <v>7.0287346103231488E-4</v>
      </c>
      <c r="L19">
        <f>(4/3)*3.14* (K19^3)*(F19-G19)</f>
        <v>1.830313789305633E-6</v>
      </c>
      <c r="M19">
        <f>(L19*9.8*A19)/E19</f>
        <v>2.5786247802108171E-11</v>
      </c>
      <c r="N19">
        <f>M19/100000000</f>
        <v>2.5786247802108169E-19</v>
      </c>
      <c r="O19">
        <f>N19/3</f>
        <v>8.5954159340360568E-20</v>
      </c>
    </row>
    <row r="20" spans="1:15">
      <c r="D20" s="2"/>
      <c r="E20" s="2"/>
    </row>
    <row r="21" spans="1:15">
      <c r="A21">
        <v>1.6E-2</v>
      </c>
      <c r="B21">
        <v>5.0000000000000001E-3</v>
      </c>
      <c r="C21">
        <f>POWER(10,-19)*1.6</f>
        <v>1.6000000000000002E-19</v>
      </c>
      <c r="D21" s="2">
        <v>10.5</v>
      </c>
      <c r="E21" s="2">
        <v>6154</v>
      </c>
      <c r="F21">
        <v>1260</v>
      </c>
      <c r="G21">
        <v>1</v>
      </c>
      <c r="H21">
        <v>1.49</v>
      </c>
      <c r="I21">
        <f>B21/D21</f>
        <v>4.7619047619047619E-4</v>
      </c>
      <c r="J21">
        <f>(9*H21*I21)/(2*9.8*(F21-G21))</f>
        <v>2.5877819640280939E-7</v>
      </c>
      <c r="K21">
        <f>SQRT(J21)</f>
        <v>5.087024635312959E-4</v>
      </c>
      <c r="L21">
        <f>(4/3)*3.14* (K21^3)*(F21-G21)</f>
        <v>6.9388202503717824E-7</v>
      </c>
      <c r="M21">
        <f>(L21*9.8*A21)/E21</f>
        <v>1.7679672006147149E-11</v>
      </c>
      <c r="N21">
        <f>M21/100000000</f>
        <v>1.7679672006147149E-19</v>
      </c>
      <c r="O21">
        <f>N21/3</f>
        <v>5.8932240020490496E-20</v>
      </c>
    </row>
    <row r="22" spans="1:15">
      <c r="A22">
        <v>1.6E-2</v>
      </c>
      <c r="B22">
        <v>5.0000000000000001E-3</v>
      </c>
      <c r="C22">
        <f>POWER(10,-19)*1.6</f>
        <v>1.6000000000000002E-19</v>
      </c>
      <c r="D22" s="2">
        <v>8.1</v>
      </c>
      <c r="E22" s="2">
        <v>6154</v>
      </c>
      <c r="F22">
        <v>1260</v>
      </c>
      <c r="G22">
        <v>1</v>
      </c>
      <c r="H22">
        <v>1.49</v>
      </c>
      <c r="I22">
        <f>B22/D22</f>
        <v>6.1728395061728394E-4</v>
      </c>
      <c r="J22">
        <f>(9*H22*I22)/(2*9.8*(F22-G22))</f>
        <v>3.3545321755919736E-7</v>
      </c>
      <c r="K22">
        <f>SQRT(J22)</f>
        <v>5.7918323314750514E-4</v>
      </c>
      <c r="L22">
        <f>(4/3)*3.14* (K22^3)*(F22-G22)</f>
        <v>1.0240992723370812E-6</v>
      </c>
      <c r="M22">
        <f>(L22*9.8*A22)/E22</f>
        <v>2.6093397124220724E-11</v>
      </c>
      <c r="N22">
        <f>M22/100000000</f>
        <v>2.6093397124220725E-19</v>
      </c>
      <c r="O22">
        <f>N22/3</f>
        <v>8.6977990414069083E-20</v>
      </c>
    </row>
    <row r="23" spans="1:15">
      <c r="D23" s="2"/>
      <c r="E23" s="2"/>
    </row>
    <row r="24" spans="1:15">
      <c r="A24">
        <v>1.6E-2</v>
      </c>
      <c r="B24">
        <v>5.0000000000000001E-3</v>
      </c>
      <c r="C24">
        <f>POWER(10,-19)*1.6</f>
        <v>1.6000000000000002E-19</v>
      </c>
      <c r="D24" s="2">
        <v>16.98</v>
      </c>
      <c r="E24" s="2">
        <v>3297.7</v>
      </c>
      <c r="F24">
        <v>1260</v>
      </c>
      <c r="G24">
        <v>1</v>
      </c>
      <c r="H24">
        <v>1.49</v>
      </c>
      <c r="I24">
        <f>B24/D24</f>
        <v>2.9446407538280328E-4</v>
      </c>
      <c r="J24">
        <f>(9*H24*I24)/(2*9.8*(F24-G24))</f>
        <v>1.6002185289926375E-7</v>
      </c>
      <c r="K24">
        <f>SQRT(J24)</f>
        <v>4.000273151914301E-4</v>
      </c>
      <c r="L24">
        <f>(4/3)*3.14* (K24^3)*(F24-G24)</f>
        <v>3.3741396784715962E-7</v>
      </c>
      <c r="M24">
        <f>(L24*9.8*A24)/E24</f>
        <v>1.6043457609374605E-11</v>
      </c>
      <c r="N24">
        <f>M24/100000000</f>
        <v>1.6043457609374605E-19</v>
      </c>
      <c r="O24">
        <f>N24/3</f>
        <v>5.3478192031248681E-20</v>
      </c>
    </row>
    <row r="25" spans="1:15">
      <c r="A25">
        <v>1.6E-2</v>
      </c>
      <c r="B25">
        <v>5.0000000000000001E-3</v>
      </c>
      <c r="C25">
        <f>POWER(10,-19)*1.6</f>
        <v>1.6000000000000002E-19</v>
      </c>
      <c r="D25" s="2">
        <v>12.2</v>
      </c>
      <c r="E25" s="2">
        <v>3297.7</v>
      </c>
      <c r="F25">
        <v>1260</v>
      </c>
      <c r="G25">
        <v>1</v>
      </c>
      <c r="H25">
        <v>1.49</v>
      </c>
      <c r="I25">
        <f>B25/D25</f>
        <v>4.0983606557377055E-4</v>
      </c>
      <c r="J25">
        <f>(9*H25*I25)/(2*9.8*(F25-G25))</f>
        <v>2.2271893952700811E-7</v>
      </c>
      <c r="K25">
        <f>SQRT(J25)</f>
        <v>4.7193107497494599E-4</v>
      </c>
      <c r="L25">
        <f>(4/3)*3.14* (K25^3)*(F25-G25)</f>
        <v>5.5402560907773057E-7</v>
      </c>
      <c r="M25">
        <f>(L25*9.8*A25)/E25</f>
        <v>2.6342971011125378E-11</v>
      </c>
      <c r="N25">
        <f>M25/100000000</f>
        <v>2.6342971011125377E-19</v>
      </c>
      <c r="O25">
        <f>N25/3</f>
        <v>8.7809903370417922E-20</v>
      </c>
    </row>
    <row r="26" spans="1:15">
      <c r="D26" s="2"/>
      <c r="E26" s="2"/>
    </row>
    <row r="27" spans="1:15">
      <c r="A27">
        <v>1.6E-2</v>
      </c>
      <c r="B27">
        <v>5.0000000000000001E-3</v>
      </c>
      <c r="C27">
        <f>POWER(10,-19)*1.6</f>
        <v>1.6000000000000002E-19</v>
      </c>
      <c r="D27" s="2">
        <v>30.19</v>
      </c>
      <c r="E27" s="2">
        <v>1391.2</v>
      </c>
      <c r="F27">
        <v>1260</v>
      </c>
      <c r="G27">
        <v>1</v>
      </c>
      <c r="H27">
        <v>1.49</v>
      </c>
      <c r="I27">
        <f>B27/D27</f>
        <v>1.6561775422325274E-4</v>
      </c>
      <c r="J27">
        <f>(9*H27*I27)/(2*9.8*(F27-G27))</f>
        <v>9.0002353833371931E-8</v>
      </c>
      <c r="K27">
        <f>SQRT(J27)</f>
        <v>3.0000392302996959E-4</v>
      </c>
      <c r="L27">
        <f>(4/3)*3.14* (K27^3)*(F27-G27)</f>
        <v>1.4232294322569463E-7</v>
      </c>
      <c r="M27">
        <f>(L27*9.8*A27)/E27</f>
        <v>1.6040998776444021E-11</v>
      </c>
      <c r="N27">
        <f>M27/100000000</f>
        <v>1.604099877644402E-19</v>
      </c>
      <c r="O27">
        <f>N27/3</f>
        <v>5.3469995921480067E-20</v>
      </c>
    </row>
    <row r="28" spans="1:15">
      <c r="A28">
        <v>1.6E-2</v>
      </c>
      <c r="B28">
        <v>5.0000000000000001E-3</v>
      </c>
      <c r="C28">
        <f>POWER(10,-19)*1.6</f>
        <v>1.6000000000000002E-19</v>
      </c>
      <c r="D28" s="2">
        <v>22</v>
      </c>
      <c r="E28" s="2">
        <v>1391.2</v>
      </c>
      <c r="F28">
        <v>1260</v>
      </c>
      <c r="G28">
        <v>1</v>
      </c>
      <c r="H28">
        <v>1.49</v>
      </c>
      <c r="I28">
        <f>B28/D28</f>
        <v>2.2727272727272727E-4</v>
      </c>
      <c r="J28">
        <f>(9*H28*I28)/(2*9.8*(F28-G28))</f>
        <v>1.2350777555588628E-7</v>
      </c>
      <c r="K28">
        <f>SQRT(J28)</f>
        <v>3.5143673051615744E-4</v>
      </c>
      <c r="L28">
        <f>(4/3)*3.14* (K28^3)*(F28-G28)</f>
        <v>2.2878922366320413E-7</v>
      </c>
      <c r="M28">
        <f>(L28*9.8*A28)/E28</f>
        <v>2.5786479492805072E-11</v>
      </c>
      <c r="N28">
        <f>M28/100000000</f>
        <v>2.5786479492805071E-19</v>
      </c>
      <c r="O28">
        <f>N28/3</f>
        <v>8.595493164268357E-20</v>
      </c>
    </row>
    <row r="30" spans="1:15">
      <c r="A30" s="3" t="s">
        <v>14</v>
      </c>
    </row>
    <row r="31" spans="1:15">
      <c r="A31">
        <v>1.6E-2</v>
      </c>
      <c r="B31">
        <v>5.0000000000000001E-3</v>
      </c>
      <c r="C31">
        <f>POWER(10,-19)*1.6</f>
        <v>1.6000000000000002E-19</v>
      </c>
      <c r="D31" s="2">
        <v>17.46</v>
      </c>
      <c r="E31" s="2">
        <v>5000</v>
      </c>
      <c r="F31">
        <v>920</v>
      </c>
      <c r="G31">
        <v>1</v>
      </c>
      <c r="H31">
        <v>8.1000000000000003E-2</v>
      </c>
      <c r="I31">
        <f>B31/D31</f>
        <v>2.8636884306987401E-4</v>
      </c>
      <c r="J31">
        <f>(9*H31*I31)/(2*9.8*(F31-G31))</f>
        <v>1.158995395382837E-8</v>
      </c>
      <c r="K31">
        <f>SQRT(J31)</f>
        <v>1.0765664844229719E-4</v>
      </c>
      <c r="L31">
        <f>(4/3)*3.14* (K31^3)*(F31-G31)</f>
        <v>4.8007209420039732E-9</v>
      </c>
      <c r="M31">
        <f>(L31*9.8*A31)/E31</f>
        <v>1.5055060874124462E-13</v>
      </c>
      <c r="N31">
        <f>M31/1000000</f>
        <v>1.5055060874124462E-19</v>
      </c>
      <c r="O31">
        <f>N31/3</f>
        <v>5.0183536247081538E-20</v>
      </c>
    </row>
    <row r="32" spans="1:15">
      <c r="A32">
        <v>1.6E-2</v>
      </c>
      <c r="B32">
        <v>5.0000000000000001E-3</v>
      </c>
      <c r="C32">
        <f>POWER(10,-19)*1.6</f>
        <v>1.6000000000000002E-19</v>
      </c>
      <c r="D32" s="2">
        <v>12.3</v>
      </c>
      <c r="E32" s="2">
        <v>7100</v>
      </c>
      <c r="F32">
        <v>920</v>
      </c>
      <c r="G32">
        <v>1</v>
      </c>
      <c r="H32">
        <v>8.1000000000000003E-2</v>
      </c>
      <c r="I32">
        <f>B32/D32</f>
        <v>4.0650406504065041E-4</v>
      </c>
      <c r="J32">
        <f>(9*H32*I32)/(2*9.8*(F32-G32))</f>
        <v>1.6452080978361246E-8</v>
      </c>
      <c r="K32">
        <f>SQRT(J32)</f>
        <v>1.2826566562553382E-4</v>
      </c>
      <c r="L32">
        <f>(4/3)*3.14* (K32^3)*(F32-G32)</f>
        <v>8.1192357877546718E-9</v>
      </c>
      <c r="M32">
        <f>(L32*9.8*A32)/E32</f>
        <v>1.7930931993238489E-13</v>
      </c>
      <c r="N32">
        <f>M32/1000000</f>
        <v>1.7930931993238488E-19</v>
      </c>
      <c r="O32">
        <f>N32/3</f>
        <v>5.9769773310794957E-20</v>
      </c>
    </row>
    <row r="33" spans="1:15">
      <c r="A33">
        <v>1.6E-2</v>
      </c>
      <c r="B33">
        <v>5.0000000000000001E-3</v>
      </c>
      <c r="C33">
        <f>POWER(10,-19)*1.6</f>
        <v>1.6000000000000002E-19</v>
      </c>
      <c r="D33" s="2">
        <v>11.49</v>
      </c>
      <c r="E33" s="2">
        <v>7500</v>
      </c>
      <c r="F33">
        <v>920</v>
      </c>
      <c r="G33">
        <v>1</v>
      </c>
      <c r="H33">
        <v>8.1000000000000003E-2</v>
      </c>
      <c r="I33">
        <f>B33/D33</f>
        <v>4.351610095735422E-4</v>
      </c>
      <c r="J33">
        <f>(9*H33*I33)/(2*9.8*(F33-G33))</f>
        <v>1.76118882535982E-8</v>
      </c>
      <c r="K33">
        <f>SQRT(J33)</f>
        <v>1.3270978959217062E-4</v>
      </c>
      <c r="L33">
        <f>(4/3)*3.14* (K33^3)*(F33-G33)</f>
        <v>8.9927553377931142E-9</v>
      </c>
      <c r="M33">
        <f>(L33*9.8*A33)/E33</f>
        <v>1.8800853826212805E-13</v>
      </c>
      <c r="N33">
        <f>M33/1000000</f>
        <v>1.8800853826212804E-19</v>
      </c>
      <c r="O33">
        <f>N33/3</f>
        <v>6.2669512754042681E-20</v>
      </c>
    </row>
    <row r="34" spans="1:15">
      <c r="A34">
        <v>1.6E-2</v>
      </c>
      <c r="B34">
        <v>5.0000000000000001E-3</v>
      </c>
      <c r="C34">
        <f>POWER(10,-19)*1.6</f>
        <v>1.6000000000000002E-19</v>
      </c>
      <c r="D34" s="2">
        <v>9.32</v>
      </c>
      <c r="E34" s="2">
        <v>10900</v>
      </c>
      <c r="F34">
        <v>920</v>
      </c>
      <c r="G34">
        <v>1</v>
      </c>
      <c r="H34">
        <v>8.1000000000000003E-2</v>
      </c>
      <c r="I34">
        <f>B34/D34</f>
        <v>5.3648068669527897E-4</v>
      </c>
      <c r="J34">
        <f>(9*H34*I34)/(2*9.8*(F34-G34))</f>
        <v>2.1712510304060443E-8</v>
      </c>
      <c r="K34">
        <f>SQRT(J34)</f>
        <v>1.4735165524710079E-4</v>
      </c>
      <c r="L34">
        <f>(4/3)*3.14* (K34^3)*(F34-G34)</f>
        <v>1.230974204986455E-8</v>
      </c>
      <c r="M34">
        <f>(L34*9.8*A34)/E34</f>
        <v>1.770795920567671E-13</v>
      </c>
      <c r="N34">
        <f>M34/1000000</f>
        <v>1.770795920567671E-19</v>
      </c>
      <c r="O34">
        <f>N34/3</f>
        <v>5.9026530685589037E-20</v>
      </c>
    </row>
    <row r="35" spans="1:15">
      <c r="A35">
        <v>1.6E-2</v>
      </c>
      <c r="B35">
        <v>5.0000000000000001E-3</v>
      </c>
      <c r="C35">
        <f>POWER(10,-19)*1.6</f>
        <v>1.6000000000000002E-19</v>
      </c>
      <c r="D35" s="2">
        <v>8.14</v>
      </c>
      <c r="E35" s="2">
        <v>12500</v>
      </c>
      <c r="F35">
        <v>920</v>
      </c>
      <c r="G35">
        <v>1</v>
      </c>
      <c r="H35">
        <v>8.1000000000000003E-2</v>
      </c>
      <c r="I35">
        <f>B35/D35</f>
        <v>6.1425061425061424E-4</v>
      </c>
      <c r="J35">
        <f>(9*H35*I35)/(2*9.8*(F35-G35))</f>
        <v>2.4860024082781734E-8</v>
      </c>
      <c r="K35">
        <f>SQRT(J35)</f>
        <v>1.5767061895858003E-4</v>
      </c>
      <c r="L35">
        <f>(4/3)*3.14* (K35^3)*(F35-G35)</f>
        <v>1.5081210910817796E-8</v>
      </c>
      <c r="M35">
        <f>(L35*9.8*A35)/E35</f>
        <v>1.8917870966529844E-13</v>
      </c>
      <c r="N35">
        <f>M35/1000000</f>
        <v>1.8917870966529843E-19</v>
      </c>
      <c r="O35">
        <f>N35/3</f>
        <v>6.3059569888432805E-20</v>
      </c>
    </row>
    <row r="36" spans="1:15">
      <c r="A36" s="3" t="s">
        <v>13</v>
      </c>
    </row>
    <row r="37" spans="1:15">
      <c r="A37">
        <v>1.6E-2</v>
      </c>
      <c r="B37">
        <v>5.0000000000000001E-3</v>
      </c>
      <c r="C37">
        <f>POWER(10,-19)*1.6</f>
        <v>1.6000000000000002E-19</v>
      </c>
      <c r="D37" s="2">
        <v>7.59</v>
      </c>
      <c r="E37" s="2">
        <v>11300</v>
      </c>
      <c r="F37">
        <v>1260</v>
      </c>
      <c r="G37">
        <v>1</v>
      </c>
      <c r="H37">
        <v>1.49</v>
      </c>
      <c r="I37">
        <f>B37/D37</f>
        <v>6.5876152832674575E-4</v>
      </c>
      <c r="J37">
        <f>(9*H37*I37)/(2*9.8*(F37-G37))</f>
        <v>3.5799355233590231E-7</v>
      </c>
      <c r="K37">
        <f>SQRT(J37)</f>
        <v>5.9832562400076287E-4</v>
      </c>
      <c r="L37">
        <f>(4/3)*3.14* (K37^3)*(F37-G37)</f>
        <v>1.1290337438291394E-6</v>
      </c>
      <c r="M37">
        <f>(L37*9.8*A37)/E37</f>
        <v>1.5666592126761865E-11</v>
      </c>
      <c r="N37">
        <f>M37/100000000</f>
        <v>1.5666592126761863E-19</v>
      </c>
      <c r="O37">
        <f>N37/3</f>
        <v>5.222197375587288E-20</v>
      </c>
    </row>
    <row r="38" spans="1:15">
      <c r="A38">
        <v>1.6E-2</v>
      </c>
      <c r="B38">
        <v>5.0000000000000001E-3</v>
      </c>
      <c r="C38">
        <f>POWER(10,-19)*1.6</f>
        <v>1.6000000000000002E-19</v>
      </c>
      <c r="D38" s="2">
        <v>10.4</v>
      </c>
      <c r="E38" s="2">
        <v>6800</v>
      </c>
      <c r="F38">
        <v>1260</v>
      </c>
      <c r="G38">
        <v>1</v>
      </c>
      <c r="H38">
        <v>1.49</v>
      </c>
      <c r="I38">
        <f>B38/D38</f>
        <v>4.8076923076923074E-4</v>
      </c>
      <c r="J38">
        <f>(9*H38*I38)/(2*9.8*(F38-G38))</f>
        <v>2.612664482912979E-7</v>
      </c>
      <c r="K38">
        <f>SQRT(J38)</f>
        <v>5.1114229749776906E-4</v>
      </c>
      <c r="L38">
        <f>(4/3)*3.14* (K38^3)*(F38-G38)</f>
        <v>7.039139579296687E-7</v>
      </c>
      <c r="M38">
        <f>(L38*9.8*A38)/E38</f>
        <v>1.623142773579001E-11</v>
      </c>
      <c r="N38">
        <f>M38/100000000</f>
        <v>1.623142773579001E-19</v>
      </c>
      <c r="O38">
        <f>N38/3</f>
        <v>5.4104759119300032E-20</v>
      </c>
    </row>
    <row r="39" spans="1:15">
      <c r="A39">
        <v>1.6E-2</v>
      </c>
      <c r="B39">
        <v>5.0000000000000001E-3</v>
      </c>
      <c r="C39">
        <f>POWER(10,-19)*1.6</f>
        <v>1.6000000000000002E-19</v>
      </c>
      <c r="D39" s="2">
        <v>17</v>
      </c>
      <c r="E39" s="2">
        <v>3100</v>
      </c>
      <c r="F39">
        <v>1260</v>
      </c>
      <c r="G39">
        <v>1</v>
      </c>
      <c r="H39">
        <v>1.49</v>
      </c>
      <c r="I39">
        <f>B39/D39</f>
        <v>2.9411764705882356E-4</v>
      </c>
      <c r="J39">
        <f>(9*H39*I39)/(2*9.8*(F39-G39))</f>
        <v>1.5983359189585285E-7</v>
      </c>
      <c r="K39">
        <f>SQRT(J39)</f>
        <v>3.9979193575640426E-4</v>
      </c>
      <c r="L39">
        <f>(4/3)*3.14* (K39^3)*(F39-G39)</f>
        <v>3.3681870659602271E-7</v>
      </c>
      <c r="M39">
        <f>(L39*9.8*A39)/E39</f>
        <v>1.7036507482018183E-11</v>
      </c>
      <c r="N39">
        <f>M39/100000000</f>
        <v>1.7036507482018183E-19</v>
      </c>
      <c r="O39">
        <f>N39/3</f>
        <v>5.6788358273393949E-20</v>
      </c>
    </row>
    <row r="40" spans="1:15">
      <c r="A40">
        <v>1.6E-2</v>
      </c>
      <c r="B40">
        <v>5.0000000000000001E-3</v>
      </c>
      <c r="C40">
        <f>POWER(10,-19)*1.6</f>
        <v>1.6000000000000002E-19</v>
      </c>
      <c r="D40" s="2">
        <v>17.59</v>
      </c>
      <c r="E40" s="2">
        <v>3000</v>
      </c>
      <c r="F40">
        <v>1260</v>
      </c>
      <c r="G40">
        <v>1</v>
      </c>
      <c r="H40">
        <v>1.49</v>
      </c>
      <c r="I40">
        <f>B40/D40</f>
        <v>2.8425241614553722E-4</v>
      </c>
      <c r="J40">
        <f>(9*H40*I40)/(2*9.8*(F40-G40))</f>
        <v>1.5447248790389416E-7</v>
      </c>
      <c r="K40">
        <f>SQRT(J40)</f>
        <v>3.9302988169335698E-4</v>
      </c>
      <c r="L40">
        <f>(4/3)*3.14* (K40^3)*(F40-G40)</f>
        <v>3.2001536201410939E-7</v>
      </c>
      <c r="M40">
        <f>(L40*9.8*A40)/E40</f>
        <v>1.6726136254604117E-11</v>
      </c>
      <c r="N40">
        <f>M40/100000000</f>
        <v>1.6726136254604118E-19</v>
      </c>
      <c r="O40">
        <f>N40/3</f>
        <v>5.5753787515347056E-20</v>
      </c>
    </row>
    <row r="41" spans="1:15">
      <c r="A41">
        <v>1.6E-2</v>
      </c>
      <c r="B41">
        <v>5.0000000000000001E-3</v>
      </c>
      <c r="C41">
        <f>POWER(10,-19)*1.6</f>
        <v>1.6000000000000002E-19</v>
      </c>
      <c r="D41" s="2">
        <v>17.59</v>
      </c>
      <c r="E41" s="2">
        <v>3000</v>
      </c>
      <c r="F41">
        <v>1260</v>
      </c>
      <c r="G41">
        <v>1</v>
      </c>
      <c r="H41">
        <v>1.49</v>
      </c>
      <c r="I41">
        <f>B41/D41</f>
        <v>2.8425241614553722E-4</v>
      </c>
      <c r="J41">
        <f>(9*H41*I41)/(2*9.8*(F41-G41))</f>
        <v>1.5447248790389416E-7</v>
      </c>
      <c r="K41">
        <f>SQRT(J41)</f>
        <v>3.9302988169335698E-4</v>
      </c>
      <c r="L41">
        <f>(4/3)*3.14* (K41^3)*(F41-G41)</f>
        <v>3.2001536201410939E-7</v>
      </c>
      <c r="M41">
        <f>(L41*9.8*A41)/E41</f>
        <v>1.6726136254604117E-11</v>
      </c>
      <c r="N41">
        <f>M41/100000000</f>
        <v>1.6726136254604118E-19</v>
      </c>
      <c r="O41">
        <f>N41/3</f>
        <v>5.5753787515347056E-20</v>
      </c>
    </row>
    <row r="42" spans="1:15">
      <c r="A42" s="4" t="s">
        <v>17</v>
      </c>
      <c r="D42" s="2"/>
      <c r="E42" s="2"/>
    </row>
    <row r="43" spans="1:15" s="4" customFormat="1">
      <c r="A43" s="4" t="s">
        <v>15</v>
      </c>
    </row>
    <row r="44" spans="1:15">
      <c r="A44">
        <v>1.6E-2</v>
      </c>
      <c r="B44">
        <v>5.0000000000000001E-3</v>
      </c>
      <c r="C44">
        <f>POWER(10,-19)*1.6</f>
        <v>1.6000000000000002E-19</v>
      </c>
      <c r="D44" s="2">
        <v>2.17</v>
      </c>
      <c r="E44" s="2">
        <v>10700</v>
      </c>
      <c r="F44">
        <v>920</v>
      </c>
      <c r="G44">
        <v>1</v>
      </c>
      <c r="H44">
        <v>8.1000000000000003E-2</v>
      </c>
      <c r="I44">
        <f>B44/D44</f>
        <v>2.304147465437788E-3</v>
      </c>
      <c r="J44">
        <f>(9*H44*I44)/(2*9.8*(F44-G44))</f>
        <v>9.3253730891172042E-8</v>
      </c>
      <c r="K44">
        <f>SQRT(J44)</f>
        <v>3.0537473846271575E-4</v>
      </c>
      <c r="L44">
        <f>(4/3)*3.14* (K44^3)*(F44-G44)</f>
        <v>1.0956787028205649E-7</v>
      </c>
      <c r="M44">
        <f>(L44*9.8*A44)/E44</f>
        <v>1.605630099086585E-12</v>
      </c>
      <c r="N44">
        <f>M44/10000000</f>
        <v>1.6056300990865849E-19</v>
      </c>
      <c r="O44">
        <f>N44/3</f>
        <v>5.3521003302886165E-20</v>
      </c>
    </row>
    <row r="45" spans="1:15">
      <c r="A45">
        <v>1.6E-2</v>
      </c>
      <c r="B45">
        <v>5.0000000000000001E-3</v>
      </c>
      <c r="C45">
        <f>POWER(10,-19)*1.6</f>
        <v>1.6000000000000002E-19</v>
      </c>
      <c r="D45" s="2">
        <v>3.38</v>
      </c>
      <c r="E45" s="2">
        <v>5400</v>
      </c>
      <c r="F45">
        <v>920</v>
      </c>
      <c r="G45">
        <v>1</v>
      </c>
      <c r="H45">
        <v>8.1000000000000003E-2</v>
      </c>
      <c r="I45">
        <f>B45/D45</f>
        <v>1.4792899408284025E-3</v>
      </c>
      <c r="J45">
        <f>(9*H45*I45)/(2*9.8*(F45-G45))</f>
        <v>5.9869998826580872E-8</v>
      </c>
      <c r="K45">
        <f>SQRT(J45)</f>
        <v>2.4468346659833981E-4</v>
      </c>
      <c r="L45">
        <f>(4/3)*3.14* (K45^3)*(F45-G45)</f>
        <v>5.6363476235921155E-8</v>
      </c>
      <c r="M45">
        <f>(L45*9.8*A45)/E45</f>
        <v>1.6366283469985997E-12</v>
      </c>
      <c r="N45">
        <f>M45/10000000</f>
        <v>1.6366283469985998E-19</v>
      </c>
      <c r="O45">
        <f>N45/3</f>
        <v>5.455427823328666E-20</v>
      </c>
    </row>
    <row r="46" spans="1:15">
      <c r="A46">
        <v>1.6E-2</v>
      </c>
      <c r="B46">
        <v>5.0000000000000001E-3</v>
      </c>
      <c r="C46">
        <f>POWER(10,-19)*1.6</f>
        <v>1.6000000000000002E-19</v>
      </c>
      <c r="D46" s="2">
        <v>4.46</v>
      </c>
      <c r="E46" s="2">
        <v>3300</v>
      </c>
      <c r="F46">
        <v>920</v>
      </c>
      <c r="G46">
        <v>1</v>
      </c>
      <c r="H46">
        <v>8.1000000000000003E-2</v>
      </c>
      <c r="I46">
        <f>B46/D46</f>
        <v>1.1210762331838565E-3</v>
      </c>
      <c r="J46">
        <f>(9*H46*I46)/(2*9.8*(F46-G46))</f>
        <v>4.5372330949292228E-8</v>
      </c>
      <c r="K46">
        <f>SQRT(J46)</f>
        <v>2.1300781898628095E-4</v>
      </c>
      <c r="L46">
        <f>(4/3)*3.14* (K46^3)*(F46-G46)</f>
        <v>3.7185235207035794E-8</v>
      </c>
      <c r="M46">
        <f>(L46*9.8*A46)/E46</f>
        <v>1.7668620849888523E-12</v>
      </c>
      <c r="N46">
        <f>M46/10000000</f>
        <v>1.7668620849888524E-19</v>
      </c>
      <c r="O46">
        <f>N46/3</f>
        <v>5.8895402832961741E-20</v>
      </c>
    </row>
    <row r="47" spans="1:15">
      <c r="A47">
        <v>1.6E-2</v>
      </c>
      <c r="B47">
        <v>5.0000000000000001E-3</v>
      </c>
      <c r="C47">
        <f>POWER(10,-19)*1.6</f>
        <v>1.6000000000000002E-19</v>
      </c>
      <c r="D47" s="2">
        <v>7.2</v>
      </c>
      <c r="E47" s="2">
        <v>1900</v>
      </c>
      <c r="F47">
        <v>920</v>
      </c>
      <c r="G47">
        <v>1</v>
      </c>
      <c r="H47">
        <v>8.1000000000000003E-2</v>
      </c>
      <c r="I47">
        <f>B47/D47</f>
        <v>6.9444444444444447E-4</v>
      </c>
      <c r="J47">
        <f>(9*H47*I47)/(2*9.8*(F47-G47))</f>
        <v>2.8105638338033794E-8</v>
      </c>
      <c r="K47">
        <f>SQRT(J47)</f>
        <v>1.6764736305123858E-4</v>
      </c>
      <c r="L47">
        <f>(4/3)*3.14* (K47^3)*(F47-G47)</f>
        <v>1.8129009489137763E-8</v>
      </c>
      <c r="M47">
        <f>(L47*9.8*A47)/E47</f>
        <v>1.4961203620509481E-12</v>
      </c>
      <c r="N47">
        <f>M47/10000000</f>
        <v>1.496120362050948E-19</v>
      </c>
      <c r="O47">
        <f>N47/3</f>
        <v>4.9870678735031602E-20</v>
      </c>
    </row>
    <row r="48" spans="1:15">
      <c r="A48">
        <v>1.6E-2</v>
      </c>
      <c r="B48">
        <v>5.0000000000000001E-3</v>
      </c>
      <c r="C48">
        <f>POWER(10,-19)*1.6</f>
        <v>1.6000000000000002E-19</v>
      </c>
      <c r="D48" s="2">
        <v>11.12</v>
      </c>
      <c r="E48" s="2">
        <v>900</v>
      </c>
      <c r="F48">
        <v>920</v>
      </c>
      <c r="G48">
        <v>1</v>
      </c>
      <c r="H48">
        <v>8.1000000000000003E-2</v>
      </c>
      <c r="I48">
        <f>B48/D48</f>
        <v>4.496402877697842E-4</v>
      </c>
      <c r="J48">
        <f>(9*H48*I48)/(2*9.8*(F48-G48))</f>
        <v>1.8197895326784472E-8</v>
      </c>
      <c r="K48">
        <f>SQRT(J48)</f>
        <v>1.3489957496888E-4</v>
      </c>
      <c r="L48">
        <f>(4/3)*3.14* (K48^3)*(F48-G48)</f>
        <v>9.4452974685026812E-9</v>
      </c>
      <c r="M48">
        <f>(L48*9.8*A48)/E48</f>
        <v>1.6455807145124674E-12</v>
      </c>
      <c r="N48">
        <f>M48/10000000</f>
        <v>1.6455807145124673E-19</v>
      </c>
      <c r="O48">
        <f>N48/3</f>
        <v>5.4852690483748908E-20</v>
      </c>
    </row>
    <row r="49" spans="1:15">
      <c r="D49" s="2"/>
      <c r="E49" s="2"/>
    </row>
    <row r="50" spans="1:15">
      <c r="A50">
        <v>1.6E-2</v>
      </c>
      <c r="B50">
        <v>5.0000000000000001E-3</v>
      </c>
      <c r="C50">
        <f>POWER(10,-19)*1.6</f>
        <v>1.6000000000000002E-19</v>
      </c>
      <c r="D50" s="2">
        <v>2</v>
      </c>
      <c r="E50" s="2">
        <v>10700</v>
      </c>
      <c r="F50">
        <v>920</v>
      </c>
      <c r="G50">
        <v>1</v>
      </c>
      <c r="H50">
        <v>8.1000000000000003E-2</v>
      </c>
      <c r="I50">
        <f>B50/D50</f>
        <v>2.5000000000000001E-3</v>
      </c>
      <c r="J50">
        <f>(9*H50*I50)/(2*9.8*(F50-G50))</f>
        <v>1.0118029801692166E-7</v>
      </c>
      <c r="K50">
        <f>SQRT(J50)</f>
        <v>3.1808850657784175E-4</v>
      </c>
      <c r="L50">
        <f>(4/3)*3.14* (K50^3)*(F50-G50)</f>
        <v>1.2383055729031877E-7</v>
      </c>
      <c r="M50">
        <f>(L50*9.8*A50)/E50</f>
        <v>1.8146384470207462E-12</v>
      </c>
      <c r="N50">
        <f>M50/10000000</f>
        <v>1.8146384470207462E-19</v>
      </c>
      <c r="O50">
        <f>N50/3</f>
        <v>6.0487948234024873E-20</v>
      </c>
    </row>
    <row r="51" spans="1:15">
      <c r="A51">
        <v>1.6E-2</v>
      </c>
      <c r="B51">
        <v>5.0000000000000001E-3</v>
      </c>
      <c r="C51">
        <f>POWER(10,-19)*1.6</f>
        <v>1.6000000000000002E-19</v>
      </c>
      <c r="D51" s="2">
        <v>2.54</v>
      </c>
      <c r="E51" s="2">
        <v>5400</v>
      </c>
      <c r="F51">
        <v>920</v>
      </c>
      <c r="G51">
        <v>1</v>
      </c>
      <c r="H51">
        <v>8.1000000000000003E-2</v>
      </c>
      <c r="I51">
        <f>B51/D51</f>
        <v>1.968503937007874E-3</v>
      </c>
      <c r="J51">
        <f>(9*H51*I51)/(2*9.8*(F51-G51))</f>
        <v>7.9669525997576122E-8</v>
      </c>
      <c r="K51">
        <f>SQRT(J51)</f>
        <v>2.8225790688229821E-4</v>
      </c>
      <c r="L51">
        <f>(4/3)*3.14* (K51^3)*(F51-G51)</f>
        <v>8.6521142579676669E-8</v>
      </c>
      <c r="M51">
        <f>(L51*9.8*A51)/E51</f>
        <v>2.5123176215728338E-12</v>
      </c>
      <c r="N51">
        <f>M51/10000000</f>
        <v>2.5123176215728338E-19</v>
      </c>
      <c r="O51">
        <f>N51/3</f>
        <v>8.3743920719094457E-20</v>
      </c>
    </row>
    <row r="52" spans="1:15">
      <c r="A52">
        <v>1.6E-2</v>
      </c>
      <c r="B52">
        <v>5.0000000000000001E-3</v>
      </c>
      <c r="C52">
        <f>POWER(10,-19)*1.6</f>
        <v>1.6000000000000002E-19</v>
      </c>
      <c r="D52" s="2">
        <v>4</v>
      </c>
      <c r="E52" s="2">
        <v>3300</v>
      </c>
      <c r="F52">
        <v>920</v>
      </c>
      <c r="G52">
        <v>1</v>
      </c>
      <c r="H52">
        <v>8.1000000000000003E-2</v>
      </c>
      <c r="I52">
        <f>B52/D52</f>
        <v>1.25E-3</v>
      </c>
      <c r="J52">
        <f>(9*H52*I52)/(2*9.8*(F52-G52))</f>
        <v>5.059014900846083E-8</v>
      </c>
      <c r="K52">
        <f>SQRT(J52)</f>
        <v>2.2492254001869362E-4</v>
      </c>
      <c r="L52">
        <f>(4/3)*3.14* (K52^3)*(F52-G52)</f>
        <v>4.3780713389046836E-8</v>
      </c>
      <c r="M52">
        <f>(L52*9.8*A52)/E52</f>
        <v>2.0802472301219833E-12</v>
      </c>
      <c r="N52">
        <f>M52/10000000</f>
        <v>2.0802472301219832E-19</v>
      </c>
      <c r="O52">
        <f>N52/3</f>
        <v>6.9341574337399436E-20</v>
      </c>
    </row>
    <row r="53" spans="1:15">
      <c r="A53">
        <v>1.6E-2</v>
      </c>
      <c r="B53">
        <v>5.0000000000000001E-3</v>
      </c>
      <c r="C53">
        <f>POWER(10,-19)*1.6</f>
        <v>1.6000000000000002E-19</v>
      </c>
      <c r="D53" s="2">
        <v>5</v>
      </c>
      <c r="E53" s="2">
        <v>1900</v>
      </c>
      <c r="F53">
        <v>920</v>
      </c>
      <c r="G53">
        <v>1</v>
      </c>
      <c r="H53">
        <v>8.1000000000000003E-2</v>
      </c>
      <c r="I53">
        <f>B53/D53</f>
        <v>1E-3</v>
      </c>
      <c r="J53">
        <f>(9*H53*I53)/(2*9.8*(F53-G53))</f>
        <v>4.0472119206768672E-8</v>
      </c>
      <c r="K53">
        <f>SQRT(J53)</f>
        <v>2.0117683566148631E-4</v>
      </c>
      <c r="L53">
        <f>(4/3)*3.14* (K53^3)*(F53-G53)</f>
        <v>3.132692839723006E-8</v>
      </c>
      <c r="M53">
        <f>(L53*9.8*A53)/E53</f>
        <v>2.5852959856240388E-12</v>
      </c>
      <c r="N53">
        <f>M53/10000000</f>
        <v>2.5852959856240388E-19</v>
      </c>
      <c r="O53">
        <f>N53/3</f>
        <v>8.6176532854134622E-20</v>
      </c>
    </row>
    <row r="54" spans="1:15">
      <c r="A54">
        <v>1.6E-2</v>
      </c>
      <c r="B54">
        <v>5.0000000000000001E-3</v>
      </c>
      <c r="C54">
        <f>POWER(10,-19)*1.6</f>
        <v>1.6000000000000002E-19</v>
      </c>
      <c r="D54" s="2">
        <v>11.12</v>
      </c>
      <c r="E54" s="2">
        <v>900</v>
      </c>
      <c r="F54">
        <v>920</v>
      </c>
      <c r="G54">
        <v>1</v>
      </c>
      <c r="H54">
        <v>8.1000000000000003E-2</v>
      </c>
      <c r="I54">
        <f>B54/D54</f>
        <v>4.496402877697842E-4</v>
      </c>
      <c r="J54">
        <f>(9*H54*I54)/(2*9.8*(F54-G54))</f>
        <v>1.8197895326784472E-8</v>
      </c>
      <c r="K54">
        <f>SQRT(J54)</f>
        <v>1.3489957496888E-4</v>
      </c>
      <c r="L54">
        <f>(4/3)*3.14* (K54^3)*(F54-G54)</f>
        <v>9.4452974685026812E-9</v>
      </c>
      <c r="M54">
        <f>(L54*9.8*A54)/E54</f>
        <v>1.6455807145124674E-12</v>
      </c>
      <c r="N54">
        <f>M54/10000000</f>
        <v>1.6455807145124673E-19</v>
      </c>
      <c r="O54">
        <f>N54/3</f>
        <v>5.4852690483748908E-20</v>
      </c>
    </row>
    <row r="55" spans="1:15" s="4" customFormat="1">
      <c r="A55" s="4" t="s">
        <v>16</v>
      </c>
    </row>
    <row r="56" spans="1:15">
      <c r="A56">
        <v>1.6E-2</v>
      </c>
      <c r="B56">
        <v>5.0000000000000001E-3</v>
      </c>
      <c r="C56">
        <f>POWER(10,-19)*1.6</f>
        <v>1.6000000000000002E-19</v>
      </c>
      <c r="D56" s="2">
        <v>3.28</v>
      </c>
      <c r="E56" s="2">
        <v>3600</v>
      </c>
      <c r="F56">
        <v>1260</v>
      </c>
      <c r="G56">
        <v>1</v>
      </c>
      <c r="H56">
        <v>1.49</v>
      </c>
      <c r="I56">
        <f>B56/D56</f>
        <v>1.5243902439024391E-3</v>
      </c>
      <c r="J56">
        <f>(9*H56*I56)/(2*9.8*(F56-G56))</f>
        <v>8.2840581165533498E-7</v>
      </c>
      <c r="K56">
        <f>SQRT(J56)</f>
        <v>9.1016801287198347E-4</v>
      </c>
      <c r="L56">
        <f>(4/3)*3.14* (K56^3)*(F56-G56)</f>
        <v>3.9742832861711633E-6</v>
      </c>
      <c r="M56">
        <f>(L56*9.8*A56)/E56</f>
        <v>1.7310211646434402E-10</v>
      </c>
      <c r="N56">
        <f>M56/1000000000</f>
        <v>1.7310211646434403E-19</v>
      </c>
      <c r="O56">
        <f>N56/3</f>
        <v>5.7700705488114677E-20</v>
      </c>
    </row>
    <row r="57" spans="1:15">
      <c r="A57">
        <v>1.6E-2</v>
      </c>
      <c r="B57">
        <v>5.0000000000000001E-3</v>
      </c>
      <c r="C57">
        <f>POWER(10,-19)*1.6</f>
        <v>1.6000000000000002E-19</v>
      </c>
      <c r="D57" s="2">
        <v>4</v>
      </c>
      <c r="E57" s="2">
        <v>2600</v>
      </c>
      <c r="F57">
        <v>1260</v>
      </c>
      <c r="G57">
        <v>1</v>
      </c>
      <c r="H57">
        <v>1.49</v>
      </c>
      <c r="I57">
        <f>B57/D57</f>
        <v>1.25E-3</v>
      </c>
      <c r="J57">
        <f>(9*H57*I57)/(2*9.8*(F57-G57))</f>
        <v>6.7929276555737459E-7</v>
      </c>
      <c r="K57">
        <f>SQRT(J57)</f>
        <v>8.2419218969690235E-4</v>
      </c>
      <c r="L57">
        <f>(4/3)*3.14* (K57^3)*(F57-G57)</f>
        <v>2.951070595956067E-6</v>
      </c>
      <c r="M57">
        <f>(L57*9.8*A57)/E57</f>
        <v>1.7797225747919667E-10</v>
      </c>
      <c r="N57">
        <f>M57/1000000000</f>
        <v>1.7797225747919667E-19</v>
      </c>
      <c r="O57">
        <f>N57/3</f>
        <v>5.9324085826398888E-20</v>
      </c>
    </row>
    <row r="58" spans="1:15">
      <c r="A58">
        <v>1.6E-2</v>
      </c>
      <c r="B58">
        <v>5.0000000000000001E-3</v>
      </c>
      <c r="C58">
        <f>POWER(10,-19)*1.6</f>
        <v>1.6000000000000002E-19</v>
      </c>
      <c r="D58" s="2">
        <v>5.38</v>
      </c>
      <c r="E58" s="2">
        <v>1700</v>
      </c>
      <c r="F58">
        <v>1260</v>
      </c>
      <c r="G58">
        <v>1</v>
      </c>
      <c r="H58">
        <v>1.49</v>
      </c>
      <c r="I58">
        <f>B58/D58</f>
        <v>9.2936802973977702E-4</v>
      </c>
      <c r="J58">
        <f>(9*H58*I58)/(2*9.8*(F58-G58))</f>
        <v>5.0505038331403318E-7</v>
      </c>
      <c r="K58">
        <f>SQRT(J58)</f>
        <v>7.1066896886949637E-4</v>
      </c>
      <c r="L58">
        <f>(4/3)*3.14* (K58^3)*(F58-G58)</f>
        <v>1.8918912664552151E-6</v>
      </c>
      <c r="M58">
        <f>(L58*9.8*A58)/E58</f>
        <v>1.7449914740010455E-10</v>
      </c>
      <c r="N58">
        <f>M58/1000000000</f>
        <v>1.7449914740010454E-19</v>
      </c>
      <c r="O58">
        <f>N58/3</f>
        <v>5.8166382466701517E-20</v>
      </c>
    </row>
    <row r="59" spans="1:15">
      <c r="A59">
        <v>1.6E-2</v>
      </c>
      <c r="B59">
        <v>5.0000000000000001E-3</v>
      </c>
      <c r="C59">
        <f>POWER(10,-19)*1.6</f>
        <v>1.6000000000000002E-19</v>
      </c>
      <c r="D59" s="2">
        <v>6.47</v>
      </c>
      <c r="E59" s="2">
        <v>1300</v>
      </c>
      <c r="F59">
        <v>1260</v>
      </c>
      <c r="G59">
        <v>1</v>
      </c>
      <c r="H59">
        <v>1.49</v>
      </c>
      <c r="I59">
        <f>B59/D59</f>
        <v>7.7279752704791354E-4</v>
      </c>
      <c r="J59">
        <f>(9*H59*I59)/(2*9.8*(F59-G59))</f>
        <v>4.1996461549142175E-7</v>
      </c>
      <c r="K59">
        <f>SQRT(J59)</f>
        <v>6.4804676952471706E-4</v>
      </c>
      <c r="L59">
        <f>(4/3)*3.14* (K59^3)*(F59-G59)</f>
        <v>1.4345416597317327E-6</v>
      </c>
      <c r="M59">
        <f>(L59*9.8*A59)/E59</f>
        <v>1.7302779403533517E-10</v>
      </c>
      <c r="N59">
        <f>M59/1000000000</f>
        <v>1.7302779403533517E-19</v>
      </c>
      <c r="O59">
        <f>N59/3</f>
        <v>5.7675931345111724E-20</v>
      </c>
    </row>
    <row r="60" spans="1:15">
      <c r="A60">
        <v>1.6E-2</v>
      </c>
      <c r="B60">
        <v>5.0000000000000001E-3</v>
      </c>
      <c r="C60">
        <f>POWER(10,-19)*1.6</f>
        <v>1.6000000000000002E-19</v>
      </c>
      <c r="D60" s="2">
        <v>10.26</v>
      </c>
      <c r="E60" s="2">
        <v>700</v>
      </c>
      <c r="F60">
        <v>1260</v>
      </c>
      <c r="G60">
        <v>1</v>
      </c>
      <c r="H60">
        <v>1.49</v>
      </c>
      <c r="I60">
        <f>B60/D60</f>
        <v>4.8732943469785578E-4</v>
      </c>
      <c r="J60">
        <f>(9*H60*I60)/(2*9.8*(F60-G60))</f>
        <v>2.6483148754673474E-7</v>
      </c>
      <c r="K60">
        <f>SQRT(J60)</f>
        <v>5.1461780725771118E-4</v>
      </c>
      <c r="L60">
        <f>(4/3)*3.14* (K60^3)*(F60-G60)</f>
        <v>7.1837059107170549E-7</v>
      </c>
      <c r="M60">
        <f>(L60*9.8*A60)/E60</f>
        <v>1.6091501240006204E-10</v>
      </c>
      <c r="N60">
        <f>M60/1000000000</f>
        <v>1.6091501240006205E-19</v>
      </c>
      <c r="O60">
        <f>N60/3</f>
        <v>5.3638337466687347E-20</v>
      </c>
    </row>
    <row r="61" spans="1:15">
      <c r="G61" s="1"/>
    </row>
    <row r="62" spans="1:15">
      <c r="A62">
        <v>1.6E-2</v>
      </c>
      <c r="B62">
        <v>5.0000000000000001E-3</v>
      </c>
      <c r="C62">
        <f>POWER(10,-19)*1.6</f>
        <v>1.6000000000000002E-19</v>
      </c>
      <c r="D62" s="2">
        <v>2.5099999999999998</v>
      </c>
      <c r="E62" s="2">
        <v>3600</v>
      </c>
      <c r="F62">
        <v>1260</v>
      </c>
      <c r="G62">
        <v>1</v>
      </c>
      <c r="H62">
        <v>1.49</v>
      </c>
      <c r="I62">
        <f>B62/D62</f>
        <v>1.9920318725099606E-3</v>
      </c>
      <c r="J62">
        <f>(9*H62*I62)/(2*9.8*(F62-G62))</f>
        <v>1.0825382718045814E-6</v>
      </c>
      <c r="K62">
        <f>SQRT(J62)</f>
        <v>1.0404509944272153E-3</v>
      </c>
      <c r="L62">
        <f>(4/3)*3.14* (K62^3)*(F62-G62)</f>
        <v>5.9368900185305754E-6</v>
      </c>
      <c r="M62">
        <f>(L62*9.8*A62)/E62</f>
        <v>2.5858454302933171E-10</v>
      </c>
      <c r="N62">
        <f>M62/1000000000</f>
        <v>2.5858454302933171E-19</v>
      </c>
      <c r="O62">
        <f>N62/3</f>
        <v>8.6194847676443908E-20</v>
      </c>
    </row>
    <row r="63" spans="1:15">
      <c r="A63">
        <v>1.6E-2</v>
      </c>
      <c r="B63">
        <v>5.0000000000000001E-3</v>
      </c>
      <c r="C63">
        <f>POWER(10,-19)*1.6</f>
        <v>1.6000000000000002E-19</v>
      </c>
      <c r="D63" s="2">
        <v>3.17</v>
      </c>
      <c r="E63" s="2">
        <v>2600</v>
      </c>
      <c r="F63">
        <v>1260</v>
      </c>
      <c r="G63">
        <v>1</v>
      </c>
      <c r="H63">
        <v>1.49</v>
      </c>
      <c r="I63">
        <f>B63/D63</f>
        <v>1.577287066246057E-3</v>
      </c>
      <c r="J63">
        <f>(9*H63*I63)/(2*9.8*(F63-G63))</f>
        <v>8.5715175464652959E-7</v>
      </c>
      <c r="K63">
        <f>SQRT(J63)</f>
        <v>9.2582490496126186E-4</v>
      </c>
      <c r="L63">
        <f>(4/3)*3.14* (K63^3)*(F63-G63)</f>
        <v>4.1829309216040946E-6</v>
      </c>
      <c r="M63">
        <f>(L63*9.8*A63)/E63</f>
        <v>2.5226291096443154E-10</v>
      </c>
      <c r="N63">
        <f>M63/1000000000</f>
        <v>2.5226291096443153E-19</v>
      </c>
      <c r="O63">
        <f>N63/3</f>
        <v>8.4087636988143843E-20</v>
      </c>
    </row>
    <row r="64" spans="1:15">
      <c r="A64">
        <v>1.6E-2</v>
      </c>
      <c r="B64">
        <v>5.0000000000000001E-3</v>
      </c>
      <c r="C64">
        <f>POWER(10,-19)*1.6</f>
        <v>1.6000000000000002E-19</v>
      </c>
      <c r="D64" s="2">
        <v>4.0999999999999996</v>
      </c>
      <c r="E64" s="2">
        <v>1700</v>
      </c>
      <c r="F64">
        <v>1260</v>
      </c>
      <c r="G64">
        <v>1</v>
      </c>
      <c r="H64">
        <v>1.49</v>
      </c>
      <c r="I64">
        <f>B64/D64</f>
        <v>1.2195121951219514E-3</v>
      </c>
      <c r="J64">
        <f>(9*H64*I64)/(2*9.8*(F64-G64))</f>
        <v>6.6272464932426811E-7</v>
      </c>
      <c r="K64">
        <f>SQRT(J64)</f>
        <v>8.1407901909106347E-4</v>
      </c>
      <c r="L64">
        <f>(4/3)*3.14* (K64^3)*(F64-G64)</f>
        <v>2.8437656287103909E-6</v>
      </c>
      <c r="M64">
        <f>(L64*9.8*A64)/E64</f>
        <v>2.622955591657584E-10</v>
      </c>
      <c r="N64">
        <f>M64/1000000000</f>
        <v>2.6229555916575838E-19</v>
      </c>
      <c r="O64">
        <f>N64/3</f>
        <v>8.7431853055252793E-20</v>
      </c>
    </row>
    <row r="65" spans="1:15">
      <c r="A65">
        <v>1.6E-2</v>
      </c>
      <c r="B65">
        <v>5.0000000000000001E-3</v>
      </c>
      <c r="C65">
        <f>POWER(10,-19)*1.6</f>
        <v>1.6000000000000002E-19</v>
      </c>
      <c r="D65" s="2">
        <v>6.04</v>
      </c>
      <c r="E65" s="2">
        <v>1300</v>
      </c>
      <c r="F65">
        <v>1260</v>
      </c>
      <c r="G65">
        <v>1</v>
      </c>
      <c r="H65">
        <v>1.49</v>
      </c>
      <c r="I65">
        <f>B65/D65</f>
        <v>8.2781456953642384E-4</v>
      </c>
      <c r="J65">
        <f>(9*H65*I65)/(2*9.8*(F65-G65))</f>
        <v>4.4986275864726799E-7</v>
      </c>
      <c r="K65">
        <f>SQRT(J65)</f>
        <v>6.7071809178466922E-4</v>
      </c>
      <c r="L65">
        <f>(4/3)*3.14* (K65^3)*(F65-G65)</f>
        <v>1.5904286039787912E-6</v>
      </c>
      <c r="M65">
        <f>(L65*9.8*A65)/E65</f>
        <v>1.9183015777221113E-10</v>
      </c>
      <c r="N65">
        <f>M65/1000000000</f>
        <v>1.9183015777221114E-19</v>
      </c>
      <c r="O65">
        <f>N65/3</f>
        <v>6.394338592407038E-20</v>
      </c>
    </row>
    <row r="66" spans="1:15">
      <c r="A66">
        <v>1.6E-2</v>
      </c>
      <c r="B66">
        <v>5.0000000000000001E-3</v>
      </c>
      <c r="C66">
        <f>POWER(10,-19)*1.6</f>
        <v>1.6000000000000002E-19</v>
      </c>
      <c r="D66" s="2">
        <v>10.26</v>
      </c>
      <c r="E66" s="2">
        <v>700</v>
      </c>
      <c r="F66">
        <v>1260</v>
      </c>
      <c r="G66">
        <v>1</v>
      </c>
      <c r="H66">
        <v>1.49</v>
      </c>
      <c r="I66">
        <f>B66/D66</f>
        <v>4.8732943469785578E-4</v>
      </c>
      <c r="J66">
        <f>(9*H66*I66)/(2*9.8*(F66-G66))</f>
        <v>2.6483148754673474E-7</v>
      </c>
      <c r="K66">
        <f>SQRT(J66)</f>
        <v>5.1461780725771118E-4</v>
      </c>
      <c r="L66">
        <f>(4/3)*3.14* (K66^3)*(F66-G66)</f>
        <v>7.1837059107170549E-7</v>
      </c>
      <c r="M66">
        <f>(L66*9.8*A66)/E66</f>
        <v>1.6091501240006204E-10</v>
      </c>
      <c r="N66">
        <f>M66/1000000000</f>
        <v>1.6091501240006205E-19</v>
      </c>
      <c r="O66">
        <f>N66/3</f>
        <v>5.3638337466687347E-20</v>
      </c>
    </row>
    <row r="67" spans="1:15">
      <c r="L67">
        <f>K67*J67</f>
        <v>0</v>
      </c>
    </row>
    <row r="68" spans="1:15">
      <c r="L68">
        <f t="shared" ref="L68:L89" si="0">K68*J68</f>
        <v>0</v>
      </c>
    </row>
    <row r="69" spans="1:15">
      <c r="L69">
        <f t="shared" si="0"/>
        <v>0</v>
      </c>
    </row>
    <row r="70" spans="1:15">
      <c r="L70">
        <f t="shared" si="0"/>
        <v>0</v>
      </c>
    </row>
    <row r="71" spans="1:15">
      <c r="L71">
        <f t="shared" si="0"/>
        <v>0</v>
      </c>
    </row>
    <row r="72" spans="1:15">
      <c r="L72">
        <f t="shared" si="0"/>
        <v>0</v>
      </c>
    </row>
    <row r="73" spans="1:15">
      <c r="L73">
        <f t="shared" si="0"/>
        <v>0</v>
      </c>
    </row>
    <row r="74" spans="1:15">
      <c r="L74">
        <f t="shared" si="0"/>
        <v>0</v>
      </c>
    </row>
    <row r="75" spans="1:15">
      <c r="L75">
        <f t="shared" si="0"/>
        <v>0</v>
      </c>
    </row>
    <row r="76" spans="1:15">
      <c r="L76">
        <f t="shared" si="0"/>
        <v>0</v>
      </c>
    </row>
    <row r="77" spans="1:15">
      <c r="L77">
        <f t="shared" si="0"/>
        <v>0</v>
      </c>
    </row>
    <row r="78" spans="1:15">
      <c r="L78">
        <f t="shared" si="0"/>
        <v>0</v>
      </c>
    </row>
    <row r="79" spans="1:15">
      <c r="L79">
        <f t="shared" si="0"/>
        <v>0</v>
      </c>
    </row>
    <row r="80" spans="1:15">
      <c r="L80">
        <f t="shared" si="0"/>
        <v>0</v>
      </c>
    </row>
    <row r="81" spans="12:12">
      <c r="L81">
        <f t="shared" si="0"/>
        <v>0</v>
      </c>
    </row>
    <row r="82" spans="12:12">
      <c r="L82">
        <f t="shared" si="0"/>
        <v>0</v>
      </c>
    </row>
    <row r="83" spans="12:12">
      <c r="L83">
        <f t="shared" si="0"/>
        <v>0</v>
      </c>
    </row>
    <row r="84" spans="12:12">
      <c r="L84">
        <f t="shared" si="0"/>
        <v>0</v>
      </c>
    </row>
    <row r="85" spans="12:12">
      <c r="L85">
        <f t="shared" si="0"/>
        <v>0</v>
      </c>
    </row>
    <row r="86" spans="12:12">
      <c r="L86">
        <f t="shared" si="0"/>
        <v>0</v>
      </c>
    </row>
    <row r="87" spans="12:12">
      <c r="L87">
        <f t="shared" si="0"/>
        <v>0</v>
      </c>
    </row>
    <row r="88" spans="12:12">
      <c r="L88">
        <f t="shared" si="0"/>
        <v>0</v>
      </c>
    </row>
    <row r="89" spans="12:12">
      <c r="L89">
        <f t="shared" si="0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Amrita Vishwa Vidyapeetham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sreejeshknair</dc:creator>
  <cp:lastModifiedBy>sreejeshknair</cp:lastModifiedBy>
  <dcterms:created xsi:type="dcterms:W3CDTF">2010-12-20T08:05:07Z</dcterms:created>
  <dcterms:modified xsi:type="dcterms:W3CDTF">2011-01-05T09:59:39Z</dcterms:modified>
</cp:coreProperties>
</file>