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 activeTab="2"/>
  </bookViews>
  <sheets>
    <sheet name="Synthèse" sheetId="27" r:id="rId1"/>
    <sheet name="Recap " sheetId="28" r:id="rId2"/>
    <sheet name="Prévisions horaires" sheetId="4" r:id="rId3"/>
    <sheet name="Lundi" sheetId="14" r:id="rId4"/>
    <sheet name="Mardi" sheetId="23" r:id="rId5"/>
    <sheet name="Mercredi" sheetId="25" r:id="rId6"/>
    <sheet name="Jeudi" sheetId="26" r:id="rId7"/>
    <sheet name="Vendredi" sheetId="24" r:id="rId8"/>
    <sheet name="Samedi" sheetId="22" r:id="rId9"/>
    <sheet name="Dimanche" sheetId="21" r:id="rId10"/>
    <sheet name="Hydrologie" sheetId="3" r:id="rId11"/>
    <sheet name="Demande et Déficit" sheetId="5" r:id="rId12"/>
    <sheet name="Dispo Production" sheetId="6" r:id="rId13"/>
    <sheet name="Feuil1" sheetId="29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AA">#REF!</definedName>
    <definedName name="AAA" localSheetId="0" hidden="1">{#N/A,#N/A,FALSE,"S_Obj_(1)"}</definedName>
    <definedName name="AAA" hidden="1">{#N/A,#N/A,FALSE,"S_Obj_(1)"}</definedName>
    <definedName name="anscount" hidden="1">6</definedName>
    <definedName name="BABA" localSheetId="0" hidden="1">{#N/A,#N/A,FALSE,"S_Obj_(4)"}</definedName>
    <definedName name="BABA" hidden="1">{#N/A,#N/A,FALSE,"S_Obj_(4)"}</definedName>
    <definedName name="Database" hidden="1">#REF!</definedName>
    <definedName name="BBB" localSheetId="0" hidden="1">{#N/A,#N/A,FALSE,"S_Obj_(1)"}</definedName>
    <definedName name="BBB" hidden="1">{#N/A,#N/A,FALSE,"S_Obj_(1)"}</definedName>
    <definedName name="BBBBB" localSheetId="0" hidden="1">{#N/A,#N/A,FALSE,"S_Obj_(1)"}</definedName>
    <definedName name="BBBBB" hidden="1">{#N/A,#N/A,FALSE,"S_Obj_(1)"}</definedName>
    <definedName name="BGHHGDTTG" localSheetId="0" hidden="1">{#N/A,#N/A,FALSE,"S_Obj_(1)"}</definedName>
    <definedName name="BGHHGDTTG" hidden="1">{#N/A,#N/A,FALSE,"S_Obj_(1)"}</definedName>
    <definedName name="cc" localSheetId="0" hidden="1">{#N/A,#N/A,FALSE,"S_Obj_(1)"}</definedName>
    <definedName name="cc" hidden="1">{#N/A,#N/A,FALSE,"S_Obj_(1)"}</definedName>
    <definedName name="CHEDJOU" localSheetId="0" hidden="1">{#N/A,#N/A,FALSE,"S_Obj_(1)"}</definedName>
    <definedName name="CHEDJOU" hidden="1">{#N/A,#N/A,FALSE,"S_Obj_(1)"}</definedName>
    <definedName name="CNND" localSheetId="0" hidden="1">{#N/A,#N/A,FALSE,"S_Obj_(1)"}</definedName>
    <definedName name="CNND" hidden="1">{#N/A,#N/A,FALSE,"S_Obj_(1)"}</definedName>
    <definedName name="_xlnm.Criteria">#REF!</definedName>
    <definedName name="d" localSheetId="0" hidden="1">{#N/A,#N/A,FALSE,"S_Obj_(1)"}</definedName>
    <definedName name="d" hidden="1">{#N/A,#N/A,FALSE,"S_Obj_(1)"}</definedName>
    <definedName name="Délestage___Jour">#REF!</definedName>
    <definedName name="DM" localSheetId="0" hidden="1">{#N/A,#N/A,FALSE,"S_Obj_(1)"}</definedName>
    <definedName name="DM" hidden="1">{#N/A,#N/A,FALSE,"S_Obj_(1)"}</definedName>
    <definedName name="dsfff">#REF!</definedName>
    <definedName name="EEE" localSheetId="0" hidden="1">{#N/A,#N/A,FALSE,"S_Obj_(1)"}</definedName>
    <definedName name="EEE" hidden="1">{#N/A,#N/A,FALSE,"S_Obj_(1)"}</definedName>
    <definedName name="Fi" localSheetId="1">#REF!</definedName>
    <definedName name="Fi" localSheetId="0">#REF!</definedName>
    <definedName name="Fi">#REF!</definedName>
    <definedName name="fr" localSheetId="0" hidden="1">{#N/A,#N/A,FALSE,"S_Obj_(1)"}</definedName>
    <definedName name="fr" hidden="1">{#N/A,#N/A,FALSE,"S_Obj_(1)"}</definedName>
    <definedName name="ggg" localSheetId="1">#REF!</definedName>
    <definedName name="ggg" localSheetId="0">#REF!</definedName>
    <definedName name="ggg">#REF!</definedName>
    <definedName name="gr">#REF!</definedName>
    <definedName name="GR_sANAGA">#REF!</definedName>
    <definedName name="HHdihglkjsfldk" localSheetId="0" hidden="1">{#N/A,#N/A,FALSE,"S_Obj_(4)"}</definedName>
    <definedName name="HHdihglkjsfldk" hidden="1">{#N/A,#N/A,FALSE,"S_Obj_(4)"}</definedName>
    <definedName name="hjhjhherkh" localSheetId="0" hidden="1">{#N/A,#N/A,FALSE,"S_Obj_(4)"}</definedName>
    <definedName name="hjhjhherkh" hidden="1">{#N/A,#N/A,FALSE,"S_Obj_(4)"}</definedName>
    <definedName name="IIEoj" localSheetId="0" hidden="1">{#N/A,#N/A,FALSE,"S_Obj_(1)"}</definedName>
    <definedName name="IIEoj" hidden="1">{#N/A,#N/A,FALSE,"S_Obj_(1)"}</definedName>
    <definedName name="Incidents_P°">#REF!</definedName>
    <definedName name="jhhgjhgfk" localSheetId="0" hidden="1">{#N/A,#N/A,FALSE,"S_Obj_(1)"}</definedName>
    <definedName name="jhhgjhgfk" hidden="1">{#N/A,#N/A,FALSE,"S_Obj_(1)"}</definedName>
    <definedName name="jj">#REF!</definedName>
    <definedName name="JJEUUE" localSheetId="0" hidden="1">{#N/A,#N/A,FALSE,"S_Obj_(1)"}</definedName>
    <definedName name="JJEUUE" hidden="1">{#N/A,#N/A,FALSE,"S_Obj_(1)"}</definedName>
    <definedName name="jkdfj" localSheetId="0" hidden="1">{#N/A,#N/A,FALSE,"S_Obj_(1)"}</definedName>
    <definedName name="jkdfj" hidden="1">{#N/A,#N/A,FALSE,"S_Obj_(1)"}</definedName>
    <definedName name="jkgfkjgflbf" localSheetId="0" hidden="1">{#N/A,#N/A,FALSE,"S_Obj_(4)"}</definedName>
    <definedName name="jkgfkjgflbf" hidden="1">{#N/A,#N/A,FALSE,"S_Obj_(4)"}</definedName>
    <definedName name="jkhfgjglkj" localSheetId="0" hidden="1">{#N/A,#N/A,FALSE,"S_Obj_(1)"}</definedName>
    <definedName name="jkhfgjglkj" hidden="1">{#N/A,#N/A,FALSE,"S_Obj_(1)"}</definedName>
    <definedName name="jkljlkdf" localSheetId="0" hidden="1">{#N/A,#N/A,FALSE,"S_Obj_(1)";#N/A,#N/A,FALSE,"S_Obj_(4)"}</definedName>
    <definedName name="jkljlkdf" hidden="1">{#N/A,#N/A,FALSE,"S_Obj_(1)";#N/A,#N/A,FALSE,"S_Obj_(4)"}</definedName>
    <definedName name="jllfg" localSheetId="0" hidden="1">{#N/A,#N/A,FALSE,"S_Obj_(1)"}</definedName>
    <definedName name="jllfg" hidden="1">{#N/A,#N/A,FALSE,"S_Obj_(1)"}</definedName>
    <definedName name="kjdfjfdj" localSheetId="0" hidden="1">{#N/A,#N/A,FALSE,"S_Obj_(4)"}</definedName>
    <definedName name="kjdfjfdj" hidden="1">{#N/A,#N/A,FALSE,"S_Obj_(4)"}</definedName>
    <definedName name="kjjnfgjlgojkl" localSheetId="0" hidden="1">{#N/A,#N/A,FALSE,"S_Obj_(4)"}</definedName>
    <definedName name="kjjnfgjlgojkl" hidden="1">{#N/A,#N/A,FALSE,"S_Obj_(4)"}</definedName>
    <definedName name="kjkgfjgj" localSheetId="0" hidden="1">{#N/A,#N/A,FALSE,"S_Obj_(1)"}</definedName>
    <definedName name="kjkgfjgj" hidden="1">{#N/A,#N/A,FALSE,"S_Obj_(1)"}</definedName>
    <definedName name="kjkjdfkg" localSheetId="0" hidden="1">{#N/A,#N/A,FALSE,"S_Obj_(4)"}</definedName>
    <definedName name="kjkjdfkg" hidden="1">{#N/A,#N/A,FALSE,"S_Obj_(4)"}</definedName>
    <definedName name="kjkjgdj" localSheetId="0" hidden="1">{#N/A,#N/A,FALSE,"S_Obj_(1)"}</definedName>
    <definedName name="kjkjgdj" hidden="1">{#N/A,#N/A,FALSE,"S_Obj_(1)"}</definedName>
    <definedName name="kjojldfklbfd" localSheetId="0" hidden="1">{#N/A,#N/A,FALSE,"S_Obj_(4)"}</definedName>
    <definedName name="kjojldfklbfd" hidden="1">{#N/A,#N/A,FALSE,"S_Obj_(4)"}</definedName>
    <definedName name="kkjjg" localSheetId="0" hidden="1">{#N/A,#N/A,FALSE,"S_Obj_(1)"}</definedName>
    <definedName name="kkjjg" hidden="1">{#N/A,#N/A,FALSE,"S_Obj_(1)"}</definedName>
    <definedName name="kljdfldldfl" localSheetId="0" hidden="1">{#N/A,#N/A,FALSE,"S_Obj_(4)"}</definedName>
    <definedName name="kljdfldldfl" hidden="1">{#N/A,#N/A,FALSE,"S_Obj_(4)"}</definedName>
    <definedName name="kljlkgflm" localSheetId="0" hidden="1">{#N/A,#N/A,FALSE,"S_Obj_(1)"}</definedName>
    <definedName name="kljlkgflm" hidden="1">{#N/A,#N/A,FALSE,"S_Obj_(1)"}</definedName>
    <definedName name="ldfldfjdfl" localSheetId="0" hidden="1">{#N/A,#N/A,FALSE,"S_Obj_(4)"}</definedName>
    <definedName name="ldfldfjdfl" hidden="1">{#N/A,#N/A,FALSE,"S_Obj_(4)"}</definedName>
    <definedName name="lfgkgfm" localSheetId="0" hidden="1">{#N/A,#N/A,FALSE,"S_Obj_(4)"}</definedName>
    <definedName name="lfgkgfm" hidden="1">{#N/A,#N/A,FALSE,"S_Obj_(4)"}</definedName>
    <definedName name="ljkgllkdflm" localSheetId="0" hidden="1">{#N/A,#N/A,FALSE,"S_Obj_(4)"}</definedName>
    <definedName name="ljkgllkdflm" hidden="1">{#N/A,#N/A,FALSE,"S_Obj_(4)"}</definedName>
    <definedName name="lkflkfgm" localSheetId="0" hidden="1">{#N/A,#N/A,FALSE,"S_Obj_(1)"}</definedName>
    <definedName name="lkflkfgm" hidden="1">{#N/A,#N/A,FALSE,"S_Obj_(1)"}</definedName>
    <definedName name="lkglkglgfl" localSheetId="0" hidden="1">{#N/A,#N/A,FALSE,"S_Obj_(4)"}</definedName>
    <definedName name="lkglkglgfl" hidden="1">{#N/A,#N/A,FALSE,"S_Obj_(4)"}</definedName>
    <definedName name="lkjgjloljk" localSheetId="0" hidden="1">{#N/A,#N/A,FALSE,"S_Obj_(4)"}</definedName>
    <definedName name="lkjgjloljk" hidden="1">{#N/A,#N/A,FALSE,"S_Obj_(4)"}</definedName>
    <definedName name="lkjgkdfklm" localSheetId="0" hidden="1">{#N/A,#N/A,FALSE,"S_Obj_(4)"}</definedName>
    <definedName name="lkjgkdfklm" hidden="1">{#N/A,#N/A,FALSE,"S_Obj_(4)"}</definedName>
    <definedName name="lkkdgmlfdlk" localSheetId="0" hidden="1">{#N/A,#N/A,FALSE,"S_Obj_(4)"}</definedName>
    <definedName name="lkkdgmlfdlk" hidden="1">{#N/A,#N/A,FALSE,"S_Obj_(4)"}</definedName>
    <definedName name="lkldldfk" localSheetId="0" hidden="1">{#N/A,#N/A,FALSE,"S_Obj_(4)"}</definedName>
    <definedName name="lkldldfk" hidden="1">{#N/A,#N/A,FALSE,"S_Obj_(4)"}</definedName>
    <definedName name="llkgpm" localSheetId="0" hidden="1">{#N/A,#N/A,FALSE,"S_Obj_(1)"}</definedName>
    <definedName name="llkgpm" hidden="1">{#N/A,#N/A,FALSE,"S_Obj_(1)"}</definedName>
    <definedName name="lmlfglkfglg" localSheetId="0" hidden="1">{#N/A,#N/A,FALSE,"S_Obj_(4)"}</definedName>
    <definedName name="lmlfglkfglg" hidden="1">{#N/A,#N/A,FALSE,"S_Obj_(4)"}</definedName>
    <definedName name="lokijh" localSheetId="0" hidden="1">{#N/A,#N/A,FALSE,"S_Obj_(4)"}</definedName>
    <definedName name="lokijh" hidden="1">{#N/A,#N/A,FALSE,"S_Obj_(4)"}</definedName>
    <definedName name="mjlkkddj" localSheetId="0" hidden="1">{#N/A,#N/A,FALSE,"S_Obj_(4)"}</definedName>
    <definedName name="mjlkkddj" hidden="1">{#N/A,#N/A,FALSE,"S_Obj_(4)"}</definedName>
    <definedName name="nhfdjgkjg" localSheetId="0" hidden="1">{#N/A,#N/A,FALSE,"S_Obj_(4)"}</definedName>
    <definedName name="nhfdjgkjg" hidden="1">{#N/A,#N/A,FALSE,"S_Obj_(4)"}</definedName>
    <definedName name="nom" localSheetId="0" hidden="1">{#N/A,#N/A,FALSE,"S_Obj_(4)"}</definedName>
    <definedName name="nom" hidden="1">{#N/A,#N/A,FALSE,"S_Obj_(4)"}</definedName>
    <definedName name="oljdfjlgljg" localSheetId="0" hidden="1">{#N/A,#N/A,FALSE,"S_Obj_(4)"}</definedName>
    <definedName name="oljdfjlgljg" hidden="1">{#N/A,#N/A,FALSE,"S_Obj_(4)"}</definedName>
    <definedName name="oljfgldfljdfjk" localSheetId="0" hidden="1">{#N/A,#N/A,FALSE,"S_Obj_(4)"}</definedName>
    <definedName name="oljfgldfljdfjk" hidden="1">{#N/A,#N/A,FALSE,"S_Obj_(4)"}</definedName>
    <definedName name="oljfljdld" localSheetId="0" hidden="1">{#N/A,#N/A,FALSE,"S_Obj_(4)"}</definedName>
    <definedName name="oljfljdld" hidden="1">{#N/A,#N/A,FALSE,"S_Obj_(4)"}</definedName>
    <definedName name="ppp.02_ACT6b." localSheetId="0" hidden="1">{#N/A,#N/A,FALSE,"S_Obj_(4)"}</definedName>
    <definedName name="ppp.02_ACT6b." hidden="1">{#N/A,#N/A,FALSE,"S_Obj_(4)"}</definedName>
    <definedName name="pppp" localSheetId="0" hidden="1">{#N/A,#N/A,FALSE,"S_Obj_(1)"}</definedName>
    <definedName name="pppp" hidden="1">{#N/A,#N/A,FALSE,"S_Obj_(1)"}</definedName>
    <definedName name="PROG1" localSheetId="0" hidden="1">{#N/A,#N/A,FALSE,"S_Obj_(1)"}</definedName>
    <definedName name="PROG1" hidden="1">{#N/A,#N/A,FALSE,"S_Obj_(1)"}</definedName>
    <definedName name="qdQDQ" localSheetId="0" hidden="1">{#N/A,#N/A,FALSE,"S_Obj_(1)"}</definedName>
    <definedName name="qdQDQ" hidden="1">{#N/A,#N/A,FALSE,"S_Obj_(1)"}</definedName>
    <definedName name="qfsdfsq" localSheetId="0" hidden="1">{#N/A,#N/A,FALSE,"S_Obj_(4)"}</definedName>
    <definedName name="qfsdfsq" hidden="1">{#N/A,#N/A,FALSE,"S_Obj_(4)"}</definedName>
    <definedName name="rr" localSheetId="0" hidden="1">{#N/A,#N/A,FALSE,"S_Obj_(4)"}</definedName>
    <definedName name="rr" hidden="1">{#N/A,#N/A,FALSE,"S_Obj_(4)"}</definedName>
    <definedName name="RRR" localSheetId="0" hidden="1">{#N/A,#N/A,FALSE,"S_Obj_(1)"}</definedName>
    <definedName name="RRR" hidden="1">{#N/A,#N/A,FALSE,"S_Obj_(1)"}</definedName>
    <definedName name="SSSSS" localSheetId="0" hidden="1">{#N/A,#N/A,FALSE,"S_Obj_(1)"}</definedName>
    <definedName name="SSSSS" hidden="1">{#N/A,#N/A,FALSE,"S_Obj_(1)"}</definedName>
    <definedName name="TTT" localSheetId="0" hidden="1">{#N/A,#N/A,FALSE,"S_Obj_(1)"}</definedName>
    <definedName name="TTT" hidden="1">{#N/A,#N/A,FALSE,"S_Obj_(1)"}</definedName>
    <definedName name="WRN.02_act2b" localSheetId="0" hidden="1">{#N/A,#N/A,FALSE,"S_Obj_(4)"}</definedName>
    <definedName name="WRN.02_act2b" hidden="1">{#N/A,#N/A,FALSE,"S_Obj_(4)"}</definedName>
    <definedName name="wrn.02_ACT2b." localSheetId="0" hidden="1">{#N/A,#N/A,FALSE,"S_Obj_(4)"}</definedName>
    <definedName name="wrn.02_ACT2b." hidden="1">{#N/A,#N/A,FALSE,"S_Obj_(4)"}</definedName>
    <definedName name="wrn.02_ACT6." localSheetId="0" hidden="1">{#N/A,#N/A,FALSE,"S_Obj_(4)"}</definedName>
    <definedName name="wrn.02_ACT6." hidden="1">{#N/A,#N/A,FALSE,"S_Obj_(4)"}</definedName>
    <definedName name="wrn.02_ACT8" localSheetId="0" hidden="1">{#N/A,#N/A,FALSE,"S_Obj_(4)"}</definedName>
    <definedName name="wrn.02_ACT8" hidden="1">{#N/A,#N/A,FALSE,"S_Obj_(4)"}</definedName>
    <definedName name="wrn.02_act8." localSheetId="0" hidden="1">{#N/A,#N/A,FALSE,"S_Obj_(4)"}</definedName>
    <definedName name="wrn.02_act8." hidden="1">{#N/A,#N/A,FALSE,"S_Obj_(4)"}</definedName>
    <definedName name="wrn.O1_ACT1." localSheetId="0" hidden="1">{#N/A,#N/A,FALSE,"S_Obj_(1)"}</definedName>
    <definedName name="wrn.O1_ACT1." hidden="1">{#N/A,#N/A,FALSE,"S_Obj_(1)"}</definedName>
    <definedName name="wrn.O1_ACT1a." localSheetId="0" hidden="1">{#N/A,#N/A,FALSE,"S_Obj_(1)"}</definedName>
    <definedName name="wrn.O1_ACT1a." hidden="1">{#N/A,#N/A,FALSE,"S_Obj_(1)"}</definedName>
    <definedName name="wrn.O1_ACT2." localSheetId="0" hidden="1">{#N/A,#N/A,FALSE,"S_Obj_(1)";#N/A,#N/A,FALSE,"S_Obj_(4)"}</definedName>
    <definedName name="wrn.O1_ACT2." hidden="1">{#N/A,#N/A,FALSE,"S_Obj_(1)";#N/A,#N/A,FALSE,"S_Obj_(4)"}</definedName>
    <definedName name="wrn.O1_ACT2a." localSheetId="0" hidden="1">{#N/A,#N/A,FALSE,"S_Obj_(1)"}</definedName>
    <definedName name="wrn.O1_ACT2a." hidden="1">{#N/A,#N/A,FALSE,"S_Obj_(1)"}</definedName>
    <definedName name="wrn.O1_ACT4." localSheetId="0" hidden="1">{#N/A,#N/A,FALSE,"S_Obj_(1)"}</definedName>
    <definedName name="wrn.O1_ACT4." hidden="1">{#N/A,#N/A,FALSE,"S_Obj_(1)"}</definedName>
    <definedName name="wrn.O1_ACT4a." localSheetId="0" hidden="1">{#N/A,#N/A,FALSE,"S_Obj_(1)"}</definedName>
    <definedName name="wrn.O1_ACT4a." hidden="1">{#N/A,#N/A,FALSE,"S_Obj_(1)"}</definedName>
    <definedName name="wrn.O1_ACT5." localSheetId="0" hidden="1">{#N/A,#N/A,FALSE,"S_Obj_(1)"}</definedName>
    <definedName name="wrn.O1_ACT5." hidden="1">{#N/A,#N/A,FALSE,"S_Obj_(1)"}</definedName>
    <definedName name="wrn.O1_ACT5a." localSheetId="0" hidden="1">{#N/A,#N/A,FALSE,"S_Obj_(1)"}</definedName>
    <definedName name="wrn.O1_ACT5a." hidden="1">{#N/A,#N/A,FALSE,"S_Obj_(1)"}</definedName>
    <definedName name="wrn.O2_ACT1." localSheetId="0" hidden="1">{#N/A,#N/A,FALSE,"S_Obj_(4)"}</definedName>
    <definedName name="wrn.O2_ACT1." hidden="1">{#N/A,#N/A,FALSE,"S_Obj_(4)"}</definedName>
    <definedName name="wrn.O2_ACT2a." localSheetId="0" hidden="1">{#N/A,#N/A,FALSE,"S_Obj_(4)"}</definedName>
    <definedName name="wrn.O2_ACT2a." hidden="1">{#N/A,#N/A,FALSE,"S_Obj_(4)"}</definedName>
    <definedName name="wrn.O2_ACT3." localSheetId="0" hidden="1">{#N/A,#N/A,FALSE,"S_Obj_(4)"}</definedName>
    <definedName name="wrn.O2_ACT3." hidden="1">{#N/A,#N/A,FALSE,"S_Obj_(4)"}</definedName>
    <definedName name="wrn.O2_ACT4." localSheetId="0" hidden="1">{#N/A,#N/A,FALSE,"S_Obj_(4)"}</definedName>
    <definedName name="wrn.O2_ACT4." hidden="1">{#N/A,#N/A,FALSE,"S_Obj_(4)"}</definedName>
    <definedName name="wrn.O2_ACT6." localSheetId="0" hidden="1">{#N/A,#N/A,FALSE,"S_Obj_(4)"}</definedName>
    <definedName name="wrn.O2_ACT6." hidden="1">{#N/A,#N/A,FALSE,"S_Obj_(4)"}</definedName>
    <definedName name="wrn.O2_ACT6a." localSheetId="0" hidden="1">{#N/A,#N/A,FALSE,"S_Obj_(4)"}</definedName>
    <definedName name="wrn.O2_ACT6a." hidden="1">{#N/A,#N/A,FALSE,"S_Obj_(4)"}</definedName>
    <definedName name="wrn.O2_ACT6b." localSheetId="0" hidden="1">{#N/A,#N/A,FALSE,"S_Obj_(4)"}</definedName>
    <definedName name="wrn.O2_ACT6b." hidden="1">{#N/A,#N/A,FALSE,"S_Obj_(4)"}</definedName>
    <definedName name="wrn.O2_ACT6c." localSheetId="0" hidden="1">{#N/A,#N/A,FALSE,"S_Obj_(4)"}</definedName>
    <definedName name="wrn.O2_ACT6c." hidden="1">{#N/A,#N/A,FALSE,"S_Obj_(4)"}</definedName>
    <definedName name="wrn.O2_ACT6d." localSheetId="0" hidden="1">{#N/A,#N/A,FALSE,"S_Obj_(4)"}</definedName>
    <definedName name="wrn.O2_ACT6d." hidden="1">{#N/A,#N/A,FALSE,"S_Obj_(4)"}</definedName>
    <definedName name="wrn.O2_ACT7." localSheetId="0" hidden="1">{#N/A,#N/A,FALSE,"S_Obj_(4)"}</definedName>
    <definedName name="wrn.O2_ACT7." hidden="1">{#N/A,#N/A,FALSE,"S_Obj_(4)"}</definedName>
    <definedName name="wrn.O2_ACT8." localSheetId="0" hidden="1">{#N/A,#N/A,FALSE,"S_Obj_(4)"}</definedName>
    <definedName name="wrn.O2_ACT8." hidden="1">{#N/A,#N/A,FALSE,"S_Obj_(4)"}</definedName>
    <definedName name="wrn.O5_ACTa." localSheetId="0" hidden="1">{#N/A,#N/A,FALSE,"S_Obj_(4)"}</definedName>
    <definedName name="wrn.O5_ACTa." hidden="1">{#N/A,#N/A,FALSE,"S_Obj_(4)"}</definedName>
    <definedName name="WWWWW" localSheetId="0" hidden="1">{#N/A,#N/A,FALSE,"S_Obj_(1)"}</definedName>
    <definedName name="WWWWW" hidden="1">{#N/A,#N/A,FALSE,"S_Obj_(1)"}</definedName>
    <definedName name="XRAP" localSheetId="0" hidden="1">{#N/A,#N/A,FALSE,"S_Obj_(4)"}</definedName>
    <definedName name="XRAP" hidden="1">{#N/A,#N/A,FALSE,"S_Obj_(4)"}</definedName>
    <definedName name="XXXXX" localSheetId="0" hidden="1">{#N/A,#N/A,FALSE,"S_Obj_(4)"}</definedName>
    <definedName name="XXXXX" hidden="1">{#N/A,#N/A,FALSE,"S_Obj_(4)"}</definedName>
    <definedName name="YYY" localSheetId="0" hidden="1">{#N/A,#N/A,FALSE,"S_Obj_(1)"}</definedName>
    <definedName name="YYY" hidden="1">{#N/A,#N/A,FALSE,"S_Obj_(1)"}</definedName>
    <definedName name="ZZZ" localSheetId="0" hidden="1">{#N/A,#N/A,FALSE,"S_Obj_(1)"}</definedName>
    <definedName name="ZZZ" hidden="1">{#N/A,#N/A,FALSE,"S_Obj_(1)"}</definedName>
  </definedNames>
  <calcPr calcId="144525"/>
</workbook>
</file>

<file path=xl/comments1.xml><?xml version="1.0" encoding="utf-8"?>
<comments xmlns="http://schemas.openxmlformats.org/spreadsheetml/2006/main">
  <authors>
    <author>Francois ESSOMBA</author>
  </authors>
  <commentList>
    <comment ref="AM3" authorId="0">
      <text>
        <r>
          <rPr>
            <sz val="12"/>
            <rFont val="Arial Black"/>
            <charset val="0"/>
          </rPr>
          <t>Valeur 0 : OK</t>
        </r>
        <r>
          <rPr>
            <sz val="8"/>
            <rFont val="Tahoma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<sst xmlns="http://schemas.openxmlformats.org/spreadsheetml/2006/main" count="114">
  <si>
    <t>Jours</t>
  </si>
  <si>
    <t>DEMANDE</t>
  </si>
  <si>
    <t>ENERGIE</t>
  </si>
  <si>
    <t>INTERRUPTION</t>
  </si>
  <si>
    <t>SP</t>
  </si>
  <si>
    <t>Alu</t>
  </si>
  <si>
    <t>Total</t>
  </si>
  <si>
    <t>PI</t>
  </si>
  <si>
    <t>END</t>
  </si>
  <si>
    <t>MW</t>
  </si>
  <si>
    <t>MWH</t>
  </si>
  <si>
    <t>Lundi</t>
  </si>
  <si>
    <t>Mardi</t>
  </si>
  <si>
    <t>Mercredi</t>
  </si>
  <si>
    <t>Jeudi</t>
  </si>
  <si>
    <t>Vendredi</t>
  </si>
  <si>
    <t>Samedi</t>
  </si>
  <si>
    <t>Dimanche</t>
  </si>
  <si>
    <t>Maxi</t>
  </si>
  <si>
    <t>PRODUCTION (Mwh)</t>
  </si>
  <si>
    <t>SLL</t>
  </si>
  <si>
    <t>Edea</t>
  </si>
  <si>
    <t>GAZ</t>
  </si>
  <si>
    <t>LPP</t>
  </si>
  <si>
    <t>Oyo1</t>
  </si>
  <si>
    <t>Log2</t>
  </si>
  <si>
    <t>DPP</t>
  </si>
  <si>
    <t>HFO Total</t>
  </si>
  <si>
    <t>LFO ENEO</t>
  </si>
  <si>
    <t>PTU</t>
  </si>
  <si>
    <t>Thermique Total</t>
  </si>
  <si>
    <t>hydro</t>
  </si>
  <si>
    <t>gaz</t>
  </si>
  <si>
    <t>HFO</t>
  </si>
  <si>
    <t>LFO</t>
  </si>
  <si>
    <t>PRODUCTION  DES CENTRALES (MWH)</t>
  </si>
  <si>
    <t>Kribi</t>
  </si>
  <si>
    <t>Limbé</t>
  </si>
  <si>
    <t>Dibamba</t>
  </si>
  <si>
    <t>Oyomabang 1</t>
  </si>
  <si>
    <t>Logbaba2</t>
  </si>
  <si>
    <t>Oyomabang2</t>
  </si>
  <si>
    <t>Bassa2</t>
  </si>
  <si>
    <t>Bassa3</t>
  </si>
  <si>
    <t>Logbaba1</t>
  </si>
  <si>
    <t>Bafoussam</t>
  </si>
  <si>
    <t>Ahala</t>
  </si>
  <si>
    <t>Bamenda</t>
  </si>
  <si>
    <t>Mbalmayo</t>
  </si>
  <si>
    <t>Ebolowa</t>
  </si>
  <si>
    <t>Conso Spec</t>
  </si>
  <si>
    <t>CONSOMMATION DES CENTRALES (m3)</t>
  </si>
  <si>
    <t>A considérer pour commande Fuel</t>
  </si>
  <si>
    <t>Total Hydro</t>
  </si>
  <si>
    <t>Bassa</t>
  </si>
  <si>
    <t>Logbaba</t>
  </si>
  <si>
    <t>Total Gaz</t>
  </si>
  <si>
    <t>Logbaba 2</t>
  </si>
  <si>
    <t>Total HFO</t>
  </si>
  <si>
    <t>Total LFO PTU</t>
  </si>
  <si>
    <t>Demande (Pointe)</t>
  </si>
  <si>
    <t>Pointe (MW)</t>
  </si>
  <si>
    <t>Alucam (MW)</t>
  </si>
  <si>
    <t>Pointe Demande (MW)</t>
  </si>
  <si>
    <t>Pointe SP Sem-1 (MW)</t>
  </si>
  <si>
    <t>Pmoy Alu Sem-1 (MW)</t>
  </si>
  <si>
    <t>Production des centrales (A la pointe)</t>
  </si>
  <si>
    <t>Songloulou</t>
  </si>
  <si>
    <t>Edéa</t>
  </si>
  <si>
    <t>Bassa Gaz</t>
  </si>
  <si>
    <t>Logbaba Gaz</t>
  </si>
  <si>
    <t>Limbe</t>
  </si>
  <si>
    <t>Bassa 2</t>
  </si>
  <si>
    <t>Oyomabang 2</t>
  </si>
  <si>
    <t>Energy Pool</t>
  </si>
  <si>
    <t>Total produit</t>
  </si>
  <si>
    <t>Réserve / Déficit</t>
  </si>
  <si>
    <t>Disponibilité centrales</t>
  </si>
  <si>
    <t>Total productible</t>
  </si>
  <si>
    <t>Cote Amont SLL (m)</t>
  </si>
  <si>
    <t>DEMANDE (MW)</t>
  </si>
  <si>
    <t>PRODUCTION  (MW)</t>
  </si>
  <si>
    <t>Déficit</t>
  </si>
  <si>
    <t xml:space="preserve">Therm. Disp. </t>
  </si>
  <si>
    <t>Réserve Kribi</t>
  </si>
  <si>
    <t>Réserve Th AESS</t>
  </si>
  <si>
    <t>Réserve Th PTU</t>
  </si>
  <si>
    <t>Réserve Thermique</t>
  </si>
  <si>
    <t>Ecart</t>
  </si>
  <si>
    <t>Heure</t>
  </si>
  <si>
    <t>Débit Entrant SLL (m3/s)</t>
  </si>
  <si>
    <t>Secteur Public</t>
  </si>
  <si>
    <t>Alucam</t>
  </si>
  <si>
    <t>TOTAL Demande</t>
  </si>
  <si>
    <t xml:space="preserve">SLL </t>
  </si>
  <si>
    <t>Total HFO AESS</t>
  </si>
  <si>
    <t>Total LFO AESS</t>
  </si>
  <si>
    <t>Pool Energy</t>
  </si>
  <si>
    <t>Total Thermique</t>
  </si>
  <si>
    <t>Total Production</t>
  </si>
  <si>
    <t>LUNDI</t>
  </si>
  <si>
    <t>MARDI</t>
  </si>
  <si>
    <t>MERCREDI</t>
  </si>
  <si>
    <t>JEUDI</t>
  </si>
  <si>
    <t>VENDREDI</t>
  </si>
  <si>
    <t>SAMEDI</t>
  </si>
  <si>
    <t>DIMANCHE</t>
  </si>
  <si>
    <t>DISPONIBILITES PRODUCTION  (MW)</t>
  </si>
  <si>
    <t>HYDRO</t>
  </si>
  <si>
    <t>LFO PTU</t>
  </si>
  <si>
    <t>Total LFO</t>
  </si>
  <si>
    <t>Ahala 2</t>
  </si>
  <si>
    <t>Méca</t>
  </si>
  <si>
    <t>Réel</t>
  </si>
</sst>
</file>

<file path=xl/styles.xml><?xml version="1.0" encoding="utf-8"?>
<styleSheet xmlns="http://schemas.openxmlformats.org/spreadsheetml/2006/main">
  <numFmts count="11">
    <numFmt numFmtId="176" formatCode="_-* #,##0\ _€_-;\-* #,##0\ _€_-;_-* &quot;-&quot;\ _€_-;_-@_-"/>
    <numFmt numFmtId="177" formatCode="_-* #,##0\ _€_-;\-* #,##0\ _€_-;_-* &quot;-&quot;??\ _€_-;_-@_-"/>
    <numFmt numFmtId="178" formatCode="_-* #,##0.00\ &quot;€&quot;_-;\-* #,##0.00\ &quot;€&quot;_-;_-* &quot;-&quot;??\ &quot;€&quot;_-;_-@_-"/>
    <numFmt numFmtId="179" formatCode="_-* #,##0.00\ _F_-;\-* #,##0.00\ _F_-;_-* &quot;-&quot;??\ _F_-;_-@_-"/>
    <numFmt numFmtId="180" formatCode="_-* #,##0\ &quot;€&quot;_-;\-* #,##0\ &quot;€&quot;_-;_-* &quot;-&quot;\ &quot;€&quot;_-;_-@_-"/>
    <numFmt numFmtId="181" formatCode="0.0%"/>
    <numFmt numFmtId="182" formatCode="_-* #,##0.00\ _€_-;\-* #,##0.00\ _€_-;_-* &quot;-&quot;??\ _€_-;_-@_-"/>
    <numFmt numFmtId="183" formatCode="_-* #,##0.00\ [$€]_-;\-* #,##0.00\ [$€]_-;_-* &quot;-&quot;??\ [$€]_-;_-@_-"/>
    <numFmt numFmtId="184" formatCode="0.0"/>
    <numFmt numFmtId="185" formatCode="_-* #,##0.0\ _€_-;\-* #,##0.0\ _€_-;_-* &quot;-&quot;??\ _€_-;_-@_-"/>
    <numFmt numFmtId="186" formatCode="#,##0.0000"/>
  </numFmts>
  <fonts count="44">
    <font>
      <sz val="10"/>
      <name val="Arial"/>
      <charset val="0"/>
    </font>
    <font>
      <sz val="10"/>
      <color indexed="12"/>
      <name val="Arial"/>
      <family val="2"/>
      <charset val="0"/>
    </font>
    <font>
      <b/>
      <sz val="12"/>
      <name val="Arial Black"/>
      <family val="2"/>
      <charset val="0"/>
    </font>
    <font>
      <b/>
      <sz val="10"/>
      <color indexed="10"/>
      <name val="Arial Black"/>
      <family val="2"/>
      <charset val="0"/>
    </font>
    <font>
      <b/>
      <sz val="8"/>
      <name val="Arial"/>
      <family val="2"/>
      <charset val="0"/>
    </font>
    <font>
      <b/>
      <sz val="8"/>
      <color indexed="12"/>
      <name val="Arial"/>
      <family val="2"/>
      <charset val="0"/>
    </font>
    <font>
      <b/>
      <sz val="8"/>
      <color indexed="10"/>
      <name val="Arial"/>
      <family val="2"/>
      <charset val="0"/>
    </font>
    <font>
      <b/>
      <sz val="10"/>
      <name val="Arial"/>
      <family val="2"/>
      <charset val="0"/>
    </font>
    <font>
      <b/>
      <sz val="9"/>
      <name val="Arial"/>
      <family val="2"/>
      <charset val="0"/>
    </font>
    <font>
      <b/>
      <sz val="18"/>
      <name val="Arial"/>
      <family val="2"/>
      <charset val="0"/>
    </font>
    <font>
      <sz val="10"/>
      <color indexed="10"/>
      <name val="Arial"/>
      <family val="2"/>
      <charset val="0"/>
    </font>
    <font>
      <sz val="9"/>
      <color indexed="10"/>
      <name val="Arial"/>
      <family val="2"/>
      <charset val="0"/>
    </font>
    <font>
      <b/>
      <sz val="10"/>
      <color indexed="12"/>
      <name val="Arial"/>
      <family val="2"/>
      <charset val="0"/>
    </font>
    <font>
      <b/>
      <sz val="10"/>
      <color indexed="10"/>
      <name val="Arial"/>
      <family val="2"/>
      <charset val="0"/>
    </font>
    <font>
      <b/>
      <sz val="9"/>
      <color indexed="10"/>
      <name val="Arial"/>
      <family val="2"/>
      <charset val="0"/>
    </font>
    <font>
      <sz val="9"/>
      <color indexed="12"/>
      <name val="Arial"/>
      <family val="2"/>
      <charset val="0"/>
    </font>
    <font>
      <b/>
      <sz val="9"/>
      <color indexed="16"/>
      <name val="Arial"/>
      <family val="2"/>
      <charset val="0"/>
    </font>
    <font>
      <b/>
      <sz val="14"/>
      <color rgb="FFFF0000"/>
      <name val="Arial"/>
      <family val="2"/>
      <charset val="0"/>
    </font>
    <font>
      <b/>
      <sz val="14"/>
      <color rgb="FFFFFF00"/>
      <name val="Arial"/>
      <family val="2"/>
      <charset val="0"/>
    </font>
    <font>
      <sz val="10"/>
      <name val="Arial"/>
      <family val="2"/>
      <charset val="0"/>
    </font>
    <font>
      <b/>
      <sz val="14"/>
      <name val="Arial"/>
      <family val="2"/>
      <charset val="0"/>
    </font>
    <font>
      <b/>
      <sz val="12"/>
      <color indexed="12"/>
      <name val="Arial"/>
      <family val="2"/>
      <charset val="0"/>
    </font>
    <font>
      <b/>
      <sz val="10"/>
      <color rgb="FFFF0000"/>
      <name val="Arial"/>
      <family val="2"/>
      <charset val="0"/>
    </font>
    <font>
      <sz val="10"/>
      <color rgb="FFFF0000"/>
      <name val="Arial"/>
      <family val="2"/>
      <charset val="0"/>
    </font>
    <font>
      <sz val="10"/>
      <color indexed="8"/>
      <name val="Arial"/>
      <family val="2"/>
      <charset val="0"/>
    </font>
    <font>
      <b/>
      <sz val="11"/>
      <color theme="3"/>
      <name val="Calibri"/>
      <family val="2"/>
      <charset val="0"/>
      <scheme val="minor"/>
    </font>
    <font>
      <b/>
      <sz val="18"/>
      <color theme="3"/>
      <name val="Cambria"/>
      <family val="2"/>
      <charset val="0"/>
      <scheme val="major"/>
    </font>
    <font>
      <sz val="10"/>
      <color indexed="9"/>
      <name val="Arial"/>
      <family val="2"/>
      <charset val="0"/>
    </font>
    <font>
      <u/>
      <sz val="10"/>
      <color indexed="12"/>
      <name val="Arial"/>
      <family val="2"/>
      <charset val="0"/>
    </font>
    <font>
      <b/>
      <sz val="11"/>
      <color theme="0"/>
      <name val="Calibri"/>
      <family val="2"/>
      <charset val="0"/>
      <scheme val="minor"/>
    </font>
    <font>
      <b/>
      <sz val="11"/>
      <color theme="1"/>
      <name val="Calibri"/>
      <family val="2"/>
      <charset val="0"/>
      <scheme val="minor"/>
    </font>
    <font>
      <i/>
      <sz val="11"/>
      <color rgb="FF7F7F7F"/>
      <name val="Calibri"/>
      <family val="2"/>
      <charset val="0"/>
      <scheme val="minor"/>
    </font>
    <font>
      <u/>
      <sz val="10"/>
      <color indexed="36"/>
      <name val="Arial"/>
      <family val="2"/>
      <charset val="0"/>
    </font>
    <font>
      <sz val="11"/>
      <color rgb="FF9C0006"/>
      <name val="Calibri"/>
      <family val="2"/>
      <charset val="0"/>
      <scheme val="minor"/>
    </font>
    <font>
      <b/>
      <sz val="11"/>
      <color rgb="FF3F3F3F"/>
      <name val="Calibri"/>
      <family val="2"/>
      <charset val="0"/>
      <scheme val="minor"/>
    </font>
    <font>
      <sz val="11"/>
      <color rgb="FF9C6500"/>
      <name val="Calibri"/>
      <family val="2"/>
      <charset val="0"/>
      <scheme val="minor"/>
    </font>
    <font>
      <b/>
      <sz val="10"/>
      <color indexed="52"/>
      <name val="Arial"/>
      <family val="2"/>
      <charset val="0"/>
    </font>
    <font>
      <sz val="11"/>
      <color rgb="FF006100"/>
      <name val="Calibri"/>
      <family val="2"/>
      <charset val="0"/>
      <scheme val="minor"/>
    </font>
    <font>
      <b/>
      <sz val="13"/>
      <color theme="3"/>
      <name val="Calibri"/>
      <family val="2"/>
      <charset val="0"/>
      <scheme val="minor"/>
    </font>
    <font>
      <sz val="11"/>
      <color theme="0"/>
      <name val="Calibri"/>
      <family val="2"/>
      <charset val="0"/>
      <scheme val="minor"/>
    </font>
    <font>
      <b/>
      <sz val="15"/>
      <color theme="3"/>
      <name val="Calibri"/>
      <family val="2"/>
      <charset val="0"/>
      <scheme val="minor"/>
    </font>
    <font>
      <i/>
      <sz val="10"/>
      <color indexed="23"/>
      <name val="Arial"/>
      <family val="2"/>
      <charset val="0"/>
    </font>
    <font>
      <sz val="10"/>
      <color indexed="62"/>
      <name val="Arial"/>
      <family val="2"/>
      <charset val="0"/>
    </font>
    <font>
      <sz val="10"/>
      <color indexed="52"/>
      <name val="Arial"/>
      <family val="2"/>
      <charset val="0"/>
    </font>
  </fonts>
  <fills count="4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60">
    <xf numFmtId="0" fontId="0" fillId="0" borderId="0"/>
    <xf numFmtId="0" fontId="24" fillId="14" borderId="0" applyNumberFormat="0" applyBorder="0" applyAlignment="0" applyProtection="0"/>
    <xf numFmtId="182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29" fillId="17" borderId="12" applyNumberFormat="0" applyAlignment="0" applyProtection="0"/>
    <xf numFmtId="0" fontId="38" fillId="0" borderId="16" applyNumberFormat="0" applyFill="0" applyAlignment="0" applyProtection="0"/>
    <xf numFmtId="0" fontId="19" fillId="30" borderId="18" applyNumberFormat="0" applyFont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7" fillId="16" borderId="0" applyNumberFormat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178" fontId="19" fillId="0" borderId="0" applyFont="0" applyFill="0" applyBorder="0" applyAlignment="0" applyProtection="0"/>
    <xf numFmtId="0" fontId="24" fillId="18" borderId="0" applyNumberFormat="0" applyBorder="0" applyAlignment="0" applyProtection="0"/>
    <xf numFmtId="0" fontId="10" fillId="0" borderId="0" applyNumberFormat="0" applyFill="0" applyBorder="0" applyAlignment="0" applyProtection="0"/>
    <xf numFmtId="178" fontId="19" fillId="0" borderId="0" applyFont="0" applyFill="0" applyBorder="0" applyAlignment="0" applyProtection="0"/>
    <xf numFmtId="0" fontId="24" fillId="15" borderId="0" applyNumberFormat="0" applyBorder="0" applyAlignment="0" applyProtection="0"/>
    <xf numFmtId="0" fontId="26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0" fillId="0" borderId="17" applyNumberFormat="0" applyFill="0" applyAlignment="0" applyProtection="0"/>
    <xf numFmtId="0" fontId="25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42" fillId="34" borderId="15" applyNumberFormat="0" applyAlignment="0" applyProtection="0"/>
    <xf numFmtId="0" fontId="19" fillId="0" borderId="0"/>
    <xf numFmtId="0" fontId="27" fillId="18" borderId="0" applyNumberFormat="0" applyBorder="0" applyAlignment="0" applyProtection="0"/>
    <xf numFmtId="0" fontId="37" fillId="26" borderId="0" applyNumberFormat="0" applyBorder="0" applyAlignment="0" applyProtection="0"/>
    <xf numFmtId="0" fontId="34" fillId="21" borderId="14" applyNumberFormat="0" applyAlignment="0" applyProtection="0"/>
    <xf numFmtId="0" fontId="24" fillId="29" borderId="0" applyNumberFormat="0" applyBorder="0" applyAlignment="0" applyProtection="0"/>
    <xf numFmtId="0" fontId="36" fillId="25" borderId="15" applyNumberFormat="0" applyAlignment="0" applyProtection="0"/>
    <xf numFmtId="0" fontId="43" fillId="0" borderId="19" applyNumberFormat="0" applyFill="0" applyAlignment="0" applyProtection="0"/>
    <xf numFmtId="0" fontId="30" fillId="0" borderId="13" applyNumberFormat="0" applyFill="0" applyAlignment="0" applyProtection="0"/>
    <xf numFmtId="182" fontId="19" fillId="0" borderId="0" applyFont="0" applyFill="0" applyBorder="0" applyAlignment="0" applyProtection="0"/>
    <xf numFmtId="0" fontId="33" fillId="20" borderId="0" applyNumberFormat="0" applyBorder="0" applyAlignment="0" applyProtection="0"/>
    <xf numFmtId="0" fontId="35" fillId="24" borderId="0" applyNumberFormat="0" applyBorder="0" applyAlignment="0" applyProtection="0"/>
    <xf numFmtId="0" fontId="39" fillId="40" borderId="0" applyNumberFormat="0" applyBorder="0" applyAlignment="0" applyProtection="0"/>
    <xf numFmtId="0" fontId="19" fillId="0" borderId="0"/>
    <xf numFmtId="0" fontId="24" fillId="19" borderId="0" applyNumberFormat="0" applyBorder="0" applyAlignment="0" applyProtection="0"/>
    <xf numFmtId="0" fontId="27" fillId="39" borderId="0" applyNumberFormat="0" applyBorder="0" applyAlignment="0" applyProtection="0"/>
    <xf numFmtId="0" fontId="39" fillId="33" borderId="0" applyNumberFormat="0" applyBorder="0" applyAlignment="0" applyProtection="0"/>
    <xf numFmtId="0" fontId="24" fillId="38" borderId="0" applyNumberFormat="0" applyBorder="0" applyAlignment="0" applyProtection="0"/>
    <xf numFmtId="0" fontId="19" fillId="0" borderId="0"/>
    <xf numFmtId="0" fontId="24" fillId="34" borderId="0" applyNumberFormat="0" applyBorder="0" applyAlignment="0" applyProtection="0"/>
    <xf numFmtId="0" fontId="27" fillId="15" borderId="0" applyNumberFormat="0" applyBorder="0" applyAlignment="0" applyProtection="0"/>
    <xf numFmtId="0" fontId="39" fillId="28" borderId="0" applyNumberFormat="0" applyBorder="0" applyAlignment="0" applyProtection="0"/>
    <xf numFmtId="0" fontId="24" fillId="23" borderId="0" applyNumberFormat="0" applyBorder="0" applyAlignment="0" applyProtection="0"/>
    <xf numFmtId="0" fontId="39" fillId="3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39" fillId="37" borderId="0" applyNumberFormat="0" applyBorder="0" applyAlignment="0" applyProtection="0"/>
    <xf numFmtId="0" fontId="24" fillId="14" borderId="0" applyNumberFormat="0" applyBorder="0" applyAlignment="0" applyProtection="0"/>
    <xf numFmtId="0" fontId="27" fillId="27" borderId="0" applyNumberFormat="0" applyBorder="0" applyAlignment="0" applyProtection="0"/>
    <xf numFmtId="0" fontId="39" fillId="36" borderId="0" applyNumberFormat="0" applyBorder="0" applyAlignment="0" applyProtection="0"/>
    <xf numFmtId="0" fontId="24" fillId="35" borderId="0" applyNumberFormat="0" applyBorder="0" applyAlignment="0" applyProtection="0"/>
    <xf numFmtId="0" fontId="27" fillId="31" borderId="0" applyNumberFormat="0" applyBorder="0" applyAlignment="0" applyProtection="0"/>
    <xf numFmtId="0" fontId="41" fillId="0" borderId="0" applyNumberFormat="0" applyFill="0" applyBorder="0" applyAlignment="0" applyProtection="0"/>
    <xf numFmtId="182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79" fontId="0" fillId="0" borderId="0" applyFont="0" applyFill="0" applyBorder="0" applyAlignment="0" applyProtection="0"/>
  </cellStyleXfs>
  <cellXfs count="77">
    <xf numFmtId="0" fontId="0" fillId="0" borderId="0" xfId="0"/>
    <xf numFmtId="177" fontId="1" fillId="0" borderId="0" xfId="2" applyNumberFormat="1" applyFont="1"/>
    <xf numFmtId="177" fontId="2" fillId="2" borderId="1" xfId="2" applyNumberFormat="1" applyFont="1" applyFill="1" applyBorder="1" applyAlignment="1">
      <alignment horizontal="center" vertical="center"/>
    </xf>
    <xf numFmtId="177" fontId="3" fillId="2" borderId="2" xfId="2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177" fontId="5" fillId="0" borderId="4" xfId="2" applyNumberFormat="1" applyFont="1" applyBorder="1" applyAlignment="1">
      <alignment horizontal="center" vertical="center" wrapText="1"/>
    </xf>
    <xf numFmtId="177" fontId="5" fillId="0" borderId="5" xfId="2" applyNumberFormat="1" applyFont="1" applyBorder="1" applyAlignment="1">
      <alignment horizontal="center" vertical="center" wrapText="1"/>
    </xf>
    <xf numFmtId="177" fontId="6" fillId="0" borderId="4" xfId="2" applyNumberFormat="1" applyFont="1" applyBorder="1" applyAlignment="1">
      <alignment horizontal="center" vertical="center" wrapText="1"/>
    </xf>
    <xf numFmtId="177" fontId="6" fillId="0" borderId="5" xfId="2" applyNumberFormat="1" applyFont="1" applyBorder="1" applyAlignment="1">
      <alignment horizontal="center" vertical="center" wrapText="1"/>
    </xf>
    <xf numFmtId="0" fontId="0" fillId="0" borderId="0" xfId="0" applyBorder="1"/>
    <xf numFmtId="0" fontId="7" fillId="0" borderId="2" xfId="0" applyFont="1" applyBorder="1" applyAlignment="1">
      <alignment horizontal="center" vertical="center"/>
    </xf>
    <xf numFmtId="177" fontId="8" fillId="3" borderId="2" xfId="2" applyNumberFormat="1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textRotation="255"/>
    </xf>
    <xf numFmtId="20" fontId="10" fillId="2" borderId="2" xfId="0" applyNumberFormat="1" applyFont="1" applyFill="1" applyBorder="1"/>
    <xf numFmtId="185" fontId="8" fillId="2" borderId="2" xfId="2" applyNumberFormat="1" applyFont="1" applyFill="1" applyBorder="1"/>
    <xf numFmtId="185" fontId="11" fillId="2" borderId="2" xfId="2" applyNumberFormat="1" applyFont="1" applyFill="1" applyBorder="1"/>
    <xf numFmtId="185" fontId="8" fillId="2" borderId="2" xfId="2" applyNumberFormat="1" applyFont="1" applyFill="1" applyBorder="1" applyAlignment="1">
      <alignment horizontal="center" vertical="center"/>
    </xf>
    <xf numFmtId="185" fontId="8" fillId="3" borderId="2" xfId="2" applyNumberFormat="1" applyFont="1" applyFill="1" applyBorder="1"/>
    <xf numFmtId="185" fontId="11" fillId="4" borderId="2" xfId="2" applyNumberFormat="1" applyFont="1" applyFill="1" applyBorder="1"/>
    <xf numFmtId="177" fontId="5" fillId="0" borderId="6" xfId="2" applyNumberFormat="1" applyFont="1" applyBorder="1" applyAlignment="1">
      <alignment horizontal="center" vertical="center" wrapText="1"/>
    </xf>
    <xf numFmtId="177" fontId="5" fillId="0" borderId="7" xfId="2" applyNumberFormat="1" applyFont="1" applyBorder="1" applyAlignment="1">
      <alignment horizontal="center" vertical="center" wrapText="1"/>
    </xf>
    <xf numFmtId="177" fontId="5" fillId="0" borderId="8" xfId="2" applyNumberFormat="1" applyFont="1" applyBorder="1" applyAlignment="1">
      <alignment horizontal="center" vertical="center" wrapText="1"/>
    </xf>
    <xf numFmtId="177" fontId="3" fillId="2" borderId="7" xfId="2" applyNumberFormat="1" applyFont="1" applyFill="1" applyBorder="1" applyAlignment="1">
      <alignment horizontal="center"/>
    </xf>
    <xf numFmtId="177" fontId="5" fillId="0" borderId="2" xfId="2" applyNumberFormat="1" applyFont="1" applyBorder="1" applyAlignment="1">
      <alignment horizontal="center" vertical="center" wrapText="1"/>
    </xf>
    <xf numFmtId="177" fontId="6" fillId="0" borderId="2" xfId="2" applyNumberFormat="1" applyFont="1" applyBorder="1" applyAlignment="1">
      <alignment horizontal="center" vertical="center" wrapText="1"/>
    </xf>
    <xf numFmtId="177" fontId="3" fillId="2" borderId="2" xfId="2" applyNumberFormat="1" applyFont="1" applyFill="1" applyBorder="1" applyAlignment="1">
      <alignment horizontal="center" vertical="center"/>
    </xf>
    <xf numFmtId="177" fontId="0" fillId="0" borderId="0" xfId="2" applyNumberFormat="1"/>
    <xf numFmtId="177" fontId="12" fillId="0" borderId="0" xfId="2" applyNumberFormat="1" applyFont="1"/>
    <xf numFmtId="177" fontId="7" fillId="6" borderId="0" xfId="2" applyNumberFormat="1" applyFont="1" applyFill="1" applyAlignment="1">
      <alignment horizontal="center" wrapText="1"/>
    </xf>
    <xf numFmtId="177" fontId="12" fillId="7" borderId="1" xfId="2" applyNumberFormat="1" applyFont="1" applyFill="1" applyBorder="1" applyAlignment="1">
      <alignment horizontal="center"/>
    </xf>
    <xf numFmtId="177" fontId="13" fillId="2" borderId="1" xfId="2" applyNumberFormat="1" applyFont="1" applyFill="1" applyBorder="1" applyAlignment="1">
      <alignment horizontal="center"/>
    </xf>
    <xf numFmtId="177" fontId="5" fillId="0" borderId="3" xfId="2" applyNumberFormat="1" applyFont="1" applyBorder="1" applyAlignment="1">
      <alignment horizontal="center" vertical="center" wrapText="1"/>
    </xf>
    <xf numFmtId="177" fontId="6" fillId="0" borderId="3" xfId="2" applyNumberFormat="1" applyFont="1" applyBorder="1" applyAlignment="1">
      <alignment horizontal="center" vertical="center" wrapText="1"/>
    </xf>
    <xf numFmtId="2" fontId="14" fillId="2" borderId="2" xfId="2" applyNumberFormat="1" applyFont="1" applyFill="1" applyBorder="1" applyAlignment="1">
      <alignment horizontal="center"/>
    </xf>
    <xf numFmtId="177" fontId="15" fillId="0" borderId="2" xfId="2" applyNumberFormat="1" applyFont="1" applyFill="1" applyBorder="1"/>
    <xf numFmtId="177" fontId="14" fillId="0" borderId="2" xfId="2" applyNumberFormat="1" applyFont="1" applyFill="1" applyBorder="1"/>
    <xf numFmtId="177" fontId="11" fillId="2" borderId="2" xfId="2" applyNumberFormat="1" applyFont="1" applyFill="1" applyBorder="1"/>
    <xf numFmtId="0" fontId="7" fillId="0" borderId="0" xfId="0" applyFont="1" applyBorder="1"/>
    <xf numFmtId="177" fontId="14" fillId="3" borderId="2" xfId="2" applyNumberFormat="1" applyFont="1" applyFill="1" applyBorder="1"/>
    <xf numFmtId="177" fontId="15" fillId="2" borderId="2" xfId="2" applyNumberFormat="1" applyFont="1" applyFill="1" applyBorder="1"/>
    <xf numFmtId="185" fontId="14" fillId="3" borderId="2" xfId="2" applyNumberFormat="1" applyFont="1" applyFill="1" applyBorder="1"/>
    <xf numFmtId="177" fontId="6" fillId="7" borderId="0" xfId="2" applyNumberFormat="1" applyFont="1" applyFill="1" applyBorder="1" applyAlignment="1">
      <alignment horizontal="center" vertical="center" wrapText="1"/>
    </xf>
    <xf numFmtId="177" fontId="5" fillId="8" borderId="3" xfId="2" applyNumberFormat="1" applyFont="1" applyFill="1" applyBorder="1" applyAlignment="1">
      <alignment horizontal="center" vertical="center" wrapText="1"/>
    </xf>
    <xf numFmtId="177" fontId="16" fillId="9" borderId="2" xfId="2" applyNumberFormat="1" applyFont="1" applyFill="1" applyBorder="1"/>
    <xf numFmtId="177" fontId="5" fillId="10" borderId="3" xfId="2" applyNumberFormat="1" applyFont="1" applyFill="1" applyBorder="1" applyAlignment="1">
      <alignment horizontal="center" vertical="center" wrapText="1"/>
    </xf>
    <xf numFmtId="0" fontId="17" fillId="11" borderId="0" xfId="0" applyFont="1" applyFill="1" applyAlignment="1">
      <alignment horizontal="center" vertical="center"/>
    </xf>
    <xf numFmtId="177" fontId="5" fillId="10" borderId="9" xfId="2" applyNumberFormat="1" applyFont="1" applyFill="1" applyBorder="1" applyAlignment="1">
      <alignment horizontal="center" vertical="center" wrapText="1"/>
    </xf>
    <xf numFmtId="177" fontId="18" fillId="11" borderId="0" xfId="0" applyNumberFormat="1" applyFont="1" applyFill="1" applyAlignment="1">
      <alignment horizontal="center" vertical="center"/>
    </xf>
    <xf numFmtId="177" fontId="7" fillId="0" borderId="0" xfId="0" applyNumberFormat="1" applyFont="1" applyBorder="1"/>
    <xf numFmtId="177" fontId="0" fillId="0" borderId="0" xfId="0" applyNumberFormat="1"/>
    <xf numFmtId="0" fontId="19" fillId="0" borderId="0" xfId="37"/>
    <xf numFmtId="0" fontId="20" fillId="0" borderId="0" xfId="37" applyFont="1"/>
    <xf numFmtId="0" fontId="7" fillId="0" borderId="0" xfId="37" applyFont="1"/>
    <xf numFmtId="0" fontId="7" fillId="6" borderId="0" xfId="37" applyFont="1" applyFill="1" applyAlignment="1">
      <alignment horizontal="center"/>
    </xf>
    <xf numFmtId="1" fontId="19" fillId="12" borderId="0" xfId="37" applyNumberFormat="1" applyFill="1"/>
    <xf numFmtId="1" fontId="7" fillId="12" borderId="0" xfId="37" applyNumberFormat="1" applyFont="1" applyFill="1"/>
    <xf numFmtId="1" fontId="13" fillId="12" borderId="0" xfId="37" applyNumberFormat="1" applyFont="1" applyFill="1"/>
    <xf numFmtId="0" fontId="7" fillId="6" borderId="0" xfId="37" applyFont="1" applyFill="1"/>
    <xf numFmtId="184" fontId="19" fillId="12" borderId="0" xfId="37" applyNumberFormat="1" applyFill="1"/>
    <xf numFmtId="0" fontId="19" fillId="12" borderId="0" xfId="37" applyFill="1"/>
    <xf numFmtId="1" fontId="19" fillId="0" borderId="0" xfId="37" applyNumberFormat="1"/>
    <xf numFmtId="0" fontId="12" fillId="0" borderId="2" xfId="37" applyFont="1" applyBorder="1" applyAlignment="1">
      <alignment horizontal="center" vertical="center"/>
    </xf>
    <xf numFmtId="0" fontId="12" fillId="0" borderId="2" xfId="37" applyFont="1" applyBorder="1" applyAlignment="1">
      <alignment horizontal="center"/>
    </xf>
    <xf numFmtId="0" fontId="12" fillId="0" borderId="0" xfId="37" applyFont="1" applyBorder="1" applyAlignment="1">
      <alignment horizontal="center" vertical="center"/>
    </xf>
    <xf numFmtId="0" fontId="12" fillId="0" borderId="2" xfId="37" applyFont="1" applyBorder="1"/>
    <xf numFmtId="3" fontId="10" fillId="0" borderId="2" xfId="37" applyNumberFormat="1" applyFont="1" applyBorder="1"/>
    <xf numFmtId="3" fontId="13" fillId="0" borderId="2" xfId="37" applyNumberFormat="1" applyFont="1" applyBorder="1"/>
    <xf numFmtId="0" fontId="21" fillId="0" borderId="10" xfId="37" applyFont="1" applyBorder="1" applyAlignment="1">
      <alignment horizontal="center"/>
    </xf>
    <xf numFmtId="0" fontId="21" fillId="0" borderId="1" xfId="37" applyFont="1" applyBorder="1" applyAlignment="1">
      <alignment horizontal="center"/>
    </xf>
    <xf numFmtId="0" fontId="12" fillId="0" borderId="2" xfId="37" applyFont="1" applyBorder="1" applyAlignment="1">
      <alignment horizontal="center" vertical="center" wrapText="1"/>
    </xf>
    <xf numFmtId="186" fontId="10" fillId="13" borderId="2" xfId="37" applyNumberFormat="1" applyFont="1" applyFill="1" applyBorder="1" applyAlignment="1">
      <alignment horizontal="center" vertical="center"/>
    </xf>
    <xf numFmtId="0" fontId="22" fillId="0" borderId="0" xfId="37" applyFont="1"/>
    <xf numFmtId="0" fontId="23" fillId="0" borderId="0" xfId="37" applyFont="1"/>
    <xf numFmtId="3" fontId="22" fillId="0" borderId="2" xfId="37" applyNumberFormat="1" applyFont="1" applyBorder="1"/>
    <xf numFmtId="3" fontId="19" fillId="0" borderId="0" xfId="37" applyNumberFormat="1"/>
    <xf numFmtId="181" fontId="19" fillId="0" borderId="0" xfId="7" applyNumberFormat="1" applyFont="1"/>
  </cellXfs>
  <cellStyles count="6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Euro" xfId="5"/>
    <cellStyle name="Currency" xfId="6" builtinId="4"/>
    <cellStyle name="Percent" xfId="7" builtinId="5"/>
    <cellStyle name="Check Cell" xfId="8" builtinId="23"/>
    <cellStyle name="Heading 2" xfId="9" builtinId="17"/>
    <cellStyle name="Note" xfId="10" builtinId="10"/>
    <cellStyle name="Hyperlink" xfId="11" builtinId="8"/>
    <cellStyle name="60% - Accent4" xfId="12" builtinId="44"/>
    <cellStyle name="Followed Hyperlink" xfId="13" builtinId="9"/>
    <cellStyle name="Monétaire 3" xfId="14"/>
    <cellStyle name="40% - Accent3" xfId="15" builtinId="39"/>
    <cellStyle name="Warning Text" xfId="16" builtinId="11"/>
    <cellStyle name="Monétaire 2" xfId="17"/>
    <cellStyle name="40% - Accent2" xfId="18" builtinId="35"/>
    <cellStyle name="Title" xfId="19" builtinId="15"/>
    <cellStyle name="CExplanatory Text" xfId="20" builtinId="53"/>
    <cellStyle name="Heading 1" xfId="21" builtinId="16"/>
    <cellStyle name="Heading 3" xfId="22" builtinId="18"/>
    <cellStyle name="Heading 4" xfId="23" builtinId="19"/>
    <cellStyle name="Input" xfId="24" builtinId="20"/>
    <cellStyle name="Normal 4" xfId="25"/>
    <cellStyle name="60% - Accent3" xfId="26" builtinId="40"/>
    <cellStyle name="Good" xfId="27" builtinId="26"/>
    <cellStyle name="Output" xfId="28" builtinId="21"/>
    <cellStyle name="20% - Accent1" xfId="29" builtinId="30"/>
    <cellStyle name="Calculation" xfId="30" builtinId="22"/>
    <cellStyle name="Linked Cell" xfId="31" builtinId="24"/>
    <cellStyle name="Total" xfId="32" builtinId="25"/>
    <cellStyle name="Milliers 2" xfId="33"/>
    <cellStyle name="Bad" xfId="34" builtinId="27"/>
    <cellStyle name="Neutral" xfId="35" builtinId="28"/>
    <cellStyle name="Accent1" xfId="36" builtinId="29"/>
    <cellStyle name="Normal 2" xfId="37"/>
    <cellStyle name="20% - Accent5" xfId="38" builtinId="46"/>
    <cellStyle name="60% - Accent1" xfId="39" builtinId="32"/>
    <cellStyle name="Accent2" xfId="40" builtinId="33"/>
    <cellStyle name="20% - Accent2" xfId="41" builtinId="34"/>
    <cellStyle name="Normal 3" xfId="42"/>
    <cellStyle name="20% - Accent6" xfId="43" builtinId="50"/>
    <cellStyle name="60% - Accent2" xfId="44" builtinId="36"/>
    <cellStyle name="Accent3" xfId="45" builtinId="37"/>
    <cellStyle name="20% - Accent3" xfId="46" builtinId="38"/>
    <cellStyle name="Accent4" xfId="47" builtinId="41"/>
    <cellStyle name="20% - Accent4" xfId="48" builtinId="42"/>
    <cellStyle name="40% - Accent4" xfId="49" builtinId="43"/>
    <cellStyle name="Accent5" xfId="50" builtinId="45"/>
    <cellStyle name="40% - Accent5" xfId="51" builtinId="47"/>
    <cellStyle name="60% - Accent5" xfId="52" builtinId="48"/>
    <cellStyle name="Accent6" xfId="53" builtinId="49"/>
    <cellStyle name="40% - Accent6" xfId="54" builtinId="51"/>
    <cellStyle name="60% - Accent6" xfId="55" builtinId="52"/>
    <cellStyle name="Explanatory Text" xfId="56"/>
    <cellStyle name="Milliers 3" xfId="57"/>
    <cellStyle name="Milliers 4" xfId="58"/>
    <cellStyle name="Separador de milhares_Suivi Production et Cout Thermique" xfId="59"/>
  </cellStyles>
  <tableStyles count="0" defaultTableStyle="TableStyleMedium9" defaultPivotStyle="PivotStyleLight16"/>
  <colors>
    <mruColors>
      <color rgb="00FFCC99"/>
      <color rgb="00800000"/>
      <color rgb="00FFFF00"/>
      <color rgb="0000CCFF"/>
      <color rgb="0099CCFF"/>
      <color rgb="00CCFFFF"/>
      <color rgb="000000FF"/>
      <color rgb="00000000"/>
      <color rgb="00FF0000"/>
      <color rgb="00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externalLink" Target="externalLinks/externalLink9.xml"/><Relationship Id="rId22" Type="http://schemas.openxmlformats.org/officeDocument/2006/relationships/externalLink" Target="externalLinks/externalLink8.xml"/><Relationship Id="rId21" Type="http://schemas.openxmlformats.org/officeDocument/2006/relationships/externalLink" Target="externalLinks/externalLink7.xml"/><Relationship Id="rId20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5.xml"/><Relationship Id="rId18" Type="http://schemas.openxmlformats.org/officeDocument/2006/relationships/externalLink" Target="externalLinks/externalLink4.xml"/><Relationship Id="rId17" Type="http://schemas.openxmlformats.org/officeDocument/2006/relationships/externalLink" Target="externalLinks/externalLink3.xml"/><Relationship Id="rId1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200" b="1" i="0" u="none" strike="noStrike" kern="1200" baseline="0">
                <a:solidFill>
                  <a:srgbClr val="FF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r>
              <a:t>PRODUCTION HORAIRE LUNDI </a:t>
            </a:r>
            <a:endParaRPr sz="1200" b="1" i="0" u="none" strike="noStrike" baseline="0">
              <a:solidFill>
                <a:srgbClr val="FF0000">
                  <a:alpha val="100000"/>
                </a:srgb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</a:endParaRPr>
          </a:p>
        </c:rich>
      </c:tx>
      <c:layout>
        <c:manualLayout>
          <c:xMode val="edge"/>
          <c:yMode val="edge"/>
          <c:x val="0.382291666666667"/>
          <c:y val="0.00672269501665827"/>
        </c:manualLayout>
      </c:layout>
      <c:overlay val="0"/>
      <c:spPr>
        <a:solidFill>
          <a:srgbClr val="CC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1729221347332"/>
          <c:y val="0.0106508656114955"/>
          <c:w val="0.820833333333333"/>
          <c:h val="0.6067226890756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'Prévisions horaires'!$I$3</c:f>
              <c:strCache>
                <c:ptCount val="1"/>
                <c:pt idx="0">
                  <c:v>Edéa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'Prévisions horaires'!$I$6:$I$29</c:f>
              <c:numCache>
                <c:formatCode>_-* #,##0\ _€_-;\-* #,##0\ _€_-;_-* "-"??\ _€_-;_-@_-</c:formatCode>
                <c:ptCount val="24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204</c:v>
                </c:pt>
                <c:pt idx="9">
                  <c:v>204</c:v>
                </c:pt>
                <c:pt idx="10">
                  <c:v>204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220</c:v>
                </c:pt>
                <c:pt idx="15">
                  <c:v>220</c:v>
                </c:pt>
                <c:pt idx="16">
                  <c:v>220</c:v>
                </c:pt>
                <c:pt idx="17">
                  <c:v>220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</c:numCache>
            </c:numRef>
          </c:val>
        </c:ser>
        <c:ser>
          <c:idx val="1"/>
          <c:order val="1"/>
          <c:tx>
            <c:strRef>
              <c:f>'Prévisions horaires'!$H$3</c:f>
              <c:strCache>
                <c:ptCount val="1"/>
                <c:pt idx="0">
                  <c:v>SLL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'Prévisions horaires'!$H$6:$H$29</c:f>
              <c:numCache>
                <c:formatCode>_-* #,##0\ _€_-;\-* #,##0\ _€_-;_-* "-"??\ _€_-;_-@_-</c:formatCode>
                <c:ptCount val="24"/>
                <c:pt idx="0">
                  <c:v>294.204076586124</c:v>
                </c:pt>
                <c:pt idx="1">
                  <c:v>284.099335876784</c:v>
                </c:pt>
                <c:pt idx="2">
                  <c:v>270.815632526236</c:v>
                </c:pt>
                <c:pt idx="3">
                  <c:v>257.174614949837</c:v>
                </c:pt>
                <c:pt idx="4">
                  <c:v>274.591952804861</c:v>
                </c:pt>
                <c:pt idx="5">
                  <c:v>325</c:v>
                </c:pt>
                <c:pt idx="6">
                  <c:v>325</c:v>
                </c:pt>
                <c:pt idx="7">
                  <c:v>275</c:v>
                </c:pt>
                <c:pt idx="8">
                  <c:v>266.770266323836</c:v>
                </c:pt>
                <c:pt idx="9">
                  <c:v>276.764892715124</c:v>
                </c:pt>
                <c:pt idx="10">
                  <c:v>270.16499529738</c:v>
                </c:pt>
                <c:pt idx="11">
                  <c:v>274.893460036466</c:v>
                </c:pt>
                <c:pt idx="12">
                  <c:v>268.141248652603</c:v>
                </c:pt>
                <c:pt idx="13">
                  <c:v>276.073174048168</c:v>
                </c:pt>
                <c:pt idx="14">
                  <c:v>272.854493265336</c:v>
                </c:pt>
                <c:pt idx="15">
                  <c:v>271.753645006604</c:v>
                </c:pt>
                <c:pt idx="16">
                  <c:v>326.878296261408</c:v>
                </c:pt>
                <c:pt idx="17">
                  <c:v>324.196868251892</c:v>
                </c:pt>
                <c:pt idx="18">
                  <c:v>326.013463578831</c:v>
                </c:pt>
                <c:pt idx="19">
                  <c:v>320.009547512293</c:v>
                </c:pt>
                <c:pt idx="20">
                  <c:v>308.428980181693</c:v>
                </c:pt>
                <c:pt idx="21">
                  <c:v>319.218018829347</c:v>
                </c:pt>
                <c:pt idx="22">
                  <c:v>315.457293347244</c:v>
                </c:pt>
                <c:pt idx="23">
                  <c:v>325</c:v>
                </c:pt>
              </c:numCache>
            </c:numRef>
          </c:val>
        </c:ser>
        <c:ser>
          <c:idx val="3"/>
          <c:order val="2"/>
          <c:tx>
            <c:strRef>
              <c:f>'Prévisions horaires'!$K$3</c:f>
              <c:strCache>
                <c:ptCount val="1"/>
                <c:pt idx="0">
                  <c:v>Kribi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'Prévisions horaires'!$K$6:$K$29</c:f>
              <c:numCache>
                <c:formatCode>_-* #,##0\ _€_-;\-* #,##0\ _€_-;_-* "-"??\ _€_-;_-@_-</c:formatCode>
                <c:ptCount val="24"/>
                <c:pt idx="0">
                  <c:v>106.063430826598</c:v>
                </c:pt>
                <c:pt idx="1">
                  <c:v>107.332609069992</c:v>
                </c:pt>
                <c:pt idx="2">
                  <c:v>100</c:v>
                </c:pt>
                <c:pt idx="3">
                  <c:v>106.244580815134</c:v>
                </c:pt>
                <c:pt idx="4">
                  <c:v>109.309683222075</c:v>
                </c:pt>
                <c:pt idx="5">
                  <c:v>152.009722315802</c:v>
                </c:pt>
                <c:pt idx="6">
                  <c:v>120.917913486774</c:v>
                </c:pt>
                <c:pt idx="7">
                  <c:v>169.378383663162</c:v>
                </c:pt>
                <c:pt idx="8">
                  <c:v>185</c:v>
                </c:pt>
                <c:pt idx="9">
                  <c:v>185</c:v>
                </c:pt>
                <c:pt idx="10">
                  <c:v>185</c:v>
                </c:pt>
                <c:pt idx="11">
                  <c:v>185</c:v>
                </c:pt>
                <c:pt idx="12">
                  <c:v>185</c:v>
                </c:pt>
                <c:pt idx="13">
                  <c:v>185</c:v>
                </c:pt>
                <c:pt idx="14">
                  <c:v>185</c:v>
                </c:pt>
                <c:pt idx="15">
                  <c:v>185</c:v>
                </c:pt>
                <c:pt idx="16">
                  <c:v>185</c:v>
                </c:pt>
                <c:pt idx="17">
                  <c:v>185</c:v>
                </c:pt>
                <c:pt idx="18">
                  <c:v>185</c:v>
                </c:pt>
                <c:pt idx="19">
                  <c:v>185</c:v>
                </c:pt>
                <c:pt idx="20">
                  <c:v>185</c:v>
                </c:pt>
                <c:pt idx="21">
                  <c:v>185</c:v>
                </c:pt>
                <c:pt idx="22">
                  <c:v>185</c:v>
                </c:pt>
                <c:pt idx="23">
                  <c:v>146.049064455253</c:v>
                </c:pt>
              </c:numCache>
            </c:numRef>
          </c:val>
        </c:ser>
        <c:ser>
          <c:idx val="4"/>
          <c:order val="3"/>
          <c:tx>
            <c:strRef>
              <c:f>'Prévisions horaires'!$S$3</c:f>
              <c:strCache>
                <c:ptCount val="1"/>
                <c:pt idx="0">
                  <c:v>Total HFO AESS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'Prévisions horaires'!$S$6:$S$29</c:f>
              <c:numCache>
                <c:formatCode>_-* #,##0\ _€_-;\-* #,##0\ _€_-;_-* "-"??\ _€_-;_-@_-</c:formatCode>
                <c:ptCount val="2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60</c:v>
                </c:pt>
                <c:pt idx="9">
                  <c:v>76</c:v>
                </c:pt>
                <c:pt idx="10">
                  <c:v>76</c:v>
                </c:pt>
                <c:pt idx="11">
                  <c:v>64</c:v>
                </c:pt>
                <c:pt idx="12">
                  <c:v>76</c:v>
                </c:pt>
                <c:pt idx="13">
                  <c:v>76</c:v>
                </c:pt>
                <c:pt idx="14">
                  <c:v>87</c:v>
                </c:pt>
                <c:pt idx="15">
                  <c:v>97</c:v>
                </c:pt>
                <c:pt idx="16">
                  <c:v>48</c:v>
                </c:pt>
                <c:pt idx="17">
                  <c:v>76</c:v>
                </c:pt>
                <c:pt idx="18">
                  <c:v>126</c:v>
                </c:pt>
                <c:pt idx="19">
                  <c:v>136</c:v>
                </c:pt>
                <c:pt idx="20">
                  <c:v>115</c:v>
                </c:pt>
                <c:pt idx="21">
                  <c:v>97</c:v>
                </c:pt>
                <c:pt idx="22">
                  <c:v>60</c:v>
                </c:pt>
                <c:pt idx="23">
                  <c:v>12</c:v>
                </c:pt>
              </c:numCache>
            </c:numRef>
          </c:val>
        </c:ser>
        <c:ser>
          <c:idx val="5"/>
          <c:order val="4"/>
          <c:tx>
            <c:strRef>
              <c:f>'Prévisions horaires'!$W$3</c:f>
              <c:strCache>
                <c:ptCount val="1"/>
                <c:pt idx="0">
                  <c:v>Total LFO AESS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'Prévisions horaires'!$W$6:$W$29</c:f>
              <c:numCache>
                <c:formatCode>_-* #,##0.0\ _€_-;\-* #,##0.0\ _€_-;_-* "-"??\ _€_-;_-@_-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0"/>
          <c:order val="8"/>
          <c:tx>
            <c:strRef>
              <c:f>'Prévisions horaires'!$AB$3</c:f>
              <c:strCache>
                <c:ptCount val="1"/>
                <c:pt idx="0">
                  <c:v>Total LFO PTU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delete val="1"/>
          </c:dLbls>
          <c:val>
            <c:numRef>
              <c:f>'Prévisions horaires'!$AB$6:$AB$29</c:f>
              <c:numCache>
                <c:formatCode>_-* #,##0\ _€_-;\-* #,##0\ _€_-;_-* "-"??\ _€_-;_-@_-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49</c:v>
                </c:pt>
                <c:pt idx="19">
                  <c:v>49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6"/>
          <c:order val="9"/>
          <c:tx>
            <c:strRef>
              <c:f>'Prévisions horaires'!$AF$2:$AF$3</c:f>
              <c:strCache>
                <c:ptCount val="1"/>
                <c:pt idx="0">
                  <c:v>Déficit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'Prévisions horaires'!$AF$6:$AF$29</c:f>
              <c:numCache>
                <c:formatCode>_-* #,##0\ _€_-;\-* #,##0\ _€_-;_-* "-"??\ _€_-;_-@_-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'Prévisions horaires'!$AH$2:$AH$3</c:f>
              <c:strCache>
                <c:ptCount val="1"/>
                <c:pt idx="0">
                  <c:v>Réserve Kribi</c:v>
                </c:pt>
              </c:strCache>
            </c:strRef>
          </c:tx>
          <c:spPr>
            <a:solidFill>
              <a:srgbClr val="97FB11"/>
            </a:solidFill>
            <a:ln>
              <a:solidFill>
                <a:srgbClr val="FFFF00"/>
              </a:solidFill>
            </a:ln>
          </c:spPr>
          <c:invertIfNegative val="0"/>
          <c:dLbls>
            <c:delete val="1"/>
          </c:dLbls>
          <c:val>
            <c:numRef>
              <c:f>'Prévisions horaires'!$AH$6:$AH$29</c:f>
              <c:numCache>
                <c:formatCode>_-* #,##0\ _€_-;\-* #,##0\ _€_-;_-* "-"??\ _€_-;_-@_-</c:formatCode>
                <c:ptCount val="24"/>
                <c:pt idx="0">
                  <c:v>78.9365691734024</c:v>
                </c:pt>
                <c:pt idx="1">
                  <c:v>77.667390930008</c:v>
                </c:pt>
                <c:pt idx="2">
                  <c:v>85</c:v>
                </c:pt>
                <c:pt idx="3">
                  <c:v>78.7554191848662</c:v>
                </c:pt>
                <c:pt idx="4">
                  <c:v>75.6903167779249</c:v>
                </c:pt>
                <c:pt idx="5">
                  <c:v>32.9902776841977</c:v>
                </c:pt>
                <c:pt idx="6">
                  <c:v>64.082086513226</c:v>
                </c:pt>
                <c:pt idx="7">
                  <c:v>15.6216163368377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38.9509355447467</c:v>
                </c:pt>
              </c:numCache>
            </c:numRef>
          </c:val>
        </c:ser>
        <c:ser>
          <c:idx val="11"/>
          <c:order val="11"/>
          <c:tx>
            <c:strRef>
              <c:f>'Prévisions horaires'!$AI$2:$AI$3</c:f>
              <c:strCache>
                <c:ptCount val="1"/>
                <c:pt idx="0">
                  <c:v>Réserve Th AESS</c:v>
                </c:pt>
              </c:strCache>
            </c:strRef>
          </c:tx>
          <c:spPr>
            <a:solidFill>
              <a:srgbClr val="D2FE98"/>
            </a:solidFill>
            <a:ln>
              <a:solidFill>
                <a:srgbClr val="FF0000"/>
              </a:solidFill>
            </a:ln>
          </c:spPr>
          <c:invertIfNegative val="0"/>
          <c:dLbls>
            <c:delete val="1"/>
          </c:dLbls>
          <c:val>
            <c:numRef>
              <c:f>'Prévisions horaires'!$AI$6:$AI$29</c:f>
              <c:numCache>
                <c:formatCode>_-* #,##0\ _€_-;\-* #,##0\ _€_-;_-* "-"??\ _€_-;_-@_-</c:formatCode>
                <c:ptCount val="24"/>
                <c:pt idx="0">
                  <c:v>185</c:v>
                </c:pt>
                <c:pt idx="1">
                  <c:v>185</c:v>
                </c:pt>
                <c:pt idx="2">
                  <c:v>185</c:v>
                </c:pt>
                <c:pt idx="3">
                  <c:v>185</c:v>
                </c:pt>
                <c:pt idx="4">
                  <c:v>185</c:v>
                </c:pt>
                <c:pt idx="5">
                  <c:v>185</c:v>
                </c:pt>
                <c:pt idx="6">
                  <c:v>185</c:v>
                </c:pt>
                <c:pt idx="7">
                  <c:v>185</c:v>
                </c:pt>
                <c:pt idx="8">
                  <c:v>137</c:v>
                </c:pt>
                <c:pt idx="9">
                  <c:v>121</c:v>
                </c:pt>
                <c:pt idx="10">
                  <c:v>121</c:v>
                </c:pt>
                <c:pt idx="11">
                  <c:v>133</c:v>
                </c:pt>
                <c:pt idx="12">
                  <c:v>121</c:v>
                </c:pt>
                <c:pt idx="13">
                  <c:v>121</c:v>
                </c:pt>
                <c:pt idx="14">
                  <c:v>110</c:v>
                </c:pt>
                <c:pt idx="15">
                  <c:v>100</c:v>
                </c:pt>
                <c:pt idx="16">
                  <c:v>149</c:v>
                </c:pt>
                <c:pt idx="17">
                  <c:v>121</c:v>
                </c:pt>
                <c:pt idx="18">
                  <c:v>65</c:v>
                </c:pt>
                <c:pt idx="19">
                  <c:v>55</c:v>
                </c:pt>
                <c:pt idx="20">
                  <c:v>76</c:v>
                </c:pt>
                <c:pt idx="21">
                  <c:v>100</c:v>
                </c:pt>
                <c:pt idx="22">
                  <c:v>137</c:v>
                </c:pt>
                <c:pt idx="23">
                  <c:v>185</c:v>
                </c:pt>
              </c:numCache>
            </c:numRef>
          </c:val>
        </c:ser>
        <c:ser>
          <c:idx val="12"/>
          <c:order val="12"/>
          <c:tx>
            <c:strRef>
              <c:f>'Prévisions horaires'!$AJ$2:$AJ$3</c:f>
              <c:strCache>
                <c:ptCount val="1"/>
                <c:pt idx="0">
                  <c:v>Réserve Th PTU</c:v>
                </c:pt>
              </c:strCache>
            </c:strRef>
          </c:tx>
          <c:spPr>
            <a:solidFill>
              <a:srgbClr val="E4FEC2"/>
            </a:solidFill>
            <a:ln>
              <a:solidFill>
                <a:srgbClr val="0099FF"/>
              </a:solidFill>
            </a:ln>
          </c:spPr>
          <c:invertIfNegative val="0"/>
          <c:dLbls>
            <c:delete val="1"/>
          </c:dLbls>
          <c:val>
            <c:numRef>
              <c:f>'Prévisions horaires'!$AJ$6:$AJ$29</c:f>
              <c:numCache>
                <c:formatCode>_-* #,##0\ _€_-;\-* #,##0\ _€_-;_-* "-"??\ _€_-;_-@_-</c:formatCode>
                <c:ptCount val="24"/>
                <c:pt idx="0">
                  <c:v>73.6</c:v>
                </c:pt>
                <c:pt idx="1">
                  <c:v>73.6</c:v>
                </c:pt>
                <c:pt idx="2">
                  <c:v>73.6</c:v>
                </c:pt>
                <c:pt idx="3">
                  <c:v>73.6</c:v>
                </c:pt>
                <c:pt idx="4">
                  <c:v>73.6</c:v>
                </c:pt>
                <c:pt idx="5">
                  <c:v>73.6</c:v>
                </c:pt>
                <c:pt idx="6">
                  <c:v>73.6</c:v>
                </c:pt>
                <c:pt idx="7">
                  <c:v>73.6</c:v>
                </c:pt>
                <c:pt idx="8">
                  <c:v>73.6</c:v>
                </c:pt>
                <c:pt idx="9">
                  <c:v>73.6</c:v>
                </c:pt>
                <c:pt idx="10">
                  <c:v>73.6</c:v>
                </c:pt>
                <c:pt idx="11">
                  <c:v>73.6</c:v>
                </c:pt>
                <c:pt idx="12">
                  <c:v>73.6</c:v>
                </c:pt>
                <c:pt idx="13">
                  <c:v>73.6</c:v>
                </c:pt>
                <c:pt idx="14">
                  <c:v>73.6</c:v>
                </c:pt>
                <c:pt idx="15">
                  <c:v>73.6</c:v>
                </c:pt>
                <c:pt idx="16">
                  <c:v>73.6</c:v>
                </c:pt>
                <c:pt idx="17">
                  <c:v>73.6</c:v>
                </c:pt>
                <c:pt idx="18">
                  <c:v>24.6</c:v>
                </c:pt>
                <c:pt idx="19">
                  <c:v>24.6</c:v>
                </c:pt>
                <c:pt idx="20">
                  <c:v>28.6</c:v>
                </c:pt>
                <c:pt idx="21">
                  <c:v>73.6</c:v>
                </c:pt>
                <c:pt idx="22">
                  <c:v>73.6</c:v>
                </c:pt>
                <c:pt idx="23">
                  <c:v>73.6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8484262"/>
        <c:axId val="48925678"/>
      </c:barChart>
      <c:lineChart>
        <c:grouping val="standard"/>
        <c:varyColors val="0"/>
        <c:ser>
          <c:idx val="7"/>
          <c:order val="5"/>
          <c:tx>
            <c:strRef>
              <c:f>'Prévisions horaires'!$F$3</c:f>
              <c:strCache>
                <c:ptCount val="1"/>
                <c:pt idx="0">
                  <c:v>Alucam</c:v>
                </c:pt>
              </c:strCache>
            </c:strRef>
          </c:tx>
          <c:spPr>
            <a:ln w="38100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square"/>
            <c:size val="72"/>
            <c:spPr>
              <a:noFill/>
              <a:ln w="9525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val>
            <c:numRef>
              <c:f>'Prévisions horaires'!$F$6:$F$29</c:f>
              <c:numCache>
                <c:formatCode>_-* #,##0\ _€_-;\-* #,##0\ _€_-;_-* "-"??\ _€_-;_-@_-</c:formatCode>
                <c:ptCount val="24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'Prévisions horaires'!$E$3</c:f>
              <c:strCache>
                <c:ptCount val="1"/>
                <c:pt idx="0">
                  <c:v>Secteur Public</c:v>
                </c:pt>
              </c:strCache>
            </c:strRef>
          </c:tx>
          <c:spPr>
            <a:ln w="381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square"/>
            <c:size val="72"/>
            <c:spPr>
              <a:noFill/>
              <a:ln w="9525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val>
            <c:numRef>
              <c:f>'Prévisions horaires'!$E$6:$E$29</c:f>
              <c:numCache>
                <c:formatCode>_-* #,##0\ _€_-;\-* #,##0\ _€_-;_-* "-"??\ _€_-;_-@_-</c:formatCode>
                <c:ptCount val="24"/>
                <c:pt idx="0">
                  <c:v>472.267507412722</c:v>
                </c:pt>
                <c:pt idx="1">
                  <c:v>463.431944946776</c:v>
                </c:pt>
                <c:pt idx="2">
                  <c:v>442.815632526236</c:v>
                </c:pt>
                <c:pt idx="3">
                  <c:v>435.419195764971</c:v>
                </c:pt>
                <c:pt idx="4">
                  <c:v>455.901636026936</c:v>
                </c:pt>
                <c:pt idx="5">
                  <c:v>549.009722315802</c:v>
                </c:pt>
                <c:pt idx="6">
                  <c:v>517.917913486774</c:v>
                </c:pt>
                <c:pt idx="7">
                  <c:v>516.378383663162</c:v>
                </c:pt>
                <c:pt idx="8">
                  <c:v>555.770266323836</c:v>
                </c:pt>
                <c:pt idx="9">
                  <c:v>581.764892715124</c:v>
                </c:pt>
                <c:pt idx="10">
                  <c:v>575.16499529738</c:v>
                </c:pt>
                <c:pt idx="11">
                  <c:v>583.893460036466</c:v>
                </c:pt>
                <c:pt idx="12">
                  <c:v>589.141248652603</c:v>
                </c:pt>
                <c:pt idx="13">
                  <c:v>597.073174048168</c:v>
                </c:pt>
                <c:pt idx="14">
                  <c:v>604.854493265336</c:v>
                </c:pt>
                <c:pt idx="15">
                  <c:v>613.753645006604</c:v>
                </c:pt>
                <c:pt idx="16">
                  <c:v>619.878296261408</c:v>
                </c:pt>
                <c:pt idx="17">
                  <c:v>645.196868251892</c:v>
                </c:pt>
                <c:pt idx="18">
                  <c:v>752.013463578831</c:v>
                </c:pt>
                <c:pt idx="19">
                  <c:v>756.009547512293</c:v>
                </c:pt>
                <c:pt idx="20">
                  <c:v>719.428980181693</c:v>
                </c:pt>
                <c:pt idx="21">
                  <c:v>661.218018829347</c:v>
                </c:pt>
                <c:pt idx="22">
                  <c:v>620.457293347244</c:v>
                </c:pt>
                <c:pt idx="23">
                  <c:v>543.049064455253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'Prévisions horaires'!$G$3</c:f>
              <c:strCache>
                <c:ptCount val="1"/>
                <c:pt idx="0">
                  <c:v>TOTAL Demande</c:v>
                </c:pt>
              </c:strCache>
            </c:strRef>
          </c:tx>
          <c:spPr>
            <a:ln w="28575" cap="rnd" cmpd="sng" algn="ctr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'Prévisions horaires'!$G$6:$G$29</c:f>
              <c:numCache>
                <c:formatCode>_-* #,##0\ _€_-;\-* #,##0\ _€_-;_-* "-"??\ _€_-;_-@_-</c:formatCode>
                <c:ptCount val="24"/>
                <c:pt idx="0">
                  <c:v>632.267507412722</c:v>
                </c:pt>
                <c:pt idx="1">
                  <c:v>623.431944946776</c:v>
                </c:pt>
                <c:pt idx="2">
                  <c:v>602.815632526236</c:v>
                </c:pt>
                <c:pt idx="3">
                  <c:v>595.419195764971</c:v>
                </c:pt>
                <c:pt idx="4">
                  <c:v>615.901636026936</c:v>
                </c:pt>
                <c:pt idx="5">
                  <c:v>709.009722315802</c:v>
                </c:pt>
                <c:pt idx="6">
                  <c:v>677.917913486774</c:v>
                </c:pt>
                <c:pt idx="7">
                  <c:v>676.378383663162</c:v>
                </c:pt>
                <c:pt idx="8">
                  <c:v>715.770266323836</c:v>
                </c:pt>
                <c:pt idx="9">
                  <c:v>741.764892715124</c:v>
                </c:pt>
                <c:pt idx="10">
                  <c:v>735.16499529738</c:v>
                </c:pt>
                <c:pt idx="11">
                  <c:v>743.893460036466</c:v>
                </c:pt>
                <c:pt idx="12">
                  <c:v>749.141248652603</c:v>
                </c:pt>
                <c:pt idx="13">
                  <c:v>757.073174048168</c:v>
                </c:pt>
                <c:pt idx="14">
                  <c:v>764.854493265336</c:v>
                </c:pt>
                <c:pt idx="15">
                  <c:v>773.753645006604</c:v>
                </c:pt>
                <c:pt idx="16">
                  <c:v>779.878296261408</c:v>
                </c:pt>
                <c:pt idx="17">
                  <c:v>805.196868251892</c:v>
                </c:pt>
                <c:pt idx="18">
                  <c:v>912.013463578831</c:v>
                </c:pt>
                <c:pt idx="19">
                  <c:v>916.009547512293</c:v>
                </c:pt>
                <c:pt idx="20">
                  <c:v>879.428980181693</c:v>
                </c:pt>
                <c:pt idx="21">
                  <c:v>821.218018829347</c:v>
                </c:pt>
                <c:pt idx="22">
                  <c:v>780.457293347244</c:v>
                </c:pt>
                <c:pt idx="23">
                  <c:v>703.049064455253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484262"/>
        <c:axId val="48925678"/>
      </c:lineChart>
      <c:catAx>
        <c:axId val="85848426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800" b="1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r>
                  <a:t>Heures</a:t>
                </a:r>
                <a:endParaRPr sz="800" b="1" i="0" u="none" strike="noStrike" baseline="0">
                  <a:solidFill>
                    <a:srgbClr val="000000">
                      <a:alpha val="100000"/>
                    </a:srgbClr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>
            <c:manualLayout>
              <c:xMode val="edge"/>
              <c:yMode val="edge"/>
              <c:x val="0.55625"/>
              <c:y val="0.964705851162544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48925678"/>
        <c:crosses val="autoZero"/>
        <c:auto val="1"/>
        <c:lblAlgn val="ctr"/>
        <c:lblOffset val="100"/>
        <c:noMultiLvlLbl val="0"/>
      </c:catAx>
      <c:valAx>
        <c:axId val="48925678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1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r>
                  <a:t>MW</a:t>
                </a:r>
                <a:endParaRPr sz="1000" b="1" i="0" u="none" strike="noStrike" baseline="0">
                  <a:solidFill>
                    <a:srgbClr val="000000">
                      <a:alpha val="100000"/>
                    </a:srgbClr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>
            <c:manualLayout>
              <c:xMode val="edge"/>
              <c:yMode val="edge"/>
              <c:x val="0.0187498906386702"/>
              <c:y val="0.307562766775365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GB" sz="825" b="1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5848426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GB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</c:dTable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 rot="0" wrap="square" anchor="ctr" anchorCtr="1"/>
    <a:lstStyle/>
    <a:p>
      <a:pPr>
        <a:defRPr lang="en-GB" sz="1000" b="0" i="0" u="none" strike="noStrike" baseline="0">
          <a:solidFill>
            <a:srgbClr val="000000">
              <a:alpha val="100000"/>
            </a:srgb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200" b="1" i="0" u="none" strike="noStrike" kern="1200" baseline="0">
                <a:solidFill>
                  <a:srgbClr val="FF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r>
              <a:t>PRODUCTION HORAIRE MARDI </a:t>
            </a:r>
            <a:endParaRPr sz="1200" b="1" i="0" u="none" strike="noStrike" baseline="0">
              <a:solidFill>
                <a:srgbClr val="FF0000">
                  <a:alpha val="100000"/>
                </a:srgb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</a:endParaRPr>
          </a:p>
        </c:rich>
      </c:tx>
      <c:layout>
        <c:manualLayout>
          <c:xMode val="edge"/>
          <c:yMode val="edge"/>
          <c:x val="0.382291666666667"/>
          <c:y val="0.00672287176224184"/>
        </c:manualLayout>
      </c:layout>
      <c:overlay val="0"/>
      <c:spPr>
        <a:solidFill>
          <a:srgbClr val="CC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1729221347332"/>
          <c:y val="0.0106508656114955"/>
          <c:w val="0.820833333333334"/>
          <c:h val="0.6067226890756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'Prévisions horaires'!$I$3</c:f>
              <c:strCache>
                <c:ptCount val="1"/>
                <c:pt idx="0">
                  <c:v>Edéa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'Prévisions horaires'!$I$30:$I$53</c:f>
              <c:numCache>
                <c:formatCode>_-* #,##0\ _€_-;\-* #,##0\ _€_-;_-* "-"??\ _€_-;_-@_-</c:formatCode>
                <c:ptCount val="24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220</c:v>
                </c:pt>
                <c:pt idx="15">
                  <c:v>220</c:v>
                </c:pt>
                <c:pt idx="16">
                  <c:v>220</c:v>
                </c:pt>
                <c:pt idx="17">
                  <c:v>220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</c:numCache>
            </c:numRef>
          </c:val>
        </c:ser>
        <c:ser>
          <c:idx val="1"/>
          <c:order val="1"/>
          <c:tx>
            <c:strRef>
              <c:f>'Prévisions horaires'!$H$3</c:f>
              <c:strCache>
                <c:ptCount val="1"/>
                <c:pt idx="0">
                  <c:v>SLL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'Prévisions horaires'!$H$30:$H$53</c:f>
              <c:numCache>
                <c:formatCode>_-* #,##0\ _€_-;\-* #,##0\ _€_-;_-* "-"??\ _€_-;_-@_-</c:formatCode>
                <c:ptCount val="24"/>
                <c:pt idx="0">
                  <c:v>325</c:v>
                </c:pt>
                <c:pt idx="1">
                  <c:v>321.860392821817</c:v>
                </c:pt>
                <c:pt idx="2">
                  <c:v>320.551575526353</c:v>
                </c:pt>
                <c:pt idx="3">
                  <c:v>312.128161650417</c:v>
                </c:pt>
                <c:pt idx="4">
                  <c:v>324.511586830578</c:v>
                </c:pt>
                <c:pt idx="5">
                  <c:v>328.586373579865</c:v>
                </c:pt>
                <c:pt idx="6">
                  <c:v>321</c:v>
                </c:pt>
                <c:pt idx="7">
                  <c:v>277.888987127537</c:v>
                </c:pt>
                <c:pt idx="8">
                  <c:v>270.287757290393</c:v>
                </c:pt>
                <c:pt idx="9">
                  <c:v>271.817747193206</c:v>
                </c:pt>
                <c:pt idx="10">
                  <c:v>276.130069715562</c:v>
                </c:pt>
                <c:pt idx="11">
                  <c:v>272.59009575215</c:v>
                </c:pt>
                <c:pt idx="12">
                  <c:v>270.82538543203</c:v>
                </c:pt>
                <c:pt idx="13">
                  <c:v>269.968603617151</c:v>
                </c:pt>
                <c:pt idx="14">
                  <c:v>269.996572925308</c:v>
                </c:pt>
                <c:pt idx="15">
                  <c:v>269.822288873613</c:v>
                </c:pt>
                <c:pt idx="16">
                  <c:v>301.124639755555</c:v>
                </c:pt>
                <c:pt idx="17">
                  <c:v>306.726551557863</c:v>
                </c:pt>
                <c:pt idx="18">
                  <c:v>312.586086073766</c:v>
                </c:pt>
                <c:pt idx="19">
                  <c:v>305.852566742994</c:v>
                </c:pt>
                <c:pt idx="20">
                  <c:v>298.568390560972</c:v>
                </c:pt>
                <c:pt idx="21">
                  <c:v>302.69437791437</c:v>
                </c:pt>
                <c:pt idx="22">
                  <c:v>277.687155574396</c:v>
                </c:pt>
                <c:pt idx="23">
                  <c:v>325</c:v>
                </c:pt>
              </c:numCache>
            </c:numRef>
          </c:val>
        </c:ser>
        <c:ser>
          <c:idx val="3"/>
          <c:order val="2"/>
          <c:tx>
            <c:strRef>
              <c:f>'Prévisions horaires'!$K$3</c:f>
              <c:strCache>
                <c:ptCount val="1"/>
                <c:pt idx="0">
                  <c:v>Kribi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'Prévisions horaires'!$K$30:$K$53</c:f>
              <c:numCache>
                <c:formatCode>_-* #,##0\ _€_-;\-* #,##0\ _€_-;_-* "-"??\ _€_-;_-@_-</c:formatCode>
                <c:ptCount val="24"/>
                <c:pt idx="0">
                  <c:v>127.571359767948</c:v>
                </c:pt>
                <c:pt idx="1">
                  <c:v>107.427251765986</c:v>
                </c:pt>
                <c:pt idx="2">
                  <c:v>109.124298321317</c:v>
                </c:pt>
                <c:pt idx="3">
                  <c:v>113.477998576575</c:v>
                </c:pt>
                <c:pt idx="4">
                  <c:v>110.244735435011</c:v>
                </c:pt>
                <c:pt idx="5">
                  <c:v>185</c:v>
                </c:pt>
                <c:pt idx="6">
                  <c:v>146.504799056982</c:v>
                </c:pt>
                <c:pt idx="7">
                  <c:v>185</c:v>
                </c:pt>
                <c:pt idx="8">
                  <c:v>185</c:v>
                </c:pt>
                <c:pt idx="9">
                  <c:v>185</c:v>
                </c:pt>
                <c:pt idx="10">
                  <c:v>185</c:v>
                </c:pt>
                <c:pt idx="11">
                  <c:v>185</c:v>
                </c:pt>
                <c:pt idx="12">
                  <c:v>185</c:v>
                </c:pt>
                <c:pt idx="13">
                  <c:v>185</c:v>
                </c:pt>
                <c:pt idx="14">
                  <c:v>185</c:v>
                </c:pt>
                <c:pt idx="15">
                  <c:v>185</c:v>
                </c:pt>
                <c:pt idx="16">
                  <c:v>185</c:v>
                </c:pt>
                <c:pt idx="17">
                  <c:v>185</c:v>
                </c:pt>
                <c:pt idx="18">
                  <c:v>185</c:v>
                </c:pt>
                <c:pt idx="19">
                  <c:v>185</c:v>
                </c:pt>
                <c:pt idx="20">
                  <c:v>185</c:v>
                </c:pt>
                <c:pt idx="21">
                  <c:v>185</c:v>
                </c:pt>
                <c:pt idx="22">
                  <c:v>185</c:v>
                </c:pt>
                <c:pt idx="23">
                  <c:v>140.453208226821</c:v>
                </c:pt>
              </c:numCache>
            </c:numRef>
          </c:val>
        </c:ser>
        <c:ser>
          <c:idx val="4"/>
          <c:order val="3"/>
          <c:tx>
            <c:strRef>
              <c:f>'Prévisions horaires'!$S$3</c:f>
              <c:strCache>
                <c:ptCount val="1"/>
                <c:pt idx="0">
                  <c:v>Total HFO AESS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'Prévisions horaires'!$S$30:$S$53</c:f>
              <c:numCache>
                <c:formatCode>_-* #,##0\ _€_-;\-* #,##0\ _€_-;_-* "-"??\ _€_-;_-@_-</c:formatCode>
                <c:ptCount val="2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16</c:v>
                </c:pt>
                <c:pt idx="6">
                  <c:v>12</c:v>
                </c:pt>
                <c:pt idx="7">
                  <c:v>16</c:v>
                </c:pt>
                <c:pt idx="8">
                  <c:v>44</c:v>
                </c:pt>
                <c:pt idx="9">
                  <c:v>64</c:v>
                </c:pt>
                <c:pt idx="10">
                  <c:v>76</c:v>
                </c:pt>
                <c:pt idx="11">
                  <c:v>87</c:v>
                </c:pt>
                <c:pt idx="12">
                  <c:v>76</c:v>
                </c:pt>
                <c:pt idx="13">
                  <c:v>76</c:v>
                </c:pt>
                <c:pt idx="14">
                  <c:v>97</c:v>
                </c:pt>
                <c:pt idx="15">
                  <c:v>87</c:v>
                </c:pt>
                <c:pt idx="16">
                  <c:v>48</c:v>
                </c:pt>
                <c:pt idx="17">
                  <c:v>76</c:v>
                </c:pt>
                <c:pt idx="18">
                  <c:v>126</c:v>
                </c:pt>
                <c:pt idx="19">
                  <c:v>136</c:v>
                </c:pt>
                <c:pt idx="20">
                  <c:v>85.0603968763927</c:v>
                </c:pt>
                <c:pt idx="21">
                  <c:v>72.1434554871078</c:v>
                </c:pt>
                <c:pt idx="22">
                  <c:v>40.3189009204154</c:v>
                </c:pt>
                <c:pt idx="23">
                  <c:v>12</c:v>
                </c:pt>
              </c:numCache>
            </c:numRef>
          </c:val>
        </c:ser>
        <c:ser>
          <c:idx val="5"/>
          <c:order val="4"/>
          <c:tx>
            <c:strRef>
              <c:f>'Prévisions horaires'!$W$3</c:f>
              <c:strCache>
                <c:ptCount val="1"/>
                <c:pt idx="0">
                  <c:v>Total LFO AESS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'Prévisions horaires'!$W$30:$W$53</c:f>
              <c:numCache>
                <c:formatCode>_-* #,##0.0\ _€_-;\-* #,##0.0\ _€_-;_-* "-"??\ _€_-;_-@_-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0"/>
          <c:order val="8"/>
          <c:tx>
            <c:strRef>
              <c:f>'Prévisions horaires'!$AB$3</c:f>
              <c:strCache>
                <c:ptCount val="1"/>
                <c:pt idx="0">
                  <c:v>Total LFO PTU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delete val="1"/>
          </c:dLbls>
          <c:val>
            <c:numRef>
              <c:f>'Prévisions horaires'!$AB$30:$AB$53</c:f>
              <c:numCache>
                <c:formatCode>_-* #,##0\ _€_-;\-* #,##0\ _€_-;_-* "-"??\ _€_-;_-@_-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49</c:v>
                </c:pt>
                <c:pt idx="19">
                  <c:v>49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6"/>
          <c:order val="9"/>
          <c:tx>
            <c:strRef>
              <c:f>'Prévisions horaires'!$AF$2:$AF$3</c:f>
              <c:strCache>
                <c:ptCount val="1"/>
                <c:pt idx="0">
                  <c:v>Déficit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'Prévisions horaires'!$AF$30:$AF$53</c:f>
              <c:numCache>
                <c:formatCode>_-* #,##0\ _€_-;\-* #,##0\ _€_-;_-* "-"??\ _€_-;_-@_-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'Prévisions horaires'!$AH$2:$AH$3</c:f>
              <c:strCache>
                <c:ptCount val="1"/>
                <c:pt idx="0">
                  <c:v>Réserve Kribi</c:v>
                </c:pt>
              </c:strCache>
            </c:strRef>
          </c:tx>
          <c:spPr>
            <a:solidFill>
              <a:srgbClr val="97FB11"/>
            </a:solidFill>
            <a:ln>
              <a:solidFill>
                <a:srgbClr val="FFFF00"/>
              </a:solidFill>
            </a:ln>
          </c:spPr>
          <c:invertIfNegative val="0"/>
          <c:dLbls>
            <c:delete val="1"/>
          </c:dLbls>
          <c:val>
            <c:numRef>
              <c:f>'Prévisions horaires'!$AH$30:$AH$53</c:f>
              <c:numCache>
                <c:formatCode>_-* #,##0\ _€_-;\-* #,##0\ _€_-;_-* "-"??\ _€_-;_-@_-</c:formatCode>
                <c:ptCount val="24"/>
                <c:pt idx="0">
                  <c:v>57.4286402320519</c:v>
                </c:pt>
                <c:pt idx="1">
                  <c:v>77.5727482340143</c:v>
                </c:pt>
                <c:pt idx="2">
                  <c:v>75.8757016786828</c:v>
                </c:pt>
                <c:pt idx="3">
                  <c:v>71.5220014234247</c:v>
                </c:pt>
                <c:pt idx="4">
                  <c:v>74.755264564989</c:v>
                </c:pt>
                <c:pt idx="5">
                  <c:v>0</c:v>
                </c:pt>
                <c:pt idx="6">
                  <c:v>38.4952009430181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44.5467917731788</c:v>
                </c:pt>
              </c:numCache>
            </c:numRef>
          </c:val>
        </c:ser>
        <c:ser>
          <c:idx val="11"/>
          <c:order val="11"/>
          <c:tx>
            <c:strRef>
              <c:f>'Prévisions horaires'!$AI$2:$AI$3</c:f>
              <c:strCache>
                <c:ptCount val="1"/>
                <c:pt idx="0">
                  <c:v>Réserve Th AESS</c:v>
                </c:pt>
              </c:strCache>
            </c:strRef>
          </c:tx>
          <c:spPr>
            <a:solidFill>
              <a:srgbClr val="D2FE98"/>
            </a:solidFill>
            <a:ln>
              <a:solidFill>
                <a:srgbClr val="FF0000"/>
              </a:solidFill>
            </a:ln>
          </c:spPr>
          <c:invertIfNegative val="0"/>
          <c:dLbls>
            <c:delete val="1"/>
          </c:dLbls>
          <c:val>
            <c:numRef>
              <c:f>'Prévisions horaires'!$AI$30:$AI$53</c:f>
              <c:numCache>
                <c:formatCode>_-* #,##0\ _€_-;\-* #,##0\ _€_-;_-* "-"??\ _€_-;_-@_-</c:formatCode>
                <c:ptCount val="24"/>
                <c:pt idx="0">
                  <c:v>185</c:v>
                </c:pt>
                <c:pt idx="1">
                  <c:v>185</c:v>
                </c:pt>
                <c:pt idx="2">
                  <c:v>185</c:v>
                </c:pt>
                <c:pt idx="3">
                  <c:v>185</c:v>
                </c:pt>
                <c:pt idx="4">
                  <c:v>185</c:v>
                </c:pt>
                <c:pt idx="5">
                  <c:v>181</c:v>
                </c:pt>
                <c:pt idx="6">
                  <c:v>185</c:v>
                </c:pt>
                <c:pt idx="7">
                  <c:v>181</c:v>
                </c:pt>
                <c:pt idx="8">
                  <c:v>153</c:v>
                </c:pt>
                <c:pt idx="9">
                  <c:v>133</c:v>
                </c:pt>
                <c:pt idx="10">
                  <c:v>121</c:v>
                </c:pt>
                <c:pt idx="11">
                  <c:v>110</c:v>
                </c:pt>
                <c:pt idx="12">
                  <c:v>121</c:v>
                </c:pt>
                <c:pt idx="13">
                  <c:v>121</c:v>
                </c:pt>
                <c:pt idx="14">
                  <c:v>100</c:v>
                </c:pt>
                <c:pt idx="15">
                  <c:v>110</c:v>
                </c:pt>
                <c:pt idx="16">
                  <c:v>149</c:v>
                </c:pt>
                <c:pt idx="17">
                  <c:v>121</c:v>
                </c:pt>
                <c:pt idx="18">
                  <c:v>65</c:v>
                </c:pt>
                <c:pt idx="19">
                  <c:v>55</c:v>
                </c:pt>
                <c:pt idx="20">
                  <c:v>105.939603123607</c:v>
                </c:pt>
                <c:pt idx="21">
                  <c:v>124.856544512892</c:v>
                </c:pt>
                <c:pt idx="22">
                  <c:v>156.681099079585</c:v>
                </c:pt>
                <c:pt idx="23">
                  <c:v>185</c:v>
                </c:pt>
              </c:numCache>
            </c:numRef>
          </c:val>
        </c:ser>
        <c:ser>
          <c:idx val="12"/>
          <c:order val="12"/>
          <c:tx>
            <c:strRef>
              <c:f>'Prévisions horaires'!$AJ$2:$AJ$3</c:f>
              <c:strCache>
                <c:ptCount val="1"/>
                <c:pt idx="0">
                  <c:v>Réserve Th PTU</c:v>
                </c:pt>
              </c:strCache>
            </c:strRef>
          </c:tx>
          <c:spPr>
            <a:solidFill>
              <a:srgbClr val="E4FEC2"/>
            </a:solidFill>
            <a:ln>
              <a:solidFill>
                <a:srgbClr val="0099FF"/>
              </a:solidFill>
            </a:ln>
          </c:spPr>
          <c:invertIfNegative val="0"/>
          <c:dLbls>
            <c:delete val="1"/>
          </c:dLbls>
          <c:val>
            <c:numRef>
              <c:f>'Prévisions horaires'!$AJ$30:$AJ$53</c:f>
              <c:numCache>
                <c:formatCode>_-* #,##0\ _€_-;\-* #,##0\ _€_-;_-* "-"??\ _€_-;_-@_-</c:formatCode>
                <c:ptCount val="24"/>
                <c:pt idx="0">
                  <c:v>73.6</c:v>
                </c:pt>
                <c:pt idx="1">
                  <c:v>73.6</c:v>
                </c:pt>
                <c:pt idx="2">
                  <c:v>73.6</c:v>
                </c:pt>
                <c:pt idx="3">
                  <c:v>73.6</c:v>
                </c:pt>
                <c:pt idx="4">
                  <c:v>73.6</c:v>
                </c:pt>
                <c:pt idx="5">
                  <c:v>73.6</c:v>
                </c:pt>
                <c:pt idx="6">
                  <c:v>73.6</c:v>
                </c:pt>
                <c:pt idx="7">
                  <c:v>73.6</c:v>
                </c:pt>
                <c:pt idx="8">
                  <c:v>73.6</c:v>
                </c:pt>
                <c:pt idx="9">
                  <c:v>73.6</c:v>
                </c:pt>
                <c:pt idx="10">
                  <c:v>73.6</c:v>
                </c:pt>
                <c:pt idx="11">
                  <c:v>73.6</c:v>
                </c:pt>
                <c:pt idx="12">
                  <c:v>73.6</c:v>
                </c:pt>
                <c:pt idx="13">
                  <c:v>73.6</c:v>
                </c:pt>
                <c:pt idx="14">
                  <c:v>73.6</c:v>
                </c:pt>
                <c:pt idx="15">
                  <c:v>73.6</c:v>
                </c:pt>
                <c:pt idx="16">
                  <c:v>73.6</c:v>
                </c:pt>
                <c:pt idx="17">
                  <c:v>73.6</c:v>
                </c:pt>
                <c:pt idx="18">
                  <c:v>24.6</c:v>
                </c:pt>
                <c:pt idx="19">
                  <c:v>24.6</c:v>
                </c:pt>
                <c:pt idx="20">
                  <c:v>28.6</c:v>
                </c:pt>
                <c:pt idx="21">
                  <c:v>73.6</c:v>
                </c:pt>
                <c:pt idx="22">
                  <c:v>73.6</c:v>
                </c:pt>
                <c:pt idx="23">
                  <c:v>73.6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3250148"/>
        <c:axId val="559541655"/>
      </c:barChart>
      <c:lineChart>
        <c:grouping val="standard"/>
        <c:varyColors val="0"/>
        <c:ser>
          <c:idx val="7"/>
          <c:order val="5"/>
          <c:tx>
            <c:strRef>
              <c:f>'Prévisions horaires'!$F$3</c:f>
              <c:strCache>
                <c:ptCount val="1"/>
                <c:pt idx="0">
                  <c:v>Alucam</c:v>
                </c:pt>
              </c:strCache>
            </c:strRef>
          </c:tx>
          <c:spPr>
            <a:ln w="38100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square"/>
            <c:size val="72"/>
            <c:spPr>
              <a:noFill/>
              <a:ln w="9525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val>
            <c:numRef>
              <c:f>'Prévisions horaires'!$F$30:$F$53</c:f>
              <c:numCache>
                <c:formatCode>_-* #,##0\ _€_-;\-* #,##0\ _€_-;_-* "-"??\ _€_-;_-@_-</c:formatCode>
                <c:ptCount val="24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'Prévisions horaires'!$E$3</c:f>
              <c:strCache>
                <c:ptCount val="1"/>
                <c:pt idx="0">
                  <c:v>Secteur Public</c:v>
                </c:pt>
              </c:strCache>
            </c:strRef>
          </c:tx>
          <c:spPr>
            <a:ln w="381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square"/>
            <c:size val="72"/>
            <c:spPr>
              <a:noFill/>
              <a:ln w="9525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val>
            <c:numRef>
              <c:f>'Prévisions horaires'!$E$30:$E$53</c:f>
              <c:numCache>
                <c:formatCode>_-* #,##0\ _€_-;\-* #,##0\ _€_-;_-* "-"??\ _€_-;_-@_-</c:formatCode>
                <c:ptCount val="24"/>
                <c:pt idx="0">
                  <c:v>524.571359767948</c:v>
                </c:pt>
                <c:pt idx="1">
                  <c:v>501.287644587803</c:v>
                </c:pt>
                <c:pt idx="2">
                  <c:v>501.67587384767</c:v>
                </c:pt>
                <c:pt idx="3">
                  <c:v>497.606160226992</c:v>
                </c:pt>
                <c:pt idx="4">
                  <c:v>506.756322265589</c:v>
                </c:pt>
                <c:pt idx="5">
                  <c:v>589.586373579865</c:v>
                </c:pt>
                <c:pt idx="6">
                  <c:v>539.504799056982</c:v>
                </c:pt>
                <c:pt idx="7">
                  <c:v>538.888987127537</c:v>
                </c:pt>
                <c:pt idx="8">
                  <c:v>559.287757290393</c:v>
                </c:pt>
                <c:pt idx="9">
                  <c:v>580.817747193206</c:v>
                </c:pt>
                <c:pt idx="10">
                  <c:v>597.130069715562</c:v>
                </c:pt>
                <c:pt idx="11">
                  <c:v>604.59009575215</c:v>
                </c:pt>
                <c:pt idx="12">
                  <c:v>591.82538543203</c:v>
                </c:pt>
                <c:pt idx="13">
                  <c:v>590.968603617151</c:v>
                </c:pt>
                <c:pt idx="14">
                  <c:v>611.996572925308</c:v>
                </c:pt>
                <c:pt idx="15">
                  <c:v>601.822288873613</c:v>
                </c:pt>
                <c:pt idx="16">
                  <c:v>594.124639755555</c:v>
                </c:pt>
                <c:pt idx="17">
                  <c:v>627.726551557863</c:v>
                </c:pt>
                <c:pt idx="18">
                  <c:v>738.586086073766</c:v>
                </c:pt>
                <c:pt idx="19">
                  <c:v>741.852566742994</c:v>
                </c:pt>
                <c:pt idx="20">
                  <c:v>679.628787437365</c:v>
                </c:pt>
                <c:pt idx="21">
                  <c:v>619.837833401478</c:v>
                </c:pt>
                <c:pt idx="22">
                  <c:v>563.006056494811</c:v>
                </c:pt>
                <c:pt idx="23">
                  <c:v>537.453208226821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'Prévisions horaires'!$G$3</c:f>
              <c:strCache>
                <c:ptCount val="1"/>
                <c:pt idx="0">
                  <c:v>TOTAL Demande</c:v>
                </c:pt>
              </c:strCache>
            </c:strRef>
          </c:tx>
          <c:spPr>
            <a:ln w="28575" cap="rnd" cmpd="sng" algn="ctr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'Prévisions horaires'!$G$30:$G$53</c:f>
              <c:numCache>
                <c:formatCode>_-* #,##0\ _€_-;\-* #,##0\ _€_-;_-* "-"??\ _€_-;_-@_-</c:formatCode>
                <c:ptCount val="24"/>
                <c:pt idx="0">
                  <c:v>684.571359767948</c:v>
                </c:pt>
                <c:pt idx="1">
                  <c:v>661.287644587803</c:v>
                </c:pt>
                <c:pt idx="2">
                  <c:v>661.67587384767</c:v>
                </c:pt>
                <c:pt idx="3">
                  <c:v>657.606160226992</c:v>
                </c:pt>
                <c:pt idx="4">
                  <c:v>666.756322265589</c:v>
                </c:pt>
                <c:pt idx="5">
                  <c:v>749.586373579865</c:v>
                </c:pt>
                <c:pt idx="6">
                  <c:v>699.504799056982</c:v>
                </c:pt>
                <c:pt idx="7">
                  <c:v>698.888987127537</c:v>
                </c:pt>
                <c:pt idx="8">
                  <c:v>719.287757290393</c:v>
                </c:pt>
                <c:pt idx="9">
                  <c:v>740.817747193206</c:v>
                </c:pt>
                <c:pt idx="10">
                  <c:v>757.130069715562</c:v>
                </c:pt>
                <c:pt idx="11">
                  <c:v>764.59009575215</c:v>
                </c:pt>
                <c:pt idx="12">
                  <c:v>751.82538543203</c:v>
                </c:pt>
                <c:pt idx="13">
                  <c:v>750.968603617151</c:v>
                </c:pt>
                <c:pt idx="14">
                  <c:v>771.996572925308</c:v>
                </c:pt>
                <c:pt idx="15">
                  <c:v>761.822288873613</c:v>
                </c:pt>
                <c:pt idx="16">
                  <c:v>754.124639755555</c:v>
                </c:pt>
                <c:pt idx="17">
                  <c:v>787.726551557863</c:v>
                </c:pt>
                <c:pt idx="18">
                  <c:v>898.586086073766</c:v>
                </c:pt>
                <c:pt idx="19">
                  <c:v>901.852566742994</c:v>
                </c:pt>
                <c:pt idx="20">
                  <c:v>839.628787437365</c:v>
                </c:pt>
                <c:pt idx="21">
                  <c:v>779.837833401478</c:v>
                </c:pt>
                <c:pt idx="22">
                  <c:v>723.006056494811</c:v>
                </c:pt>
                <c:pt idx="23">
                  <c:v>697.453208226821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250148"/>
        <c:axId val="559541655"/>
      </c:lineChart>
      <c:catAx>
        <c:axId val="763250148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800" b="1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r>
                  <a:t>Heures</a:t>
                </a:r>
                <a:endParaRPr sz="800" b="1" i="0" u="none" strike="noStrike" baseline="0">
                  <a:solidFill>
                    <a:srgbClr val="000000">
                      <a:alpha val="100000"/>
                    </a:srgbClr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>
            <c:manualLayout>
              <c:xMode val="edge"/>
              <c:yMode val="edge"/>
              <c:x val="0.55625"/>
              <c:y val="0.917878522760412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559541655"/>
        <c:crosses val="autoZero"/>
        <c:auto val="1"/>
        <c:lblAlgn val="ctr"/>
        <c:lblOffset val="100"/>
        <c:noMultiLvlLbl val="0"/>
      </c:catAx>
      <c:valAx>
        <c:axId val="559541655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1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r>
                  <a:t>MW</a:t>
                </a:r>
                <a:endParaRPr sz="1000" b="1" i="0" u="none" strike="noStrike" baseline="0">
                  <a:solidFill>
                    <a:srgbClr val="000000">
                      <a:alpha val="100000"/>
                    </a:srgbClr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>
            <c:manualLayout>
              <c:xMode val="edge"/>
              <c:yMode val="edge"/>
              <c:x val="0.0187498906386702"/>
              <c:y val="0.307562766775365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GB" sz="825" b="1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7632501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GB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</c:dTable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 rot="0" wrap="square" anchor="ctr" anchorCtr="1"/>
    <a:lstStyle/>
    <a:p>
      <a:pPr>
        <a:defRPr lang="en-GB" sz="1000" b="0" i="0" u="none" strike="noStrike" baseline="0">
          <a:solidFill>
            <a:srgbClr val="000000">
              <a:alpha val="100000"/>
            </a:srgb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200" b="1" i="0" u="none" strike="noStrike" kern="1200" baseline="0">
                <a:solidFill>
                  <a:srgbClr val="FF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r>
              <a:t>PRODUCTION HORAIRE MERCREDI </a:t>
            </a:r>
            <a:endParaRPr sz="1200" b="1" i="0" u="none" strike="noStrike" baseline="0">
              <a:solidFill>
                <a:srgbClr val="FF0000">
                  <a:alpha val="100000"/>
                </a:srgb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</a:endParaRPr>
          </a:p>
        </c:rich>
      </c:tx>
      <c:layout>
        <c:manualLayout>
          <c:xMode val="edge"/>
          <c:yMode val="edge"/>
          <c:x val="0.382291666666667"/>
          <c:y val="0.00672287176224184"/>
        </c:manualLayout>
      </c:layout>
      <c:overlay val="0"/>
      <c:spPr>
        <a:solidFill>
          <a:srgbClr val="CC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1729221347332"/>
          <c:y val="0.0106508656114955"/>
          <c:w val="0.820833333333334"/>
          <c:h val="0.6067226890756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'Prévisions horaires'!$I$3</c:f>
              <c:strCache>
                <c:ptCount val="1"/>
                <c:pt idx="0">
                  <c:v>Edéa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'Prévisions horaires'!$I$54:$I$77</c:f>
              <c:numCache>
                <c:formatCode>_-* #,##0\ _€_-;\-* #,##0\ _€_-;_-* "-"??\ _€_-;_-@_-</c:formatCode>
                <c:ptCount val="24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206</c:v>
                </c:pt>
                <c:pt idx="12">
                  <c:v>206</c:v>
                </c:pt>
                <c:pt idx="13">
                  <c:v>206</c:v>
                </c:pt>
                <c:pt idx="14">
                  <c:v>206</c:v>
                </c:pt>
                <c:pt idx="15">
                  <c:v>206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206</c:v>
                </c:pt>
                <c:pt idx="20">
                  <c:v>206</c:v>
                </c:pt>
                <c:pt idx="21">
                  <c:v>206</c:v>
                </c:pt>
                <c:pt idx="22">
                  <c:v>206</c:v>
                </c:pt>
                <c:pt idx="23">
                  <c:v>206</c:v>
                </c:pt>
              </c:numCache>
            </c:numRef>
          </c:val>
        </c:ser>
        <c:ser>
          <c:idx val="1"/>
          <c:order val="1"/>
          <c:tx>
            <c:strRef>
              <c:f>'Prévisions horaires'!$H$3</c:f>
              <c:strCache>
                <c:ptCount val="1"/>
                <c:pt idx="0">
                  <c:v>SLL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'Prévisions horaires'!$H$54:$H$77</c:f>
              <c:numCache>
                <c:formatCode>_-* #,##0\ _€_-;\-* #,##0\ _€_-;_-* "-"??\ _€_-;_-@_-</c:formatCode>
                <c:ptCount val="24"/>
                <c:pt idx="0">
                  <c:v>325</c:v>
                </c:pt>
                <c:pt idx="1">
                  <c:v>325</c:v>
                </c:pt>
                <c:pt idx="2">
                  <c:v>325</c:v>
                </c:pt>
                <c:pt idx="3">
                  <c:v>324.954167157106</c:v>
                </c:pt>
                <c:pt idx="4">
                  <c:v>325</c:v>
                </c:pt>
                <c:pt idx="5">
                  <c:v>323.274908199534</c:v>
                </c:pt>
                <c:pt idx="6">
                  <c:v>325</c:v>
                </c:pt>
                <c:pt idx="7">
                  <c:v>270.836697730484</c:v>
                </c:pt>
                <c:pt idx="8">
                  <c:v>275.322645711219</c:v>
                </c:pt>
                <c:pt idx="9">
                  <c:v>279.371307991462</c:v>
                </c:pt>
                <c:pt idx="10">
                  <c:v>274.250866506943</c:v>
                </c:pt>
                <c:pt idx="11">
                  <c:v>275.371112056218</c:v>
                </c:pt>
                <c:pt idx="12">
                  <c:v>276.470655150261</c:v>
                </c:pt>
                <c:pt idx="13">
                  <c:v>275</c:v>
                </c:pt>
                <c:pt idx="14">
                  <c:v>274.889244168095</c:v>
                </c:pt>
                <c:pt idx="15">
                  <c:v>277.457059056281</c:v>
                </c:pt>
                <c:pt idx="16">
                  <c:v>325.04774326131</c:v>
                </c:pt>
                <c:pt idx="17">
                  <c:v>325</c:v>
                </c:pt>
                <c:pt idx="18">
                  <c:v>321.594809149688</c:v>
                </c:pt>
                <c:pt idx="19">
                  <c:v>318.767265418258</c:v>
                </c:pt>
                <c:pt idx="20">
                  <c:v>303.897467300506</c:v>
                </c:pt>
                <c:pt idx="21">
                  <c:v>324.082568253079</c:v>
                </c:pt>
                <c:pt idx="22">
                  <c:v>316.56069107894</c:v>
                </c:pt>
                <c:pt idx="23">
                  <c:v>325</c:v>
                </c:pt>
              </c:numCache>
            </c:numRef>
          </c:val>
        </c:ser>
        <c:ser>
          <c:idx val="3"/>
          <c:order val="2"/>
          <c:tx>
            <c:strRef>
              <c:f>'Prévisions horaires'!$K$3</c:f>
              <c:strCache>
                <c:ptCount val="1"/>
                <c:pt idx="0">
                  <c:v>Kribi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'Prévisions horaires'!$K$54:$K$77</c:f>
              <c:numCache>
                <c:formatCode>_-* #,##0\ _€_-;\-* #,##0\ _€_-;_-* "-"??\ _€_-;_-@_-</c:formatCode>
                <c:ptCount val="24"/>
                <c:pt idx="0">
                  <c:v>138.395026883724</c:v>
                </c:pt>
                <c:pt idx="1">
                  <c:v>127.086220268998</c:v>
                </c:pt>
                <c:pt idx="2">
                  <c:v>109.929398423294</c:v>
                </c:pt>
                <c:pt idx="3">
                  <c:v>100</c:v>
                </c:pt>
                <c:pt idx="4">
                  <c:v>114.923631998266</c:v>
                </c:pt>
                <c:pt idx="5">
                  <c:v>185</c:v>
                </c:pt>
                <c:pt idx="6">
                  <c:v>154.719984690568</c:v>
                </c:pt>
                <c:pt idx="7">
                  <c:v>185</c:v>
                </c:pt>
                <c:pt idx="8">
                  <c:v>185</c:v>
                </c:pt>
                <c:pt idx="9">
                  <c:v>185</c:v>
                </c:pt>
                <c:pt idx="10">
                  <c:v>185</c:v>
                </c:pt>
                <c:pt idx="11">
                  <c:v>185</c:v>
                </c:pt>
                <c:pt idx="12">
                  <c:v>185</c:v>
                </c:pt>
                <c:pt idx="13">
                  <c:v>185</c:v>
                </c:pt>
                <c:pt idx="14">
                  <c:v>185</c:v>
                </c:pt>
                <c:pt idx="15">
                  <c:v>185</c:v>
                </c:pt>
                <c:pt idx="16">
                  <c:v>185</c:v>
                </c:pt>
                <c:pt idx="17">
                  <c:v>185</c:v>
                </c:pt>
                <c:pt idx="18">
                  <c:v>185</c:v>
                </c:pt>
                <c:pt idx="19">
                  <c:v>185</c:v>
                </c:pt>
                <c:pt idx="20">
                  <c:v>185</c:v>
                </c:pt>
                <c:pt idx="21">
                  <c:v>185</c:v>
                </c:pt>
                <c:pt idx="22">
                  <c:v>185</c:v>
                </c:pt>
                <c:pt idx="23">
                  <c:v>175.70852374815</c:v>
                </c:pt>
              </c:numCache>
            </c:numRef>
          </c:val>
        </c:ser>
        <c:ser>
          <c:idx val="4"/>
          <c:order val="3"/>
          <c:tx>
            <c:strRef>
              <c:f>'Prévisions horaires'!$S$3</c:f>
              <c:strCache>
                <c:ptCount val="1"/>
                <c:pt idx="0">
                  <c:v>Total HFO AESS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'Prévisions horaires'!$S$54:$S$77</c:f>
              <c:numCache>
                <c:formatCode>_-* #,##0\ _€_-;\-* #,##0\ _€_-;_-* "-"??\ _€_-;_-@_-</c:formatCode>
                <c:ptCount val="2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16</c:v>
                </c:pt>
                <c:pt idx="6">
                  <c:v>12</c:v>
                </c:pt>
                <c:pt idx="7">
                  <c:v>44</c:v>
                </c:pt>
                <c:pt idx="8">
                  <c:v>64</c:v>
                </c:pt>
                <c:pt idx="9">
                  <c:v>76</c:v>
                </c:pt>
                <c:pt idx="10">
                  <c:v>87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48</c:v>
                </c:pt>
                <c:pt idx="17">
                  <c:v>64.7357699477299</c:v>
                </c:pt>
                <c:pt idx="18">
                  <c:v>126</c:v>
                </c:pt>
                <c:pt idx="19">
                  <c:v>136</c:v>
                </c:pt>
                <c:pt idx="20">
                  <c:v>136</c:v>
                </c:pt>
                <c:pt idx="21">
                  <c:v>118</c:v>
                </c:pt>
                <c:pt idx="22">
                  <c:v>64</c:v>
                </c:pt>
                <c:pt idx="23">
                  <c:v>12</c:v>
                </c:pt>
              </c:numCache>
            </c:numRef>
          </c:val>
        </c:ser>
        <c:ser>
          <c:idx val="5"/>
          <c:order val="4"/>
          <c:tx>
            <c:strRef>
              <c:f>'Prévisions horaires'!$W$3</c:f>
              <c:strCache>
                <c:ptCount val="1"/>
                <c:pt idx="0">
                  <c:v>Total LFO AESS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'Prévisions horaires'!$W$54:$W$77</c:f>
              <c:numCache>
                <c:formatCode>_-* #,##0.0\ _€_-;\-* #,##0.0\ _€_-;_-* "-"??\ _€_-;_-@_-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0"/>
          <c:order val="8"/>
          <c:tx>
            <c:strRef>
              <c:f>'Prévisions horaires'!$AB$3</c:f>
              <c:strCache>
                <c:ptCount val="1"/>
                <c:pt idx="0">
                  <c:v>Total LFO PTU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delete val="1"/>
          </c:dLbls>
          <c:val>
            <c:numRef>
              <c:f>'Prévisions horaires'!$AB$54:$AB$77</c:f>
              <c:numCache>
                <c:formatCode>_-* #,##0\ _€_-;\-* #,##0\ _€_-;_-* "-"??\ _€_-;_-@_-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49</c:v>
                </c:pt>
                <c:pt idx="19">
                  <c:v>49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6"/>
          <c:order val="9"/>
          <c:tx>
            <c:strRef>
              <c:f>'Prévisions horaires'!$AF$2:$AF$3</c:f>
              <c:strCache>
                <c:ptCount val="1"/>
                <c:pt idx="0">
                  <c:v>Déficit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'Prévisions horaires'!$AF$54:$AF$77</c:f>
              <c:numCache>
                <c:formatCode>_-* #,##0\ _€_-;\-* #,##0\ _€_-;_-* "-"??\ _€_-;_-@_-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'Prévisions horaires'!$AH$2:$AH$3</c:f>
              <c:strCache>
                <c:ptCount val="1"/>
                <c:pt idx="0">
                  <c:v>Réserve Kribi</c:v>
                </c:pt>
              </c:strCache>
            </c:strRef>
          </c:tx>
          <c:spPr>
            <a:solidFill>
              <a:srgbClr val="97FB11"/>
            </a:solidFill>
            <a:ln>
              <a:solidFill>
                <a:srgbClr val="FFFF00"/>
              </a:solidFill>
            </a:ln>
          </c:spPr>
          <c:invertIfNegative val="0"/>
          <c:dLbls>
            <c:delete val="1"/>
          </c:dLbls>
          <c:val>
            <c:numRef>
              <c:f>'Prévisions horaires'!$AH$54:$AH$77</c:f>
              <c:numCache>
                <c:formatCode>_-* #,##0\ _€_-;\-* #,##0\ _€_-;_-* "-"??\ _€_-;_-@_-</c:formatCode>
                <c:ptCount val="24"/>
                <c:pt idx="0">
                  <c:v>46.6049731162757</c:v>
                </c:pt>
                <c:pt idx="1">
                  <c:v>57.9137797310017</c:v>
                </c:pt>
                <c:pt idx="2">
                  <c:v>75.0706015767064</c:v>
                </c:pt>
                <c:pt idx="3">
                  <c:v>85</c:v>
                </c:pt>
                <c:pt idx="4">
                  <c:v>70.0763680017336</c:v>
                </c:pt>
                <c:pt idx="5">
                  <c:v>0</c:v>
                </c:pt>
                <c:pt idx="6">
                  <c:v>30.2800153094323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9.29147625184953</c:v>
                </c:pt>
              </c:numCache>
            </c:numRef>
          </c:val>
        </c:ser>
        <c:ser>
          <c:idx val="11"/>
          <c:order val="11"/>
          <c:tx>
            <c:strRef>
              <c:f>'Prévisions horaires'!$AI$2:$AI$3</c:f>
              <c:strCache>
                <c:ptCount val="1"/>
                <c:pt idx="0">
                  <c:v>Réserve Th AESS</c:v>
                </c:pt>
              </c:strCache>
            </c:strRef>
          </c:tx>
          <c:spPr>
            <a:solidFill>
              <a:srgbClr val="D2FE98"/>
            </a:solidFill>
            <a:ln>
              <a:solidFill>
                <a:srgbClr val="FF0000"/>
              </a:solidFill>
            </a:ln>
          </c:spPr>
          <c:invertIfNegative val="0"/>
          <c:dLbls>
            <c:delete val="1"/>
          </c:dLbls>
          <c:val>
            <c:numRef>
              <c:f>'Prévisions horaires'!$AI$54:$AI$77</c:f>
              <c:numCache>
                <c:formatCode>_-* #,##0\ _€_-;\-* #,##0\ _€_-;_-* "-"??\ _€_-;_-@_-</c:formatCode>
                <c:ptCount val="24"/>
                <c:pt idx="0">
                  <c:v>185</c:v>
                </c:pt>
                <c:pt idx="1">
                  <c:v>185</c:v>
                </c:pt>
                <c:pt idx="2">
                  <c:v>185</c:v>
                </c:pt>
                <c:pt idx="3">
                  <c:v>185</c:v>
                </c:pt>
                <c:pt idx="4">
                  <c:v>185</c:v>
                </c:pt>
                <c:pt idx="5">
                  <c:v>181</c:v>
                </c:pt>
                <c:pt idx="6">
                  <c:v>185</c:v>
                </c:pt>
                <c:pt idx="7">
                  <c:v>153</c:v>
                </c:pt>
                <c:pt idx="8">
                  <c:v>133</c:v>
                </c:pt>
                <c:pt idx="9">
                  <c:v>121</c:v>
                </c:pt>
                <c:pt idx="10">
                  <c:v>110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149</c:v>
                </c:pt>
                <c:pt idx="17">
                  <c:v>132.26423005227</c:v>
                </c:pt>
                <c:pt idx="18">
                  <c:v>65</c:v>
                </c:pt>
                <c:pt idx="19">
                  <c:v>55</c:v>
                </c:pt>
                <c:pt idx="20">
                  <c:v>55</c:v>
                </c:pt>
                <c:pt idx="21">
                  <c:v>79</c:v>
                </c:pt>
                <c:pt idx="22">
                  <c:v>133</c:v>
                </c:pt>
                <c:pt idx="23">
                  <c:v>185</c:v>
                </c:pt>
              </c:numCache>
            </c:numRef>
          </c:val>
        </c:ser>
        <c:ser>
          <c:idx val="12"/>
          <c:order val="12"/>
          <c:tx>
            <c:strRef>
              <c:f>'Prévisions horaires'!$AJ$2:$AJ$3</c:f>
              <c:strCache>
                <c:ptCount val="1"/>
                <c:pt idx="0">
                  <c:v>Réserve Th PTU</c:v>
                </c:pt>
              </c:strCache>
            </c:strRef>
          </c:tx>
          <c:spPr>
            <a:solidFill>
              <a:srgbClr val="E4FEC2"/>
            </a:solidFill>
            <a:ln>
              <a:solidFill>
                <a:srgbClr val="0099FF"/>
              </a:solidFill>
            </a:ln>
          </c:spPr>
          <c:invertIfNegative val="0"/>
          <c:dLbls>
            <c:delete val="1"/>
          </c:dLbls>
          <c:val>
            <c:numRef>
              <c:f>'Prévisions horaires'!$AJ$54:$AJ$77</c:f>
              <c:numCache>
                <c:formatCode>_-* #,##0\ _€_-;\-* #,##0\ _€_-;_-* "-"??\ _€_-;_-@_-</c:formatCode>
                <c:ptCount val="24"/>
                <c:pt idx="0">
                  <c:v>73.6</c:v>
                </c:pt>
                <c:pt idx="1">
                  <c:v>73.6</c:v>
                </c:pt>
                <c:pt idx="2">
                  <c:v>73.6</c:v>
                </c:pt>
                <c:pt idx="3">
                  <c:v>73.6</c:v>
                </c:pt>
                <c:pt idx="4">
                  <c:v>73.6</c:v>
                </c:pt>
                <c:pt idx="5">
                  <c:v>73.6</c:v>
                </c:pt>
                <c:pt idx="6">
                  <c:v>73.6</c:v>
                </c:pt>
                <c:pt idx="7">
                  <c:v>73.6</c:v>
                </c:pt>
                <c:pt idx="8">
                  <c:v>73.6</c:v>
                </c:pt>
                <c:pt idx="9">
                  <c:v>73.6</c:v>
                </c:pt>
                <c:pt idx="10">
                  <c:v>73.6</c:v>
                </c:pt>
                <c:pt idx="11">
                  <c:v>73.6</c:v>
                </c:pt>
                <c:pt idx="12">
                  <c:v>73.6</c:v>
                </c:pt>
                <c:pt idx="13">
                  <c:v>73.6</c:v>
                </c:pt>
                <c:pt idx="14">
                  <c:v>73.6</c:v>
                </c:pt>
                <c:pt idx="15">
                  <c:v>73.6</c:v>
                </c:pt>
                <c:pt idx="16">
                  <c:v>73.6</c:v>
                </c:pt>
                <c:pt idx="17">
                  <c:v>73.6</c:v>
                </c:pt>
                <c:pt idx="18">
                  <c:v>24.6</c:v>
                </c:pt>
                <c:pt idx="19">
                  <c:v>24.6</c:v>
                </c:pt>
                <c:pt idx="20">
                  <c:v>28.6</c:v>
                </c:pt>
                <c:pt idx="21">
                  <c:v>73.6</c:v>
                </c:pt>
                <c:pt idx="22">
                  <c:v>73.6</c:v>
                </c:pt>
                <c:pt idx="23">
                  <c:v>73.6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4501298"/>
        <c:axId val="337129015"/>
      </c:barChart>
      <c:lineChart>
        <c:grouping val="standard"/>
        <c:varyColors val="0"/>
        <c:ser>
          <c:idx val="7"/>
          <c:order val="5"/>
          <c:tx>
            <c:strRef>
              <c:f>'Prévisions horaires'!$F$3</c:f>
              <c:strCache>
                <c:ptCount val="1"/>
                <c:pt idx="0">
                  <c:v>Alucam</c:v>
                </c:pt>
              </c:strCache>
            </c:strRef>
          </c:tx>
          <c:spPr>
            <a:ln w="38100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square"/>
            <c:size val="72"/>
            <c:spPr>
              <a:noFill/>
              <a:ln w="9525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val>
            <c:numRef>
              <c:f>'Prévisions horaires'!$F$54:$F$77</c:f>
              <c:numCache>
                <c:formatCode>_-* #,##0\ _€_-;\-* #,##0\ _€_-;_-* "-"??\ _€_-;_-@_-</c:formatCode>
                <c:ptCount val="24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'Prévisions horaires'!$E$3</c:f>
              <c:strCache>
                <c:ptCount val="1"/>
                <c:pt idx="0">
                  <c:v>Secteur Public</c:v>
                </c:pt>
              </c:strCache>
            </c:strRef>
          </c:tx>
          <c:spPr>
            <a:ln w="381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square"/>
            <c:size val="72"/>
            <c:spPr>
              <a:noFill/>
              <a:ln w="9525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val>
            <c:numRef>
              <c:f>'Prévisions horaires'!$E$54:$E$77</c:f>
              <c:numCache>
                <c:formatCode>_-* #,##0\ _€_-;\-* #,##0\ _€_-;_-* "-"??\ _€_-;_-@_-</c:formatCode>
                <c:ptCount val="24"/>
                <c:pt idx="0">
                  <c:v>535.395026883724</c:v>
                </c:pt>
                <c:pt idx="1">
                  <c:v>524.086220268998</c:v>
                </c:pt>
                <c:pt idx="2">
                  <c:v>506.929398423294</c:v>
                </c:pt>
                <c:pt idx="3">
                  <c:v>496.954167157106</c:v>
                </c:pt>
                <c:pt idx="4">
                  <c:v>511.923631998266</c:v>
                </c:pt>
                <c:pt idx="5">
                  <c:v>584.274908199534</c:v>
                </c:pt>
                <c:pt idx="6">
                  <c:v>551.719984690568</c:v>
                </c:pt>
                <c:pt idx="7">
                  <c:v>545.836697730484</c:v>
                </c:pt>
                <c:pt idx="8">
                  <c:v>570.322645711219</c:v>
                </c:pt>
                <c:pt idx="9">
                  <c:v>586.371307991462</c:v>
                </c:pt>
                <c:pt idx="10">
                  <c:v>592.250866506943</c:v>
                </c:pt>
                <c:pt idx="11">
                  <c:v>604.371112056218</c:v>
                </c:pt>
                <c:pt idx="12">
                  <c:v>605.470655150261</c:v>
                </c:pt>
                <c:pt idx="13">
                  <c:v>604</c:v>
                </c:pt>
                <c:pt idx="14">
                  <c:v>603.889244168095</c:v>
                </c:pt>
                <c:pt idx="15">
                  <c:v>606.457059056281</c:v>
                </c:pt>
                <c:pt idx="16">
                  <c:v>604.04774326131</c:v>
                </c:pt>
                <c:pt idx="17">
                  <c:v>620.73576994773</c:v>
                </c:pt>
                <c:pt idx="18">
                  <c:v>733.594809149688</c:v>
                </c:pt>
                <c:pt idx="19">
                  <c:v>740.767265418258</c:v>
                </c:pt>
                <c:pt idx="20">
                  <c:v>721.897467300506</c:v>
                </c:pt>
                <c:pt idx="21">
                  <c:v>673.082568253079</c:v>
                </c:pt>
                <c:pt idx="22">
                  <c:v>611.56069107894</c:v>
                </c:pt>
                <c:pt idx="23">
                  <c:v>558.70852374815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'Prévisions horaires'!$G$3</c:f>
              <c:strCache>
                <c:ptCount val="1"/>
                <c:pt idx="0">
                  <c:v>TOTAL Demande</c:v>
                </c:pt>
              </c:strCache>
            </c:strRef>
          </c:tx>
          <c:spPr>
            <a:ln w="28575" cap="rnd" cmpd="sng" algn="ctr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'Prévisions horaires'!$G$54:$G$77</c:f>
              <c:numCache>
                <c:formatCode>_-* #,##0\ _€_-;\-* #,##0\ _€_-;_-* "-"??\ _€_-;_-@_-</c:formatCode>
                <c:ptCount val="24"/>
                <c:pt idx="0">
                  <c:v>695.395026883724</c:v>
                </c:pt>
                <c:pt idx="1">
                  <c:v>684.086220268998</c:v>
                </c:pt>
                <c:pt idx="2">
                  <c:v>666.929398423294</c:v>
                </c:pt>
                <c:pt idx="3">
                  <c:v>656.954167157106</c:v>
                </c:pt>
                <c:pt idx="4">
                  <c:v>671.923631998266</c:v>
                </c:pt>
                <c:pt idx="5">
                  <c:v>744.274908199534</c:v>
                </c:pt>
                <c:pt idx="6">
                  <c:v>711.719984690568</c:v>
                </c:pt>
                <c:pt idx="7">
                  <c:v>705.836697730484</c:v>
                </c:pt>
                <c:pt idx="8">
                  <c:v>730.322645711219</c:v>
                </c:pt>
                <c:pt idx="9">
                  <c:v>746.371307991462</c:v>
                </c:pt>
                <c:pt idx="10">
                  <c:v>752.250866506943</c:v>
                </c:pt>
                <c:pt idx="11">
                  <c:v>764.371112056218</c:v>
                </c:pt>
                <c:pt idx="12">
                  <c:v>765.470655150261</c:v>
                </c:pt>
                <c:pt idx="13">
                  <c:v>764</c:v>
                </c:pt>
                <c:pt idx="14">
                  <c:v>763.889244168095</c:v>
                </c:pt>
                <c:pt idx="15">
                  <c:v>766.457059056281</c:v>
                </c:pt>
                <c:pt idx="16">
                  <c:v>764.04774326131</c:v>
                </c:pt>
                <c:pt idx="17">
                  <c:v>780.73576994773</c:v>
                </c:pt>
                <c:pt idx="18">
                  <c:v>893.594809149688</c:v>
                </c:pt>
                <c:pt idx="19">
                  <c:v>900.767265418258</c:v>
                </c:pt>
                <c:pt idx="20">
                  <c:v>881.897467300506</c:v>
                </c:pt>
                <c:pt idx="21">
                  <c:v>833.082568253079</c:v>
                </c:pt>
                <c:pt idx="22">
                  <c:v>771.56069107894</c:v>
                </c:pt>
                <c:pt idx="23">
                  <c:v>718.70852374815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501298"/>
        <c:axId val="337129015"/>
      </c:lineChart>
      <c:catAx>
        <c:axId val="654501298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800" b="1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r>
                  <a:t>Heures</a:t>
                </a:r>
                <a:endParaRPr sz="800" b="1" i="0" u="none" strike="noStrike" baseline="0">
                  <a:solidFill>
                    <a:srgbClr val="000000">
                      <a:alpha val="100000"/>
                    </a:srgbClr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>
            <c:manualLayout>
              <c:xMode val="edge"/>
              <c:yMode val="edge"/>
              <c:x val="0.55625"/>
              <c:y val="0.917878522760412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337129015"/>
        <c:crosses val="autoZero"/>
        <c:auto val="1"/>
        <c:lblAlgn val="ctr"/>
        <c:lblOffset val="100"/>
        <c:noMultiLvlLbl val="0"/>
      </c:catAx>
      <c:valAx>
        <c:axId val="337129015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1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r>
                  <a:t>MW</a:t>
                </a:r>
                <a:endParaRPr sz="1000" b="1" i="0" u="none" strike="noStrike" baseline="0">
                  <a:solidFill>
                    <a:srgbClr val="000000">
                      <a:alpha val="100000"/>
                    </a:srgbClr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>
            <c:manualLayout>
              <c:xMode val="edge"/>
              <c:yMode val="edge"/>
              <c:x val="0.0187498906386702"/>
              <c:y val="0.307562766775365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GB" sz="825" b="1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65450129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GB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</c:dTable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 rot="0" wrap="square" anchor="ctr" anchorCtr="1"/>
    <a:lstStyle/>
    <a:p>
      <a:pPr>
        <a:defRPr lang="en-GB" sz="1000" b="0" i="0" u="none" strike="noStrike" baseline="0">
          <a:solidFill>
            <a:srgbClr val="000000">
              <a:alpha val="100000"/>
            </a:srgb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200" b="1" i="0" u="none" strike="noStrike" kern="1200" baseline="0">
                <a:solidFill>
                  <a:srgbClr val="FF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r>
              <a:t>PRODUCTION HORAIRE JEUDI </a:t>
            </a:r>
            <a:endParaRPr sz="1200" b="1" i="0" u="none" strike="noStrike" baseline="0">
              <a:solidFill>
                <a:srgbClr val="FF0000">
                  <a:alpha val="100000"/>
                </a:srgb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</a:endParaRPr>
          </a:p>
        </c:rich>
      </c:tx>
      <c:layout>
        <c:manualLayout>
          <c:xMode val="edge"/>
          <c:yMode val="edge"/>
          <c:x val="0.382291666666667"/>
          <c:y val="0.00672287176224184"/>
        </c:manualLayout>
      </c:layout>
      <c:overlay val="0"/>
      <c:spPr>
        <a:solidFill>
          <a:srgbClr val="CC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1729221347332"/>
          <c:y val="0.0106508656114956"/>
          <c:w val="0.820833333333334"/>
          <c:h val="0.6067226890756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'Prévisions horaires'!$I$3</c:f>
              <c:strCache>
                <c:ptCount val="1"/>
                <c:pt idx="0">
                  <c:v>Edéa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'Prévisions horaires'!$I$78:$I$101</c:f>
              <c:numCache>
                <c:formatCode>_-* #,##0\ _€_-;\-* #,##0\ _€_-;_-* "-"??\ _€_-;_-@_-</c:formatCode>
                <c:ptCount val="24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206</c:v>
                </c:pt>
                <c:pt idx="12">
                  <c:v>206</c:v>
                </c:pt>
                <c:pt idx="13">
                  <c:v>206</c:v>
                </c:pt>
                <c:pt idx="14">
                  <c:v>206</c:v>
                </c:pt>
                <c:pt idx="15">
                  <c:v>220</c:v>
                </c:pt>
                <c:pt idx="16">
                  <c:v>220</c:v>
                </c:pt>
                <c:pt idx="17">
                  <c:v>220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</c:numCache>
            </c:numRef>
          </c:val>
        </c:ser>
        <c:ser>
          <c:idx val="1"/>
          <c:order val="1"/>
          <c:tx>
            <c:strRef>
              <c:f>'Prévisions horaires'!$H$3</c:f>
              <c:strCache>
                <c:ptCount val="1"/>
                <c:pt idx="0">
                  <c:v>SLL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'Prévisions horaires'!$H$78:$H$101</c:f>
              <c:numCache>
                <c:formatCode>_-* #,##0\ _€_-;\-* #,##0\ _€_-;_-* "-"??\ _€_-;_-@_-</c:formatCode>
                <c:ptCount val="24"/>
                <c:pt idx="0">
                  <c:v>325</c:v>
                </c:pt>
                <c:pt idx="1">
                  <c:v>325</c:v>
                </c:pt>
                <c:pt idx="2">
                  <c:v>325</c:v>
                </c:pt>
                <c:pt idx="3">
                  <c:v>325</c:v>
                </c:pt>
                <c:pt idx="4">
                  <c:v>325</c:v>
                </c:pt>
                <c:pt idx="5">
                  <c:v>313.731414022497</c:v>
                </c:pt>
                <c:pt idx="6">
                  <c:v>325</c:v>
                </c:pt>
                <c:pt idx="7">
                  <c:v>277.216556483374</c:v>
                </c:pt>
                <c:pt idx="8">
                  <c:v>272.621824567816</c:v>
                </c:pt>
                <c:pt idx="9">
                  <c:v>277.906884861336</c:v>
                </c:pt>
                <c:pt idx="10">
                  <c:v>268.132013636117</c:v>
                </c:pt>
                <c:pt idx="11">
                  <c:v>269.418262235082</c:v>
                </c:pt>
                <c:pt idx="12">
                  <c:v>268.583118545876</c:v>
                </c:pt>
                <c:pt idx="13">
                  <c:v>266.515212223731</c:v>
                </c:pt>
                <c:pt idx="14">
                  <c:v>278.575401629294</c:v>
                </c:pt>
                <c:pt idx="15">
                  <c:v>269.192184573191</c:v>
                </c:pt>
                <c:pt idx="16">
                  <c:v>340.482512866526</c:v>
                </c:pt>
                <c:pt idx="17">
                  <c:v>339.343993914172</c:v>
                </c:pt>
                <c:pt idx="18">
                  <c:v>343.027384588802</c:v>
                </c:pt>
                <c:pt idx="19">
                  <c:v>325</c:v>
                </c:pt>
                <c:pt idx="20">
                  <c:v>325.801517422892</c:v>
                </c:pt>
                <c:pt idx="21">
                  <c:v>338.406733721887</c:v>
                </c:pt>
                <c:pt idx="22">
                  <c:v>341.450470808349</c:v>
                </c:pt>
                <c:pt idx="23">
                  <c:v>325</c:v>
                </c:pt>
              </c:numCache>
            </c:numRef>
          </c:val>
        </c:ser>
        <c:ser>
          <c:idx val="3"/>
          <c:order val="2"/>
          <c:tx>
            <c:strRef>
              <c:f>'Prévisions horaires'!$K$3</c:f>
              <c:strCache>
                <c:ptCount val="1"/>
                <c:pt idx="0">
                  <c:v>Kribi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'Prévisions horaires'!$K$78:$K$101</c:f>
              <c:numCache>
                <c:formatCode>_-* #,##0\ _€_-;\-* #,##0\ _€_-;_-* "-"??\ _€_-;_-@_-</c:formatCode>
                <c:ptCount val="24"/>
                <c:pt idx="0">
                  <c:v>143.622676781591</c:v>
                </c:pt>
                <c:pt idx="1">
                  <c:v>131.4596950474</c:v>
                </c:pt>
                <c:pt idx="2">
                  <c:v>123.741210336709</c:v>
                </c:pt>
                <c:pt idx="3">
                  <c:v>124.349191775827</c:v>
                </c:pt>
                <c:pt idx="4">
                  <c:v>133.2473433065</c:v>
                </c:pt>
                <c:pt idx="5">
                  <c:v>185</c:v>
                </c:pt>
                <c:pt idx="6">
                  <c:v>159.081829124206</c:v>
                </c:pt>
                <c:pt idx="7">
                  <c:v>185</c:v>
                </c:pt>
                <c:pt idx="8">
                  <c:v>185</c:v>
                </c:pt>
                <c:pt idx="9">
                  <c:v>185</c:v>
                </c:pt>
                <c:pt idx="10">
                  <c:v>185</c:v>
                </c:pt>
                <c:pt idx="11">
                  <c:v>185</c:v>
                </c:pt>
                <c:pt idx="12">
                  <c:v>185</c:v>
                </c:pt>
                <c:pt idx="13">
                  <c:v>185</c:v>
                </c:pt>
                <c:pt idx="14">
                  <c:v>185</c:v>
                </c:pt>
                <c:pt idx="15">
                  <c:v>185</c:v>
                </c:pt>
                <c:pt idx="16">
                  <c:v>185</c:v>
                </c:pt>
                <c:pt idx="17">
                  <c:v>185</c:v>
                </c:pt>
                <c:pt idx="18">
                  <c:v>185</c:v>
                </c:pt>
                <c:pt idx="19">
                  <c:v>185</c:v>
                </c:pt>
                <c:pt idx="20">
                  <c:v>185</c:v>
                </c:pt>
                <c:pt idx="21">
                  <c:v>185</c:v>
                </c:pt>
                <c:pt idx="22">
                  <c:v>185</c:v>
                </c:pt>
                <c:pt idx="23">
                  <c:v>179.153165059838</c:v>
                </c:pt>
              </c:numCache>
            </c:numRef>
          </c:val>
        </c:ser>
        <c:ser>
          <c:idx val="4"/>
          <c:order val="3"/>
          <c:tx>
            <c:strRef>
              <c:f>'Prévisions horaires'!$S$3</c:f>
              <c:strCache>
                <c:ptCount val="1"/>
                <c:pt idx="0">
                  <c:v>Total HFO AESS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'Prévisions horaires'!$S$78:$S$101</c:f>
              <c:numCache>
                <c:formatCode>_-* #,##0\ _€_-;\-* #,##0\ _€_-;_-* "-"??\ _€_-;_-@_-</c:formatCode>
                <c:ptCount val="2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48</c:v>
                </c:pt>
                <c:pt idx="6">
                  <c:v>12</c:v>
                </c:pt>
                <c:pt idx="7">
                  <c:v>32</c:v>
                </c:pt>
                <c:pt idx="8">
                  <c:v>64</c:v>
                </c:pt>
                <c:pt idx="9">
                  <c:v>64</c:v>
                </c:pt>
                <c:pt idx="10">
                  <c:v>87</c:v>
                </c:pt>
                <c:pt idx="11">
                  <c:v>87</c:v>
                </c:pt>
                <c:pt idx="12">
                  <c:v>87</c:v>
                </c:pt>
                <c:pt idx="13">
                  <c:v>87</c:v>
                </c:pt>
                <c:pt idx="14">
                  <c:v>87</c:v>
                </c:pt>
                <c:pt idx="15">
                  <c:v>87</c:v>
                </c:pt>
                <c:pt idx="16">
                  <c:v>32</c:v>
                </c:pt>
                <c:pt idx="17">
                  <c:v>68.2849829123282</c:v>
                </c:pt>
                <c:pt idx="18">
                  <c:v>105</c:v>
                </c:pt>
                <c:pt idx="19">
                  <c:v>135</c:v>
                </c:pt>
                <c:pt idx="20">
                  <c:v>115</c:v>
                </c:pt>
                <c:pt idx="21">
                  <c:v>97</c:v>
                </c:pt>
                <c:pt idx="22">
                  <c:v>32</c:v>
                </c:pt>
                <c:pt idx="23">
                  <c:v>12</c:v>
                </c:pt>
              </c:numCache>
            </c:numRef>
          </c:val>
        </c:ser>
        <c:ser>
          <c:idx val="5"/>
          <c:order val="4"/>
          <c:tx>
            <c:strRef>
              <c:f>'Prévisions horaires'!$W$3</c:f>
              <c:strCache>
                <c:ptCount val="1"/>
                <c:pt idx="0">
                  <c:v>Total LFO AESS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'Prévisions horaires'!$W$78:$W$101</c:f>
              <c:numCache>
                <c:formatCode>_-* #,##0.0\ _€_-;\-* #,##0.0\ _€_-;_-* "-"??\ _€_-;_-@_-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0"/>
          <c:order val="8"/>
          <c:tx>
            <c:strRef>
              <c:f>'Prévisions horaires'!$AB$3</c:f>
              <c:strCache>
                <c:ptCount val="1"/>
                <c:pt idx="0">
                  <c:v>Total LFO PTU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delete val="1"/>
          </c:dLbls>
          <c:val>
            <c:numRef>
              <c:f>'Prévisions horaires'!$W$78:$W$101</c:f>
              <c:numCache>
                <c:formatCode>_-* #,##0.0\ _€_-;\-* #,##0.0\ _€_-;_-* "-"??\ _€_-;_-@_-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6"/>
          <c:order val="9"/>
          <c:tx>
            <c:strRef>
              <c:f>'Prévisions horaires'!$AF$2:$AF$3</c:f>
              <c:strCache>
                <c:ptCount val="1"/>
                <c:pt idx="0">
                  <c:v>Déficit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'Prévisions horaires'!$AF$78:$AF$101</c:f>
              <c:numCache>
                <c:formatCode>_-* #,##0\ _€_-;\-* #,##0\ _€_-;_-* "-"??\ _€_-;_-@_-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'Prévisions horaires'!$AH$2:$AH$3</c:f>
              <c:strCache>
                <c:ptCount val="1"/>
                <c:pt idx="0">
                  <c:v>Réserve Kribi</c:v>
                </c:pt>
              </c:strCache>
            </c:strRef>
          </c:tx>
          <c:spPr>
            <a:solidFill>
              <a:srgbClr val="97FB11"/>
            </a:solidFill>
            <a:ln>
              <a:solidFill>
                <a:srgbClr val="FFFF00"/>
              </a:solidFill>
            </a:ln>
          </c:spPr>
          <c:invertIfNegative val="0"/>
          <c:dLbls>
            <c:delete val="1"/>
          </c:dLbls>
          <c:val>
            <c:numRef>
              <c:f>'Prévisions horaires'!$AH$78:$AH$101</c:f>
              <c:numCache>
                <c:formatCode>_-* #,##0\ _€_-;\-* #,##0\ _€_-;_-* "-"??\ _€_-;_-@_-</c:formatCode>
                <c:ptCount val="24"/>
                <c:pt idx="0">
                  <c:v>41.3773232184087</c:v>
                </c:pt>
                <c:pt idx="1">
                  <c:v>53.5403049525995</c:v>
                </c:pt>
                <c:pt idx="2">
                  <c:v>61.2587896632908</c:v>
                </c:pt>
                <c:pt idx="3">
                  <c:v>60.6508082241728</c:v>
                </c:pt>
                <c:pt idx="4">
                  <c:v>51.7526566934997</c:v>
                </c:pt>
                <c:pt idx="5">
                  <c:v>0</c:v>
                </c:pt>
                <c:pt idx="6">
                  <c:v>25.9181708757941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5.84683494016247</c:v>
                </c:pt>
              </c:numCache>
            </c:numRef>
          </c:val>
        </c:ser>
        <c:ser>
          <c:idx val="11"/>
          <c:order val="11"/>
          <c:tx>
            <c:strRef>
              <c:f>'Prévisions horaires'!$AI$2:$AI$3</c:f>
              <c:strCache>
                <c:ptCount val="1"/>
                <c:pt idx="0">
                  <c:v>Réserve Th AESS</c:v>
                </c:pt>
              </c:strCache>
            </c:strRef>
          </c:tx>
          <c:spPr>
            <a:solidFill>
              <a:srgbClr val="D2FE98"/>
            </a:solidFill>
            <a:ln>
              <a:solidFill>
                <a:srgbClr val="FF0000"/>
              </a:solidFill>
            </a:ln>
          </c:spPr>
          <c:invertIfNegative val="0"/>
          <c:dLbls>
            <c:delete val="1"/>
          </c:dLbls>
          <c:val>
            <c:numRef>
              <c:f>'Prévisions horaires'!$AI$78:$AI$101</c:f>
              <c:numCache>
                <c:formatCode>_-* #,##0\ _€_-;\-* #,##0\ _€_-;_-* "-"??\ _€_-;_-@_-</c:formatCode>
                <c:ptCount val="24"/>
                <c:pt idx="0">
                  <c:v>185</c:v>
                </c:pt>
                <c:pt idx="1">
                  <c:v>185</c:v>
                </c:pt>
                <c:pt idx="2">
                  <c:v>185</c:v>
                </c:pt>
                <c:pt idx="3">
                  <c:v>185</c:v>
                </c:pt>
                <c:pt idx="4">
                  <c:v>185</c:v>
                </c:pt>
                <c:pt idx="5">
                  <c:v>149</c:v>
                </c:pt>
                <c:pt idx="6">
                  <c:v>185</c:v>
                </c:pt>
                <c:pt idx="7">
                  <c:v>165</c:v>
                </c:pt>
                <c:pt idx="8">
                  <c:v>133</c:v>
                </c:pt>
                <c:pt idx="9">
                  <c:v>133</c:v>
                </c:pt>
                <c:pt idx="10">
                  <c:v>110</c:v>
                </c:pt>
                <c:pt idx="11">
                  <c:v>110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110</c:v>
                </c:pt>
                <c:pt idx="16">
                  <c:v>165</c:v>
                </c:pt>
                <c:pt idx="17">
                  <c:v>128.715017087672</c:v>
                </c:pt>
                <c:pt idx="18">
                  <c:v>86</c:v>
                </c:pt>
                <c:pt idx="19">
                  <c:v>56</c:v>
                </c:pt>
                <c:pt idx="20">
                  <c:v>76</c:v>
                </c:pt>
                <c:pt idx="21">
                  <c:v>100</c:v>
                </c:pt>
                <c:pt idx="22">
                  <c:v>165</c:v>
                </c:pt>
                <c:pt idx="23">
                  <c:v>185</c:v>
                </c:pt>
              </c:numCache>
            </c:numRef>
          </c:val>
        </c:ser>
        <c:ser>
          <c:idx val="12"/>
          <c:order val="12"/>
          <c:tx>
            <c:strRef>
              <c:f>'Prévisions horaires'!$AJ$2:$AJ$3</c:f>
              <c:strCache>
                <c:ptCount val="1"/>
                <c:pt idx="0">
                  <c:v>Réserve Th PTU</c:v>
                </c:pt>
              </c:strCache>
            </c:strRef>
          </c:tx>
          <c:spPr>
            <a:solidFill>
              <a:srgbClr val="E4FEC2"/>
            </a:solidFill>
            <a:ln>
              <a:solidFill>
                <a:srgbClr val="0099FF"/>
              </a:solidFill>
            </a:ln>
          </c:spPr>
          <c:invertIfNegative val="0"/>
          <c:dLbls>
            <c:delete val="1"/>
          </c:dLbls>
          <c:val>
            <c:numRef>
              <c:f>'Prévisions horaires'!$AJ$78:$AJ$101</c:f>
              <c:numCache>
                <c:formatCode>_-* #,##0\ _€_-;\-* #,##0\ _€_-;_-* "-"??\ _€_-;_-@_-</c:formatCode>
                <c:ptCount val="24"/>
                <c:pt idx="0">
                  <c:v>73.6</c:v>
                </c:pt>
                <c:pt idx="1">
                  <c:v>73.6</c:v>
                </c:pt>
                <c:pt idx="2">
                  <c:v>73.6</c:v>
                </c:pt>
                <c:pt idx="3">
                  <c:v>73.6</c:v>
                </c:pt>
                <c:pt idx="4">
                  <c:v>73.6</c:v>
                </c:pt>
                <c:pt idx="5">
                  <c:v>73.6</c:v>
                </c:pt>
                <c:pt idx="6">
                  <c:v>73.6</c:v>
                </c:pt>
                <c:pt idx="7">
                  <c:v>73.6</c:v>
                </c:pt>
                <c:pt idx="8">
                  <c:v>73.6</c:v>
                </c:pt>
                <c:pt idx="9">
                  <c:v>73.6</c:v>
                </c:pt>
                <c:pt idx="10">
                  <c:v>73.6</c:v>
                </c:pt>
                <c:pt idx="11">
                  <c:v>73.6</c:v>
                </c:pt>
                <c:pt idx="12">
                  <c:v>73.6</c:v>
                </c:pt>
                <c:pt idx="13">
                  <c:v>73.6</c:v>
                </c:pt>
                <c:pt idx="14">
                  <c:v>73.6</c:v>
                </c:pt>
                <c:pt idx="15">
                  <c:v>73.6</c:v>
                </c:pt>
                <c:pt idx="16">
                  <c:v>73.6</c:v>
                </c:pt>
                <c:pt idx="17">
                  <c:v>73.6</c:v>
                </c:pt>
                <c:pt idx="18">
                  <c:v>24.6</c:v>
                </c:pt>
                <c:pt idx="19">
                  <c:v>24.6</c:v>
                </c:pt>
                <c:pt idx="20">
                  <c:v>28.6</c:v>
                </c:pt>
                <c:pt idx="21">
                  <c:v>73.6</c:v>
                </c:pt>
                <c:pt idx="22">
                  <c:v>73.6</c:v>
                </c:pt>
                <c:pt idx="23">
                  <c:v>73.6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852287"/>
        <c:axId val="186502173"/>
      </c:barChart>
      <c:lineChart>
        <c:grouping val="standard"/>
        <c:varyColors val="0"/>
        <c:ser>
          <c:idx val="7"/>
          <c:order val="5"/>
          <c:tx>
            <c:strRef>
              <c:f>'Prévisions horaires'!$F$3</c:f>
              <c:strCache>
                <c:ptCount val="1"/>
                <c:pt idx="0">
                  <c:v>Alucam</c:v>
                </c:pt>
              </c:strCache>
            </c:strRef>
          </c:tx>
          <c:spPr>
            <a:ln w="38100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square"/>
            <c:size val="72"/>
            <c:spPr>
              <a:noFill/>
              <a:ln w="9525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val>
            <c:numRef>
              <c:f>'Prévisions horaires'!$F$78:$F$101</c:f>
              <c:numCache>
                <c:formatCode>_-* #,##0\ _€_-;\-* #,##0\ _€_-;_-* "-"??\ _€_-;_-@_-</c:formatCode>
                <c:ptCount val="24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'Prévisions horaires'!$E$3</c:f>
              <c:strCache>
                <c:ptCount val="1"/>
                <c:pt idx="0">
                  <c:v>Secteur Public</c:v>
                </c:pt>
              </c:strCache>
            </c:strRef>
          </c:tx>
          <c:spPr>
            <a:ln w="381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square"/>
            <c:size val="72"/>
            <c:spPr>
              <a:noFill/>
              <a:ln w="9525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val>
            <c:numRef>
              <c:f>'Prévisions horaires'!$E$78:$E$101</c:f>
              <c:numCache>
                <c:formatCode>_-* #,##0\ _€_-;\-* #,##0\ _€_-;_-* "-"??\ _€_-;_-@_-</c:formatCode>
                <c:ptCount val="24"/>
                <c:pt idx="0">
                  <c:v>526.622676781591</c:v>
                </c:pt>
                <c:pt idx="1">
                  <c:v>514.4596950474</c:v>
                </c:pt>
                <c:pt idx="2">
                  <c:v>506.741210336709</c:v>
                </c:pt>
                <c:pt idx="3">
                  <c:v>507.349191775827</c:v>
                </c:pt>
                <c:pt idx="4">
                  <c:v>516.2473433065</c:v>
                </c:pt>
                <c:pt idx="5">
                  <c:v>592.731414022497</c:v>
                </c:pt>
                <c:pt idx="6">
                  <c:v>542.081829124206</c:v>
                </c:pt>
                <c:pt idx="7">
                  <c:v>540.216556483374</c:v>
                </c:pt>
                <c:pt idx="8">
                  <c:v>567.621824567816</c:v>
                </c:pt>
                <c:pt idx="9">
                  <c:v>572.906884861336</c:v>
                </c:pt>
                <c:pt idx="10">
                  <c:v>586.132013636117</c:v>
                </c:pt>
                <c:pt idx="11">
                  <c:v>587.418262235082</c:v>
                </c:pt>
                <c:pt idx="12">
                  <c:v>586.583118545876</c:v>
                </c:pt>
                <c:pt idx="13">
                  <c:v>584.515212223731</c:v>
                </c:pt>
                <c:pt idx="14">
                  <c:v>596.575401629294</c:v>
                </c:pt>
                <c:pt idx="15">
                  <c:v>601.192184573191</c:v>
                </c:pt>
                <c:pt idx="16">
                  <c:v>617.482512866526</c:v>
                </c:pt>
                <c:pt idx="17">
                  <c:v>652.628976826501</c:v>
                </c:pt>
                <c:pt idx="18">
                  <c:v>748.027384588802</c:v>
                </c:pt>
                <c:pt idx="19">
                  <c:v>760</c:v>
                </c:pt>
                <c:pt idx="20">
                  <c:v>736.801517422892</c:v>
                </c:pt>
                <c:pt idx="21">
                  <c:v>680.406733721887</c:v>
                </c:pt>
                <c:pt idx="22">
                  <c:v>618.450470808349</c:v>
                </c:pt>
                <c:pt idx="23">
                  <c:v>576.153165059838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'Prévisions horaires'!$G$3</c:f>
              <c:strCache>
                <c:ptCount val="1"/>
                <c:pt idx="0">
                  <c:v>TOTAL Demande</c:v>
                </c:pt>
              </c:strCache>
            </c:strRef>
          </c:tx>
          <c:spPr>
            <a:ln w="28575" cap="rnd" cmpd="sng" algn="ctr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'Prévisions horaires'!$G$78:$G$101</c:f>
              <c:numCache>
                <c:formatCode>_-* #,##0\ _€_-;\-* #,##0\ _€_-;_-* "-"??\ _€_-;_-@_-</c:formatCode>
                <c:ptCount val="24"/>
                <c:pt idx="0">
                  <c:v>686.622676781591</c:v>
                </c:pt>
                <c:pt idx="1">
                  <c:v>674.4596950474</c:v>
                </c:pt>
                <c:pt idx="2">
                  <c:v>666.741210336709</c:v>
                </c:pt>
                <c:pt idx="3">
                  <c:v>667.349191775827</c:v>
                </c:pt>
                <c:pt idx="4">
                  <c:v>676.2473433065</c:v>
                </c:pt>
                <c:pt idx="5">
                  <c:v>752.731414022497</c:v>
                </c:pt>
                <c:pt idx="6">
                  <c:v>702.081829124206</c:v>
                </c:pt>
                <c:pt idx="7">
                  <c:v>700.216556483374</c:v>
                </c:pt>
                <c:pt idx="8">
                  <c:v>727.621824567816</c:v>
                </c:pt>
                <c:pt idx="9">
                  <c:v>732.906884861336</c:v>
                </c:pt>
                <c:pt idx="10">
                  <c:v>746.132013636117</c:v>
                </c:pt>
                <c:pt idx="11">
                  <c:v>747.418262235082</c:v>
                </c:pt>
                <c:pt idx="12">
                  <c:v>746.583118545876</c:v>
                </c:pt>
                <c:pt idx="13">
                  <c:v>744.515212223731</c:v>
                </c:pt>
                <c:pt idx="14">
                  <c:v>756.575401629294</c:v>
                </c:pt>
                <c:pt idx="15">
                  <c:v>761.192184573191</c:v>
                </c:pt>
                <c:pt idx="16">
                  <c:v>777.482512866526</c:v>
                </c:pt>
                <c:pt idx="17">
                  <c:v>812.628976826501</c:v>
                </c:pt>
                <c:pt idx="18">
                  <c:v>908.027384588802</c:v>
                </c:pt>
                <c:pt idx="19">
                  <c:v>920</c:v>
                </c:pt>
                <c:pt idx="20">
                  <c:v>896.801517422892</c:v>
                </c:pt>
                <c:pt idx="21">
                  <c:v>840.406733721887</c:v>
                </c:pt>
                <c:pt idx="22">
                  <c:v>778.450470808349</c:v>
                </c:pt>
                <c:pt idx="23">
                  <c:v>736.153165059838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52287"/>
        <c:axId val="186502173"/>
      </c:lineChart>
      <c:catAx>
        <c:axId val="129852287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800" b="1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r>
                  <a:t>Heures</a:t>
                </a:r>
                <a:endParaRPr sz="800" b="1" i="0" u="none" strike="noStrike" baseline="0">
                  <a:solidFill>
                    <a:srgbClr val="000000">
                      <a:alpha val="100000"/>
                    </a:srgbClr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>
            <c:manualLayout>
              <c:xMode val="edge"/>
              <c:yMode val="edge"/>
              <c:x val="0.55625"/>
              <c:y val="0.917878522760412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186502173"/>
        <c:crosses val="autoZero"/>
        <c:auto val="1"/>
        <c:lblAlgn val="ctr"/>
        <c:lblOffset val="100"/>
        <c:noMultiLvlLbl val="0"/>
      </c:catAx>
      <c:valAx>
        <c:axId val="186502173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1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r>
                  <a:t>MW</a:t>
                </a:r>
                <a:endParaRPr sz="1000" b="1" i="0" u="none" strike="noStrike" baseline="0">
                  <a:solidFill>
                    <a:srgbClr val="000000">
                      <a:alpha val="100000"/>
                    </a:srgbClr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>
            <c:manualLayout>
              <c:xMode val="edge"/>
              <c:yMode val="edge"/>
              <c:x val="0.0187498906386702"/>
              <c:y val="0.307562766775365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GB" sz="825" b="1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1298522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GB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</c:dTable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 rot="0" wrap="square" anchor="ctr" anchorCtr="1"/>
    <a:lstStyle/>
    <a:p>
      <a:pPr>
        <a:defRPr lang="en-GB" sz="1000" b="0" i="0" u="none" strike="noStrike" baseline="0">
          <a:solidFill>
            <a:srgbClr val="000000">
              <a:alpha val="100000"/>
            </a:srgb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200" b="1" i="0" u="none" strike="noStrike" kern="1200" baseline="0">
                <a:solidFill>
                  <a:srgbClr val="FF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r>
              <a:t>PRODUCTION HORAIRE VENDREDII </a:t>
            </a:r>
            <a:endParaRPr sz="1200" b="1" i="0" u="none" strike="noStrike" baseline="0">
              <a:solidFill>
                <a:srgbClr val="FF0000">
                  <a:alpha val="100000"/>
                </a:srgb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</a:endParaRPr>
          </a:p>
        </c:rich>
      </c:tx>
      <c:layout>
        <c:manualLayout>
          <c:xMode val="edge"/>
          <c:yMode val="edge"/>
          <c:x val="0.382291666666667"/>
          <c:y val="0.00672287176224184"/>
        </c:manualLayout>
      </c:layout>
      <c:overlay val="0"/>
      <c:spPr>
        <a:solidFill>
          <a:srgbClr val="CC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1729221347332"/>
          <c:y val="0.0106508656114955"/>
          <c:w val="0.820833333333334"/>
          <c:h val="0.6067226890756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'Prévisions horaires'!$I$3</c:f>
              <c:strCache>
                <c:ptCount val="1"/>
                <c:pt idx="0">
                  <c:v>Edéa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'Prévisions horaires'!$I$102:$I$125</c:f>
              <c:numCache>
                <c:formatCode>_-* #,##0\ _€_-;\-* #,##0\ _€_-;_-* "-"??\ _€_-;_-@_-</c:formatCode>
                <c:ptCount val="24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220</c:v>
                </c:pt>
                <c:pt idx="15">
                  <c:v>220</c:v>
                </c:pt>
                <c:pt idx="16">
                  <c:v>220</c:v>
                </c:pt>
                <c:pt idx="17">
                  <c:v>220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</c:numCache>
            </c:numRef>
          </c:val>
        </c:ser>
        <c:ser>
          <c:idx val="1"/>
          <c:order val="1"/>
          <c:tx>
            <c:strRef>
              <c:f>'Prévisions horaires'!$H$3</c:f>
              <c:strCache>
                <c:ptCount val="1"/>
                <c:pt idx="0">
                  <c:v>SLL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'Prévisions horaires'!$H$102:$H$125</c:f>
              <c:numCache>
                <c:formatCode>_-* #,##0\ _€_-;\-* #,##0\ _€_-;_-* "-"??\ _€_-;_-@_-</c:formatCode>
                <c:ptCount val="24"/>
                <c:pt idx="0">
                  <c:v>325</c:v>
                </c:pt>
                <c:pt idx="1">
                  <c:v>325</c:v>
                </c:pt>
                <c:pt idx="2">
                  <c:v>325</c:v>
                </c:pt>
                <c:pt idx="3">
                  <c:v>318.893090517329</c:v>
                </c:pt>
                <c:pt idx="4">
                  <c:v>325</c:v>
                </c:pt>
                <c:pt idx="5">
                  <c:v>325</c:v>
                </c:pt>
                <c:pt idx="6">
                  <c:v>325</c:v>
                </c:pt>
                <c:pt idx="7">
                  <c:v>275</c:v>
                </c:pt>
                <c:pt idx="8">
                  <c:v>273.802567936477</c:v>
                </c:pt>
                <c:pt idx="9">
                  <c:v>277.093520424942</c:v>
                </c:pt>
                <c:pt idx="10">
                  <c:v>277.010853846818</c:v>
                </c:pt>
                <c:pt idx="11">
                  <c:v>271.671096930475</c:v>
                </c:pt>
                <c:pt idx="12">
                  <c:v>269.154932160782</c:v>
                </c:pt>
                <c:pt idx="13">
                  <c:v>270.643633315453</c:v>
                </c:pt>
                <c:pt idx="14">
                  <c:v>271.93410823665</c:v>
                </c:pt>
                <c:pt idx="15">
                  <c:v>260.449139708127</c:v>
                </c:pt>
                <c:pt idx="16">
                  <c:v>304.261710721274</c:v>
                </c:pt>
                <c:pt idx="17">
                  <c:v>325</c:v>
                </c:pt>
                <c:pt idx="18">
                  <c:v>301.456766895725</c:v>
                </c:pt>
                <c:pt idx="19">
                  <c:v>312.833172215257</c:v>
                </c:pt>
                <c:pt idx="20">
                  <c:v>321.566642786229</c:v>
                </c:pt>
                <c:pt idx="21">
                  <c:v>329.170796668175</c:v>
                </c:pt>
                <c:pt idx="22">
                  <c:v>318.928455509819</c:v>
                </c:pt>
                <c:pt idx="23">
                  <c:v>325</c:v>
                </c:pt>
              </c:numCache>
            </c:numRef>
          </c:val>
        </c:ser>
        <c:ser>
          <c:idx val="3"/>
          <c:order val="2"/>
          <c:tx>
            <c:strRef>
              <c:f>'Prévisions horaires'!$K$3</c:f>
              <c:strCache>
                <c:ptCount val="1"/>
                <c:pt idx="0">
                  <c:v>Kribi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'Prévisions horaires'!$K$102:$K$125</c:f>
              <c:numCache>
                <c:formatCode>_-* #,##0\ _€_-;\-* #,##0\ _€_-;_-* "-"??\ _€_-;_-@_-</c:formatCode>
                <c:ptCount val="24"/>
                <c:pt idx="0">
                  <c:v>142.962473671513</c:v>
                </c:pt>
                <c:pt idx="1">
                  <c:v>135.524121701971</c:v>
                </c:pt>
                <c:pt idx="2">
                  <c:v>122.28140624557</c:v>
                </c:pt>
                <c:pt idx="3">
                  <c:v>100</c:v>
                </c:pt>
                <c:pt idx="4">
                  <c:v>113.214509019804</c:v>
                </c:pt>
                <c:pt idx="5">
                  <c:v>183.968044559537</c:v>
                </c:pt>
                <c:pt idx="6">
                  <c:v>150.127440892806</c:v>
                </c:pt>
                <c:pt idx="7">
                  <c:v>179.53231591203</c:v>
                </c:pt>
                <c:pt idx="8">
                  <c:v>185</c:v>
                </c:pt>
                <c:pt idx="9">
                  <c:v>185</c:v>
                </c:pt>
                <c:pt idx="10">
                  <c:v>185</c:v>
                </c:pt>
                <c:pt idx="11">
                  <c:v>185</c:v>
                </c:pt>
                <c:pt idx="12">
                  <c:v>185</c:v>
                </c:pt>
                <c:pt idx="13">
                  <c:v>185</c:v>
                </c:pt>
                <c:pt idx="14">
                  <c:v>185</c:v>
                </c:pt>
                <c:pt idx="15">
                  <c:v>185</c:v>
                </c:pt>
                <c:pt idx="16">
                  <c:v>185</c:v>
                </c:pt>
                <c:pt idx="17">
                  <c:v>165.628589037996</c:v>
                </c:pt>
                <c:pt idx="18">
                  <c:v>185</c:v>
                </c:pt>
                <c:pt idx="19">
                  <c:v>185</c:v>
                </c:pt>
                <c:pt idx="20">
                  <c:v>185</c:v>
                </c:pt>
                <c:pt idx="21">
                  <c:v>185</c:v>
                </c:pt>
                <c:pt idx="22">
                  <c:v>185</c:v>
                </c:pt>
                <c:pt idx="23">
                  <c:v>184.577655656203</c:v>
                </c:pt>
              </c:numCache>
            </c:numRef>
          </c:val>
        </c:ser>
        <c:ser>
          <c:idx val="4"/>
          <c:order val="3"/>
          <c:tx>
            <c:strRef>
              <c:f>'Prévisions horaires'!$S$3</c:f>
              <c:strCache>
                <c:ptCount val="1"/>
                <c:pt idx="0">
                  <c:v>Total HFO AESS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'Prévisions horaires'!$S$102:$S$125</c:f>
              <c:numCache>
                <c:formatCode>_-* #,##0\ _€_-;\-* #,##0\ _€_-;_-* "-"??\ _€_-;_-@_-</c:formatCode>
                <c:ptCount val="2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76</c:v>
                </c:pt>
                <c:pt idx="15">
                  <c:v>76</c:v>
                </c:pt>
                <c:pt idx="16">
                  <c:v>42</c:v>
                </c:pt>
                <c:pt idx="17">
                  <c:v>64</c:v>
                </c:pt>
                <c:pt idx="18">
                  <c:v>126</c:v>
                </c:pt>
                <c:pt idx="19">
                  <c:v>136</c:v>
                </c:pt>
                <c:pt idx="20">
                  <c:v>115</c:v>
                </c:pt>
                <c:pt idx="21">
                  <c:v>97</c:v>
                </c:pt>
                <c:pt idx="22">
                  <c:v>48</c:v>
                </c:pt>
                <c:pt idx="23">
                  <c:v>12</c:v>
                </c:pt>
              </c:numCache>
            </c:numRef>
          </c:val>
        </c:ser>
        <c:ser>
          <c:idx val="5"/>
          <c:order val="4"/>
          <c:tx>
            <c:strRef>
              <c:f>'Prévisions horaires'!$W$3</c:f>
              <c:strCache>
                <c:ptCount val="1"/>
                <c:pt idx="0">
                  <c:v>Total LFO AESS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'Prévisions horaires'!$W$102:$W$125</c:f>
              <c:numCache>
                <c:formatCode>_-* #,##0.0\ _€_-;\-* #,##0.0\ _€_-;_-* "-"??\ _€_-;_-@_-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0"/>
          <c:order val="8"/>
          <c:tx>
            <c:strRef>
              <c:f>'Prévisions horaires'!$AB$3</c:f>
              <c:strCache>
                <c:ptCount val="1"/>
                <c:pt idx="0">
                  <c:v>Total LFO PTU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delete val="1"/>
          </c:dLbls>
          <c:val>
            <c:numRef>
              <c:f>'Prévisions horaires'!$AB$102:$AB$125</c:f>
              <c:numCache>
                <c:formatCode>_-* #,##0\ _€_-;\-* #,##0\ _€_-;_-* "-"??\ _€_-;_-@_-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49</c:v>
                </c:pt>
                <c:pt idx="19">
                  <c:v>49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6"/>
          <c:order val="9"/>
          <c:tx>
            <c:strRef>
              <c:f>'Prévisions horaires'!$AF$2:$AF$3</c:f>
              <c:strCache>
                <c:ptCount val="1"/>
                <c:pt idx="0">
                  <c:v>Déficit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'Prévisions horaires'!$AF$102:$AF$125</c:f>
              <c:numCache>
                <c:formatCode>_-* #,##0\ _€_-;\-* #,##0\ _€_-;_-* "-"??\ _€_-;_-@_-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'Prévisions horaires'!$AH$2:$AH$3</c:f>
              <c:strCache>
                <c:ptCount val="1"/>
                <c:pt idx="0">
                  <c:v>Réserve Kribi</c:v>
                </c:pt>
              </c:strCache>
            </c:strRef>
          </c:tx>
          <c:spPr>
            <a:solidFill>
              <a:srgbClr val="97FB11"/>
            </a:solidFill>
            <a:ln>
              <a:solidFill>
                <a:srgbClr val="FFFF00"/>
              </a:solidFill>
            </a:ln>
          </c:spPr>
          <c:invertIfNegative val="0"/>
          <c:dLbls>
            <c:delete val="1"/>
          </c:dLbls>
          <c:val>
            <c:numRef>
              <c:f>'Prévisions horaires'!$AH$102:$AH$125</c:f>
              <c:numCache>
                <c:formatCode>_-* #,##0\ _€_-;\-* #,##0\ _€_-;_-* "-"??\ _€_-;_-@_-</c:formatCode>
                <c:ptCount val="24"/>
                <c:pt idx="0">
                  <c:v>42.0375263284874</c:v>
                </c:pt>
                <c:pt idx="1">
                  <c:v>49.4758782980286</c:v>
                </c:pt>
                <c:pt idx="2">
                  <c:v>62.7185937544297</c:v>
                </c:pt>
                <c:pt idx="3">
                  <c:v>85</c:v>
                </c:pt>
                <c:pt idx="4">
                  <c:v>71.7854909801961</c:v>
                </c:pt>
                <c:pt idx="5">
                  <c:v>1.03195544046253</c:v>
                </c:pt>
                <c:pt idx="6">
                  <c:v>34.8725591071944</c:v>
                </c:pt>
                <c:pt idx="7">
                  <c:v>5.46768408796993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19.3714109620045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0.422344343797363</c:v>
                </c:pt>
              </c:numCache>
            </c:numRef>
          </c:val>
        </c:ser>
        <c:ser>
          <c:idx val="11"/>
          <c:order val="11"/>
          <c:tx>
            <c:strRef>
              <c:f>'Prévisions horaires'!$AI$2:$AI$3</c:f>
              <c:strCache>
                <c:ptCount val="1"/>
                <c:pt idx="0">
                  <c:v>Réserve Th AESS</c:v>
                </c:pt>
              </c:strCache>
            </c:strRef>
          </c:tx>
          <c:spPr>
            <a:solidFill>
              <a:srgbClr val="D2FE98"/>
            </a:solidFill>
            <a:ln>
              <a:solidFill>
                <a:srgbClr val="FF0000"/>
              </a:solidFill>
            </a:ln>
          </c:spPr>
          <c:invertIfNegative val="0"/>
          <c:dLbls>
            <c:delete val="1"/>
          </c:dLbls>
          <c:val>
            <c:numRef>
              <c:f>'Prévisions horaires'!$AI$102:$AI$125</c:f>
              <c:numCache>
                <c:formatCode>_-* #,##0\ _€_-;\-* #,##0\ _€_-;_-* "-"??\ _€_-;_-@_-</c:formatCode>
                <c:ptCount val="24"/>
                <c:pt idx="0">
                  <c:v>185</c:v>
                </c:pt>
                <c:pt idx="1">
                  <c:v>185</c:v>
                </c:pt>
                <c:pt idx="2">
                  <c:v>185</c:v>
                </c:pt>
                <c:pt idx="3">
                  <c:v>185</c:v>
                </c:pt>
                <c:pt idx="4">
                  <c:v>185</c:v>
                </c:pt>
                <c:pt idx="5">
                  <c:v>185</c:v>
                </c:pt>
                <c:pt idx="6">
                  <c:v>185</c:v>
                </c:pt>
                <c:pt idx="7">
                  <c:v>185</c:v>
                </c:pt>
                <c:pt idx="8">
                  <c:v>133</c:v>
                </c:pt>
                <c:pt idx="9">
                  <c:v>133</c:v>
                </c:pt>
                <c:pt idx="10">
                  <c:v>133</c:v>
                </c:pt>
                <c:pt idx="11">
                  <c:v>133</c:v>
                </c:pt>
                <c:pt idx="12">
                  <c:v>133</c:v>
                </c:pt>
                <c:pt idx="13">
                  <c:v>133</c:v>
                </c:pt>
                <c:pt idx="14">
                  <c:v>121</c:v>
                </c:pt>
                <c:pt idx="15">
                  <c:v>121</c:v>
                </c:pt>
                <c:pt idx="16">
                  <c:v>155</c:v>
                </c:pt>
                <c:pt idx="17">
                  <c:v>133</c:v>
                </c:pt>
                <c:pt idx="18">
                  <c:v>65</c:v>
                </c:pt>
                <c:pt idx="19">
                  <c:v>55</c:v>
                </c:pt>
                <c:pt idx="20">
                  <c:v>76</c:v>
                </c:pt>
                <c:pt idx="21">
                  <c:v>100</c:v>
                </c:pt>
                <c:pt idx="22">
                  <c:v>149</c:v>
                </c:pt>
                <c:pt idx="23">
                  <c:v>185</c:v>
                </c:pt>
              </c:numCache>
            </c:numRef>
          </c:val>
        </c:ser>
        <c:ser>
          <c:idx val="12"/>
          <c:order val="12"/>
          <c:tx>
            <c:strRef>
              <c:f>'Prévisions horaires'!$AJ$2:$AJ$3</c:f>
              <c:strCache>
                <c:ptCount val="1"/>
                <c:pt idx="0">
                  <c:v>Réserve Th PTU</c:v>
                </c:pt>
              </c:strCache>
            </c:strRef>
          </c:tx>
          <c:spPr>
            <a:solidFill>
              <a:srgbClr val="E4FEC2"/>
            </a:solidFill>
            <a:ln>
              <a:solidFill>
                <a:srgbClr val="0099FF"/>
              </a:solidFill>
            </a:ln>
          </c:spPr>
          <c:invertIfNegative val="0"/>
          <c:dLbls>
            <c:delete val="1"/>
          </c:dLbls>
          <c:val>
            <c:numRef>
              <c:f>'Prévisions horaires'!$AJ$102:$AJ$125</c:f>
              <c:numCache>
                <c:formatCode>_-* #,##0\ _€_-;\-* #,##0\ _€_-;_-* "-"??\ _€_-;_-@_-</c:formatCode>
                <c:ptCount val="24"/>
                <c:pt idx="0">
                  <c:v>73.6</c:v>
                </c:pt>
                <c:pt idx="1">
                  <c:v>73.6</c:v>
                </c:pt>
                <c:pt idx="2">
                  <c:v>73.6</c:v>
                </c:pt>
                <c:pt idx="3">
                  <c:v>73.6</c:v>
                </c:pt>
                <c:pt idx="4">
                  <c:v>73.6</c:v>
                </c:pt>
                <c:pt idx="5">
                  <c:v>73.6</c:v>
                </c:pt>
                <c:pt idx="6">
                  <c:v>73.6</c:v>
                </c:pt>
                <c:pt idx="7">
                  <c:v>73.6</c:v>
                </c:pt>
                <c:pt idx="8">
                  <c:v>73.6</c:v>
                </c:pt>
                <c:pt idx="9">
                  <c:v>73.6</c:v>
                </c:pt>
                <c:pt idx="10">
                  <c:v>73.6</c:v>
                </c:pt>
                <c:pt idx="11">
                  <c:v>73.6</c:v>
                </c:pt>
                <c:pt idx="12">
                  <c:v>73.6</c:v>
                </c:pt>
                <c:pt idx="13">
                  <c:v>73.6</c:v>
                </c:pt>
                <c:pt idx="14">
                  <c:v>73.6</c:v>
                </c:pt>
                <c:pt idx="15">
                  <c:v>73.6</c:v>
                </c:pt>
                <c:pt idx="16">
                  <c:v>73.6</c:v>
                </c:pt>
                <c:pt idx="17">
                  <c:v>73.6</c:v>
                </c:pt>
                <c:pt idx="18">
                  <c:v>24.6</c:v>
                </c:pt>
                <c:pt idx="19">
                  <c:v>24.6</c:v>
                </c:pt>
                <c:pt idx="20">
                  <c:v>28.6</c:v>
                </c:pt>
                <c:pt idx="21">
                  <c:v>73.6</c:v>
                </c:pt>
                <c:pt idx="22">
                  <c:v>73.6</c:v>
                </c:pt>
                <c:pt idx="23">
                  <c:v>73.6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8136557"/>
        <c:axId val="962745000"/>
      </c:barChart>
      <c:lineChart>
        <c:grouping val="standard"/>
        <c:varyColors val="0"/>
        <c:ser>
          <c:idx val="7"/>
          <c:order val="5"/>
          <c:tx>
            <c:strRef>
              <c:f>'Prévisions horaires'!$F$3</c:f>
              <c:strCache>
                <c:ptCount val="1"/>
                <c:pt idx="0">
                  <c:v>Alucam</c:v>
                </c:pt>
              </c:strCache>
            </c:strRef>
          </c:tx>
          <c:spPr>
            <a:ln w="38100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square"/>
            <c:size val="72"/>
            <c:spPr>
              <a:noFill/>
              <a:ln w="9525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val>
            <c:numRef>
              <c:f>'Prévisions horaires'!$F$102:$F$125</c:f>
              <c:numCache>
                <c:formatCode>_-* #,##0\ _€_-;\-* #,##0\ _€_-;_-* "-"??\ _€_-;_-@_-</c:formatCode>
                <c:ptCount val="24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'Prévisions horaires'!$E$3</c:f>
              <c:strCache>
                <c:ptCount val="1"/>
                <c:pt idx="0">
                  <c:v>Secteur Public</c:v>
                </c:pt>
              </c:strCache>
            </c:strRef>
          </c:tx>
          <c:spPr>
            <a:ln w="381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square"/>
            <c:size val="72"/>
            <c:spPr>
              <a:noFill/>
              <a:ln w="9525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val>
            <c:numRef>
              <c:f>'Prévisions horaires'!$E$102:$E$125</c:f>
              <c:numCache>
                <c:formatCode>_-* #,##0\ _€_-;\-* #,##0\ _€_-;_-* "-"??\ _€_-;_-@_-</c:formatCode>
                <c:ptCount val="24"/>
                <c:pt idx="0">
                  <c:v>539.962473671513</c:v>
                </c:pt>
                <c:pt idx="1">
                  <c:v>532.524121701971</c:v>
                </c:pt>
                <c:pt idx="2">
                  <c:v>519.28140624557</c:v>
                </c:pt>
                <c:pt idx="3">
                  <c:v>490.893090517329</c:v>
                </c:pt>
                <c:pt idx="4">
                  <c:v>510.214509019804</c:v>
                </c:pt>
                <c:pt idx="5">
                  <c:v>580.968044559537</c:v>
                </c:pt>
                <c:pt idx="6">
                  <c:v>547.127440892806</c:v>
                </c:pt>
                <c:pt idx="7">
                  <c:v>526.53231591203</c:v>
                </c:pt>
                <c:pt idx="8">
                  <c:v>582.802567936477</c:v>
                </c:pt>
                <c:pt idx="9">
                  <c:v>586.093520424942</c:v>
                </c:pt>
                <c:pt idx="10">
                  <c:v>586.010853846818</c:v>
                </c:pt>
                <c:pt idx="11">
                  <c:v>580.671096930475</c:v>
                </c:pt>
                <c:pt idx="12">
                  <c:v>578.154932160782</c:v>
                </c:pt>
                <c:pt idx="13">
                  <c:v>579.643633315453</c:v>
                </c:pt>
                <c:pt idx="14">
                  <c:v>592.93410823665</c:v>
                </c:pt>
                <c:pt idx="15">
                  <c:v>581.449139708127</c:v>
                </c:pt>
                <c:pt idx="16">
                  <c:v>591.261710721274</c:v>
                </c:pt>
                <c:pt idx="17">
                  <c:v>614.628589037996</c:v>
                </c:pt>
                <c:pt idx="18">
                  <c:v>727.456766895725</c:v>
                </c:pt>
                <c:pt idx="19">
                  <c:v>748.833172215257</c:v>
                </c:pt>
                <c:pt idx="20">
                  <c:v>732.566642786229</c:v>
                </c:pt>
                <c:pt idx="21">
                  <c:v>671.170796668175</c:v>
                </c:pt>
                <c:pt idx="22">
                  <c:v>611.928455509819</c:v>
                </c:pt>
                <c:pt idx="23">
                  <c:v>581.577655656203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'Prévisions horaires'!$G$3</c:f>
              <c:strCache>
                <c:ptCount val="1"/>
                <c:pt idx="0">
                  <c:v>TOTAL Demande</c:v>
                </c:pt>
              </c:strCache>
            </c:strRef>
          </c:tx>
          <c:spPr>
            <a:ln w="28575" cap="rnd" cmpd="sng" algn="ctr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'Prévisions horaires'!$G$102:$G$125</c:f>
              <c:numCache>
                <c:formatCode>_-* #,##0\ _€_-;\-* #,##0\ _€_-;_-* "-"??\ _€_-;_-@_-</c:formatCode>
                <c:ptCount val="24"/>
                <c:pt idx="0">
                  <c:v>699.962473671513</c:v>
                </c:pt>
                <c:pt idx="1">
                  <c:v>692.524121701971</c:v>
                </c:pt>
                <c:pt idx="2">
                  <c:v>679.28140624557</c:v>
                </c:pt>
                <c:pt idx="3">
                  <c:v>650.893090517329</c:v>
                </c:pt>
                <c:pt idx="4">
                  <c:v>670.214509019804</c:v>
                </c:pt>
                <c:pt idx="5">
                  <c:v>740.968044559537</c:v>
                </c:pt>
                <c:pt idx="6">
                  <c:v>707.127440892806</c:v>
                </c:pt>
                <c:pt idx="7">
                  <c:v>686.53231591203</c:v>
                </c:pt>
                <c:pt idx="8">
                  <c:v>742.802567936477</c:v>
                </c:pt>
                <c:pt idx="9">
                  <c:v>746.093520424942</c:v>
                </c:pt>
                <c:pt idx="10">
                  <c:v>746.010853846818</c:v>
                </c:pt>
                <c:pt idx="11">
                  <c:v>740.671096930475</c:v>
                </c:pt>
                <c:pt idx="12">
                  <c:v>738.154932160782</c:v>
                </c:pt>
                <c:pt idx="13">
                  <c:v>739.643633315453</c:v>
                </c:pt>
                <c:pt idx="14">
                  <c:v>752.93410823665</c:v>
                </c:pt>
                <c:pt idx="15">
                  <c:v>741.449139708127</c:v>
                </c:pt>
                <c:pt idx="16">
                  <c:v>751.261710721274</c:v>
                </c:pt>
                <c:pt idx="17">
                  <c:v>774.628589037996</c:v>
                </c:pt>
                <c:pt idx="18">
                  <c:v>887.456766895725</c:v>
                </c:pt>
                <c:pt idx="19">
                  <c:v>908.833172215257</c:v>
                </c:pt>
                <c:pt idx="20">
                  <c:v>892.566642786229</c:v>
                </c:pt>
                <c:pt idx="21">
                  <c:v>831.170796668175</c:v>
                </c:pt>
                <c:pt idx="22">
                  <c:v>771.928455509819</c:v>
                </c:pt>
                <c:pt idx="23">
                  <c:v>741.577655656203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136557"/>
        <c:axId val="962745000"/>
      </c:lineChart>
      <c:catAx>
        <c:axId val="968136557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800" b="1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r>
                  <a:t>Heures</a:t>
                </a:r>
                <a:endParaRPr sz="800" b="1" i="0" u="none" strike="noStrike" baseline="0">
                  <a:solidFill>
                    <a:srgbClr val="000000">
                      <a:alpha val="100000"/>
                    </a:srgbClr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>
            <c:manualLayout>
              <c:xMode val="edge"/>
              <c:yMode val="edge"/>
              <c:x val="0.55625"/>
              <c:y val="0.917878522760412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962745000"/>
        <c:crosses val="autoZero"/>
        <c:auto val="1"/>
        <c:lblAlgn val="ctr"/>
        <c:lblOffset val="100"/>
        <c:noMultiLvlLbl val="0"/>
      </c:catAx>
      <c:valAx>
        <c:axId val="962745000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1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r>
                  <a:t>MW</a:t>
                </a:r>
                <a:endParaRPr sz="1000" b="1" i="0" u="none" strike="noStrike" baseline="0">
                  <a:solidFill>
                    <a:srgbClr val="000000">
                      <a:alpha val="100000"/>
                    </a:srgbClr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>
            <c:manualLayout>
              <c:xMode val="edge"/>
              <c:yMode val="edge"/>
              <c:x val="0.0187498906386702"/>
              <c:y val="0.307562766775365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GB" sz="825" b="1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96813655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GB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</c:dTable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 rot="0" wrap="square" anchor="ctr" anchorCtr="1"/>
    <a:lstStyle/>
    <a:p>
      <a:pPr>
        <a:defRPr lang="en-GB" sz="1000" b="0" i="0" u="none" strike="noStrike" baseline="0">
          <a:solidFill>
            <a:srgbClr val="000000">
              <a:alpha val="100000"/>
            </a:srgb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200" b="1" i="0" u="none" strike="noStrike" kern="1200" baseline="0">
                <a:solidFill>
                  <a:srgbClr val="FF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r>
              <a:t>PRODUCTION HORAIRE SAMEDI </a:t>
            </a:r>
            <a:endParaRPr sz="1200" b="1" i="0" u="none" strike="noStrike" baseline="0">
              <a:solidFill>
                <a:srgbClr val="FF0000">
                  <a:alpha val="100000"/>
                </a:srgb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</a:endParaRPr>
          </a:p>
        </c:rich>
      </c:tx>
      <c:layout>
        <c:manualLayout>
          <c:xMode val="edge"/>
          <c:yMode val="edge"/>
          <c:x val="0.382291666666667"/>
          <c:y val="0.00672287176224184"/>
        </c:manualLayout>
      </c:layout>
      <c:overlay val="0"/>
      <c:spPr>
        <a:solidFill>
          <a:srgbClr val="CC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1729221347332"/>
          <c:y val="0.0106508656114955"/>
          <c:w val="0.820833333333334"/>
          <c:h val="0.6067226890756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'Prévisions horaires'!$I$3</c:f>
              <c:strCache>
                <c:ptCount val="1"/>
                <c:pt idx="0">
                  <c:v>Edéa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'Prévisions horaires'!$I$126:$I$149</c:f>
              <c:numCache>
                <c:formatCode>_-* #,##0\ _€_-;\-* #,##0\ _€_-;_-* "-"??\ _€_-;_-@_-</c:formatCode>
                <c:ptCount val="24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220</c:v>
                </c:pt>
                <c:pt idx="15">
                  <c:v>220</c:v>
                </c:pt>
                <c:pt idx="16">
                  <c:v>220</c:v>
                </c:pt>
                <c:pt idx="17">
                  <c:v>220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</c:numCache>
            </c:numRef>
          </c:val>
        </c:ser>
        <c:ser>
          <c:idx val="1"/>
          <c:order val="1"/>
          <c:tx>
            <c:strRef>
              <c:f>'Prévisions horaires'!$H$3</c:f>
              <c:strCache>
                <c:ptCount val="1"/>
                <c:pt idx="0">
                  <c:v>SLL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'Prévisions horaires'!$H$126:$H$149</c:f>
              <c:numCache>
                <c:formatCode>_-* #,##0\ _€_-;\-* #,##0\ _€_-;_-* "-"??\ _€_-;_-@_-</c:formatCode>
                <c:ptCount val="24"/>
                <c:pt idx="0">
                  <c:v>325</c:v>
                </c:pt>
                <c:pt idx="1">
                  <c:v>321.94448451836</c:v>
                </c:pt>
                <c:pt idx="2">
                  <c:v>318.978336077994</c:v>
                </c:pt>
                <c:pt idx="3">
                  <c:v>310.037748259077</c:v>
                </c:pt>
                <c:pt idx="4">
                  <c:v>308.371018699854</c:v>
                </c:pt>
                <c:pt idx="5">
                  <c:v>325</c:v>
                </c:pt>
                <c:pt idx="6">
                  <c:v>325</c:v>
                </c:pt>
                <c:pt idx="7">
                  <c:v>275.901103676451</c:v>
                </c:pt>
                <c:pt idx="8">
                  <c:v>266.735068020667</c:v>
                </c:pt>
                <c:pt idx="9">
                  <c:v>273.173953286519</c:v>
                </c:pt>
                <c:pt idx="10">
                  <c:v>278.339572828809</c:v>
                </c:pt>
                <c:pt idx="11">
                  <c:v>265.068752636955</c:v>
                </c:pt>
                <c:pt idx="12">
                  <c:v>269.037254876534</c:v>
                </c:pt>
                <c:pt idx="13">
                  <c:v>266.068534300578</c:v>
                </c:pt>
                <c:pt idx="14">
                  <c:v>277.554821310019</c:v>
                </c:pt>
                <c:pt idx="15">
                  <c:v>281.133225811213</c:v>
                </c:pt>
                <c:pt idx="16">
                  <c:v>325</c:v>
                </c:pt>
                <c:pt idx="17">
                  <c:v>325</c:v>
                </c:pt>
                <c:pt idx="18">
                  <c:v>310.686393618923</c:v>
                </c:pt>
                <c:pt idx="19">
                  <c:v>319.141336937958</c:v>
                </c:pt>
                <c:pt idx="20">
                  <c:v>308.350400466302</c:v>
                </c:pt>
                <c:pt idx="21">
                  <c:v>323.578511877292</c:v>
                </c:pt>
                <c:pt idx="22">
                  <c:v>321.91612619992</c:v>
                </c:pt>
                <c:pt idx="23">
                  <c:v>325</c:v>
                </c:pt>
              </c:numCache>
            </c:numRef>
          </c:val>
        </c:ser>
        <c:ser>
          <c:idx val="3"/>
          <c:order val="2"/>
          <c:tx>
            <c:strRef>
              <c:f>'Prévisions horaires'!$K$3</c:f>
              <c:strCache>
                <c:ptCount val="1"/>
                <c:pt idx="0">
                  <c:v>Kribi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'Prévisions horaires'!$K$126:$K$149</c:f>
              <c:numCache>
                <c:formatCode>_-* #,##0\ _€_-;\-* #,##0\ _€_-;_-* "-"??\ _€_-;_-@_-</c:formatCode>
                <c:ptCount val="24"/>
                <c:pt idx="0">
                  <c:v>142.509282270431</c:v>
                </c:pt>
                <c:pt idx="1">
                  <c:v>120.978332153329</c:v>
                </c:pt>
                <c:pt idx="2">
                  <c:v>121.00287683833</c:v>
                </c:pt>
                <c:pt idx="3">
                  <c:v>116.690560767243</c:v>
                </c:pt>
                <c:pt idx="4">
                  <c:v>119.034613079429</c:v>
                </c:pt>
                <c:pt idx="5">
                  <c:v>127.646070533851</c:v>
                </c:pt>
                <c:pt idx="6">
                  <c:v>134.829194769614</c:v>
                </c:pt>
                <c:pt idx="7">
                  <c:v>185</c:v>
                </c:pt>
                <c:pt idx="8">
                  <c:v>185</c:v>
                </c:pt>
                <c:pt idx="9">
                  <c:v>185</c:v>
                </c:pt>
                <c:pt idx="10">
                  <c:v>185</c:v>
                </c:pt>
                <c:pt idx="11">
                  <c:v>185</c:v>
                </c:pt>
                <c:pt idx="12">
                  <c:v>185</c:v>
                </c:pt>
                <c:pt idx="13">
                  <c:v>185</c:v>
                </c:pt>
                <c:pt idx="14">
                  <c:v>185</c:v>
                </c:pt>
                <c:pt idx="15">
                  <c:v>185</c:v>
                </c:pt>
                <c:pt idx="16">
                  <c:v>162.767011389408</c:v>
                </c:pt>
                <c:pt idx="17">
                  <c:v>160.408273320905</c:v>
                </c:pt>
                <c:pt idx="18">
                  <c:v>185</c:v>
                </c:pt>
                <c:pt idx="19">
                  <c:v>185</c:v>
                </c:pt>
                <c:pt idx="20">
                  <c:v>185</c:v>
                </c:pt>
                <c:pt idx="21">
                  <c:v>185</c:v>
                </c:pt>
                <c:pt idx="22">
                  <c:v>185</c:v>
                </c:pt>
                <c:pt idx="23">
                  <c:v>113.268170436483</c:v>
                </c:pt>
              </c:numCache>
            </c:numRef>
          </c:val>
        </c:ser>
        <c:ser>
          <c:idx val="4"/>
          <c:order val="3"/>
          <c:tx>
            <c:strRef>
              <c:f>'Prévisions horaires'!$S$3</c:f>
              <c:strCache>
                <c:ptCount val="1"/>
                <c:pt idx="0">
                  <c:v>Total HFO AESS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'Prévisions horaires'!$S$126:$S$149</c:f>
              <c:numCache>
                <c:formatCode>_-* #,##0\ _€_-;\-* #,##0\ _€_-;_-* "-"??\ _€_-;_-@_-</c:formatCode>
                <c:ptCount val="2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12</c:v>
                </c:pt>
                <c:pt idx="17">
                  <c:v>48</c:v>
                </c:pt>
                <c:pt idx="18">
                  <c:v>105</c:v>
                </c:pt>
                <c:pt idx="19">
                  <c:v>105</c:v>
                </c:pt>
                <c:pt idx="20">
                  <c:v>105</c:v>
                </c:pt>
                <c:pt idx="21">
                  <c:v>97</c:v>
                </c:pt>
                <c:pt idx="22">
                  <c:v>64</c:v>
                </c:pt>
                <c:pt idx="23">
                  <c:v>12</c:v>
                </c:pt>
              </c:numCache>
            </c:numRef>
          </c:val>
        </c:ser>
        <c:ser>
          <c:idx val="5"/>
          <c:order val="4"/>
          <c:tx>
            <c:strRef>
              <c:f>'Prévisions horaires'!$W$3</c:f>
              <c:strCache>
                <c:ptCount val="1"/>
                <c:pt idx="0">
                  <c:v>Total LFO AESS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'Prévisions horaires'!$W$126:$W$149</c:f>
              <c:numCache>
                <c:formatCode>_-* #,##0.0\ _€_-;\-* #,##0.0\ _€_-;_-* "-"??\ _€_-;_-@_-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0"/>
          <c:order val="8"/>
          <c:tx>
            <c:strRef>
              <c:f>'Prévisions horaires'!$AB$3</c:f>
              <c:strCache>
                <c:ptCount val="1"/>
                <c:pt idx="0">
                  <c:v>Total LFO PTU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delete val="1"/>
          </c:dLbls>
          <c:val>
            <c:numRef>
              <c:f>'Prévisions horaires'!$AB$126:$AB$149</c:f>
              <c:numCache>
                <c:formatCode>_-* #,##0\ _€_-;\-* #,##0\ _€_-;_-* "-"??\ _€_-;_-@_-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49</c:v>
                </c:pt>
                <c:pt idx="19">
                  <c:v>49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6"/>
          <c:order val="9"/>
          <c:tx>
            <c:strRef>
              <c:f>'Prévisions horaires'!$AF$2:$AF$3</c:f>
              <c:strCache>
                <c:ptCount val="1"/>
                <c:pt idx="0">
                  <c:v>Déficit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'Prévisions horaires'!$AF$126:$AF$149</c:f>
              <c:numCache>
                <c:formatCode>_-* #,##0\ _€_-;\-* #,##0\ _€_-;_-* "-"??\ _€_-;_-@_-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'Prévisions horaires'!$AH$2:$AH$3</c:f>
              <c:strCache>
                <c:ptCount val="1"/>
                <c:pt idx="0">
                  <c:v>Réserve Kribi</c:v>
                </c:pt>
              </c:strCache>
            </c:strRef>
          </c:tx>
          <c:spPr>
            <a:solidFill>
              <a:srgbClr val="97FB11"/>
            </a:solidFill>
            <a:ln>
              <a:solidFill>
                <a:srgbClr val="FFFF00"/>
              </a:solidFill>
            </a:ln>
          </c:spPr>
          <c:invertIfNegative val="0"/>
          <c:dLbls>
            <c:delete val="1"/>
          </c:dLbls>
          <c:val>
            <c:numRef>
              <c:f>'Prévisions horaires'!$AH$126:$AH$149</c:f>
              <c:numCache>
                <c:formatCode>_-* #,##0\ _€_-;\-* #,##0\ _€_-;_-* "-"??\ _€_-;_-@_-</c:formatCode>
                <c:ptCount val="24"/>
                <c:pt idx="0">
                  <c:v>42.4907177295686</c:v>
                </c:pt>
                <c:pt idx="1">
                  <c:v>64.0216678466707</c:v>
                </c:pt>
                <c:pt idx="2">
                  <c:v>63.9971231616702</c:v>
                </c:pt>
                <c:pt idx="3">
                  <c:v>68.3094392327572</c:v>
                </c:pt>
                <c:pt idx="4">
                  <c:v>65.9653869205713</c:v>
                </c:pt>
                <c:pt idx="5">
                  <c:v>57.3539294661495</c:v>
                </c:pt>
                <c:pt idx="6">
                  <c:v>50.1708052303859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22.232988610592</c:v>
                </c:pt>
                <c:pt idx="17">
                  <c:v>24.5917266790951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71.7318295635172</c:v>
                </c:pt>
              </c:numCache>
            </c:numRef>
          </c:val>
        </c:ser>
        <c:ser>
          <c:idx val="11"/>
          <c:order val="11"/>
          <c:tx>
            <c:strRef>
              <c:f>'Prévisions horaires'!$AI$2:$AI$3</c:f>
              <c:strCache>
                <c:ptCount val="1"/>
                <c:pt idx="0">
                  <c:v>Réserve Th AESS</c:v>
                </c:pt>
              </c:strCache>
            </c:strRef>
          </c:tx>
          <c:spPr>
            <a:solidFill>
              <a:srgbClr val="D2FE98"/>
            </a:solidFill>
            <a:ln>
              <a:solidFill>
                <a:srgbClr val="FF0000"/>
              </a:solidFill>
            </a:ln>
          </c:spPr>
          <c:invertIfNegative val="0"/>
          <c:dLbls>
            <c:delete val="1"/>
          </c:dLbls>
          <c:val>
            <c:numRef>
              <c:f>'Prévisions horaires'!$AI$126:$AI$149</c:f>
              <c:numCache>
                <c:formatCode>_-* #,##0\ _€_-;\-* #,##0\ _€_-;_-* "-"??\ _€_-;_-@_-</c:formatCode>
                <c:ptCount val="24"/>
                <c:pt idx="0">
                  <c:v>185</c:v>
                </c:pt>
                <c:pt idx="1">
                  <c:v>185</c:v>
                </c:pt>
                <c:pt idx="2">
                  <c:v>185</c:v>
                </c:pt>
                <c:pt idx="3">
                  <c:v>185</c:v>
                </c:pt>
                <c:pt idx="4">
                  <c:v>185</c:v>
                </c:pt>
                <c:pt idx="5">
                  <c:v>185</c:v>
                </c:pt>
                <c:pt idx="6">
                  <c:v>185</c:v>
                </c:pt>
                <c:pt idx="7">
                  <c:v>185</c:v>
                </c:pt>
                <c:pt idx="8">
                  <c:v>149</c:v>
                </c:pt>
                <c:pt idx="9">
                  <c:v>149</c:v>
                </c:pt>
                <c:pt idx="10">
                  <c:v>149</c:v>
                </c:pt>
                <c:pt idx="11">
                  <c:v>149</c:v>
                </c:pt>
                <c:pt idx="12">
                  <c:v>149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185</c:v>
                </c:pt>
                <c:pt idx="17">
                  <c:v>149</c:v>
                </c:pt>
                <c:pt idx="18">
                  <c:v>89</c:v>
                </c:pt>
                <c:pt idx="19">
                  <c:v>89</c:v>
                </c:pt>
                <c:pt idx="20">
                  <c:v>89</c:v>
                </c:pt>
                <c:pt idx="21">
                  <c:v>100</c:v>
                </c:pt>
                <c:pt idx="22">
                  <c:v>133</c:v>
                </c:pt>
                <c:pt idx="23">
                  <c:v>185</c:v>
                </c:pt>
              </c:numCache>
            </c:numRef>
          </c:val>
        </c:ser>
        <c:ser>
          <c:idx val="12"/>
          <c:order val="12"/>
          <c:tx>
            <c:strRef>
              <c:f>'Prévisions horaires'!$AJ$2:$AJ$3</c:f>
              <c:strCache>
                <c:ptCount val="1"/>
                <c:pt idx="0">
                  <c:v>Réserve Th PTU</c:v>
                </c:pt>
              </c:strCache>
            </c:strRef>
          </c:tx>
          <c:spPr>
            <a:solidFill>
              <a:srgbClr val="E4FEC2"/>
            </a:solidFill>
            <a:ln>
              <a:solidFill>
                <a:srgbClr val="0099FF"/>
              </a:solidFill>
            </a:ln>
          </c:spPr>
          <c:invertIfNegative val="0"/>
          <c:dLbls>
            <c:delete val="1"/>
          </c:dLbls>
          <c:val>
            <c:numRef>
              <c:f>'Prévisions horaires'!$AJ$126:$AJ$149</c:f>
              <c:numCache>
                <c:formatCode>_-* #,##0\ _€_-;\-* #,##0\ _€_-;_-* "-"??\ _€_-;_-@_-</c:formatCode>
                <c:ptCount val="24"/>
                <c:pt idx="0">
                  <c:v>73.6</c:v>
                </c:pt>
                <c:pt idx="1">
                  <c:v>73.6</c:v>
                </c:pt>
                <c:pt idx="2">
                  <c:v>73.6</c:v>
                </c:pt>
                <c:pt idx="3">
                  <c:v>73.6</c:v>
                </c:pt>
                <c:pt idx="4">
                  <c:v>73.6</c:v>
                </c:pt>
                <c:pt idx="5">
                  <c:v>73.6</c:v>
                </c:pt>
                <c:pt idx="6">
                  <c:v>73.6</c:v>
                </c:pt>
                <c:pt idx="7">
                  <c:v>73.6</c:v>
                </c:pt>
                <c:pt idx="8">
                  <c:v>73.6</c:v>
                </c:pt>
                <c:pt idx="9">
                  <c:v>73.6</c:v>
                </c:pt>
                <c:pt idx="10">
                  <c:v>73.6</c:v>
                </c:pt>
                <c:pt idx="11">
                  <c:v>73.6</c:v>
                </c:pt>
                <c:pt idx="12">
                  <c:v>73.6</c:v>
                </c:pt>
                <c:pt idx="13">
                  <c:v>73.6</c:v>
                </c:pt>
                <c:pt idx="14">
                  <c:v>73.6</c:v>
                </c:pt>
                <c:pt idx="15">
                  <c:v>73.6</c:v>
                </c:pt>
                <c:pt idx="16">
                  <c:v>73.6</c:v>
                </c:pt>
                <c:pt idx="17">
                  <c:v>73.6</c:v>
                </c:pt>
                <c:pt idx="18">
                  <c:v>24.6</c:v>
                </c:pt>
                <c:pt idx="19">
                  <c:v>24.6</c:v>
                </c:pt>
                <c:pt idx="20">
                  <c:v>28.6</c:v>
                </c:pt>
                <c:pt idx="21">
                  <c:v>73.6</c:v>
                </c:pt>
                <c:pt idx="22">
                  <c:v>73.6</c:v>
                </c:pt>
                <c:pt idx="23">
                  <c:v>73.6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8004321"/>
        <c:axId val="17670689"/>
      </c:barChart>
      <c:lineChart>
        <c:grouping val="standard"/>
        <c:varyColors val="0"/>
        <c:ser>
          <c:idx val="7"/>
          <c:order val="5"/>
          <c:tx>
            <c:strRef>
              <c:f>'Prévisions horaires'!$F$3</c:f>
              <c:strCache>
                <c:ptCount val="1"/>
                <c:pt idx="0">
                  <c:v>Alucam</c:v>
                </c:pt>
              </c:strCache>
            </c:strRef>
          </c:tx>
          <c:spPr>
            <a:ln w="38100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square"/>
            <c:size val="72"/>
            <c:spPr>
              <a:noFill/>
              <a:ln w="9525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val>
            <c:numRef>
              <c:f>'Prévisions horaires'!$F$126:$F$149</c:f>
              <c:numCache>
                <c:formatCode>_-* #,##0\ _€_-;\-* #,##0\ _€_-;_-* "-"??\ _€_-;_-@_-</c:formatCode>
                <c:ptCount val="24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'Prévisions horaires'!$E$3</c:f>
              <c:strCache>
                <c:ptCount val="1"/>
                <c:pt idx="0">
                  <c:v>Secteur Public</c:v>
                </c:pt>
              </c:strCache>
            </c:strRef>
          </c:tx>
          <c:spPr>
            <a:ln w="381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square"/>
            <c:size val="72"/>
            <c:spPr>
              <a:noFill/>
              <a:ln w="9525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val>
            <c:numRef>
              <c:f>'Prévisions horaires'!$E$126:$E$149</c:f>
              <c:numCache>
                <c:formatCode>_-* #,##0\ _€_-;\-* #,##0\ _€_-;_-* "-"??\ _€_-;_-@_-</c:formatCode>
                <c:ptCount val="24"/>
                <c:pt idx="0">
                  <c:v>539.509282270431</c:v>
                </c:pt>
                <c:pt idx="1">
                  <c:v>514.92281667169</c:v>
                </c:pt>
                <c:pt idx="2">
                  <c:v>511.981212916324</c:v>
                </c:pt>
                <c:pt idx="3">
                  <c:v>498.72830902632</c:v>
                </c:pt>
                <c:pt idx="4">
                  <c:v>499.405631779283</c:v>
                </c:pt>
                <c:pt idx="5">
                  <c:v>524.646070533851</c:v>
                </c:pt>
                <c:pt idx="6">
                  <c:v>531.829194769614</c:v>
                </c:pt>
                <c:pt idx="7">
                  <c:v>532.901103676451</c:v>
                </c:pt>
                <c:pt idx="8">
                  <c:v>559.735068020667</c:v>
                </c:pt>
                <c:pt idx="9">
                  <c:v>566.173953286519</c:v>
                </c:pt>
                <c:pt idx="10">
                  <c:v>571.339572828809</c:v>
                </c:pt>
                <c:pt idx="11">
                  <c:v>558.068752636955</c:v>
                </c:pt>
                <c:pt idx="12">
                  <c:v>562.037254876534</c:v>
                </c:pt>
                <c:pt idx="13">
                  <c:v>559.068534300578</c:v>
                </c:pt>
                <c:pt idx="14">
                  <c:v>570.554821310019</c:v>
                </c:pt>
                <c:pt idx="15">
                  <c:v>574.133225811213</c:v>
                </c:pt>
                <c:pt idx="16">
                  <c:v>559.767011389408</c:v>
                </c:pt>
                <c:pt idx="17">
                  <c:v>593.408273320905</c:v>
                </c:pt>
                <c:pt idx="18">
                  <c:v>712.686393618923</c:v>
                </c:pt>
                <c:pt idx="19">
                  <c:v>721.141336937958</c:v>
                </c:pt>
                <c:pt idx="20">
                  <c:v>706.350400466302</c:v>
                </c:pt>
                <c:pt idx="21">
                  <c:v>665.578511877292</c:v>
                </c:pt>
                <c:pt idx="22">
                  <c:v>630.91612619992</c:v>
                </c:pt>
                <c:pt idx="23">
                  <c:v>510.268170436483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'Prévisions horaires'!$G$3</c:f>
              <c:strCache>
                <c:ptCount val="1"/>
                <c:pt idx="0">
                  <c:v>TOTAL Demande</c:v>
                </c:pt>
              </c:strCache>
            </c:strRef>
          </c:tx>
          <c:spPr>
            <a:ln w="28575" cap="rnd" cmpd="sng" algn="ctr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'Prévisions horaires'!$G$126:$G$149</c:f>
              <c:numCache>
                <c:formatCode>_-* #,##0\ _€_-;\-* #,##0\ _€_-;_-* "-"??\ _€_-;_-@_-</c:formatCode>
                <c:ptCount val="24"/>
                <c:pt idx="0">
                  <c:v>699.509282270431</c:v>
                </c:pt>
                <c:pt idx="1">
                  <c:v>674.92281667169</c:v>
                </c:pt>
                <c:pt idx="2">
                  <c:v>671.981212916324</c:v>
                </c:pt>
                <c:pt idx="3">
                  <c:v>658.72830902632</c:v>
                </c:pt>
                <c:pt idx="4">
                  <c:v>659.405631779283</c:v>
                </c:pt>
                <c:pt idx="5">
                  <c:v>684.646070533851</c:v>
                </c:pt>
                <c:pt idx="6">
                  <c:v>691.829194769614</c:v>
                </c:pt>
                <c:pt idx="7">
                  <c:v>692.901103676451</c:v>
                </c:pt>
                <c:pt idx="8">
                  <c:v>719.735068020667</c:v>
                </c:pt>
                <c:pt idx="9">
                  <c:v>726.173953286519</c:v>
                </c:pt>
                <c:pt idx="10">
                  <c:v>731.339572828809</c:v>
                </c:pt>
                <c:pt idx="11">
                  <c:v>718.068752636955</c:v>
                </c:pt>
                <c:pt idx="12">
                  <c:v>722.037254876534</c:v>
                </c:pt>
                <c:pt idx="13">
                  <c:v>719.068534300578</c:v>
                </c:pt>
                <c:pt idx="14">
                  <c:v>730.554821310019</c:v>
                </c:pt>
                <c:pt idx="15">
                  <c:v>734.133225811213</c:v>
                </c:pt>
                <c:pt idx="16">
                  <c:v>719.767011389408</c:v>
                </c:pt>
                <c:pt idx="17">
                  <c:v>753.408273320905</c:v>
                </c:pt>
                <c:pt idx="18">
                  <c:v>872.686393618923</c:v>
                </c:pt>
                <c:pt idx="19">
                  <c:v>881.141336937958</c:v>
                </c:pt>
                <c:pt idx="20">
                  <c:v>866.350400466302</c:v>
                </c:pt>
                <c:pt idx="21">
                  <c:v>825.578511877292</c:v>
                </c:pt>
                <c:pt idx="22">
                  <c:v>790.91612619992</c:v>
                </c:pt>
                <c:pt idx="23">
                  <c:v>670.268170436483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004321"/>
        <c:axId val="17670689"/>
      </c:lineChart>
      <c:catAx>
        <c:axId val="668004321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800" b="1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r>
                  <a:t>Heures</a:t>
                </a:r>
                <a:endParaRPr sz="800" b="1" i="0" u="none" strike="noStrike" baseline="0">
                  <a:solidFill>
                    <a:srgbClr val="000000">
                      <a:alpha val="100000"/>
                    </a:srgbClr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>
            <c:manualLayout>
              <c:xMode val="edge"/>
              <c:yMode val="edge"/>
              <c:x val="0.55625"/>
              <c:y val="0.917878522760412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17670689"/>
        <c:crosses val="autoZero"/>
        <c:auto val="1"/>
        <c:lblAlgn val="ctr"/>
        <c:lblOffset val="100"/>
        <c:noMultiLvlLbl val="0"/>
      </c:catAx>
      <c:valAx>
        <c:axId val="17670689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1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r>
                  <a:t>MW</a:t>
                </a:r>
                <a:endParaRPr sz="1000" b="1" i="0" u="none" strike="noStrike" baseline="0">
                  <a:solidFill>
                    <a:srgbClr val="000000">
                      <a:alpha val="100000"/>
                    </a:srgbClr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>
            <c:manualLayout>
              <c:xMode val="edge"/>
              <c:yMode val="edge"/>
              <c:x val="0.0187498906386702"/>
              <c:y val="0.307562766775365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GB" sz="825" b="1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66800432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GB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</c:dTable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 rot="0" wrap="square" anchor="ctr" anchorCtr="1"/>
    <a:lstStyle/>
    <a:p>
      <a:pPr>
        <a:defRPr lang="en-GB" sz="1000" b="0" i="0" u="none" strike="noStrike" baseline="0">
          <a:solidFill>
            <a:srgbClr val="000000">
              <a:alpha val="100000"/>
            </a:srgb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200" b="1" i="0" u="none" strike="noStrike" kern="1200" baseline="0">
                <a:solidFill>
                  <a:srgbClr val="FF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r>
              <a:t>PRODUCTION HORAIRE DIMANCHE </a:t>
            </a:r>
            <a:endParaRPr sz="1200" b="1" i="0" u="none" strike="noStrike" baseline="0">
              <a:solidFill>
                <a:srgbClr val="FF0000">
                  <a:alpha val="100000"/>
                </a:srgb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</a:endParaRPr>
          </a:p>
        </c:rich>
      </c:tx>
      <c:layout>
        <c:manualLayout>
          <c:xMode val="edge"/>
          <c:yMode val="edge"/>
          <c:x val="0.382291666666667"/>
          <c:y val="0.00672287176224184"/>
        </c:manualLayout>
      </c:layout>
      <c:overlay val="0"/>
      <c:spPr>
        <a:solidFill>
          <a:srgbClr val="CC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1729221347332"/>
          <c:y val="0.0106508656114955"/>
          <c:w val="0.820833333333334"/>
          <c:h val="0.6067226890756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'Prévisions horaires'!$I$3</c:f>
              <c:strCache>
                <c:ptCount val="1"/>
                <c:pt idx="0">
                  <c:v>Edéa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'Prévisions horaires'!$I$150:$I$173</c:f>
              <c:numCache>
                <c:formatCode>_-* #,##0\ _€_-;\-* #,##0\ _€_-;_-* "-"??\ _€_-;_-@_-</c:formatCode>
                <c:ptCount val="24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220</c:v>
                </c:pt>
                <c:pt idx="15">
                  <c:v>220</c:v>
                </c:pt>
                <c:pt idx="16">
                  <c:v>220</c:v>
                </c:pt>
                <c:pt idx="17">
                  <c:v>220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</c:numCache>
            </c:numRef>
          </c:val>
        </c:ser>
        <c:ser>
          <c:idx val="1"/>
          <c:order val="1"/>
          <c:tx>
            <c:strRef>
              <c:f>'Prévisions horaires'!$H$3</c:f>
              <c:strCache>
                <c:ptCount val="1"/>
                <c:pt idx="0">
                  <c:v>SLL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'Prévisions horaires'!$H$150:$H$173</c:f>
              <c:numCache>
                <c:formatCode>_-* #,##0\ _€_-;\-* #,##0\ _€_-;_-* "-"??\ _€_-;_-@_-</c:formatCode>
                <c:ptCount val="24"/>
                <c:pt idx="0">
                  <c:v>325</c:v>
                </c:pt>
                <c:pt idx="1">
                  <c:v>312.844090110404</c:v>
                </c:pt>
                <c:pt idx="2">
                  <c:v>289.624278387793</c:v>
                </c:pt>
                <c:pt idx="3">
                  <c:v>283.065671379179</c:v>
                </c:pt>
                <c:pt idx="4">
                  <c:v>286.700620348299</c:v>
                </c:pt>
                <c:pt idx="5">
                  <c:v>301.580153283177</c:v>
                </c:pt>
                <c:pt idx="6">
                  <c:v>282.946066940547</c:v>
                </c:pt>
                <c:pt idx="7">
                  <c:v>275</c:v>
                </c:pt>
                <c:pt idx="8">
                  <c:v>275</c:v>
                </c:pt>
                <c:pt idx="9">
                  <c:v>275</c:v>
                </c:pt>
                <c:pt idx="10">
                  <c:v>275</c:v>
                </c:pt>
                <c:pt idx="11">
                  <c:v>275</c:v>
                </c:pt>
                <c:pt idx="12">
                  <c:v>275</c:v>
                </c:pt>
                <c:pt idx="13">
                  <c:v>275</c:v>
                </c:pt>
                <c:pt idx="14">
                  <c:v>275</c:v>
                </c:pt>
                <c:pt idx="15">
                  <c:v>275</c:v>
                </c:pt>
                <c:pt idx="16">
                  <c:v>318.995305966852</c:v>
                </c:pt>
                <c:pt idx="17">
                  <c:v>325</c:v>
                </c:pt>
                <c:pt idx="18">
                  <c:v>321.670283306384</c:v>
                </c:pt>
                <c:pt idx="19">
                  <c:v>318.731447634153</c:v>
                </c:pt>
                <c:pt idx="20">
                  <c:v>325</c:v>
                </c:pt>
                <c:pt idx="21">
                  <c:v>325</c:v>
                </c:pt>
                <c:pt idx="22">
                  <c:v>325</c:v>
                </c:pt>
                <c:pt idx="23">
                  <c:v>315.31875243578</c:v>
                </c:pt>
              </c:numCache>
            </c:numRef>
          </c:val>
        </c:ser>
        <c:ser>
          <c:idx val="3"/>
          <c:order val="2"/>
          <c:tx>
            <c:strRef>
              <c:f>'Prévisions horaires'!$K$3</c:f>
              <c:strCache>
                <c:ptCount val="1"/>
                <c:pt idx="0">
                  <c:v>Kribi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'Prévisions horaires'!$K$150:$K$173</c:f>
              <c:numCache>
                <c:formatCode>_-* #,##0\ _€_-;\-* #,##0\ _€_-;_-* "-"??\ _€_-;_-@_-</c:formatCode>
                <c:ptCount val="24"/>
                <c:pt idx="0">
                  <c:v>127.365479067273</c:v>
                </c:pt>
                <c:pt idx="1">
                  <c:v>120.40136794162</c:v>
                </c:pt>
                <c:pt idx="2">
                  <c:v>133.874588500666</c:v>
                </c:pt>
                <c:pt idx="3">
                  <c:v>126.316819033945</c:v>
                </c:pt>
                <c:pt idx="4">
                  <c:v>125.99078425477</c:v>
                </c:pt>
                <c:pt idx="5">
                  <c:v>135.87092785649</c:v>
                </c:pt>
                <c:pt idx="6">
                  <c:v>121.583103727937</c:v>
                </c:pt>
                <c:pt idx="7">
                  <c:v>148.227608829123</c:v>
                </c:pt>
                <c:pt idx="8">
                  <c:v>124.096343565084</c:v>
                </c:pt>
                <c:pt idx="9">
                  <c:v>113.036454608497</c:v>
                </c:pt>
                <c:pt idx="10">
                  <c:v>115.49902511513</c:v>
                </c:pt>
                <c:pt idx="11">
                  <c:v>123.516609208175</c:v>
                </c:pt>
                <c:pt idx="12">
                  <c:v>120.473060583939</c:v>
                </c:pt>
                <c:pt idx="13">
                  <c:v>136.58125029137</c:v>
                </c:pt>
                <c:pt idx="14">
                  <c:v>145.609642010229</c:v>
                </c:pt>
                <c:pt idx="15">
                  <c:v>156.003688645256</c:v>
                </c:pt>
                <c:pt idx="16">
                  <c:v>116.94745286561</c:v>
                </c:pt>
                <c:pt idx="17">
                  <c:v>166.86726761108</c:v>
                </c:pt>
                <c:pt idx="18">
                  <c:v>185</c:v>
                </c:pt>
                <c:pt idx="19">
                  <c:v>185</c:v>
                </c:pt>
                <c:pt idx="20">
                  <c:v>177.733848811616</c:v>
                </c:pt>
                <c:pt idx="21">
                  <c:v>182.902560820383</c:v>
                </c:pt>
                <c:pt idx="22">
                  <c:v>174.244834205355</c:v>
                </c:pt>
                <c:pt idx="23">
                  <c:v>120.663137567239</c:v>
                </c:pt>
              </c:numCache>
            </c:numRef>
          </c:val>
        </c:ser>
        <c:ser>
          <c:idx val="4"/>
          <c:order val="3"/>
          <c:tx>
            <c:strRef>
              <c:f>'Prévisions horaires'!$S$3</c:f>
              <c:strCache>
                <c:ptCount val="1"/>
                <c:pt idx="0">
                  <c:v>Total HFO AESS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'Prévisions horaires'!$S$150:$S$173</c:f>
              <c:numCache>
                <c:formatCode>_-* #,##0\ _€_-;\-* #,##0\ _€_-;_-* "-"??\ _€_-;_-@_-</c:formatCode>
                <c:ptCount val="2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81.9999999999999</c:v>
                </c:pt>
                <c:pt idx="19">
                  <c:v>105</c:v>
                </c:pt>
                <c:pt idx="20">
                  <c:v>66</c:v>
                </c:pt>
                <c:pt idx="21">
                  <c:v>48</c:v>
                </c:pt>
                <c:pt idx="22">
                  <c:v>12</c:v>
                </c:pt>
                <c:pt idx="23">
                  <c:v>12</c:v>
                </c:pt>
              </c:numCache>
            </c:numRef>
          </c:val>
        </c:ser>
        <c:ser>
          <c:idx val="5"/>
          <c:order val="4"/>
          <c:tx>
            <c:strRef>
              <c:f>'Prévisions horaires'!$W$3</c:f>
              <c:strCache>
                <c:ptCount val="1"/>
                <c:pt idx="0">
                  <c:v>Total LFO AESS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'Prévisions horaires'!$W$150:$W$173</c:f>
              <c:numCache>
                <c:formatCode>_-* #,##0.0\ _€_-;\-* #,##0.0\ _€_-;_-* "-"??\ _€_-;_-@_-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3.00000000000004</c:v>
                </c:pt>
                <c:pt idx="19">
                  <c:v>3.00000000000004</c:v>
                </c:pt>
                <c:pt idx="20">
                  <c:v>3.00000000000004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0"/>
          <c:order val="8"/>
          <c:tx>
            <c:strRef>
              <c:f>'Prévisions horaires'!$AB$3</c:f>
              <c:strCache>
                <c:ptCount val="1"/>
                <c:pt idx="0">
                  <c:v>Total LFO PTU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delete val="1"/>
          </c:dLbls>
          <c:val>
            <c:numRef>
              <c:f>'Prévisions horaires'!$AB$150:$AB$173</c:f>
              <c:numCache>
                <c:formatCode>_-* #,##0\ _€_-;\-* #,##0\ _€_-;_-* "-"??\ _€_-;_-@_-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19.4</c:v>
                </c:pt>
                <c:pt idx="19">
                  <c:v>19.4</c:v>
                </c:pt>
                <c:pt idx="20">
                  <c:v>16.4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6"/>
          <c:order val="9"/>
          <c:tx>
            <c:strRef>
              <c:f>'Prévisions horaires'!$AF$2:$AF$3</c:f>
              <c:strCache>
                <c:ptCount val="1"/>
                <c:pt idx="0">
                  <c:v>Déficit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'Prévisions horaires'!$AF$126:$AF$149</c:f>
              <c:numCache>
                <c:formatCode>_-* #,##0\ _€_-;\-* #,##0\ _€_-;_-* "-"??\ _€_-;_-@_-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'Prévisions horaires'!$AH$2:$AH$3</c:f>
              <c:strCache>
                <c:ptCount val="1"/>
                <c:pt idx="0">
                  <c:v>Réserve Kribi</c:v>
                </c:pt>
              </c:strCache>
            </c:strRef>
          </c:tx>
          <c:spPr>
            <a:solidFill>
              <a:srgbClr val="97FB11"/>
            </a:solidFill>
            <a:ln>
              <a:solidFill>
                <a:srgbClr val="FFFF00"/>
              </a:solidFill>
            </a:ln>
          </c:spPr>
          <c:invertIfNegative val="0"/>
          <c:dLbls>
            <c:delete val="1"/>
          </c:dLbls>
          <c:val>
            <c:numRef>
              <c:f>'Prévisions horaires'!$AH$150:$AH$173</c:f>
              <c:numCache>
                <c:formatCode>_-* #,##0\ _€_-;\-* #,##0\ _€_-;_-* "-"??\ _€_-;_-@_-</c:formatCode>
                <c:ptCount val="24"/>
                <c:pt idx="0">
                  <c:v>57.6345209327266</c:v>
                </c:pt>
                <c:pt idx="1">
                  <c:v>64.5986320583803</c:v>
                </c:pt>
                <c:pt idx="2">
                  <c:v>51.1254114993337</c:v>
                </c:pt>
                <c:pt idx="3">
                  <c:v>58.6831809660555</c:v>
                </c:pt>
                <c:pt idx="4">
                  <c:v>59.00921574523</c:v>
                </c:pt>
                <c:pt idx="5">
                  <c:v>49.1290721435101</c:v>
                </c:pt>
                <c:pt idx="6">
                  <c:v>63.4168962720628</c:v>
                </c:pt>
                <c:pt idx="7">
                  <c:v>36.7723911708772</c:v>
                </c:pt>
                <c:pt idx="8">
                  <c:v>60.903656434916</c:v>
                </c:pt>
                <c:pt idx="9">
                  <c:v>71.9635453915033</c:v>
                </c:pt>
                <c:pt idx="10">
                  <c:v>69.5009748848701</c:v>
                </c:pt>
                <c:pt idx="11">
                  <c:v>61.4833907918251</c:v>
                </c:pt>
                <c:pt idx="12">
                  <c:v>64.5269394160608</c:v>
                </c:pt>
                <c:pt idx="13">
                  <c:v>48.4187497086298</c:v>
                </c:pt>
                <c:pt idx="14">
                  <c:v>39.3903579897711</c:v>
                </c:pt>
                <c:pt idx="15">
                  <c:v>28.9963113547437</c:v>
                </c:pt>
                <c:pt idx="16">
                  <c:v>68.0525471343899</c:v>
                </c:pt>
                <c:pt idx="17">
                  <c:v>18.1327323889199</c:v>
                </c:pt>
                <c:pt idx="18">
                  <c:v>0</c:v>
                </c:pt>
                <c:pt idx="19">
                  <c:v>0</c:v>
                </c:pt>
                <c:pt idx="20">
                  <c:v>7.26615118838396</c:v>
                </c:pt>
                <c:pt idx="21">
                  <c:v>2.0974391796168</c:v>
                </c:pt>
                <c:pt idx="22">
                  <c:v>10.7551657946447</c:v>
                </c:pt>
                <c:pt idx="23">
                  <c:v>64.3368624327609</c:v>
                </c:pt>
              </c:numCache>
            </c:numRef>
          </c:val>
        </c:ser>
        <c:ser>
          <c:idx val="11"/>
          <c:order val="11"/>
          <c:tx>
            <c:strRef>
              <c:f>'Prévisions horaires'!$AI$2:$AI$3</c:f>
              <c:strCache>
                <c:ptCount val="1"/>
                <c:pt idx="0">
                  <c:v>Réserve Th AESS</c:v>
                </c:pt>
              </c:strCache>
            </c:strRef>
          </c:tx>
          <c:spPr>
            <a:solidFill>
              <a:srgbClr val="D2FE98"/>
            </a:solidFill>
            <a:ln>
              <a:solidFill>
                <a:srgbClr val="FF0000"/>
              </a:solidFill>
            </a:ln>
          </c:spPr>
          <c:invertIfNegative val="0"/>
          <c:dLbls>
            <c:delete val="1"/>
          </c:dLbls>
          <c:val>
            <c:numRef>
              <c:f>'Prévisions horaires'!$AI$150:$AI$173</c:f>
              <c:numCache>
                <c:formatCode>_-* #,##0\ _€_-;\-* #,##0\ _€_-;_-* "-"??\ _€_-;_-@_-</c:formatCode>
                <c:ptCount val="24"/>
                <c:pt idx="0">
                  <c:v>185</c:v>
                </c:pt>
                <c:pt idx="1">
                  <c:v>185</c:v>
                </c:pt>
                <c:pt idx="2">
                  <c:v>185</c:v>
                </c:pt>
                <c:pt idx="3">
                  <c:v>185</c:v>
                </c:pt>
                <c:pt idx="4">
                  <c:v>185</c:v>
                </c:pt>
                <c:pt idx="5">
                  <c:v>185</c:v>
                </c:pt>
                <c:pt idx="6">
                  <c:v>185</c:v>
                </c:pt>
                <c:pt idx="7">
                  <c:v>185</c:v>
                </c:pt>
                <c:pt idx="8">
                  <c:v>185</c:v>
                </c:pt>
                <c:pt idx="9">
                  <c:v>185</c:v>
                </c:pt>
                <c:pt idx="10">
                  <c:v>185</c:v>
                </c:pt>
                <c:pt idx="11">
                  <c:v>185</c:v>
                </c:pt>
                <c:pt idx="12">
                  <c:v>185</c:v>
                </c:pt>
                <c:pt idx="13">
                  <c:v>185</c:v>
                </c:pt>
                <c:pt idx="14">
                  <c:v>185</c:v>
                </c:pt>
                <c:pt idx="15">
                  <c:v>185</c:v>
                </c:pt>
                <c:pt idx="16">
                  <c:v>185</c:v>
                </c:pt>
                <c:pt idx="17">
                  <c:v>185</c:v>
                </c:pt>
                <c:pt idx="18">
                  <c:v>112</c:v>
                </c:pt>
                <c:pt idx="19">
                  <c:v>88.9999999999999</c:v>
                </c:pt>
                <c:pt idx="20">
                  <c:v>128</c:v>
                </c:pt>
                <c:pt idx="21">
                  <c:v>149</c:v>
                </c:pt>
                <c:pt idx="22">
                  <c:v>185</c:v>
                </c:pt>
                <c:pt idx="23">
                  <c:v>185</c:v>
                </c:pt>
              </c:numCache>
            </c:numRef>
          </c:val>
        </c:ser>
        <c:ser>
          <c:idx val="12"/>
          <c:order val="12"/>
          <c:tx>
            <c:strRef>
              <c:f>'Prévisions horaires'!$AJ$2:$AJ$3</c:f>
              <c:strCache>
                <c:ptCount val="1"/>
                <c:pt idx="0">
                  <c:v>Réserve Th PTU</c:v>
                </c:pt>
              </c:strCache>
            </c:strRef>
          </c:tx>
          <c:spPr>
            <a:solidFill>
              <a:srgbClr val="E4FEC2"/>
            </a:solidFill>
            <a:ln>
              <a:solidFill>
                <a:srgbClr val="0099FF"/>
              </a:solidFill>
            </a:ln>
          </c:spPr>
          <c:invertIfNegative val="0"/>
          <c:dLbls>
            <c:delete val="1"/>
          </c:dLbls>
          <c:val>
            <c:numRef>
              <c:f>'Prévisions horaires'!$AJ$150:$AJ$173</c:f>
              <c:numCache>
                <c:formatCode>_-* #,##0\ _€_-;\-* #,##0\ _€_-;_-* "-"??\ _€_-;_-@_-</c:formatCode>
                <c:ptCount val="24"/>
                <c:pt idx="0">
                  <c:v>73.6</c:v>
                </c:pt>
                <c:pt idx="1">
                  <c:v>73.6</c:v>
                </c:pt>
                <c:pt idx="2">
                  <c:v>73.6</c:v>
                </c:pt>
                <c:pt idx="3">
                  <c:v>73.6</c:v>
                </c:pt>
                <c:pt idx="4">
                  <c:v>73.6</c:v>
                </c:pt>
                <c:pt idx="5">
                  <c:v>73.6</c:v>
                </c:pt>
                <c:pt idx="6">
                  <c:v>73.6</c:v>
                </c:pt>
                <c:pt idx="7">
                  <c:v>73.6</c:v>
                </c:pt>
                <c:pt idx="8">
                  <c:v>73.6</c:v>
                </c:pt>
                <c:pt idx="9">
                  <c:v>73.6</c:v>
                </c:pt>
                <c:pt idx="10">
                  <c:v>73.6</c:v>
                </c:pt>
                <c:pt idx="11">
                  <c:v>73.6</c:v>
                </c:pt>
                <c:pt idx="12">
                  <c:v>73.6</c:v>
                </c:pt>
                <c:pt idx="13">
                  <c:v>73.6</c:v>
                </c:pt>
                <c:pt idx="14">
                  <c:v>73.6</c:v>
                </c:pt>
                <c:pt idx="15">
                  <c:v>73.6</c:v>
                </c:pt>
                <c:pt idx="16">
                  <c:v>73.6</c:v>
                </c:pt>
                <c:pt idx="17">
                  <c:v>73.6</c:v>
                </c:pt>
                <c:pt idx="18">
                  <c:v>54.2</c:v>
                </c:pt>
                <c:pt idx="19">
                  <c:v>54.2</c:v>
                </c:pt>
                <c:pt idx="20">
                  <c:v>57.2</c:v>
                </c:pt>
                <c:pt idx="21">
                  <c:v>73.6</c:v>
                </c:pt>
                <c:pt idx="22">
                  <c:v>73.6</c:v>
                </c:pt>
                <c:pt idx="23">
                  <c:v>73.6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9856488"/>
        <c:axId val="804617385"/>
      </c:barChart>
      <c:lineChart>
        <c:grouping val="standard"/>
        <c:varyColors val="0"/>
        <c:ser>
          <c:idx val="7"/>
          <c:order val="5"/>
          <c:tx>
            <c:strRef>
              <c:f>'Prévisions horaires'!$F$3</c:f>
              <c:strCache>
                <c:ptCount val="1"/>
                <c:pt idx="0">
                  <c:v>Alucam</c:v>
                </c:pt>
              </c:strCache>
            </c:strRef>
          </c:tx>
          <c:spPr>
            <a:ln w="38100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square"/>
            <c:size val="72"/>
            <c:spPr>
              <a:noFill/>
              <a:ln w="9525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val>
            <c:numRef>
              <c:f>'Prévisions horaires'!$F$150:$F$173</c:f>
              <c:numCache>
                <c:formatCode>_-* #,##0\ _€_-;\-* #,##0\ _€_-;_-* "-"??\ _€_-;_-@_-</c:formatCode>
                <c:ptCount val="24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'Prévisions horaires'!$E$3</c:f>
              <c:strCache>
                <c:ptCount val="1"/>
                <c:pt idx="0">
                  <c:v>Secteur Public</c:v>
                </c:pt>
              </c:strCache>
            </c:strRef>
          </c:tx>
          <c:spPr>
            <a:ln w="381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square"/>
            <c:size val="72"/>
            <c:spPr>
              <a:noFill/>
              <a:ln w="9525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val>
            <c:numRef>
              <c:f>'Prévisions horaires'!$E$150:$E$173</c:f>
              <c:numCache>
                <c:formatCode>_-* #,##0\ _€_-;\-* #,##0\ _€_-;_-* "-"??\ _€_-;_-@_-</c:formatCode>
                <c:ptCount val="24"/>
                <c:pt idx="0">
                  <c:v>524.365479067273</c:v>
                </c:pt>
                <c:pt idx="1">
                  <c:v>505.245458052024</c:v>
                </c:pt>
                <c:pt idx="2">
                  <c:v>495.498866888459</c:v>
                </c:pt>
                <c:pt idx="3">
                  <c:v>481.382490413124</c:v>
                </c:pt>
                <c:pt idx="4">
                  <c:v>484.691404603069</c:v>
                </c:pt>
                <c:pt idx="5">
                  <c:v>509.451081139667</c:v>
                </c:pt>
                <c:pt idx="6">
                  <c:v>476.529170668484</c:v>
                </c:pt>
                <c:pt idx="7">
                  <c:v>495.227608829123</c:v>
                </c:pt>
                <c:pt idx="8">
                  <c:v>471.096343565084</c:v>
                </c:pt>
                <c:pt idx="9">
                  <c:v>460.036454608497</c:v>
                </c:pt>
                <c:pt idx="10">
                  <c:v>462.49902511513</c:v>
                </c:pt>
                <c:pt idx="11">
                  <c:v>470.516609208175</c:v>
                </c:pt>
                <c:pt idx="12">
                  <c:v>467.473060583939</c:v>
                </c:pt>
                <c:pt idx="13">
                  <c:v>483.58125029137</c:v>
                </c:pt>
                <c:pt idx="14">
                  <c:v>492.609642010229</c:v>
                </c:pt>
                <c:pt idx="15">
                  <c:v>503.003688645256</c:v>
                </c:pt>
                <c:pt idx="16">
                  <c:v>507.942758832462</c:v>
                </c:pt>
                <c:pt idx="17">
                  <c:v>563.86726761108</c:v>
                </c:pt>
                <c:pt idx="18">
                  <c:v>671.070283306384</c:v>
                </c:pt>
                <c:pt idx="19">
                  <c:v>691.131447634153</c:v>
                </c:pt>
                <c:pt idx="20">
                  <c:v>648.133848811616</c:v>
                </c:pt>
                <c:pt idx="21">
                  <c:v>615.902560820383</c:v>
                </c:pt>
                <c:pt idx="22">
                  <c:v>571.244834205355</c:v>
                </c:pt>
                <c:pt idx="23">
                  <c:v>507.981890003019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'Prévisions horaires'!$G$3</c:f>
              <c:strCache>
                <c:ptCount val="1"/>
                <c:pt idx="0">
                  <c:v>TOTAL Demande</c:v>
                </c:pt>
              </c:strCache>
            </c:strRef>
          </c:tx>
          <c:spPr>
            <a:ln w="28575" cap="rnd" cmpd="sng" algn="ctr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'Prévisions horaires'!$G$150:$G$173</c:f>
              <c:numCache>
                <c:formatCode>_-* #,##0\ _€_-;\-* #,##0\ _€_-;_-* "-"??\ _€_-;_-@_-</c:formatCode>
                <c:ptCount val="24"/>
                <c:pt idx="0">
                  <c:v>684.365479067273</c:v>
                </c:pt>
                <c:pt idx="1">
                  <c:v>665.245458052024</c:v>
                </c:pt>
                <c:pt idx="2">
                  <c:v>655.498866888459</c:v>
                </c:pt>
                <c:pt idx="3">
                  <c:v>641.382490413124</c:v>
                </c:pt>
                <c:pt idx="4">
                  <c:v>644.691404603069</c:v>
                </c:pt>
                <c:pt idx="5">
                  <c:v>669.451081139667</c:v>
                </c:pt>
                <c:pt idx="6">
                  <c:v>636.529170668484</c:v>
                </c:pt>
                <c:pt idx="7">
                  <c:v>655.227608829123</c:v>
                </c:pt>
                <c:pt idx="8">
                  <c:v>631.096343565084</c:v>
                </c:pt>
                <c:pt idx="9">
                  <c:v>620.036454608497</c:v>
                </c:pt>
                <c:pt idx="10">
                  <c:v>622.49902511513</c:v>
                </c:pt>
                <c:pt idx="11">
                  <c:v>630.516609208175</c:v>
                </c:pt>
                <c:pt idx="12">
                  <c:v>627.473060583939</c:v>
                </c:pt>
                <c:pt idx="13">
                  <c:v>643.58125029137</c:v>
                </c:pt>
                <c:pt idx="14">
                  <c:v>652.609642010229</c:v>
                </c:pt>
                <c:pt idx="15">
                  <c:v>663.003688645256</c:v>
                </c:pt>
                <c:pt idx="16">
                  <c:v>667.942758832462</c:v>
                </c:pt>
                <c:pt idx="17">
                  <c:v>723.86726761108</c:v>
                </c:pt>
                <c:pt idx="18">
                  <c:v>831.070283306384</c:v>
                </c:pt>
                <c:pt idx="19">
                  <c:v>851.131447634153</c:v>
                </c:pt>
                <c:pt idx="20">
                  <c:v>808.133848811616</c:v>
                </c:pt>
                <c:pt idx="21">
                  <c:v>775.902560820383</c:v>
                </c:pt>
                <c:pt idx="22">
                  <c:v>731.244834205355</c:v>
                </c:pt>
                <c:pt idx="23">
                  <c:v>667.981890003019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856488"/>
        <c:axId val="804617385"/>
      </c:lineChart>
      <c:catAx>
        <c:axId val="819856488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800" b="1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r>
                  <a:t>Heures</a:t>
                </a:r>
                <a:endParaRPr sz="800" b="1" i="0" u="none" strike="noStrike" baseline="0">
                  <a:solidFill>
                    <a:srgbClr val="000000">
                      <a:alpha val="100000"/>
                    </a:srgbClr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>
            <c:manualLayout>
              <c:xMode val="edge"/>
              <c:yMode val="edge"/>
              <c:x val="0.55625"/>
              <c:y val="0.917878522760412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04617385"/>
        <c:crosses val="autoZero"/>
        <c:auto val="1"/>
        <c:lblAlgn val="ctr"/>
        <c:lblOffset val="100"/>
        <c:noMultiLvlLbl val="0"/>
      </c:catAx>
      <c:valAx>
        <c:axId val="804617385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1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r>
                  <a:t>MW</a:t>
                </a:r>
                <a:endParaRPr sz="1000" b="1" i="0" u="none" strike="noStrike" baseline="0">
                  <a:solidFill>
                    <a:srgbClr val="000000">
                      <a:alpha val="100000"/>
                    </a:srgbClr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>
            <c:manualLayout>
              <c:xMode val="edge"/>
              <c:yMode val="edge"/>
              <c:x val="0.0187498906386702"/>
              <c:y val="0.307562766775365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GB" sz="825" b="1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819856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GB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</c:dTable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 rot="0" wrap="square" anchor="ctr" anchorCtr="1"/>
    <a:lstStyle/>
    <a:p>
      <a:pPr>
        <a:defRPr lang="en-GB" sz="1000" b="0" i="0" u="none" strike="noStrike" baseline="0">
          <a:solidFill>
            <a:srgbClr val="000000">
              <a:alpha val="100000"/>
            </a:srgb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200" b="1" i="0" u="none" strike="noStrike" kern="1200" baseline="0">
                <a:solidFill>
                  <a:srgbClr val="FF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r>
              <a:t>Evolution des  Débits etde la  Côte Amont</a:t>
            </a:r>
            <a:endParaRPr sz="1200" b="1" i="0" u="none" strike="noStrike" baseline="0">
              <a:solidFill>
                <a:srgbClr val="FF0000">
                  <a:alpha val="100000"/>
                </a:srgb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</a:endParaRPr>
          </a:p>
        </c:rich>
      </c:tx>
      <c:layout>
        <c:manualLayout>
          <c:xMode val="edge"/>
          <c:yMode val="edge"/>
          <c:x val="0.321875"/>
          <c:y val="0.0201680850499748"/>
        </c:manualLayout>
      </c:layout>
      <c:overlay val="0"/>
      <c:spPr>
        <a:solidFill>
          <a:srgbClr val="CCFFFF">
            <a:alpha val="100000"/>
          </a:srgbClr>
        </a:solidFill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5"/>
          <c:y val="0.0184873949579832"/>
          <c:w val="0.785416666666667"/>
          <c:h val="0.769747899159664"/>
        </c:manualLayout>
      </c:layout>
      <c:lineChart>
        <c:grouping val="standard"/>
        <c:varyColors val="0"/>
        <c:ser>
          <c:idx val="0"/>
          <c:order val="0"/>
          <c:tx>
            <c:strRef>
              <c:f>'Prévisions horaires'!$C$2:$C$3</c:f>
              <c:strCache>
                <c:ptCount val="1"/>
                <c:pt idx="0">
                  <c:v>Cote Amont SLL (m)</c:v>
                </c:pt>
              </c:strCache>
            </c:strRef>
          </c:tx>
          <c:spPr>
            <a:ln w="508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square"/>
            <c:size val="20"/>
            <c:spPr>
              <a:noFill/>
              <a:ln w="9525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cat>
            <c:strRef>
              <c:f>'Prévisions horaires'!$A$6:$A$173</c:f>
              <c:strCache>
                <c:ptCount val="168"/>
                <c:pt idx="0">
                  <c:v>LUNDI</c:v>
                </c:pt>
                <c:pt idx="24">
                  <c:v>MARDI</c:v>
                </c:pt>
                <c:pt idx="48">
                  <c:v>MERCREDI</c:v>
                </c:pt>
                <c:pt idx="72">
                  <c:v>JEUDI</c:v>
                </c:pt>
                <c:pt idx="96">
                  <c:v>VENDREDI</c:v>
                </c:pt>
                <c:pt idx="120">
                  <c:v>SAMEDI</c:v>
                </c:pt>
                <c:pt idx="144">
                  <c:v>DIMANCHE</c:v>
                </c:pt>
              </c:strCache>
            </c:strRef>
          </c:cat>
          <c:val>
            <c:numRef>
              <c:f>'Prévisions horaires'!$C$6:$C$173</c:f>
              <c:numCache>
                <c:formatCode>0.00</c:formatCode>
                <c:ptCount val="168"/>
                <c:pt idx="0">
                  <c:v>528.2</c:v>
                </c:pt>
                <c:pt idx="1">
                  <c:v>528</c:v>
                </c:pt>
                <c:pt idx="2">
                  <c:v>528</c:v>
                </c:pt>
                <c:pt idx="3">
                  <c:v>528</c:v>
                </c:pt>
                <c:pt idx="4">
                  <c:v>528</c:v>
                </c:pt>
                <c:pt idx="5">
                  <c:v>528</c:v>
                </c:pt>
                <c:pt idx="6">
                  <c:v>528</c:v>
                </c:pt>
                <c:pt idx="7">
                  <c:v>528</c:v>
                </c:pt>
                <c:pt idx="8">
                  <c:v>528</c:v>
                </c:pt>
                <c:pt idx="9">
                  <c:v>528</c:v>
                </c:pt>
                <c:pt idx="10">
                  <c:v>528</c:v>
                </c:pt>
                <c:pt idx="11">
                  <c:v>528</c:v>
                </c:pt>
                <c:pt idx="12">
                  <c:v>528</c:v>
                </c:pt>
                <c:pt idx="13">
                  <c:v>528</c:v>
                </c:pt>
                <c:pt idx="14">
                  <c:v>528</c:v>
                </c:pt>
                <c:pt idx="15">
                  <c:v>528</c:v>
                </c:pt>
                <c:pt idx="16">
                  <c:v>528</c:v>
                </c:pt>
                <c:pt idx="17">
                  <c:v>528</c:v>
                </c:pt>
                <c:pt idx="18">
                  <c:v>528</c:v>
                </c:pt>
                <c:pt idx="19">
                  <c:v>528</c:v>
                </c:pt>
                <c:pt idx="20">
                  <c:v>528</c:v>
                </c:pt>
                <c:pt idx="21">
                  <c:v>528</c:v>
                </c:pt>
                <c:pt idx="22">
                  <c:v>528</c:v>
                </c:pt>
                <c:pt idx="23">
                  <c:v>528</c:v>
                </c:pt>
                <c:pt idx="24">
                  <c:v>528</c:v>
                </c:pt>
                <c:pt idx="25">
                  <c:v>528</c:v>
                </c:pt>
                <c:pt idx="26">
                  <c:v>528</c:v>
                </c:pt>
                <c:pt idx="27">
                  <c:v>528</c:v>
                </c:pt>
                <c:pt idx="28">
                  <c:v>528</c:v>
                </c:pt>
                <c:pt idx="29">
                  <c:v>528</c:v>
                </c:pt>
                <c:pt idx="30">
                  <c:v>528</c:v>
                </c:pt>
                <c:pt idx="31">
                  <c:v>528</c:v>
                </c:pt>
                <c:pt idx="32">
                  <c:v>528</c:v>
                </c:pt>
                <c:pt idx="33">
                  <c:v>528</c:v>
                </c:pt>
                <c:pt idx="34">
                  <c:v>528</c:v>
                </c:pt>
                <c:pt idx="35">
                  <c:v>528</c:v>
                </c:pt>
                <c:pt idx="36">
                  <c:v>528</c:v>
                </c:pt>
                <c:pt idx="37">
                  <c:v>528</c:v>
                </c:pt>
                <c:pt idx="38">
                  <c:v>528</c:v>
                </c:pt>
                <c:pt idx="39">
                  <c:v>528</c:v>
                </c:pt>
                <c:pt idx="40">
                  <c:v>528</c:v>
                </c:pt>
                <c:pt idx="41">
                  <c:v>528</c:v>
                </c:pt>
                <c:pt idx="42">
                  <c:v>528</c:v>
                </c:pt>
                <c:pt idx="43">
                  <c:v>528</c:v>
                </c:pt>
                <c:pt idx="44">
                  <c:v>528</c:v>
                </c:pt>
                <c:pt idx="45">
                  <c:v>528</c:v>
                </c:pt>
                <c:pt idx="46">
                  <c:v>528</c:v>
                </c:pt>
                <c:pt idx="47">
                  <c:v>528</c:v>
                </c:pt>
                <c:pt idx="48">
                  <c:v>528</c:v>
                </c:pt>
                <c:pt idx="49">
                  <c:v>528</c:v>
                </c:pt>
                <c:pt idx="50">
                  <c:v>528</c:v>
                </c:pt>
                <c:pt idx="51">
                  <c:v>528</c:v>
                </c:pt>
                <c:pt idx="52">
                  <c:v>528</c:v>
                </c:pt>
                <c:pt idx="53">
                  <c:v>528</c:v>
                </c:pt>
                <c:pt idx="54">
                  <c:v>528</c:v>
                </c:pt>
                <c:pt idx="55">
                  <c:v>528</c:v>
                </c:pt>
                <c:pt idx="56">
                  <c:v>528</c:v>
                </c:pt>
                <c:pt idx="57">
                  <c:v>528</c:v>
                </c:pt>
                <c:pt idx="58">
                  <c:v>528</c:v>
                </c:pt>
                <c:pt idx="59">
                  <c:v>528</c:v>
                </c:pt>
                <c:pt idx="60">
                  <c:v>528</c:v>
                </c:pt>
                <c:pt idx="61">
                  <c:v>528</c:v>
                </c:pt>
                <c:pt idx="62">
                  <c:v>528</c:v>
                </c:pt>
                <c:pt idx="63">
                  <c:v>528</c:v>
                </c:pt>
                <c:pt idx="64">
                  <c:v>528</c:v>
                </c:pt>
                <c:pt idx="65">
                  <c:v>528</c:v>
                </c:pt>
                <c:pt idx="66">
                  <c:v>528</c:v>
                </c:pt>
                <c:pt idx="67">
                  <c:v>528</c:v>
                </c:pt>
                <c:pt idx="68">
                  <c:v>528</c:v>
                </c:pt>
                <c:pt idx="69">
                  <c:v>528</c:v>
                </c:pt>
                <c:pt idx="70">
                  <c:v>528</c:v>
                </c:pt>
                <c:pt idx="71">
                  <c:v>528</c:v>
                </c:pt>
                <c:pt idx="72">
                  <c:v>528</c:v>
                </c:pt>
                <c:pt idx="73">
                  <c:v>528</c:v>
                </c:pt>
                <c:pt idx="74">
                  <c:v>528</c:v>
                </c:pt>
                <c:pt idx="75">
                  <c:v>528</c:v>
                </c:pt>
                <c:pt idx="76">
                  <c:v>528</c:v>
                </c:pt>
                <c:pt idx="77">
                  <c:v>528</c:v>
                </c:pt>
                <c:pt idx="78">
                  <c:v>528</c:v>
                </c:pt>
                <c:pt idx="79">
                  <c:v>528</c:v>
                </c:pt>
                <c:pt idx="80">
                  <c:v>528</c:v>
                </c:pt>
                <c:pt idx="81">
                  <c:v>528</c:v>
                </c:pt>
                <c:pt idx="82">
                  <c:v>528</c:v>
                </c:pt>
                <c:pt idx="83">
                  <c:v>528</c:v>
                </c:pt>
                <c:pt idx="84">
                  <c:v>528</c:v>
                </c:pt>
                <c:pt idx="85">
                  <c:v>528</c:v>
                </c:pt>
                <c:pt idx="86">
                  <c:v>528</c:v>
                </c:pt>
                <c:pt idx="87">
                  <c:v>528</c:v>
                </c:pt>
                <c:pt idx="88">
                  <c:v>528</c:v>
                </c:pt>
                <c:pt idx="89">
                  <c:v>528</c:v>
                </c:pt>
                <c:pt idx="90">
                  <c:v>528</c:v>
                </c:pt>
                <c:pt idx="91">
                  <c:v>528</c:v>
                </c:pt>
                <c:pt idx="92">
                  <c:v>528</c:v>
                </c:pt>
                <c:pt idx="93">
                  <c:v>528</c:v>
                </c:pt>
                <c:pt idx="94">
                  <c:v>528</c:v>
                </c:pt>
                <c:pt idx="95">
                  <c:v>528</c:v>
                </c:pt>
                <c:pt idx="96">
                  <c:v>528</c:v>
                </c:pt>
                <c:pt idx="97">
                  <c:v>528</c:v>
                </c:pt>
                <c:pt idx="98">
                  <c:v>528</c:v>
                </c:pt>
                <c:pt idx="99">
                  <c:v>528</c:v>
                </c:pt>
                <c:pt idx="100">
                  <c:v>528</c:v>
                </c:pt>
                <c:pt idx="101">
                  <c:v>528</c:v>
                </c:pt>
                <c:pt idx="102">
                  <c:v>528</c:v>
                </c:pt>
                <c:pt idx="103">
                  <c:v>528</c:v>
                </c:pt>
                <c:pt idx="104">
                  <c:v>528</c:v>
                </c:pt>
                <c:pt idx="105">
                  <c:v>528</c:v>
                </c:pt>
                <c:pt idx="106">
                  <c:v>528</c:v>
                </c:pt>
                <c:pt idx="107">
                  <c:v>528</c:v>
                </c:pt>
                <c:pt idx="108">
                  <c:v>528</c:v>
                </c:pt>
                <c:pt idx="109">
                  <c:v>528</c:v>
                </c:pt>
                <c:pt idx="110">
                  <c:v>528</c:v>
                </c:pt>
                <c:pt idx="111">
                  <c:v>528</c:v>
                </c:pt>
                <c:pt idx="112">
                  <c:v>528</c:v>
                </c:pt>
                <c:pt idx="113">
                  <c:v>528</c:v>
                </c:pt>
                <c:pt idx="114">
                  <c:v>528</c:v>
                </c:pt>
                <c:pt idx="115">
                  <c:v>528</c:v>
                </c:pt>
                <c:pt idx="116">
                  <c:v>528</c:v>
                </c:pt>
                <c:pt idx="117">
                  <c:v>528</c:v>
                </c:pt>
                <c:pt idx="118">
                  <c:v>528</c:v>
                </c:pt>
                <c:pt idx="119">
                  <c:v>528</c:v>
                </c:pt>
                <c:pt idx="120">
                  <c:v>528</c:v>
                </c:pt>
                <c:pt idx="121">
                  <c:v>528</c:v>
                </c:pt>
                <c:pt idx="122">
                  <c:v>528</c:v>
                </c:pt>
                <c:pt idx="123">
                  <c:v>528</c:v>
                </c:pt>
                <c:pt idx="124">
                  <c:v>528</c:v>
                </c:pt>
                <c:pt idx="125">
                  <c:v>528</c:v>
                </c:pt>
                <c:pt idx="126">
                  <c:v>528</c:v>
                </c:pt>
                <c:pt idx="127">
                  <c:v>528</c:v>
                </c:pt>
                <c:pt idx="128">
                  <c:v>528</c:v>
                </c:pt>
                <c:pt idx="129">
                  <c:v>528</c:v>
                </c:pt>
                <c:pt idx="130">
                  <c:v>528</c:v>
                </c:pt>
                <c:pt idx="131">
                  <c:v>528</c:v>
                </c:pt>
                <c:pt idx="132">
                  <c:v>528</c:v>
                </c:pt>
                <c:pt idx="133">
                  <c:v>528</c:v>
                </c:pt>
                <c:pt idx="134">
                  <c:v>528</c:v>
                </c:pt>
                <c:pt idx="135">
                  <c:v>528</c:v>
                </c:pt>
                <c:pt idx="136">
                  <c:v>528</c:v>
                </c:pt>
                <c:pt idx="137">
                  <c:v>528</c:v>
                </c:pt>
                <c:pt idx="138">
                  <c:v>528</c:v>
                </c:pt>
                <c:pt idx="139">
                  <c:v>528</c:v>
                </c:pt>
                <c:pt idx="140">
                  <c:v>528</c:v>
                </c:pt>
                <c:pt idx="141">
                  <c:v>528</c:v>
                </c:pt>
                <c:pt idx="142">
                  <c:v>528</c:v>
                </c:pt>
                <c:pt idx="143">
                  <c:v>528</c:v>
                </c:pt>
                <c:pt idx="144">
                  <c:v>528</c:v>
                </c:pt>
                <c:pt idx="145">
                  <c:v>528</c:v>
                </c:pt>
                <c:pt idx="146">
                  <c:v>528</c:v>
                </c:pt>
                <c:pt idx="147">
                  <c:v>528</c:v>
                </c:pt>
                <c:pt idx="148">
                  <c:v>528</c:v>
                </c:pt>
                <c:pt idx="149">
                  <c:v>528</c:v>
                </c:pt>
                <c:pt idx="150">
                  <c:v>528</c:v>
                </c:pt>
                <c:pt idx="151">
                  <c:v>528</c:v>
                </c:pt>
                <c:pt idx="152">
                  <c:v>528</c:v>
                </c:pt>
                <c:pt idx="153">
                  <c:v>528</c:v>
                </c:pt>
                <c:pt idx="154">
                  <c:v>528</c:v>
                </c:pt>
                <c:pt idx="155">
                  <c:v>528</c:v>
                </c:pt>
                <c:pt idx="156">
                  <c:v>528</c:v>
                </c:pt>
                <c:pt idx="157">
                  <c:v>528</c:v>
                </c:pt>
                <c:pt idx="158">
                  <c:v>528</c:v>
                </c:pt>
                <c:pt idx="159">
                  <c:v>528</c:v>
                </c:pt>
                <c:pt idx="160">
                  <c:v>528</c:v>
                </c:pt>
                <c:pt idx="161">
                  <c:v>528</c:v>
                </c:pt>
                <c:pt idx="162">
                  <c:v>528</c:v>
                </c:pt>
                <c:pt idx="163">
                  <c:v>528</c:v>
                </c:pt>
                <c:pt idx="164">
                  <c:v>528</c:v>
                </c:pt>
                <c:pt idx="165">
                  <c:v>528</c:v>
                </c:pt>
                <c:pt idx="166">
                  <c:v>528</c:v>
                </c:pt>
                <c:pt idx="167">
                  <c:v>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49557"/>
        <c:axId val="71271058"/>
      </c:lineChart>
      <c:lineChart>
        <c:grouping val="standard"/>
        <c:varyColors val="0"/>
        <c:ser>
          <c:idx val="3"/>
          <c:order val="1"/>
          <c:tx>
            <c:strRef>
              <c:f>'Prévisions horaires'!$D$3</c:f>
              <c:strCache>
                <c:ptCount val="1"/>
                <c:pt idx="0">
                  <c:v>Débit Entrant SLL (m3/s)</c:v>
                </c:pt>
              </c:strCache>
            </c:strRef>
          </c:tx>
          <c:spPr>
            <a:ln w="50800" cap="rnd" cmpd="sng" algn="ctr">
              <a:solidFill>
                <a:srgbClr val="00FFFF"/>
              </a:solidFill>
              <a:prstDash val="solid"/>
              <a:round/>
            </a:ln>
          </c:spPr>
          <c:marker>
            <c:symbol val="square"/>
            <c:size val="20"/>
            <c:spPr>
              <a:noFill/>
              <a:ln w="9525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val>
            <c:numRef>
              <c:f>'Prévisions horaires'!$D$6:$D$173</c:f>
              <c:numCache>
                <c:formatCode>0.00</c:formatCode>
                <c:ptCount val="168"/>
                <c:pt idx="0">
                  <c:v>1600</c:v>
                </c:pt>
                <c:pt idx="1">
                  <c:v>1600</c:v>
                </c:pt>
                <c:pt idx="2">
                  <c:v>1600</c:v>
                </c:pt>
                <c:pt idx="3">
                  <c:v>1600</c:v>
                </c:pt>
                <c:pt idx="4">
                  <c:v>1600</c:v>
                </c:pt>
                <c:pt idx="5">
                  <c:v>1600</c:v>
                </c:pt>
                <c:pt idx="6">
                  <c:v>1600</c:v>
                </c:pt>
                <c:pt idx="7">
                  <c:v>1600</c:v>
                </c:pt>
                <c:pt idx="8">
                  <c:v>1600</c:v>
                </c:pt>
                <c:pt idx="9">
                  <c:v>1600</c:v>
                </c:pt>
                <c:pt idx="10">
                  <c:v>1600</c:v>
                </c:pt>
                <c:pt idx="11">
                  <c:v>1600</c:v>
                </c:pt>
                <c:pt idx="12">
                  <c:v>1600</c:v>
                </c:pt>
                <c:pt idx="13">
                  <c:v>1600</c:v>
                </c:pt>
                <c:pt idx="14">
                  <c:v>1600</c:v>
                </c:pt>
                <c:pt idx="15">
                  <c:v>1600</c:v>
                </c:pt>
                <c:pt idx="16">
                  <c:v>1600</c:v>
                </c:pt>
                <c:pt idx="17">
                  <c:v>1600</c:v>
                </c:pt>
                <c:pt idx="18">
                  <c:v>1600</c:v>
                </c:pt>
                <c:pt idx="19">
                  <c:v>1600</c:v>
                </c:pt>
                <c:pt idx="20">
                  <c:v>1600</c:v>
                </c:pt>
                <c:pt idx="21">
                  <c:v>1600</c:v>
                </c:pt>
                <c:pt idx="22">
                  <c:v>1600</c:v>
                </c:pt>
                <c:pt idx="23">
                  <c:v>1600</c:v>
                </c:pt>
                <c:pt idx="24">
                  <c:v>1600</c:v>
                </c:pt>
                <c:pt idx="25">
                  <c:v>1600</c:v>
                </c:pt>
                <c:pt idx="26">
                  <c:v>1600</c:v>
                </c:pt>
                <c:pt idx="27">
                  <c:v>1600</c:v>
                </c:pt>
                <c:pt idx="28">
                  <c:v>1600</c:v>
                </c:pt>
                <c:pt idx="29">
                  <c:v>1600</c:v>
                </c:pt>
                <c:pt idx="30">
                  <c:v>1600</c:v>
                </c:pt>
                <c:pt idx="31">
                  <c:v>1600</c:v>
                </c:pt>
                <c:pt idx="32">
                  <c:v>1600</c:v>
                </c:pt>
                <c:pt idx="33">
                  <c:v>1600</c:v>
                </c:pt>
                <c:pt idx="34">
                  <c:v>1600</c:v>
                </c:pt>
                <c:pt idx="35">
                  <c:v>1600</c:v>
                </c:pt>
                <c:pt idx="36">
                  <c:v>1600</c:v>
                </c:pt>
                <c:pt idx="37">
                  <c:v>1600</c:v>
                </c:pt>
                <c:pt idx="38">
                  <c:v>1600</c:v>
                </c:pt>
                <c:pt idx="39">
                  <c:v>1600</c:v>
                </c:pt>
                <c:pt idx="40">
                  <c:v>1600</c:v>
                </c:pt>
                <c:pt idx="41">
                  <c:v>1600</c:v>
                </c:pt>
                <c:pt idx="42">
                  <c:v>1600</c:v>
                </c:pt>
                <c:pt idx="43">
                  <c:v>1600</c:v>
                </c:pt>
                <c:pt idx="44">
                  <c:v>1600</c:v>
                </c:pt>
                <c:pt idx="45">
                  <c:v>1600</c:v>
                </c:pt>
                <c:pt idx="46">
                  <c:v>1600</c:v>
                </c:pt>
                <c:pt idx="47">
                  <c:v>1600</c:v>
                </c:pt>
                <c:pt idx="48">
                  <c:v>1600</c:v>
                </c:pt>
                <c:pt idx="49">
                  <c:v>1600</c:v>
                </c:pt>
                <c:pt idx="50">
                  <c:v>1600</c:v>
                </c:pt>
                <c:pt idx="51">
                  <c:v>1600</c:v>
                </c:pt>
                <c:pt idx="52">
                  <c:v>1600</c:v>
                </c:pt>
                <c:pt idx="53">
                  <c:v>1600</c:v>
                </c:pt>
                <c:pt idx="54">
                  <c:v>1600</c:v>
                </c:pt>
                <c:pt idx="55">
                  <c:v>1600</c:v>
                </c:pt>
                <c:pt idx="56">
                  <c:v>1600</c:v>
                </c:pt>
                <c:pt idx="57">
                  <c:v>1600</c:v>
                </c:pt>
                <c:pt idx="58">
                  <c:v>1600</c:v>
                </c:pt>
                <c:pt idx="59">
                  <c:v>1600</c:v>
                </c:pt>
                <c:pt idx="60">
                  <c:v>1600</c:v>
                </c:pt>
                <c:pt idx="61">
                  <c:v>1600</c:v>
                </c:pt>
                <c:pt idx="62">
                  <c:v>1600</c:v>
                </c:pt>
                <c:pt idx="63">
                  <c:v>1600</c:v>
                </c:pt>
                <c:pt idx="64">
                  <c:v>1600</c:v>
                </c:pt>
                <c:pt idx="65">
                  <c:v>1600</c:v>
                </c:pt>
                <c:pt idx="66">
                  <c:v>1600</c:v>
                </c:pt>
                <c:pt idx="67">
                  <c:v>1600</c:v>
                </c:pt>
                <c:pt idx="68">
                  <c:v>1600</c:v>
                </c:pt>
                <c:pt idx="69">
                  <c:v>1600</c:v>
                </c:pt>
                <c:pt idx="70">
                  <c:v>1600</c:v>
                </c:pt>
                <c:pt idx="71">
                  <c:v>1600</c:v>
                </c:pt>
                <c:pt idx="72">
                  <c:v>1600</c:v>
                </c:pt>
                <c:pt idx="73">
                  <c:v>1600</c:v>
                </c:pt>
                <c:pt idx="74">
                  <c:v>1600</c:v>
                </c:pt>
                <c:pt idx="75">
                  <c:v>1600</c:v>
                </c:pt>
                <c:pt idx="76">
                  <c:v>1600</c:v>
                </c:pt>
                <c:pt idx="77">
                  <c:v>1600</c:v>
                </c:pt>
                <c:pt idx="78">
                  <c:v>1600</c:v>
                </c:pt>
                <c:pt idx="79">
                  <c:v>1600</c:v>
                </c:pt>
                <c:pt idx="80">
                  <c:v>1600</c:v>
                </c:pt>
                <c:pt idx="81">
                  <c:v>1600</c:v>
                </c:pt>
                <c:pt idx="82">
                  <c:v>1600</c:v>
                </c:pt>
                <c:pt idx="83">
                  <c:v>1600</c:v>
                </c:pt>
                <c:pt idx="84">
                  <c:v>1600</c:v>
                </c:pt>
                <c:pt idx="85">
                  <c:v>1600</c:v>
                </c:pt>
                <c:pt idx="86">
                  <c:v>1600</c:v>
                </c:pt>
                <c:pt idx="87">
                  <c:v>1600</c:v>
                </c:pt>
                <c:pt idx="88">
                  <c:v>1600</c:v>
                </c:pt>
                <c:pt idx="89">
                  <c:v>1600</c:v>
                </c:pt>
                <c:pt idx="90">
                  <c:v>1600</c:v>
                </c:pt>
                <c:pt idx="91">
                  <c:v>1600</c:v>
                </c:pt>
                <c:pt idx="92">
                  <c:v>1600</c:v>
                </c:pt>
                <c:pt idx="93">
                  <c:v>1600</c:v>
                </c:pt>
                <c:pt idx="94">
                  <c:v>1600</c:v>
                </c:pt>
                <c:pt idx="95">
                  <c:v>1600</c:v>
                </c:pt>
                <c:pt idx="96">
                  <c:v>1600</c:v>
                </c:pt>
                <c:pt idx="97">
                  <c:v>1600</c:v>
                </c:pt>
                <c:pt idx="98">
                  <c:v>1600</c:v>
                </c:pt>
                <c:pt idx="99">
                  <c:v>1600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1600</c:v>
                </c:pt>
                <c:pt idx="151">
                  <c:v>1600</c:v>
                </c:pt>
                <c:pt idx="152">
                  <c:v>1600</c:v>
                </c:pt>
                <c:pt idx="153">
                  <c:v>1600</c:v>
                </c:pt>
                <c:pt idx="154">
                  <c:v>1600</c:v>
                </c:pt>
                <c:pt idx="155">
                  <c:v>1600</c:v>
                </c:pt>
                <c:pt idx="156">
                  <c:v>1600</c:v>
                </c:pt>
                <c:pt idx="157">
                  <c:v>1600</c:v>
                </c:pt>
                <c:pt idx="158">
                  <c:v>1600</c:v>
                </c:pt>
                <c:pt idx="159">
                  <c:v>1600</c:v>
                </c:pt>
                <c:pt idx="160">
                  <c:v>1600</c:v>
                </c:pt>
                <c:pt idx="161">
                  <c:v>1600</c:v>
                </c:pt>
                <c:pt idx="162">
                  <c:v>1600</c:v>
                </c:pt>
                <c:pt idx="163">
                  <c:v>1600</c:v>
                </c:pt>
                <c:pt idx="164">
                  <c:v>1600</c:v>
                </c:pt>
                <c:pt idx="165">
                  <c:v>1600</c:v>
                </c:pt>
                <c:pt idx="166">
                  <c:v>1600</c:v>
                </c:pt>
                <c:pt idx="167">
                  <c:v>1600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092098"/>
        <c:axId val="682565192"/>
      </c:lineChart>
      <c:catAx>
        <c:axId val="12804955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1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r>
                  <a:t>Heures</a:t>
                </a:r>
                <a:endParaRPr sz="1000" b="1" i="0" u="none" strike="noStrike" baseline="0">
                  <a:solidFill>
                    <a:srgbClr val="000000">
                      <a:alpha val="100000"/>
                    </a:srgbClr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>
            <c:manualLayout>
              <c:xMode val="edge"/>
              <c:yMode val="edge"/>
              <c:x val="0.530208333333333"/>
              <c:y val="0.892437409970218"/>
            </c:manualLayout>
          </c:layout>
          <c:overlay val="0"/>
        </c:title>
        <c:majorTickMark val="cross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71271058"/>
        <c:crosses val="autoZero"/>
        <c:auto val="0"/>
        <c:lblAlgn val="ctr"/>
        <c:lblOffset val="0"/>
        <c:tickLblSkip val="24"/>
        <c:noMultiLvlLbl val="0"/>
      </c:catAx>
      <c:valAx>
        <c:axId val="71271058"/>
        <c:scaling>
          <c:orientation val="minMax"/>
          <c:max val="529"/>
          <c:min val="523"/>
        </c:scaling>
        <c:delete val="0"/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1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r>
                  <a:t>(m)</a:t>
                </a:r>
                <a:endParaRPr sz="1000" b="1" i="0" u="none" strike="noStrike" baseline="0">
                  <a:solidFill>
                    <a:srgbClr val="000000">
                      <a:alpha val="100000"/>
                    </a:srgbClr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>
            <c:manualLayout>
              <c:xMode val="edge"/>
              <c:yMode val="edge"/>
              <c:x val="0.00416666666666667"/>
              <c:y val="0.511784511784512"/>
            </c:manualLayout>
          </c:layout>
          <c:overlay val="0"/>
        </c:title>
        <c:majorTickMark val="cross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GB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128049557"/>
        <c:crosses val="autoZero"/>
        <c:crossBetween val="between"/>
        <c:majorUnit val="0.5"/>
        <c:minorUnit val="0.25"/>
      </c:valAx>
      <c:catAx>
        <c:axId val="997092098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rgbClr val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682565192"/>
        <c:crosses val="autoZero"/>
        <c:auto val="0"/>
        <c:lblAlgn val="ctr"/>
        <c:lblOffset val="100"/>
        <c:noMultiLvlLbl val="0"/>
      </c:catAx>
      <c:valAx>
        <c:axId val="682565192"/>
        <c:scaling>
          <c:orientation val="minMax"/>
          <c:max val="1100"/>
          <c:min val="5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900" b="1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r>
                  <a:t>(m3/s)</a:t>
                </a:r>
                <a:endParaRPr sz="900" b="1" i="0" u="none" strike="noStrike" baseline="0">
                  <a:solidFill>
                    <a:srgbClr val="000000">
                      <a:alpha val="100000"/>
                    </a:srgbClr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>
            <c:manualLayout>
              <c:xMode val="edge"/>
              <c:yMode val="edge"/>
              <c:x val="0.965625"/>
              <c:y val="0.505050151559338"/>
            </c:manualLayout>
          </c:layout>
          <c:overlay val="0"/>
        </c:title>
        <c:majorTickMark val="cross"/>
        <c:minorTickMark val="none"/>
        <c:tickLblPos val="nextTo"/>
        <c:spPr>
          <a:ln w="3175" cap="flat" cmpd="sng" algn="ctr">
            <a:solidFill>
              <a:srgbClr val="00008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997092098"/>
        <c:crosses val="max"/>
        <c:crossBetween val="between"/>
        <c:majorUnit val="50"/>
      </c:valAx>
      <c:spPr>
        <a:solidFill>
          <a:srgbClr val="C0C0C0">
            <a:alpha val="100000"/>
          </a:srgbClr>
        </a:solidFill>
        <a:ln w="12700">
          <a:solidFill>
            <a:srgbClr val="808080">
              <a:alpha val="100000"/>
            </a:srgbClr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6666666666667"/>
          <c:y val="0.629629983120797"/>
          <c:w val="0.21525"/>
          <c:h val="0.12425"/>
        </c:manualLayout>
      </c:layout>
      <c:overlay val="0"/>
      <c:spPr>
        <a:solidFill>
          <a:srgbClr val="FFFFFF">
            <a:alpha val="100000"/>
          </a:srgbClr>
        </a:solidFill>
        <a:ln w="3175">
          <a:solidFill>
            <a:srgbClr val="000000">
              <a:alpha val="100000"/>
            </a:srgbClr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en-GB" sz="10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 rot="0" wrap="square" anchor="ctr" anchorCtr="1"/>
    <a:lstStyle/>
    <a:p>
      <a:pPr>
        <a:defRPr lang="en-GB" sz="1000" b="0" i="0" u="none" strike="noStrike" baseline="0">
          <a:solidFill>
            <a:srgbClr val="000000">
              <a:alpha val="100000"/>
            </a:srgb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200" b="1" i="0" u="none" strike="noStrike" kern="1200" baseline="0">
                <a:solidFill>
                  <a:srgbClr val="FF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r>
              <a:t> Demande  et Déficit</a:t>
            </a:r>
            <a:endParaRPr sz="1200" b="1" i="0" u="none" strike="noStrike" baseline="0">
              <a:solidFill>
                <a:srgbClr val="FF0000">
                  <a:alpha val="100000"/>
                </a:srgb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</a:endParaRPr>
          </a:p>
        </c:rich>
      </c:tx>
      <c:layout>
        <c:manualLayout>
          <c:xMode val="edge"/>
          <c:yMode val="edge"/>
          <c:x val="0.416666666666667"/>
          <c:y val="0.047699214365881"/>
        </c:manualLayout>
      </c:layout>
      <c:overlay val="0"/>
      <c:spPr>
        <a:solidFill>
          <a:srgbClr val="CCFFFF">
            <a:alpha val="100000"/>
          </a:srgbClr>
        </a:solidFill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666666666667"/>
          <c:y val="0.0184873949579832"/>
          <c:w val="0.805208333333333"/>
          <c:h val="0.702521008403361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'Prévisions horaires'!$AF$2:$AF$3</c:f>
              <c:strCache>
                <c:ptCount val="1"/>
                <c:pt idx="0">
                  <c:v>Déficit</c:v>
                </c:pt>
              </c:strCache>
            </c:strRef>
          </c:tx>
          <c:spPr>
            <a:solidFill>
              <a:srgbClr val="FF0000">
                <a:alpha val="100000"/>
              </a:srgbClr>
            </a:solidFill>
            <a:ln w="12700">
              <a:solidFill>
                <a:srgbClr val="FF0000">
                  <a:alpha val="100000"/>
                </a:srgbClr>
              </a:solidFill>
              <a:prstDash val="solid"/>
            </a:ln>
          </c:spPr>
          <c:invertIfNegative val="0"/>
          <c:dLbls>
            <c:delete val="1"/>
          </c:dLbls>
          <c:cat>
            <c:strRef>
              <c:f>'Prévisions horaires'!$A$6:$A$173</c:f>
              <c:strCache>
                <c:ptCount val="168"/>
                <c:pt idx="0">
                  <c:v>LUNDI</c:v>
                </c:pt>
                <c:pt idx="24">
                  <c:v>MARDI</c:v>
                </c:pt>
                <c:pt idx="48">
                  <c:v>MERCREDI</c:v>
                </c:pt>
                <c:pt idx="72">
                  <c:v>JEUDI</c:v>
                </c:pt>
                <c:pt idx="96">
                  <c:v>VENDREDI</c:v>
                </c:pt>
                <c:pt idx="120">
                  <c:v>SAMEDI</c:v>
                </c:pt>
                <c:pt idx="144">
                  <c:v>DIMANCHE</c:v>
                </c:pt>
              </c:strCache>
            </c:strRef>
          </c:cat>
          <c:val>
            <c:numRef>
              <c:f>'Prévisions horaires'!$AF$6:$AF$173</c:f>
              <c:numCache>
                <c:formatCode>_-* #,##0\ _€_-;\-* #,##0\ _€_-;_-* "-"??\ _€_-;_-@_-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306116076"/>
        <c:axId val="379520740"/>
      </c:barChart>
      <c:lineChart>
        <c:grouping val="standard"/>
        <c:varyColors val="0"/>
        <c:ser>
          <c:idx val="3"/>
          <c:order val="0"/>
          <c:tx>
            <c:strRef>
              <c:f>'Prévisions horaires'!$E$3</c:f>
              <c:strCache>
                <c:ptCount val="1"/>
                <c:pt idx="0">
                  <c:v>Secteur Public</c:v>
                </c:pt>
              </c:strCache>
            </c:strRef>
          </c:tx>
          <c:spPr>
            <a:ln w="38100" cap="rnd" cmpd="sng" algn="ctr">
              <a:solidFill>
                <a:srgbClr val="FFFF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20"/>
            <c:spPr>
              <a:noFill/>
              <a:ln w="9525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cat>
            <c:strRef>
              <c:f>'Prévisions horaires'!$A$6:$A$173</c:f>
              <c:strCache>
                <c:ptCount val="168"/>
                <c:pt idx="0">
                  <c:v>LUNDI</c:v>
                </c:pt>
                <c:pt idx="24">
                  <c:v>MARDI</c:v>
                </c:pt>
                <c:pt idx="48">
                  <c:v>MERCREDI</c:v>
                </c:pt>
                <c:pt idx="72">
                  <c:v>JEUDI</c:v>
                </c:pt>
                <c:pt idx="96">
                  <c:v>VENDREDI</c:v>
                </c:pt>
                <c:pt idx="120">
                  <c:v>SAMEDI</c:v>
                </c:pt>
                <c:pt idx="144">
                  <c:v>DIMANCHE</c:v>
                </c:pt>
              </c:strCache>
            </c:strRef>
          </c:cat>
          <c:val>
            <c:numRef>
              <c:f>'Prévisions horaires'!$E$6:$E$173</c:f>
              <c:numCache>
                <c:formatCode>_-* #,##0\ _€_-;\-* #,##0\ _€_-;_-* "-"??\ _€_-;_-@_-</c:formatCode>
                <c:ptCount val="168"/>
                <c:pt idx="0">
                  <c:v>472.267507412722</c:v>
                </c:pt>
                <c:pt idx="1">
                  <c:v>463.431944946776</c:v>
                </c:pt>
                <c:pt idx="2">
                  <c:v>442.815632526236</c:v>
                </c:pt>
                <c:pt idx="3">
                  <c:v>435.419195764971</c:v>
                </c:pt>
                <c:pt idx="4">
                  <c:v>455.901636026936</c:v>
                </c:pt>
                <c:pt idx="5">
                  <c:v>549.009722315802</c:v>
                </c:pt>
                <c:pt idx="6">
                  <c:v>517.917913486774</c:v>
                </c:pt>
                <c:pt idx="7">
                  <c:v>516.378383663162</c:v>
                </c:pt>
                <c:pt idx="8">
                  <c:v>555.770266323836</c:v>
                </c:pt>
                <c:pt idx="9">
                  <c:v>581.764892715124</c:v>
                </c:pt>
                <c:pt idx="10">
                  <c:v>575.16499529738</c:v>
                </c:pt>
                <c:pt idx="11">
                  <c:v>583.893460036466</c:v>
                </c:pt>
                <c:pt idx="12">
                  <c:v>589.141248652603</c:v>
                </c:pt>
                <c:pt idx="13">
                  <c:v>597.073174048168</c:v>
                </c:pt>
                <c:pt idx="14">
                  <c:v>604.854493265336</c:v>
                </c:pt>
                <c:pt idx="15">
                  <c:v>613.753645006604</c:v>
                </c:pt>
                <c:pt idx="16">
                  <c:v>619.878296261408</c:v>
                </c:pt>
                <c:pt idx="17">
                  <c:v>645.196868251892</c:v>
                </c:pt>
                <c:pt idx="18">
                  <c:v>752.013463578831</c:v>
                </c:pt>
                <c:pt idx="19">
                  <c:v>756.009547512293</c:v>
                </c:pt>
                <c:pt idx="20">
                  <c:v>719.428980181693</c:v>
                </c:pt>
                <c:pt idx="21">
                  <c:v>661.218018829347</c:v>
                </c:pt>
                <c:pt idx="22">
                  <c:v>620.457293347244</c:v>
                </c:pt>
                <c:pt idx="23">
                  <c:v>543.049064455253</c:v>
                </c:pt>
                <c:pt idx="24">
                  <c:v>524.571359767948</c:v>
                </c:pt>
                <c:pt idx="25">
                  <c:v>501.287644587803</c:v>
                </c:pt>
                <c:pt idx="26">
                  <c:v>501.67587384767</c:v>
                </c:pt>
                <c:pt idx="27">
                  <c:v>497.606160226992</c:v>
                </c:pt>
                <c:pt idx="28">
                  <c:v>506.756322265589</c:v>
                </c:pt>
                <c:pt idx="29">
                  <c:v>589.586373579865</c:v>
                </c:pt>
                <c:pt idx="30">
                  <c:v>539.504799056982</c:v>
                </c:pt>
                <c:pt idx="31">
                  <c:v>538.888987127537</c:v>
                </c:pt>
                <c:pt idx="32">
                  <c:v>559.287757290393</c:v>
                </c:pt>
                <c:pt idx="33">
                  <c:v>580.817747193206</c:v>
                </c:pt>
                <c:pt idx="34">
                  <c:v>597.130069715562</c:v>
                </c:pt>
                <c:pt idx="35">
                  <c:v>604.59009575215</c:v>
                </c:pt>
                <c:pt idx="36">
                  <c:v>591.82538543203</c:v>
                </c:pt>
                <c:pt idx="37">
                  <c:v>590.968603617151</c:v>
                </c:pt>
                <c:pt idx="38">
                  <c:v>611.996572925308</c:v>
                </c:pt>
                <c:pt idx="39">
                  <c:v>601.822288873613</c:v>
                </c:pt>
                <c:pt idx="40">
                  <c:v>594.124639755555</c:v>
                </c:pt>
                <c:pt idx="41">
                  <c:v>627.726551557863</c:v>
                </c:pt>
                <c:pt idx="42">
                  <c:v>738.586086073766</c:v>
                </c:pt>
                <c:pt idx="43">
                  <c:v>741.852566742994</c:v>
                </c:pt>
                <c:pt idx="44">
                  <c:v>679.628787437365</c:v>
                </c:pt>
                <c:pt idx="45">
                  <c:v>619.837833401478</c:v>
                </c:pt>
                <c:pt idx="46">
                  <c:v>563.006056494811</c:v>
                </c:pt>
                <c:pt idx="47">
                  <c:v>537.453208226821</c:v>
                </c:pt>
                <c:pt idx="48">
                  <c:v>535.395026883724</c:v>
                </c:pt>
                <c:pt idx="49">
                  <c:v>524.086220268998</c:v>
                </c:pt>
                <c:pt idx="50">
                  <c:v>506.929398423294</c:v>
                </c:pt>
                <c:pt idx="51">
                  <c:v>496.954167157106</c:v>
                </c:pt>
                <c:pt idx="52">
                  <c:v>511.923631998266</c:v>
                </c:pt>
                <c:pt idx="53">
                  <c:v>584.274908199534</c:v>
                </c:pt>
                <c:pt idx="54">
                  <c:v>551.719984690568</c:v>
                </c:pt>
                <c:pt idx="55">
                  <c:v>545.836697730484</c:v>
                </c:pt>
                <c:pt idx="56">
                  <c:v>570.322645711219</c:v>
                </c:pt>
                <c:pt idx="57">
                  <c:v>586.371307991462</c:v>
                </c:pt>
                <c:pt idx="58">
                  <c:v>592.250866506943</c:v>
                </c:pt>
                <c:pt idx="59">
                  <c:v>604.371112056218</c:v>
                </c:pt>
                <c:pt idx="60">
                  <c:v>605.470655150261</c:v>
                </c:pt>
                <c:pt idx="61">
                  <c:v>604</c:v>
                </c:pt>
                <c:pt idx="62">
                  <c:v>603.889244168095</c:v>
                </c:pt>
                <c:pt idx="63">
                  <c:v>606.457059056281</c:v>
                </c:pt>
                <c:pt idx="64">
                  <c:v>604.04774326131</c:v>
                </c:pt>
                <c:pt idx="65">
                  <c:v>620.73576994773</c:v>
                </c:pt>
                <c:pt idx="66">
                  <c:v>733.594809149688</c:v>
                </c:pt>
                <c:pt idx="67">
                  <c:v>740.767265418258</c:v>
                </c:pt>
                <c:pt idx="68">
                  <c:v>721.897467300506</c:v>
                </c:pt>
                <c:pt idx="69">
                  <c:v>673.082568253079</c:v>
                </c:pt>
                <c:pt idx="70">
                  <c:v>611.56069107894</c:v>
                </c:pt>
                <c:pt idx="71">
                  <c:v>558.70852374815</c:v>
                </c:pt>
                <c:pt idx="72">
                  <c:v>526.622676781591</c:v>
                </c:pt>
                <c:pt idx="73">
                  <c:v>514.4596950474</c:v>
                </c:pt>
                <c:pt idx="74">
                  <c:v>506.741210336709</c:v>
                </c:pt>
                <c:pt idx="75">
                  <c:v>507.349191775827</c:v>
                </c:pt>
                <c:pt idx="76">
                  <c:v>516.2473433065</c:v>
                </c:pt>
                <c:pt idx="77">
                  <c:v>592.731414022497</c:v>
                </c:pt>
                <c:pt idx="78">
                  <c:v>542.081829124206</c:v>
                </c:pt>
                <c:pt idx="79">
                  <c:v>540.216556483374</c:v>
                </c:pt>
                <c:pt idx="80">
                  <c:v>567.621824567816</c:v>
                </c:pt>
                <c:pt idx="81">
                  <c:v>572.906884861336</c:v>
                </c:pt>
                <c:pt idx="82">
                  <c:v>586.132013636117</c:v>
                </c:pt>
                <c:pt idx="83">
                  <c:v>587.418262235082</c:v>
                </c:pt>
                <c:pt idx="84">
                  <c:v>586.583118545876</c:v>
                </c:pt>
                <c:pt idx="85">
                  <c:v>584.515212223731</c:v>
                </c:pt>
                <c:pt idx="86">
                  <c:v>596.575401629294</c:v>
                </c:pt>
                <c:pt idx="87">
                  <c:v>601.192184573191</c:v>
                </c:pt>
                <c:pt idx="88">
                  <c:v>617.482512866526</c:v>
                </c:pt>
                <c:pt idx="89">
                  <c:v>652.628976826501</c:v>
                </c:pt>
                <c:pt idx="90">
                  <c:v>748.027384588802</c:v>
                </c:pt>
                <c:pt idx="91">
                  <c:v>760</c:v>
                </c:pt>
                <c:pt idx="92">
                  <c:v>736.801517422892</c:v>
                </c:pt>
                <c:pt idx="93">
                  <c:v>680.406733721887</c:v>
                </c:pt>
                <c:pt idx="94">
                  <c:v>618.450470808349</c:v>
                </c:pt>
                <c:pt idx="95">
                  <c:v>576.153165059838</c:v>
                </c:pt>
                <c:pt idx="96">
                  <c:v>539.962473671513</c:v>
                </c:pt>
                <c:pt idx="97">
                  <c:v>532.524121701971</c:v>
                </c:pt>
                <c:pt idx="98">
                  <c:v>519.28140624557</c:v>
                </c:pt>
                <c:pt idx="99">
                  <c:v>490.893090517329</c:v>
                </c:pt>
                <c:pt idx="100">
                  <c:v>510.214509019804</c:v>
                </c:pt>
                <c:pt idx="101">
                  <c:v>580.968044559537</c:v>
                </c:pt>
                <c:pt idx="102">
                  <c:v>547.127440892806</c:v>
                </c:pt>
                <c:pt idx="103">
                  <c:v>526.53231591203</c:v>
                </c:pt>
                <c:pt idx="104">
                  <c:v>582.802567936477</c:v>
                </c:pt>
                <c:pt idx="105">
                  <c:v>586.093520424942</c:v>
                </c:pt>
                <c:pt idx="106">
                  <c:v>586.010853846818</c:v>
                </c:pt>
                <c:pt idx="107">
                  <c:v>580.671096930475</c:v>
                </c:pt>
                <c:pt idx="108">
                  <c:v>578.154932160782</c:v>
                </c:pt>
                <c:pt idx="109">
                  <c:v>579.643633315453</c:v>
                </c:pt>
                <c:pt idx="110">
                  <c:v>592.93410823665</c:v>
                </c:pt>
                <c:pt idx="111">
                  <c:v>581.449139708127</c:v>
                </c:pt>
                <c:pt idx="112">
                  <c:v>591.261710721274</c:v>
                </c:pt>
                <c:pt idx="113">
                  <c:v>614.628589037996</c:v>
                </c:pt>
                <c:pt idx="114">
                  <c:v>727.456766895725</c:v>
                </c:pt>
                <c:pt idx="115">
                  <c:v>748.833172215257</c:v>
                </c:pt>
                <c:pt idx="116">
                  <c:v>732.566642786229</c:v>
                </c:pt>
                <c:pt idx="117">
                  <c:v>671.170796668175</c:v>
                </c:pt>
                <c:pt idx="118">
                  <c:v>611.928455509819</c:v>
                </c:pt>
                <c:pt idx="119">
                  <c:v>581.577655656203</c:v>
                </c:pt>
                <c:pt idx="120">
                  <c:v>539.509282270431</c:v>
                </c:pt>
                <c:pt idx="121">
                  <c:v>514.92281667169</c:v>
                </c:pt>
                <c:pt idx="122">
                  <c:v>511.981212916324</c:v>
                </c:pt>
                <c:pt idx="123">
                  <c:v>498.72830902632</c:v>
                </c:pt>
                <c:pt idx="124">
                  <c:v>499.405631779283</c:v>
                </c:pt>
                <c:pt idx="125">
                  <c:v>524.646070533851</c:v>
                </c:pt>
                <c:pt idx="126">
                  <c:v>531.829194769614</c:v>
                </c:pt>
                <c:pt idx="127">
                  <c:v>532.901103676451</c:v>
                </c:pt>
                <c:pt idx="128">
                  <c:v>559.735068020667</c:v>
                </c:pt>
                <c:pt idx="129">
                  <c:v>566.173953286519</c:v>
                </c:pt>
                <c:pt idx="130">
                  <c:v>571.339572828809</c:v>
                </c:pt>
                <c:pt idx="131">
                  <c:v>558.068752636955</c:v>
                </c:pt>
                <c:pt idx="132">
                  <c:v>562.037254876534</c:v>
                </c:pt>
                <c:pt idx="133">
                  <c:v>559.068534300578</c:v>
                </c:pt>
                <c:pt idx="134">
                  <c:v>570.554821310019</c:v>
                </c:pt>
                <c:pt idx="135">
                  <c:v>574.133225811213</c:v>
                </c:pt>
                <c:pt idx="136">
                  <c:v>559.767011389408</c:v>
                </c:pt>
                <c:pt idx="137">
                  <c:v>593.408273320905</c:v>
                </c:pt>
                <c:pt idx="138">
                  <c:v>712.686393618923</c:v>
                </c:pt>
                <c:pt idx="139">
                  <c:v>721.141336937958</c:v>
                </c:pt>
                <c:pt idx="140">
                  <c:v>706.350400466302</c:v>
                </c:pt>
                <c:pt idx="141">
                  <c:v>665.578511877292</c:v>
                </c:pt>
                <c:pt idx="142">
                  <c:v>630.91612619992</c:v>
                </c:pt>
                <c:pt idx="143">
                  <c:v>510.268170436483</c:v>
                </c:pt>
                <c:pt idx="144">
                  <c:v>524.365479067273</c:v>
                </c:pt>
                <c:pt idx="145">
                  <c:v>505.245458052024</c:v>
                </c:pt>
                <c:pt idx="146">
                  <c:v>495.498866888459</c:v>
                </c:pt>
                <c:pt idx="147">
                  <c:v>481.382490413124</c:v>
                </c:pt>
                <c:pt idx="148">
                  <c:v>484.691404603069</c:v>
                </c:pt>
                <c:pt idx="149">
                  <c:v>509.451081139667</c:v>
                </c:pt>
                <c:pt idx="150">
                  <c:v>476.529170668484</c:v>
                </c:pt>
                <c:pt idx="151">
                  <c:v>495.227608829123</c:v>
                </c:pt>
                <c:pt idx="152">
                  <c:v>471.096343565084</c:v>
                </c:pt>
                <c:pt idx="153">
                  <c:v>460.036454608497</c:v>
                </c:pt>
                <c:pt idx="154">
                  <c:v>462.49902511513</c:v>
                </c:pt>
                <c:pt idx="155">
                  <c:v>470.516609208175</c:v>
                </c:pt>
                <c:pt idx="156">
                  <c:v>467.473060583939</c:v>
                </c:pt>
                <c:pt idx="157">
                  <c:v>483.58125029137</c:v>
                </c:pt>
                <c:pt idx="158">
                  <c:v>492.609642010229</c:v>
                </c:pt>
                <c:pt idx="159">
                  <c:v>503.003688645256</c:v>
                </c:pt>
                <c:pt idx="160">
                  <c:v>507.942758832462</c:v>
                </c:pt>
                <c:pt idx="161">
                  <c:v>563.86726761108</c:v>
                </c:pt>
                <c:pt idx="162">
                  <c:v>671.070283306384</c:v>
                </c:pt>
                <c:pt idx="163">
                  <c:v>691.131447634153</c:v>
                </c:pt>
                <c:pt idx="164">
                  <c:v>648.133848811616</c:v>
                </c:pt>
                <c:pt idx="165">
                  <c:v>615.902560820383</c:v>
                </c:pt>
                <c:pt idx="166">
                  <c:v>571.244834205355</c:v>
                </c:pt>
                <c:pt idx="167">
                  <c:v>507.981890003019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'Prévisions horaires'!$F$3</c:f>
              <c:strCache>
                <c:ptCount val="1"/>
                <c:pt idx="0">
                  <c:v>Alucam</c:v>
                </c:pt>
              </c:strCache>
            </c:strRef>
          </c:tx>
          <c:spPr>
            <a:ln w="38100" cap="rnd" cmpd="sng" algn="ctr">
              <a:solidFill>
                <a:srgbClr val="0000FF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20"/>
            <c:spPr>
              <a:noFill/>
              <a:ln w="9525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cat>
            <c:strRef>
              <c:f>'Prévisions horaires'!$A$6:$A$173</c:f>
              <c:strCache>
                <c:ptCount val="168"/>
                <c:pt idx="0">
                  <c:v>LUNDI</c:v>
                </c:pt>
                <c:pt idx="24">
                  <c:v>MARDI</c:v>
                </c:pt>
                <c:pt idx="48">
                  <c:v>MERCREDI</c:v>
                </c:pt>
                <c:pt idx="72">
                  <c:v>JEUDI</c:v>
                </c:pt>
                <c:pt idx="96">
                  <c:v>VENDREDI</c:v>
                </c:pt>
                <c:pt idx="120">
                  <c:v>SAMEDI</c:v>
                </c:pt>
                <c:pt idx="144">
                  <c:v>DIMANCHE</c:v>
                </c:pt>
              </c:strCache>
            </c:strRef>
          </c:cat>
          <c:val>
            <c:numRef>
              <c:f>'Prévisions horaires'!$F$6:$F$173</c:f>
              <c:numCache>
                <c:formatCode>_-* #,##0\ _€_-;\-* #,##0\ _€_-;_-* "-"??\ _€_-;_-@_-</c:formatCode>
                <c:ptCount val="168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160</c:v>
                </c:pt>
                <c:pt idx="38">
                  <c:v>160</c:v>
                </c:pt>
                <c:pt idx="39">
                  <c:v>160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160</c:v>
                </c:pt>
                <c:pt idx="46">
                  <c:v>160</c:v>
                </c:pt>
                <c:pt idx="47">
                  <c:v>160</c:v>
                </c:pt>
                <c:pt idx="48">
                  <c:v>160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160</c:v>
                </c:pt>
                <c:pt idx="53">
                  <c:v>160</c:v>
                </c:pt>
                <c:pt idx="54">
                  <c:v>160</c:v>
                </c:pt>
                <c:pt idx="55">
                  <c:v>160</c:v>
                </c:pt>
                <c:pt idx="56">
                  <c:v>160</c:v>
                </c:pt>
                <c:pt idx="57">
                  <c:v>160</c:v>
                </c:pt>
                <c:pt idx="58">
                  <c:v>160</c:v>
                </c:pt>
                <c:pt idx="59">
                  <c:v>160</c:v>
                </c:pt>
                <c:pt idx="60">
                  <c:v>160</c:v>
                </c:pt>
                <c:pt idx="61">
                  <c:v>160</c:v>
                </c:pt>
                <c:pt idx="62">
                  <c:v>160</c:v>
                </c:pt>
                <c:pt idx="63">
                  <c:v>160</c:v>
                </c:pt>
                <c:pt idx="64">
                  <c:v>160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160</c:v>
                </c:pt>
                <c:pt idx="71">
                  <c:v>160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160</c:v>
                </c:pt>
                <c:pt idx="76">
                  <c:v>160</c:v>
                </c:pt>
                <c:pt idx="77">
                  <c:v>160</c:v>
                </c:pt>
                <c:pt idx="78">
                  <c:v>160</c:v>
                </c:pt>
                <c:pt idx="79">
                  <c:v>160</c:v>
                </c:pt>
                <c:pt idx="80">
                  <c:v>160</c:v>
                </c:pt>
                <c:pt idx="81">
                  <c:v>160</c:v>
                </c:pt>
                <c:pt idx="82">
                  <c:v>160</c:v>
                </c:pt>
                <c:pt idx="83">
                  <c:v>160</c:v>
                </c:pt>
                <c:pt idx="84">
                  <c:v>160</c:v>
                </c:pt>
                <c:pt idx="85">
                  <c:v>160</c:v>
                </c:pt>
                <c:pt idx="86">
                  <c:v>160</c:v>
                </c:pt>
                <c:pt idx="87">
                  <c:v>160</c:v>
                </c:pt>
                <c:pt idx="88">
                  <c:v>160</c:v>
                </c:pt>
                <c:pt idx="89">
                  <c:v>160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160</c:v>
                </c:pt>
                <c:pt idx="96">
                  <c:v>160</c:v>
                </c:pt>
                <c:pt idx="97">
                  <c:v>160</c:v>
                </c:pt>
                <c:pt idx="98">
                  <c:v>160</c:v>
                </c:pt>
                <c:pt idx="99">
                  <c:v>160</c:v>
                </c:pt>
                <c:pt idx="100">
                  <c:v>160</c:v>
                </c:pt>
                <c:pt idx="101">
                  <c:v>160</c:v>
                </c:pt>
                <c:pt idx="102">
                  <c:v>160</c:v>
                </c:pt>
                <c:pt idx="103">
                  <c:v>160</c:v>
                </c:pt>
                <c:pt idx="104">
                  <c:v>160</c:v>
                </c:pt>
                <c:pt idx="105">
                  <c:v>160</c:v>
                </c:pt>
                <c:pt idx="106">
                  <c:v>160</c:v>
                </c:pt>
                <c:pt idx="107">
                  <c:v>160</c:v>
                </c:pt>
                <c:pt idx="108">
                  <c:v>160</c:v>
                </c:pt>
                <c:pt idx="109">
                  <c:v>160</c:v>
                </c:pt>
                <c:pt idx="110">
                  <c:v>160</c:v>
                </c:pt>
                <c:pt idx="111">
                  <c:v>160</c:v>
                </c:pt>
                <c:pt idx="112">
                  <c:v>160</c:v>
                </c:pt>
                <c:pt idx="113">
                  <c:v>160</c:v>
                </c:pt>
                <c:pt idx="114">
                  <c:v>160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160</c:v>
                </c:pt>
                <c:pt idx="121">
                  <c:v>160</c:v>
                </c:pt>
                <c:pt idx="122">
                  <c:v>160</c:v>
                </c:pt>
                <c:pt idx="123">
                  <c:v>160</c:v>
                </c:pt>
                <c:pt idx="124">
                  <c:v>160</c:v>
                </c:pt>
                <c:pt idx="125">
                  <c:v>160</c:v>
                </c:pt>
                <c:pt idx="126">
                  <c:v>160</c:v>
                </c:pt>
                <c:pt idx="127">
                  <c:v>160</c:v>
                </c:pt>
                <c:pt idx="128">
                  <c:v>160</c:v>
                </c:pt>
                <c:pt idx="129">
                  <c:v>160</c:v>
                </c:pt>
                <c:pt idx="130">
                  <c:v>160</c:v>
                </c:pt>
                <c:pt idx="131">
                  <c:v>160</c:v>
                </c:pt>
                <c:pt idx="132">
                  <c:v>160</c:v>
                </c:pt>
                <c:pt idx="133">
                  <c:v>160</c:v>
                </c:pt>
                <c:pt idx="134">
                  <c:v>160</c:v>
                </c:pt>
                <c:pt idx="135">
                  <c:v>160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160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160</c:v>
                </c:pt>
                <c:pt idx="146">
                  <c:v>160</c:v>
                </c:pt>
                <c:pt idx="147">
                  <c:v>160</c:v>
                </c:pt>
                <c:pt idx="148">
                  <c:v>160</c:v>
                </c:pt>
                <c:pt idx="149">
                  <c:v>160</c:v>
                </c:pt>
                <c:pt idx="150">
                  <c:v>160</c:v>
                </c:pt>
                <c:pt idx="151">
                  <c:v>160</c:v>
                </c:pt>
                <c:pt idx="152">
                  <c:v>160</c:v>
                </c:pt>
                <c:pt idx="153">
                  <c:v>160</c:v>
                </c:pt>
                <c:pt idx="154">
                  <c:v>160</c:v>
                </c:pt>
                <c:pt idx="155">
                  <c:v>160</c:v>
                </c:pt>
                <c:pt idx="156">
                  <c:v>160</c:v>
                </c:pt>
                <c:pt idx="157">
                  <c:v>160</c:v>
                </c:pt>
                <c:pt idx="158">
                  <c:v>160</c:v>
                </c:pt>
                <c:pt idx="159">
                  <c:v>160</c:v>
                </c:pt>
                <c:pt idx="160">
                  <c:v>160</c:v>
                </c:pt>
                <c:pt idx="161">
                  <c:v>160</c:v>
                </c:pt>
                <c:pt idx="162">
                  <c:v>160</c:v>
                </c:pt>
                <c:pt idx="163">
                  <c:v>160</c:v>
                </c:pt>
                <c:pt idx="164">
                  <c:v>160</c:v>
                </c:pt>
                <c:pt idx="165">
                  <c:v>160</c:v>
                </c:pt>
                <c:pt idx="166">
                  <c:v>160</c:v>
                </c:pt>
                <c:pt idx="167">
                  <c:v>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16076"/>
        <c:axId val="379520740"/>
      </c:lineChart>
      <c:catAx>
        <c:axId val="30611607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1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r>
                  <a:t>Heures</a:t>
                </a:r>
                <a:endParaRPr sz="1000" b="1" i="0" u="none" strike="noStrike" baseline="0">
                  <a:solidFill>
                    <a:srgbClr val="000000">
                      <a:alpha val="100000"/>
                    </a:srgbClr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>
            <c:manualLayout>
              <c:xMode val="edge"/>
              <c:yMode val="edge"/>
              <c:x val="0.51875"/>
              <c:y val="0.892437409970218"/>
            </c:manualLayout>
          </c:layout>
          <c:overlay val="0"/>
        </c:title>
        <c:majorTickMark val="out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114000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379520740"/>
        <c:crossesAt val="0"/>
        <c:auto val="0"/>
        <c:lblAlgn val="ctr"/>
        <c:lblOffset val="100"/>
        <c:tickLblSkip val="24"/>
        <c:tickMarkSkip val="24"/>
        <c:noMultiLvlLbl val="0"/>
      </c:catAx>
      <c:valAx>
        <c:axId val="379520740"/>
        <c:scaling>
          <c:orientation val="minMax"/>
          <c:max val="800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r>
                  <a:t>(mw)</a:t>
                </a:r>
                <a:endParaRPr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>
            <c:manualLayout>
              <c:xMode val="edge"/>
              <c:yMode val="edge"/>
              <c:x val="0.00104166666666667"/>
              <c:y val="0.377104377104377"/>
            </c:manualLayout>
          </c:layout>
          <c:overlay val="0"/>
        </c:title>
        <c:majorTickMark val="out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GB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306116076"/>
        <c:crosses val="autoZero"/>
        <c:crossBetween val="between"/>
        <c:majorUnit val="50"/>
        <c:minorUnit val="10"/>
      </c:valAx>
      <c:spPr>
        <a:solidFill>
          <a:srgbClr val="C0C0C0">
            <a:alpha val="100000"/>
          </a:srgbClr>
        </a:solidFill>
        <a:ln w="12700">
          <a:solidFill>
            <a:srgbClr val="808080">
              <a:alpha val="100000"/>
            </a:srgbClr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8333333333333"/>
          <c:y val="0.543771043771044"/>
          <c:w val="0.39125"/>
          <c:h val="0.04975"/>
        </c:manualLayout>
      </c:layout>
      <c:overlay val="0"/>
      <c:spPr>
        <a:solidFill>
          <a:srgbClr val="FFFFFF">
            <a:alpha val="100000"/>
          </a:srgbClr>
        </a:solidFill>
        <a:ln w="3175">
          <a:solidFill>
            <a:srgbClr val="000000">
              <a:alpha val="100000"/>
            </a:srgbClr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en-GB" sz="110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 rot="0" wrap="square" anchor="ctr" anchorCtr="1"/>
    <a:lstStyle/>
    <a:p>
      <a:pPr>
        <a:defRPr lang="en-GB" sz="1000" b="0" i="0" u="none" strike="noStrike" baseline="0">
          <a:solidFill>
            <a:srgbClr val="000000">
              <a:alpha val="100000"/>
            </a:srgb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313690</xdr:colOff>
      <xdr:row>30</xdr:row>
      <xdr:rowOff>27940</xdr:rowOff>
    </xdr:to>
    <xdr:graphicFrame>
      <xdr:nvGraphicFramePr>
        <xdr:cNvPr id="2" name="Chart 1"/>
        <xdr:cNvGraphicFramePr/>
      </xdr:nvGraphicFramePr>
      <xdr:xfrm>
        <a:off x="0" y="0"/>
        <a:ext cx="9229090" cy="4885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313690</xdr:colOff>
      <xdr:row>10</xdr:row>
      <xdr:rowOff>66675</xdr:rowOff>
    </xdr:to>
    <xdr:graphicFrame>
      <xdr:nvGraphicFramePr>
        <xdr:cNvPr id="2" name="Chart 1"/>
        <xdr:cNvGraphicFramePr/>
      </xdr:nvGraphicFramePr>
      <xdr:xfrm>
        <a:off x="0" y="0"/>
        <a:ext cx="9229090" cy="1685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313690</xdr:colOff>
      <xdr:row>10</xdr:row>
      <xdr:rowOff>66675</xdr:rowOff>
    </xdr:to>
    <xdr:graphicFrame>
      <xdr:nvGraphicFramePr>
        <xdr:cNvPr id="2" name="Chart 1"/>
        <xdr:cNvGraphicFramePr/>
      </xdr:nvGraphicFramePr>
      <xdr:xfrm>
        <a:off x="0" y="0"/>
        <a:ext cx="9229090" cy="1685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313690</xdr:colOff>
      <xdr:row>10</xdr:row>
      <xdr:rowOff>66675</xdr:rowOff>
    </xdr:to>
    <xdr:graphicFrame>
      <xdr:nvGraphicFramePr>
        <xdr:cNvPr id="2" name="Chart 1"/>
        <xdr:cNvGraphicFramePr/>
      </xdr:nvGraphicFramePr>
      <xdr:xfrm>
        <a:off x="0" y="0"/>
        <a:ext cx="9229090" cy="1685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313690</xdr:colOff>
      <xdr:row>10</xdr:row>
      <xdr:rowOff>66675</xdr:rowOff>
    </xdr:to>
    <xdr:graphicFrame>
      <xdr:nvGraphicFramePr>
        <xdr:cNvPr id="2" name="Chart 1"/>
        <xdr:cNvGraphicFramePr/>
      </xdr:nvGraphicFramePr>
      <xdr:xfrm>
        <a:off x="0" y="0"/>
        <a:ext cx="9229090" cy="1685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313690</xdr:colOff>
      <xdr:row>10</xdr:row>
      <xdr:rowOff>66675</xdr:rowOff>
    </xdr:to>
    <xdr:graphicFrame>
      <xdr:nvGraphicFramePr>
        <xdr:cNvPr id="2" name="Chart 1"/>
        <xdr:cNvGraphicFramePr/>
      </xdr:nvGraphicFramePr>
      <xdr:xfrm>
        <a:off x="0" y="0"/>
        <a:ext cx="9229090" cy="1685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313690</xdr:colOff>
      <xdr:row>10</xdr:row>
      <xdr:rowOff>66675</xdr:rowOff>
    </xdr:to>
    <xdr:graphicFrame>
      <xdr:nvGraphicFramePr>
        <xdr:cNvPr id="2" name="Chart 1"/>
        <xdr:cNvGraphicFramePr/>
      </xdr:nvGraphicFramePr>
      <xdr:xfrm>
        <a:off x="0" y="0"/>
        <a:ext cx="9229090" cy="1685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313690</xdr:colOff>
      <xdr:row>30</xdr:row>
      <xdr:rowOff>27940</xdr:rowOff>
    </xdr:to>
    <xdr:graphicFrame>
      <xdr:nvGraphicFramePr>
        <xdr:cNvPr id="2" name="Chart 1"/>
        <xdr:cNvGraphicFramePr/>
      </xdr:nvGraphicFramePr>
      <xdr:xfrm>
        <a:off x="0" y="0"/>
        <a:ext cx="9229090" cy="4885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313690</xdr:colOff>
      <xdr:row>30</xdr:row>
      <xdr:rowOff>27940</xdr:rowOff>
    </xdr:to>
    <xdr:graphicFrame>
      <xdr:nvGraphicFramePr>
        <xdr:cNvPr id="2" name="Chart 1"/>
        <xdr:cNvGraphicFramePr/>
      </xdr:nvGraphicFramePr>
      <xdr:xfrm>
        <a:off x="0" y="0"/>
        <a:ext cx="9229090" cy="4885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USER%20AES%20SONEL\Mes%20documents\GESTION%202003_2004\Pr&#233;visions%20Hebdomadaires\DU%2006%20Dec%20au%2012%20D&#233;c%202004\Grid%20disp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rid%20dispatch%20rapport%20du%2016%20mai%20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YDROLOGIE\DONNEES%20DE%20GESTION%202005-2006\Rapport\Donn&#233;es%20rapports%20journaliers\Grid%20dispatch%20rapport%20du%2016%20mai%2020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EVISIONS\Plans%20de%20production\Decembre\PREVISIONS\Plans%20de%20production\Mai\Documents%20and%20Settings\USER%20AES%20SONEL\Mes%20documents\GESTION%202003_2004\Pr&#233;visions%20Hebdomadaires\DU%2006%20Dec%20au%2012%20D&#233;c%202004\Grid%20dispatch%20rapport%20du%2016%20mai%20200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~1\AES\LOCALS~1\Temp\Rar$DI00.657\RAP_J_12_09_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PREVISIONS%202011\RIS\Plans%20de%20Production\Mai\PREVISIONS\Plans%20de%20production\Mai\Documents%20and%20Settings\USER%20AES%20SONEL\Mes%20documents\GESTION%202003_2004\Pr&#233;visions%20Hebdomadaires\DU%2006%20D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PREVISIONS%202011\RIS\Plans%20de%20Production\Mai\PREVISIONS\Plans%20de%20production\Mai\HYDROLOGIE\DONNEES%20DE%20GESTION%202005-2006\Rapport\Donn&#233;es%20rapports%20journaliers\Grid%20dispatch%20rapport%20du%20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~1\AES\LOCALS~1\Temp\Rar$DI00.657\HYDROLOGIE\DONNEES%20DE%20GESTION%202005-2006\Rapport\Donn&#233;es%20rapports%20journaliers\Grid%20dispatch%20rapport%20du%2016%20mai%20200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s://mail.ashb.aes.com/HYDROLOGIE/DONNEES%20DE%20GESTION%202005-2006/Rapport/Donn&#233;es%20rapports%20journaliers/Grid%20dispatch%20rapport%20du%2016%20mai%20200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EVISION JOUR- j"/>
      <sheetName val="Résumé Pointe "/>
      <sheetName val="Réseau de Transport"/>
      <sheetName val="Centrales de P°"/>
      <sheetName val="Puissances -  Heure "/>
      <sheetName val="Délestage"/>
      <sheetName val="Débits turbinés"/>
      <sheetName val="Synthèse"/>
      <sheetName val="GR_VOL_BAR"/>
      <sheetName val="Gr_1"/>
      <sheetName val="Gr Qbvi+Qlach+Qreg"/>
      <sheetName val="Chart1"/>
      <sheetName val="Feuil1"/>
      <sheetName val="Feuil2"/>
      <sheetName val="Feuil3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REVISION JOUR- j"/>
      <sheetName val="Résumé Pointe "/>
      <sheetName val="Réseau de Transport"/>
      <sheetName val="Centrales de P°"/>
      <sheetName val="Puissances -  Heure "/>
      <sheetName val="Délestage"/>
      <sheetName val="Débits turbinés"/>
      <sheetName val="Synthèse"/>
      <sheetName val="GR_VOL_BAR"/>
      <sheetName val="Gr_1"/>
      <sheetName val="Gr Qbvi+Qlach+Qreg"/>
      <sheetName val="Chart1"/>
      <sheetName val="Feuil1"/>
      <sheetName val="Feuil2"/>
      <sheetName val="Feuil3"/>
      <sheetName val="Van_Melle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REVISION JOUR- j"/>
      <sheetName val="Résumé Pointe "/>
      <sheetName val="Réseau de Transport"/>
      <sheetName val="Centrales de P°"/>
      <sheetName val="Puissances -  Heure "/>
      <sheetName val="Délestage"/>
      <sheetName val="Débits turbinés"/>
      <sheetName val="Synthèse"/>
      <sheetName val="GR_VOL_BAR"/>
      <sheetName val="Gr_1"/>
      <sheetName val="Gr Qbvi+Qlach+Qreg"/>
      <sheetName val="Chart1"/>
      <sheetName val="Feuil1"/>
      <sheetName val="Feuil2"/>
      <sheetName val="Feuil3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REVISION JOUR- j"/>
      <sheetName val="Résumé Pointe "/>
      <sheetName val="Réseau de Transport"/>
      <sheetName val="Centrales de P°"/>
      <sheetName val="Puissances -  Heure "/>
      <sheetName val="Délestage"/>
      <sheetName val="Débits turbinés"/>
      <sheetName val="Synthèse"/>
      <sheetName val="GR_VOL_BAR"/>
      <sheetName val="Gr_1"/>
      <sheetName val="Gr Qbvi+Qlach+Qreg"/>
      <sheetName val="Chart1"/>
      <sheetName val="Feuil1"/>
      <sheetName val="Feuil2"/>
      <sheetName val="Feuil3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Hydrologie Jour "/>
      <sheetName val="Gr_Sanaga"/>
      <sheetName val="GR_VOL_BAR"/>
      <sheetName val="Gr_Vol_Cum_3 Barrages"/>
      <sheetName val="Gr_Vol_Cum_Map Bam"/>
      <sheetName val="Apport Cumul MAPE"/>
      <sheetName val="Apport Cumul NOUN"/>
      <sheetName val="Graph PLUIES B.V"/>
      <sheetName val="Graph_REMPLISSAGH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PREVISION JOUR- j"/>
      <sheetName val="Résumé Pointe "/>
      <sheetName val="Réseau de Transport"/>
      <sheetName val="Centrales de P°"/>
      <sheetName val="Puissances -  Heure "/>
      <sheetName val="Délestage"/>
      <sheetName val="Débits turbinés"/>
      <sheetName val="Synthèse"/>
      <sheetName val="GR_VOL_BAR"/>
      <sheetName val="Gr_1"/>
      <sheetName val="Gr Qbvi+Qlach+Qreg"/>
      <sheetName val="Chart1"/>
      <sheetName val="Feuil1"/>
      <sheetName val="Feuil2"/>
      <sheetName val="Feuil3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PREVISION JOUR- j"/>
      <sheetName val="Résumé Pointe "/>
      <sheetName val="Réseau de Transport"/>
      <sheetName val="Centrales de P°"/>
      <sheetName val="Puissances -  Heure "/>
      <sheetName val="Délestage"/>
      <sheetName val="Débits turbinés"/>
      <sheetName val="Synthèse"/>
      <sheetName val="GR_VOL_BAR"/>
      <sheetName val="Gr_1"/>
      <sheetName val="Gr Qbvi+Qlach+Qreg"/>
      <sheetName val="Chart1"/>
      <sheetName val="Feuil1"/>
      <sheetName val="Feuil2"/>
      <sheetName val="Feuil3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PREVISION JOUR- j"/>
      <sheetName val="Résumé Pointe "/>
      <sheetName val="Réseau de Transport"/>
      <sheetName val="Centrales de P°"/>
      <sheetName val="Puissances -  Heure "/>
      <sheetName val="Délestage"/>
      <sheetName val="Débits turbinés"/>
      <sheetName val="Synthèse"/>
      <sheetName val="GR_VOL_BAR"/>
      <sheetName val="Gr_1"/>
      <sheetName val="Gr Qbvi+Qlach+Qreg"/>
      <sheetName val="Chart1"/>
      <sheetName val="Feuil1"/>
      <sheetName val="Feuil2"/>
      <sheetName val="Feuil3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PREVISION JOUR- j"/>
      <sheetName val="Résumé Pointe "/>
      <sheetName val="Réseau de Transport"/>
      <sheetName val="Centrales de P°"/>
      <sheetName val="Puissances -  Heure "/>
      <sheetName val="Délestage"/>
      <sheetName val="Débits turbinés"/>
      <sheetName val="Synthèse"/>
      <sheetName val="GR_VOL_BAR"/>
      <sheetName val="Gr_1"/>
      <sheetName val="Gr Qbvi+Qlach+Qreg"/>
      <sheetName val="Chart1"/>
      <sheetName val="Feuil1"/>
      <sheetName val="Feuil2"/>
      <sheetName val="Feuil3"/>
      <sheetName val="#REF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69"/>
  <sheetViews>
    <sheetView workbookViewId="0">
      <selection activeCell="C7" sqref="C7"/>
    </sheetView>
  </sheetViews>
  <sheetFormatPr defaultColWidth="13" defaultRowHeight="12.75"/>
  <cols>
    <col min="1" max="1" width="13" style="51" customWidth="1"/>
    <col min="2" max="2" width="7.28571428571429" style="51"/>
    <col min="3" max="3" width="6.71428571428571" style="51"/>
    <col min="4" max="4" width="11.4285714285714" style="51"/>
    <col min="5" max="5" width="10" style="51"/>
    <col min="6" max="6" width="9.14285714285714" style="51" customWidth="1"/>
    <col min="7" max="7" width="8.14285714285714" style="51" customWidth="1"/>
    <col min="8" max="8" width="9.28571428571429" style="51" customWidth="1"/>
    <col min="9" max="9" width="10" style="51"/>
    <col min="10" max="10" width="9.85714285714286" style="51"/>
    <col min="11" max="11" width="9.71428571428571" style="51" customWidth="1"/>
    <col min="12" max="12" width="10.8571428571429" style="51"/>
    <col min="13" max="13" width="10.4285714285714" style="51"/>
    <col min="14" max="14" width="8.85714285714286" style="51"/>
    <col min="15" max="19" width="8.71428571428571" style="51" customWidth="1"/>
    <col min="20" max="16384" width="13" style="51"/>
  </cols>
  <sheetData>
    <row r="2" spans="1:9">
      <c r="A2" s="62" t="s">
        <v>0</v>
      </c>
      <c r="B2" s="63" t="s">
        <v>1</v>
      </c>
      <c r="C2" s="63"/>
      <c r="D2" s="63"/>
      <c r="E2" s="63" t="s">
        <v>2</v>
      </c>
      <c r="F2" s="63"/>
      <c r="G2" s="63"/>
      <c r="H2" s="63" t="s">
        <v>3</v>
      </c>
      <c r="I2" s="63"/>
    </row>
    <row r="3" spans="1:9">
      <c r="A3" s="62"/>
      <c r="B3" s="63" t="s">
        <v>4</v>
      </c>
      <c r="C3" s="63" t="s">
        <v>5</v>
      </c>
      <c r="D3" s="63" t="s">
        <v>6</v>
      </c>
      <c r="E3" s="63" t="s">
        <v>4</v>
      </c>
      <c r="F3" s="63" t="s">
        <v>5</v>
      </c>
      <c r="G3" s="63" t="s">
        <v>6</v>
      </c>
      <c r="H3" s="63" t="s">
        <v>7</v>
      </c>
      <c r="I3" s="63" t="s">
        <v>8</v>
      </c>
    </row>
    <row r="4" spans="1:9">
      <c r="A4" s="64"/>
      <c r="B4" s="63" t="s">
        <v>9</v>
      </c>
      <c r="C4" s="63"/>
      <c r="D4" s="63"/>
      <c r="E4" s="63" t="s">
        <v>10</v>
      </c>
      <c r="F4" s="63"/>
      <c r="G4" s="63"/>
      <c r="H4" s="63" t="s">
        <v>9</v>
      </c>
      <c r="I4" s="63" t="s">
        <v>10</v>
      </c>
    </row>
    <row r="6" spans="1:9">
      <c r="A6" s="65" t="s">
        <v>11</v>
      </c>
      <c r="B6" s="66">
        <f>MAX('Prévisions horaires'!E6:E29)</f>
        <v>756.009547512293</v>
      </c>
      <c r="C6" s="66">
        <f>MAX('Prévisions horaires'!F6:F29)</f>
        <v>160</v>
      </c>
      <c r="D6" s="66">
        <f t="shared" ref="D6:D12" si="0">B6+C6</f>
        <v>916.009547512293</v>
      </c>
      <c r="E6" s="66">
        <f>SUM('Prévisions horaires'!E6:E29)</f>
        <v>13871.8096439069</v>
      </c>
      <c r="F6" s="66">
        <f>SUM('Prévisions horaires'!F6:F29)</f>
        <v>3840</v>
      </c>
      <c r="G6" s="66">
        <f t="shared" ref="G6:G12" si="1">E6+F6</f>
        <v>17711.8096439069</v>
      </c>
      <c r="H6" s="66">
        <f>MAX('Prévisions horaires'!AF6:AF29)</f>
        <v>0</v>
      </c>
      <c r="I6" s="66">
        <f>SUM('Prévisions horaires'!AF6:AF29)</f>
        <v>0</v>
      </c>
    </row>
    <row r="7" spans="1:9">
      <c r="A7" s="65" t="s">
        <v>12</v>
      </c>
      <c r="B7" s="66">
        <f>MAX('Prévisions horaires'!E30:E53)</f>
        <v>741.852566742994</v>
      </c>
      <c r="C7" s="66">
        <f>MAX('Prévisions horaires'!F30:F53)</f>
        <v>160</v>
      </c>
      <c r="D7" s="66">
        <f t="shared" si="0"/>
        <v>901.852566742994</v>
      </c>
      <c r="E7" s="66">
        <f>SUM('Prévisions horaires'!E30:E53)</f>
        <v>14040.5317709505</v>
      </c>
      <c r="F7" s="66">
        <f>SUM('Prévisions horaires'!F30:F53)</f>
        <v>3840</v>
      </c>
      <c r="G7" s="66">
        <f t="shared" si="1"/>
        <v>17880.5317709505</v>
      </c>
      <c r="H7" s="66">
        <f>MAX('Prévisions horaires'!AF30:AF53)</f>
        <v>0</v>
      </c>
      <c r="I7" s="66">
        <f>SUM('Prévisions horaires'!AF30:AF53)</f>
        <v>0</v>
      </c>
    </row>
    <row r="8" spans="1:9">
      <c r="A8" s="65" t="s">
        <v>13</v>
      </c>
      <c r="B8" s="66">
        <f>MAX('Prévisions horaires'!E54:E77)</f>
        <v>740.767265418258</v>
      </c>
      <c r="C8" s="66">
        <f>MAX('Prévisions horaires'!F54:F77)</f>
        <v>160</v>
      </c>
      <c r="D8" s="66">
        <f t="shared" si="0"/>
        <v>900.767265418258</v>
      </c>
      <c r="E8" s="66">
        <f>SUM('Prévisions horaires'!E54:E77)</f>
        <v>14294.6477641501</v>
      </c>
      <c r="F8" s="66">
        <f>SUM('Prévisions horaires'!F54:F77)</f>
        <v>3840</v>
      </c>
      <c r="G8" s="66">
        <f t="shared" si="1"/>
        <v>18134.6477641501</v>
      </c>
      <c r="H8" s="66">
        <f>MAX('Prévisions horaires'!AF54:AF77)</f>
        <v>0</v>
      </c>
      <c r="I8" s="66">
        <f>SUM('Prévisions horaires'!AF54:AF77)</f>
        <v>0</v>
      </c>
    </row>
    <row r="9" spans="1:9">
      <c r="A9" s="65" t="s">
        <v>14</v>
      </c>
      <c r="B9" s="66">
        <f>MAX('Prévisions horaires'!E78:E101)</f>
        <v>760</v>
      </c>
      <c r="C9" s="66">
        <f>MAX('Prévisions horaires'!F78:F101)</f>
        <v>160</v>
      </c>
      <c r="D9" s="66">
        <f t="shared" si="0"/>
        <v>920</v>
      </c>
      <c r="E9" s="66">
        <f>SUM('Prévisions horaires'!E78:E101)</f>
        <v>14319.3455804453</v>
      </c>
      <c r="F9" s="66">
        <f>SUM('Prévisions horaires'!F78:F101)</f>
        <v>3840</v>
      </c>
      <c r="G9" s="66">
        <f t="shared" si="1"/>
        <v>18159.3455804453</v>
      </c>
      <c r="H9" s="66">
        <f>MAX('Prévisions horaires'!AF78:AF101)</f>
        <v>0</v>
      </c>
      <c r="I9" s="66">
        <f>SUM('Prévisions horaires'!AF78:AF101)</f>
        <v>0</v>
      </c>
    </row>
    <row r="10" spans="1:9">
      <c r="A10" s="65" t="s">
        <v>15</v>
      </c>
      <c r="B10" s="66">
        <f>MAX('Prévisions horaires'!E102:E125)</f>
        <v>748.833172215257</v>
      </c>
      <c r="C10" s="66">
        <f>MAX('Prévisions horaires'!F102:F125)</f>
        <v>160</v>
      </c>
      <c r="D10" s="66">
        <f t="shared" si="0"/>
        <v>908.833172215257</v>
      </c>
      <c r="E10" s="66">
        <f>SUM('Prévisions horaires'!E102:E125)</f>
        <v>14194.687044571</v>
      </c>
      <c r="F10" s="66">
        <f>SUM('Prévisions horaires'!F102:F125)</f>
        <v>3840</v>
      </c>
      <c r="G10" s="66">
        <f t="shared" si="1"/>
        <v>18034.687044571</v>
      </c>
      <c r="H10" s="66">
        <f>MAX('Prévisions horaires'!AF102:AF125)</f>
        <v>0</v>
      </c>
      <c r="I10" s="66">
        <f>SUM('Prévisions horaires'!AF102:AF125)</f>
        <v>0</v>
      </c>
    </row>
    <row r="11" spans="1:9">
      <c r="A11" s="65" t="s">
        <v>16</v>
      </c>
      <c r="B11" s="66">
        <f>MAX('Prévisions horaires'!E126:E149)</f>
        <v>721.141336937958</v>
      </c>
      <c r="C11" s="66">
        <f>MAX('Prévisions horaires'!F126:F149)</f>
        <v>160</v>
      </c>
      <c r="D11" s="66">
        <f t="shared" si="0"/>
        <v>881.141336937958</v>
      </c>
      <c r="E11" s="66">
        <f>SUM('Prévisions horaires'!E126:E149)</f>
        <v>13775.1510289624</v>
      </c>
      <c r="F11" s="66">
        <f>SUM('Prévisions horaires'!F126:F149)</f>
        <v>3840</v>
      </c>
      <c r="G11" s="66">
        <f t="shared" si="1"/>
        <v>17615.1510289624</v>
      </c>
      <c r="H11" s="66">
        <f>MAX('Prévisions horaires'!AF126:AF149)</f>
        <v>0</v>
      </c>
      <c r="I11" s="66">
        <f>SUM('Prévisions horaires'!AF126:AF149)</f>
        <v>0</v>
      </c>
    </row>
    <row r="12" spans="1:9">
      <c r="A12" s="65" t="s">
        <v>17</v>
      </c>
      <c r="B12" s="66">
        <f>MAX('Prévisions horaires'!E150:E173)</f>
        <v>691.131447634153</v>
      </c>
      <c r="C12" s="66">
        <f>MAX('Prévisions horaires'!F150:F173)</f>
        <v>160</v>
      </c>
      <c r="D12" s="66">
        <f t="shared" si="0"/>
        <v>851.131447634153</v>
      </c>
      <c r="E12" s="66">
        <f>SUM('Prévisions horaires'!E150:E173)</f>
        <v>12560.4825249134</v>
      </c>
      <c r="F12" s="66">
        <f>SUM('Prévisions horaires'!F150:F173)</f>
        <v>3840</v>
      </c>
      <c r="G12" s="66">
        <f t="shared" si="1"/>
        <v>16400.4825249134</v>
      </c>
      <c r="H12" s="66">
        <f>MAX('Prévisions horaires'!AF150:AF173)</f>
        <v>0</v>
      </c>
      <c r="I12" s="66">
        <f>SUM('Prévisions horaires'!AF150:AF173)</f>
        <v>0</v>
      </c>
    </row>
    <row r="14" spans="1:9">
      <c r="A14" s="65" t="s">
        <v>6</v>
      </c>
      <c r="B14" s="67"/>
      <c r="C14" s="67"/>
      <c r="D14" s="67"/>
      <c r="E14" s="67">
        <f>SUM(E6:E12)</f>
        <v>97056.6553578995</v>
      </c>
      <c r="F14" s="67">
        <f>SUM(F6:F12)</f>
        <v>26880</v>
      </c>
      <c r="G14" s="67">
        <f>SUM(G6:G12)</f>
        <v>123936.6553579</v>
      </c>
      <c r="H14" s="67"/>
      <c r="I14" s="67">
        <f>SUM(I6:I12)</f>
        <v>0</v>
      </c>
    </row>
    <row r="15" spans="1:9">
      <c r="A15" s="65" t="s">
        <v>18</v>
      </c>
      <c r="B15" s="67">
        <f>MAX(B6:B12)</f>
        <v>760</v>
      </c>
      <c r="C15" s="67">
        <f t="shared" ref="C15:I15" si="2">MAX(C6:C12)</f>
        <v>160</v>
      </c>
      <c r="D15" s="67">
        <f t="shared" si="2"/>
        <v>920</v>
      </c>
      <c r="E15" s="67">
        <f t="shared" si="2"/>
        <v>14319.3455804453</v>
      </c>
      <c r="F15" s="67">
        <f t="shared" si="2"/>
        <v>3840</v>
      </c>
      <c r="G15" s="67">
        <f t="shared" si="2"/>
        <v>18159.3455804453</v>
      </c>
      <c r="H15" s="67">
        <f t="shared" si="2"/>
        <v>0</v>
      </c>
      <c r="I15" s="67">
        <f t="shared" si="2"/>
        <v>0</v>
      </c>
    </row>
    <row r="17" ht="15.75" spans="1:13">
      <c r="A17" s="62" t="s">
        <v>0</v>
      </c>
      <c r="B17" s="68" t="s">
        <v>19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</row>
    <row r="18" ht="25.5" spans="1:13">
      <c r="A18" s="62"/>
      <c r="B18" s="62" t="s">
        <v>20</v>
      </c>
      <c r="C18" s="62" t="s">
        <v>21</v>
      </c>
      <c r="D18" s="62" t="s">
        <v>6</v>
      </c>
      <c r="E18" s="62" t="s">
        <v>22</v>
      </c>
      <c r="F18" s="62" t="s">
        <v>23</v>
      </c>
      <c r="G18" s="62" t="s">
        <v>24</v>
      </c>
      <c r="H18" s="62" t="s">
        <v>25</v>
      </c>
      <c r="I18" s="62" t="s">
        <v>26</v>
      </c>
      <c r="J18" s="62" t="s">
        <v>27</v>
      </c>
      <c r="K18" s="62" t="s">
        <v>28</v>
      </c>
      <c r="L18" s="62" t="s">
        <v>29</v>
      </c>
      <c r="M18" s="70" t="s">
        <v>30</v>
      </c>
    </row>
    <row r="19" spans="15:17">
      <c r="O19" s="51" t="s">
        <v>31</v>
      </c>
      <c r="P19" s="51">
        <v>13869</v>
      </c>
      <c r="Q19" s="76">
        <f>+P19/$P$23</f>
        <v>0.717251028448677</v>
      </c>
    </row>
    <row r="20" spans="1:17">
      <c r="A20" s="65" t="s">
        <v>11</v>
      </c>
      <c r="B20" s="66">
        <f>SUM('Prévisions horaires'!H6:H29)</f>
        <v>7048.50425605207</v>
      </c>
      <c r="C20" s="66">
        <f>SUM('Prévisions horaires'!I6:I29)</f>
        <v>5232</v>
      </c>
      <c r="D20" s="67">
        <f t="shared" ref="D20:D26" si="3">B20+C20</f>
        <v>12280.5042560521</v>
      </c>
      <c r="E20" s="67">
        <f>SUM('Prévisions horaires'!N6:N29)</f>
        <v>3892.30538785479</v>
      </c>
      <c r="F20" s="66">
        <f>SUM('Prévisions horaires'!O6:O29)</f>
        <v>1176</v>
      </c>
      <c r="G20" s="66">
        <f>SUM('Prévisions horaires'!Q6:Q29)</f>
        <v>54</v>
      </c>
      <c r="H20" s="66">
        <f>SUM('Prévisions horaires'!R6:R29)</f>
        <v>0</v>
      </c>
      <c r="I20" s="66">
        <f>SUM('Prévisions horaires'!P6:P29)</f>
        <v>148</v>
      </c>
      <c r="J20" s="67">
        <f t="shared" ref="J20:J26" si="4">SUM(F20:I20)</f>
        <v>1378</v>
      </c>
      <c r="K20" s="67">
        <f>SUM('Prévisions horaires'!W6:W29)</f>
        <v>18</v>
      </c>
      <c r="L20" s="67">
        <f>SUM('Prévisions horaires'!AB6:AB29)</f>
        <v>143</v>
      </c>
      <c r="M20" s="67">
        <f>J20+K20+L20</f>
        <v>1539</v>
      </c>
      <c r="N20" s="75"/>
      <c r="O20" s="51" t="s">
        <v>32</v>
      </c>
      <c r="P20" s="75">
        <f>+E21</f>
        <v>3999.80365115064</v>
      </c>
      <c r="Q20" s="76">
        <f>+P20/$P$23</f>
        <v>0.206854371791807</v>
      </c>
    </row>
    <row r="21" spans="1:17">
      <c r="A21" s="65" t="s">
        <v>12</v>
      </c>
      <c r="B21" s="66">
        <f>SUM('Prévisions horaires'!H30:H53)</f>
        <v>7133.2053665159</v>
      </c>
      <c r="C21" s="66">
        <f>SUM('Prévisions horaires'!I30:I53)</f>
        <v>5280</v>
      </c>
      <c r="D21" s="67">
        <f t="shared" si="3"/>
        <v>12413.2053665159</v>
      </c>
      <c r="E21" s="67">
        <f>SUM('Prévisions horaires'!N30:N53)</f>
        <v>3999.80365115064</v>
      </c>
      <c r="F21" s="66">
        <f>SUM('Prévisions horaires'!O30:O53)</f>
        <v>1135.52275328392</v>
      </c>
      <c r="G21" s="66">
        <f>SUM('Prévisions horaires'!Q30:Q53)</f>
        <v>54</v>
      </c>
      <c r="H21" s="66">
        <f>SUM('Prévisions horaires'!R30:R53)</f>
        <v>0</v>
      </c>
      <c r="I21" s="66">
        <f>SUM('Prévisions horaires'!P30:P53)</f>
        <v>117</v>
      </c>
      <c r="J21" s="67">
        <f t="shared" si="4"/>
        <v>1306.52275328392</v>
      </c>
      <c r="K21" s="67">
        <f>SUM('Prévisions horaires'!W30:W53)</f>
        <v>18</v>
      </c>
      <c r="L21" s="67">
        <f>SUM('Prévisions horaires'!AB30:AB53)</f>
        <v>143</v>
      </c>
      <c r="M21" s="67">
        <f t="shared" ref="M21:M26" si="5">J21+K21+L21</f>
        <v>1467.52275328392</v>
      </c>
      <c r="N21" s="75"/>
      <c r="O21" s="51" t="s">
        <v>33</v>
      </c>
      <c r="P21" s="75">
        <f>+F21</f>
        <v>1135.52275328392</v>
      </c>
      <c r="Q21" s="76">
        <f>+P21/$P$23</f>
        <v>0.0587248440853531</v>
      </c>
    </row>
    <row r="22" spans="1:17">
      <c r="A22" s="65" t="s">
        <v>13</v>
      </c>
      <c r="B22" s="66">
        <f>SUM('Prévisions horaires'!H54:H77)</f>
        <v>7312.14920818939</v>
      </c>
      <c r="C22" s="66">
        <f>SUM('Prévisions horaires'!I54:I77)</f>
        <v>5042</v>
      </c>
      <c r="D22" s="67">
        <f t="shared" si="3"/>
        <v>12354.1492081894</v>
      </c>
      <c r="E22" s="67">
        <f>SUM('Prévisions horaires'!N54:N77)</f>
        <v>4065.762786013</v>
      </c>
      <c r="F22" s="66">
        <f>SUM('Prévisions horaires'!O54:O77)</f>
        <v>1220.73576994773</v>
      </c>
      <c r="G22" s="66">
        <f>SUM('Prévisions horaires'!Q54:Q77)</f>
        <v>54</v>
      </c>
      <c r="H22" s="66">
        <f>SUM('Prévisions horaires'!R54:R77)</f>
        <v>0</v>
      </c>
      <c r="I22" s="66">
        <f>SUM('Prévisions horaires'!P54:P77)</f>
        <v>279</v>
      </c>
      <c r="J22" s="67">
        <f t="shared" si="4"/>
        <v>1553.73576994773</v>
      </c>
      <c r="K22" s="67">
        <f>SUM('Prévisions horaires'!W54:W77)</f>
        <v>18</v>
      </c>
      <c r="L22" s="67">
        <f>SUM('Prévisions horaires'!AB54:AB77)</f>
        <v>143</v>
      </c>
      <c r="M22" s="67">
        <f t="shared" si="5"/>
        <v>1714.73576994773</v>
      </c>
      <c r="N22" s="75"/>
      <c r="O22" s="51" t="s">
        <v>34</v>
      </c>
      <c r="P22" s="75">
        <f>+G21+H21+I21+K21+L21</f>
        <v>332</v>
      </c>
      <c r="Q22" s="76">
        <f>+P22/$P$23</f>
        <v>0.0171697556741626</v>
      </c>
    </row>
    <row r="23" spans="1:16">
      <c r="A23" s="65" t="s">
        <v>14</v>
      </c>
      <c r="B23" s="66">
        <f>SUM('Prévisions horaires'!H78:H101)</f>
        <v>7390.40548610094</v>
      </c>
      <c r="C23" s="66">
        <f>SUM('Prévisions horaires'!I78:I101)</f>
        <v>5070</v>
      </c>
      <c r="D23" s="67">
        <f t="shared" si="3"/>
        <v>12460.4054861009</v>
      </c>
      <c r="E23" s="67">
        <f>SUM('Prévisions horaires'!N78:N101)</f>
        <v>4139.65511143207</v>
      </c>
      <c r="F23" s="66">
        <f>SUM('Prévisions horaires'!O78:O101)</f>
        <v>1184.28498291233</v>
      </c>
      <c r="G23" s="66">
        <f>SUM('Prévisions horaires'!Q78:Q101)</f>
        <v>54</v>
      </c>
      <c r="H23" s="66">
        <f>SUM('Prévisions horaires'!R78:R101)</f>
        <v>0</v>
      </c>
      <c r="I23" s="66">
        <f>SUM('Prévisions horaires'!P78:P101)</f>
        <v>160</v>
      </c>
      <c r="J23" s="67">
        <f t="shared" si="4"/>
        <v>1398.28498291233</v>
      </c>
      <c r="K23" s="67">
        <f>SUM('Prévisions horaires'!W78:W101)</f>
        <v>18</v>
      </c>
      <c r="L23" s="67">
        <f>SUM('Prévisions horaires'!AB78:AB101)</f>
        <v>143</v>
      </c>
      <c r="M23" s="67">
        <f t="shared" si="5"/>
        <v>1559.28498291233</v>
      </c>
      <c r="N23" s="75"/>
      <c r="P23" s="75">
        <f>+P22+P21+P20+P19</f>
        <v>19336.3264044346</v>
      </c>
    </row>
    <row r="24" spans="1:14">
      <c r="A24" s="65" t="s">
        <v>15</v>
      </c>
      <c r="B24" s="66">
        <f>SUM('Prévisions horaires'!H102:H125)</f>
        <v>7253.87048787353</v>
      </c>
      <c r="C24" s="66">
        <f>SUM('Prévisions horaires'!I102:I125)</f>
        <v>5280</v>
      </c>
      <c r="D24" s="67">
        <f t="shared" si="3"/>
        <v>12533.8704878735</v>
      </c>
      <c r="E24" s="67">
        <f>SUM('Prévisions horaires'!N102:N125)</f>
        <v>4067.81655669743</v>
      </c>
      <c r="F24" s="66">
        <f>SUM('Prévisions horaires'!O102:O125)</f>
        <v>1102</v>
      </c>
      <c r="G24" s="66">
        <f>SUM('Prévisions horaires'!Q102:Q125)</f>
        <v>54</v>
      </c>
      <c r="H24" s="66">
        <f>SUM('Prévisions horaires'!R102:R125)</f>
        <v>0</v>
      </c>
      <c r="I24" s="66">
        <f>SUM('Prévisions horaires'!P102:P125)</f>
        <v>116</v>
      </c>
      <c r="J24" s="67">
        <f t="shared" si="4"/>
        <v>1272</v>
      </c>
      <c r="K24" s="67">
        <f>SUM('Prévisions horaires'!W102:W125)</f>
        <v>18</v>
      </c>
      <c r="L24" s="67">
        <f>SUM('Prévisions horaires'!AB102:AB125)</f>
        <v>143</v>
      </c>
      <c r="M24" s="67">
        <f t="shared" si="5"/>
        <v>1433</v>
      </c>
      <c r="N24" s="75"/>
    </row>
    <row r="25" spans="1:14">
      <c r="A25" s="65" t="s">
        <v>16</v>
      </c>
      <c r="B25" s="66">
        <f>SUM('Prévisions horaires'!H126:H149)</f>
        <v>7246.01664340342</v>
      </c>
      <c r="C25" s="66">
        <f>SUM('Prévisions horaires'!I126:I149)</f>
        <v>5280</v>
      </c>
      <c r="D25" s="67">
        <f t="shared" si="3"/>
        <v>12526.0166434034</v>
      </c>
      <c r="E25" s="67">
        <f>SUM('Prévisions horaires'!N126:N149)</f>
        <v>3909.13438555902</v>
      </c>
      <c r="F25" s="66">
        <f>SUM('Prévisions horaires'!O126:O149)</f>
        <v>920</v>
      </c>
      <c r="G25" s="66">
        <f>SUM('Prévisions horaires'!Q126:Q149)</f>
        <v>54</v>
      </c>
      <c r="H25" s="66">
        <f>SUM('Prévisions horaires'!R126:R149)</f>
        <v>0</v>
      </c>
      <c r="I25" s="66">
        <f>SUM('Prévisions horaires'!P126:P149)</f>
        <v>54</v>
      </c>
      <c r="J25" s="67">
        <f t="shared" si="4"/>
        <v>1028</v>
      </c>
      <c r="K25" s="67">
        <f>SUM('Prévisions horaires'!W126:W149)</f>
        <v>9</v>
      </c>
      <c r="L25" s="67">
        <f>SUM('Prévisions horaires'!AB126:AB149)</f>
        <v>143</v>
      </c>
      <c r="M25" s="67">
        <f t="shared" si="5"/>
        <v>1180</v>
      </c>
      <c r="N25" s="75"/>
    </row>
    <row r="26" spans="1:14">
      <c r="A26" s="65" t="s">
        <v>17</v>
      </c>
      <c r="B26" s="66">
        <f>SUM('Prévisions horaires'!H150:H173)</f>
        <v>7131.47666979257</v>
      </c>
      <c r="C26" s="66">
        <f>SUM('Prévisions horaires'!I150:I173)</f>
        <v>5280</v>
      </c>
      <c r="D26" s="67">
        <f t="shared" si="3"/>
        <v>12411.4766697926</v>
      </c>
      <c r="E26" s="67">
        <f>SUM('Prévisions horaires'!N150:N173)</f>
        <v>3383.80585512079</v>
      </c>
      <c r="F26" s="66">
        <f>SUM('Prévisions horaires'!O150:O173)</f>
        <v>476</v>
      </c>
      <c r="G26" s="66">
        <f>SUM('Prévisions horaires'!Q150:Q173)</f>
        <v>54</v>
      </c>
      <c r="H26" s="66">
        <f>SUM('Prévisions horaires'!R150:R173)</f>
        <v>-2.8421709430404e-14</v>
      </c>
      <c r="I26" s="66">
        <f>SUM('Prévisions horaires'!P150:P173)</f>
        <v>11.0000000000001</v>
      </c>
      <c r="J26" s="67">
        <f t="shared" si="4"/>
        <v>541</v>
      </c>
      <c r="K26" s="67">
        <f>SUM('Prévisions horaires'!W150:W173)</f>
        <v>9.00000000000011</v>
      </c>
      <c r="L26" s="67">
        <f>SUM('Prévisions horaires'!AB150:AB173)</f>
        <v>55.2</v>
      </c>
      <c r="M26" s="67">
        <f t="shared" si="5"/>
        <v>605.2</v>
      </c>
      <c r="N26" s="75"/>
    </row>
    <row r="28" spans="1:17">
      <c r="A28" s="65" t="s">
        <v>6</v>
      </c>
      <c r="B28" s="67">
        <f>SUM(B20:B26)</f>
        <v>50515.6281179278</v>
      </c>
      <c r="C28" s="67">
        <f t="shared" ref="C28:M28" si="6">SUM(C20:C26)</f>
        <v>36464</v>
      </c>
      <c r="D28" s="67">
        <f t="shared" si="6"/>
        <v>86979.6281179278</v>
      </c>
      <c r="E28" s="67">
        <f t="shared" si="6"/>
        <v>27458.2837338277</v>
      </c>
      <c r="F28" s="67">
        <f t="shared" si="6"/>
        <v>7214.54350614397</v>
      </c>
      <c r="G28" s="67">
        <f t="shared" si="6"/>
        <v>378</v>
      </c>
      <c r="H28" s="67">
        <f t="shared" si="6"/>
        <v>-2.8421709430404e-14</v>
      </c>
      <c r="I28" s="67">
        <f t="shared" si="6"/>
        <v>885</v>
      </c>
      <c r="J28" s="67">
        <f t="shared" si="6"/>
        <v>8477.54350614397</v>
      </c>
      <c r="K28" s="67">
        <f t="shared" si="6"/>
        <v>108</v>
      </c>
      <c r="L28" s="67">
        <f t="shared" si="6"/>
        <v>913.2</v>
      </c>
      <c r="M28" s="67">
        <f t="shared" si="6"/>
        <v>9498.74350614398</v>
      </c>
      <c r="O28" s="75"/>
      <c r="Q28" s="75"/>
    </row>
    <row r="30" hidden="1"/>
    <row r="31" ht="15.75" hidden="1" spans="1:15">
      <c r="A31" s="62" t="s">
        <v>0</v>
      </c>
      <c r="B31" s="68" t="s">
        <v>35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</row>
    <row r="32" hidden="1" spans="1:15">
      <c r="A32" s="62"/>
      <c r="B32" s="70" t="s">
        <v>36</v>
      </c>
      <c r="C32" s="62" t="s">
        <v>37</v>
      </c>
      <c r="D32" s="62" t="s">
        <v>38</v>
      </c>
      <c r="E32" s="62" t="s">
        <v>39</v>
      </c>
      <c r="F32" s="62" t="s">
        <v>40</v>
      </c>
      <c r="G32" s="62" t="s">
        <v>41</v>
      </c>
      <c r="H32" s="62" t="s">
        <v>42</v>
      </c>
      <c r="I32" s="62" t="s">
        <v>43</v>
      </c>
      <c r="J32" s="62" t="s">
        <v>44</v>
      </c>
      <c r="K32" s="62" t="s">
        <v>45</v>
      </c>
      <c r="L32" s="62" t="s">
        <v>46</v>
      </c>
      <c r="M32" s="62" t="s">
        <v>47</v>
      </c>
      <c r="N32" s="62" t="s">
        <v>48</v>
      </c>
      <c r="O32" s="70" t="s">
        <v>49</v>
      </c>
    </row>
    <row r="33" hidden="1" spans="1:15">
      <c r="A33" s="65" t="s">
        <v>11</v>
      </c>
      <c r="B33" s="66">
        <f>SUM('Prévisions horaires'!K6:K29)</f>
        <v>3892.30538785479</v>
      </c>
      <c r="C33" s="66">
        <f>SUM('Prévisions horaires'!O6:O29)</f>
        <v>1176</v>
      </c>
      <c r="D33" s="66">
        <f>SUM('Prévisions horaires'!P6:P29)</f>
        <v>148</v>
      </c>
      <c r="E33" s="66" t="e">
        <f>SUM('Prévisions horaires'!#REF!)</f>
        <v>#REF!</v>
      </c>
      <c r="F33" s="66">
        <f>SUM('Prévisions horaires'!Q6:Q29)</f>
        <v>54</v>
      </c>
      <c r="G33" s="66">
        <f>SUM('Prévisions horaires'!V6:V29)</f>
        <v>0</v>
      </c>
      <c r="H33" s="66">
        <f>SUM('Prévisions horaires'!U6:U29)</f>
        <v>0</v>
      </c>
      <c r="I33" s="66" t="e">
        <f>SUM('Prévisions horaires'!#REF!)</f>
        <v>#REF!</v>
      </c>
      <c r="J33" s="66" t="e">
        <f>SUM('Prévisions horaires'!#REF!)</f>
        <v>#REF!</v>
      </c>
      <c r="K33" s="66">
        <f>SUM('Prévisions horaires'!T6:T29)</f>
        <v>18</v>
      </c>
      <c r="L33" s="66">
        <f>SUM('Prévisions horaires'!X6:X29)</f>
        <v>60</v>
      </c>
      <c r="M33" s="66">
        <f>SUM('Prévisions horaires'!Y6:Y29)</f>
        <v>38</v>
      </c>
      <c r="N33" s="66">
        <f>SUM('Prévisions horaires'!Z6:Z29)</f>
        <v>24</v>
      </c>
      <c r="O33" s="66">
        <f>SUM('Prévisions horaires'!Z6:Z29)</f>
        <v>24</v>
      </c>
    </row>
    <row r="34" hidden="1" spans="1:15">
      <c r="A34" s="65" t="s">
        <v>12</v>
      </c>
      <c r="B34" s="66">
        <f>SUM('Prévisions horaires'!K30:K53)</f>
        <v>3999.80365115064</v>
      </c>
      <c r="C34" s="66">
        <f>SUM('Prévisions horaires'!O30:O53)</f>
        <v>1135.52275328392</v>
      </c>
      <c r="D34" s="66">
        <f>SUM('Prévisions horaires'!P30:P53)</f>
        <v>117</v>
      </c>
      <c r="E34" s="66" t="e">
        <f>SUM('Prévisions horaires'!#REF!)</f>
        <v>#REF!</v>
      </c>
      <c r="F34" s="66">
        <f>SUM('Prévisions horaires'!Q30:Q53)</f>
        <v>54</v>
      </c>
      <c r="G34" s="66">
        <f>SUM('Prévisions horaires'!V30:V53)</f>
        <v>0</v>
      </c>
      <c r="H34" s="66">
        <f>SUM('Prévisions horaires'!U30:U53)</f>
        <v>0</v>
      </c>
      <c r="I34" s="66" t="e">
        <f>SUM('Prévisions horaires'!#REF!)</f>
        <v>#REF!</v>
      </c>
      <c r="J34" s="66" t="e">
        <f>SUM('Prévisions horaires'!#REF!)</f>
        <v>#REF!</v>
      </c>
      <c r="K34" s="66">
        <f>SUM('Prévisions horaires'!T30:T53)</f>
        <v>18</v>
      </c>
      <c r="L34" s="66">
        <f>SUM('Prévisions horaires'!X30:X53)</f>
        <v>60</v>
      </c>
      <c r="M34" s="66">
        <f>SUM('Prévisions horaires'!Y30:Y53)</f>
        <v>38</v>
      </c>
      <c r="N34" s="66">
        <f>SUM('Prévisions horaires'!Z30:Z53)</f>
        <v>24</v>
      </c>
      <c r="O34" s="66">
        <f>SUM('Prévisions horaires'!Z30:Z53)</f>
        <v>24</v>
      </c>
    </row>
    <row r="35" hidden="1" spans="1:15">
      <c r="A35" s="65" t="s">
        <v>13</v>
      </c>
      <c r="B35" s="66">
        <f>SUM('Prévisions horaires'!K54:K77)</f>
        <v>4065.762786013</v>
      </c>
      <c r="C35" s="66">
        <f>SUM('Prévisions horaires'!O54:O77)</f>
        <v>1220.73576994773</v>
      </c>
      <c r="D35" s="66">
        <f>SUM('Prévisions horaires'!P54:P77)</f>
        <v>279</v>
      </c>
      <c r="E35" s="66" t="e">
        <f>SUM('Prévisions horaires'!#REF!)</f>
        <v>#REF!</v>
      </c>
      <c r="F35" s="66">
        <f>SUM('Prévisions horaires'!Q54:Q77)</f>
        <v>54</v>
      </c>
      <c r="G35" s="66">
        <f>SUM('Prévisions horaires'!V54:V77)</f>
        <v>0</v>
      </c>
      <c r="H35" s="66">
        <f>SUM('Prévisions horaires'!U54:U77)</f>
        <v>0</v>
      </c>
      <c r="I35" s="66" t="e">
        <f>SUM('Prévisions horaires'!#REF!)</f>
        <v>#REF!</v>
      </c>
      <c r="J35" s="66" t="e">
        <f>SUM('Prévisions horaires'!#REF!)</f>
        <v>#REF!</v>
      </c>
      <c r="K35" s="66">
        <f>SUM('Prévisions horaires'!T54:T77)</f>
        <v>18</v>
      </c>
      <c r="L35" s="66">
        <f>SUM('Prévisions horaires'!X54:X77)</f>
        <v>60</v>
      </c>
      <c r="M35" s="66">
        <f>SUM('Prévisions horaires'!Y54:Y77)</f>
        <v>38</v>
      </c>
      <c r="N35" s="66">
        <f>SUM('Prévisions horaires'!Z54:Z77)</f>
        <v>24</v>
      </c>
      <c r="O35" s="66">
        <f>SUM('Prévisions horaires'!Z54:Z77)</f>
        <v>24</v>
      </c>
    </row>
    <row r="36" hidden="1" spans="1:15">
      <c r="A36" s="65" t="s">
        <v>14</v>
      </c>
      <c r="B36" s="66">
        <f>SUM('Prévisions horaires'!K78:K101)</f>
        <v>4139.65511143207</v>
      </c>
      <c r="C36" s="66">
        <f>SUM('Prévisions horaires'!O78:O101)</f>
        <v>1184.28498291233</v>
      </c>
      <c r="D36" s="66">
        <f>SUM('Prévisions horaires'!P78:P101)</f>
        <v>160</v>
      </c>
      <c r="E36" s="66" t="e">
        <f>SUM('Prévisions horaires'!#REF!)</f>
        <v>#REF!</v>
      </c>
      <c r="F36" s="66">
        <f>SUM('Prévisions horaires'!Q78:Q101)</f>
        <v>54</v>
      </c>
      <c r="G36" s="66">
        <f>SUM('Prévisions horaires'!V78:V101)</f>
        <v>0</v>
      </c>
      <c r="H36" s="66">
        <f>SUM('Prévisions horaires'!U78:U101)</f>
        <v>0</v>
      </c>
      <c r="I36" s="66" t="e">
        <f>SUM('Prévisions horaires'!#REF!)</f>
        <v>#REF!</v>
      </c>
      <c r="J36" s="66" t="e">
        <f>SUM('Prévisions horaires'!#REF!)</f>
        <v>#REF!</v>
      </c>
      <c r="K36" s="66">
        <f>SUM('Prévisions horaires'!T78:T101)</f>
        <v>18</v>
      </c>
      <c r="L36" s="66">
        <f>SUM('Prévisions horaires'!X78:X101)</f>
        <v>60</v>
      </c>
      <c r="M36" s="66">
        <f>SUM('Prévisions horaires'!Y78:Y101)</f>
        <v>38</v>
      </c>
      <c r="N36" s="66">
        <f>SUM('Prévisions horaires'!Z78:Z101)</f>
        <v>24</v>
      </c>
      <c r="O36" s="66">
        <f>SUM('Prévisions horaires'!Z78:Z101)</f>
        <v>24</v>
      </c>
    </row>
    <row r="37" hidden="1" spans="1:15">
      <c r="A37" s="65" t="s">
        <v>15</v>
      </c>
      <c r="B37" s="66">
        <f>SUM('Prévisions horaires'!K102:K125)</f>
        <v>4067.81655669743</v>
      </c>
      <c r="C37" s="66">
        <f>SUM('Prévisions horaires'!O102:O125)</f>
        <v>1102</v>
      </c>
      <c r="D37" s="66">
        <f>SUM('Prévisions horaires'!P102:P125)</f>
        <v>116</v>
      </c>
      <c r="E37" s="66" t="e">
        <f>SUM('Prévisions horaires'!#REF!)</f>
        <v>#REF!</v>
      </c>
      <c r="F37" s="66">
        <f>SUM('Prévisions horaires'!Q102:Q125)</f>
        <v>54</v>
      </c>
      <c r="G37" s="66">
        <f>SUM('Prévisions horaires'!V102:V125)</f>
        <v>0</v>
      </c>
      <c r="H37" s="66">
        <f>SUM('Prévisions horaires'!U102:U125)</f>
        <v>0</v>
      </c>
      <c r="I37" s="66" t="e">
        <f>SUM('Prévisions horaires'!#REF!)</f>
        <v>#REF!</v>
      </c>
      <c r="J37" s="66" t="e">
        <f>SUM('Prévisions horaires'!#REF!)</f>
        <v>#REF!</v>
      </c>
      <c r="K37" s="66">
        <f>SUM('Prévisions horaires'!T102:T125)</f>
        <v>18</v>
      </c>
      <c r="L37" s="66">
        <f>SUM('Prévisions horaires'!X102:X125)</f>
        <v>60</v>
      </c>
      <c r="M37" s="66">
        <f>SUM('Prévisions horaires'!Y102:Y125)</f>
        <v>38</v>
      </c>
      <c r="N37" s="66">
        <f>SUM('Prévisions horaires'!Z102:Z125)</f>
        <v>24</v>
      </c>
      <c r="O37" s="66">
        <f>SUM('Prévisions horaires'!Z102:Z125)</f>
        <v>24</v>
      </c>
    </row>
    <row r="38" hidden="1" spans="1:15">
      <c r="A38" s="65" t="s">
        <v>16</v>
      </c>
      <c r="B38" s="66">
        <f>SUM('Prévisions horaires'!K126:K149)</f>
        <v>3909.13438555902</v>
      </c>
      <c r="C38" s="66">
        <f>SUM('Prévisions horaires'!O126:O149)</f>
        <v>920</v>
      </c>
      <c r="D38" s="66">
        <f>SUM('Prévisions horaires'!P126:P149)</f>
        <v>54</v>
      </c>
      <c r="E38" s="66" t="e">
        <f>SUM('Prévisions horaires'!#REF!)</f>
        <v>#REF!</v>
      </c>
      <c r="F38" s="66">
        <f>SUM('Prévisions horaires'!Q126:Q149)</f>
        <v>54</v>
      </c>
      <c r="G38" s="66">
        <f>SUM('Prévisions horaires'!V126:V149)</f>
        <v>0</v>
      </c>
      <c r="H38" s="66">
        <f>SUM('Prévisions horaires'!U126:U149)</f>
        <v>0</v>
      </c>
      <c r="I38" s="66" t="e">
        <f>SUM('Prévisions horaires'!#REF!)</f>
        <v>#REF!</v>
      </c>
      <c r="J38" s="66" t="e">
        <f>SUM('Prévisions horaires'!#REF!)</f>
        <v>#REF!</v>
      </c>
      <c r="K38" s="66">
        <f>SUM('Prévisions horaires'!T126:T149)</f>
        <v>9</v>
      </c>
      <c r="L38" s="66">
        <f>SUM('Prévisions horaires'!X126:X149)</f>
        <v>60</v>
      </c>
      <c r="M38" s="66">
        <f>SUM('Prévisions horaires'!Y126:Y149)</f>
        <v>38</v>
      </c>
      <c r="N38" s="66">
        <f>SUM('Prévisions horaires'!Z126:Z149)</f>
        <v>24</v>
      </c>
      <c r="O38" s="66">
        <f>SUM('Prévisions horaires'!Z126:Z149)</f>
        <v>24</v>
      </c>
    </row>
    <row r="39" hidden="1" spans="1:15">
      <c r="A39" s="65" t="s">
        <v>17</v>
      </c>
      <c r="B39" s="66">
        <f>SUM('Prévisions horaires'!K150:K173)</f>
        <v>3383.80585512079</v>
      </c>
      <c r="C39" s="66">
        <f>SUM('Prévisions horaires'!O150:O173)</f>
        <v>476</v>
      </c>
      <c r="D39" s="66">
        <f>SUM('Prévisions horaires'!P150:P173)</f>
        <v>11.0000000000001</v>
      </c>
      <c r="E39" s="66" t="e">
        <f>SUM('Prévisions horaires'!#REF!)</f>
        <v>#REF!</v>
      </c>
      <c r="F39" s="66">
        <f>SUM('Prévisions horaires'!Q150:Q173)</f>
        <v>54</v>
      </c>
      <c r="G39" s="66">
        <f>SUM('Prévisions horaires'!V150:V173)</f>
        <v>0</v>
      </c>
      <c r="H39" s="66">
        <f>SUM('Prévisions horaires'!U150:U173)</f>
        <v>0</v>
      </c>
      <c r="I39" s="66" t="e">
        <f>SUM('Prévisions horaires'!#REF!)</f>
        <v>#REF!</v>
      </c>
      <c r="J39" s="66" t="e">
        <f>SUM('Prévisions horaires'!#REF!)</f>
        <v>#REF!</v>
      </c>
      <c r="K39" s="66">
        <f>SUM('Prévisions horaires'!T150:T173)</f>
        <v>9.00000000000011</v>
      </c>
      <c r="L39" s="66">
        <f>SUM('Prévisions horaires'!X150:X173)</f>
        <v>0</v>
      </c>
      <c r="M39" s="66">
        <f>SUM('Prévisions horaires'!Y150:Y173)</f>
        <v>24</v>
      </c>
      <c r="N39" s="66">
        <f>SUM('Prévisions horaires'!Z150:Z173)</f>
        <v>15.6</v>
      </c>
      <c r="O39" s="66">
        <f>SUM('Prévisions horaires'!Z150:Z173)</f>
        <v>15.6</v>
      </c>
    </row>
    <row r="40" hidden="1" spans="1:15">
      <c r="A40" s="65" t="s">
        <v>6</v>
      </c>
      <c r="B40" s="67">
        <f>SUM(B33:B39)</f>
        <v>27458.2837338277</v>
      </c>
      <c r="C40" s="67">
        <f t="shared" ref="C40:O40" si="7">SUM(C33:C39)</f>
        <v>7214.54350614397</v>
      </c>
      <c r="D40" s="67">
        <f t="shared" si="7"/>
        <v>885</v>
      </c>
      <c r="E40" s="67" t="e">
        <f t="shared" si="7"/>
        <v>#REF!</v>
      </c>
      <c r="F40" s="67">
        <f t="shared" si="7"/>
        <v>378</v>
      </c>
      <c r="G40" s="67">
        <f t="shared" si="7"/>
        <v>0</v>
      </c>
      <c r="H40" s="67">
        <f t="shared" si="7"/>
        <v>0</v>
      </c>
      <c r="I40" s="67" t="e">
        <f t="shared" si="7"/>
        <v>#REF!</v>
      </c>
      <c r="J40" s="67" t="e">
        <f t="shared" si="7"/>
        <v>#REF!</v>
      </c>
      <c r="K40" s="67">
        <f t="shared" si="7"/>
        <v>108</v>
      </c>
      <c r="L40" s="67">
        <f t="shared" si="7"/>
        <v>360</v>
      </c>
      <c r="M40" s="67">
        <f t="shared" si="7"/>
        <v>252</v>
      </c>
      <c r="N40" s="67">
        <f t="shared" si="7"/>
        <v>159.6</v>
      </c>
      <c r="O40" s="67">
        <f t="shared" si="7"/>
        <v>159.6</v>
      </c>
    </row>
    <row r="41" hidden="1"/>
    <row r="42" hidden="1" spans="1:15">
      <c r="A42" s="65" t="s">
        <v>50</v>
      </c>
      <c r="B42" s="71">
        <v>0.203360942016222</v>
      </c>
      <c r="C42" s="71">
        <v>0.215083144350662</v>
      </c>
      <c r="D42" s="71">
        <v>0.241713604733589</v>
      </c>
      <c r="E42" s="71">
        <v>0.273157428037049</v>
      </c>
      <c r="F42" s="71">
        <v>0.271980497072156</v>
      </c>
      <c r="G42" s="71">
        <v>0.317499439838674</v>
      </c>
      <c r="H42" s="71">
        <v>0</v>
      </c>
      <c r="I42" s="71">
        <v>0</v>
      </c>
      <c r="J42" s="71">
        <v>0.329042904290429</v>
      </c>
      <c r="K42" s="71">
        <v>0.28</v>
      </c>
      <c r="L42" s="71">
        <v>0.25</v>
      </c>
      <c r="M42" s="71">
        <v>0.235</v>
      </c>
      <c r="N42" s="71">
        <v>0.26</v>
      </c>
      <c r="O42" s="71"/>
    </row>
    <row r="43" hidden="1"/>
    <row r="44" ht="15.75" hidden="1" spans="1:15">
      <c r="A44" s="62" t="s">
        <v>0</v>
      </c>
      <c r="B44" s="68" t="s">
        <v>51</v>
      </c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</row>
    <row r="45" hidden="1" spans="1:15">
      <c r="A45" s="62"/>
      <c r="B45" s="70" t="s">
        <v>36</v>
      </c>
      <c r="C45" s="62" t="s">
        <v>37</v>
      </c>
      <c r="D45" s="62" t="s">
        <v>38</v>
      </c>
      <c r="E45" s="62" t="s">
        <v>39</v>
      </c>
      <c r="F45" s="62" t="s">
        <v>40</v>
      </c>
      <c r="G45" s="62" t="s">
        <v>41</v>
      </c>
      <c r="H45" s="62" t="s">
        <v>42</v>
      </c>
      <c r="I45" s="62" t="s">
        <v>43</v>
      </c>
      <c r="J45" s="62" t="s">
        <v>44</v>
      </c>
      <c r="K45" s="62" t="s">
        <v>45</v>
      </c>
      <c r="L45" s="62" t="s">
        <v>46</v>
      </c>
      <c r="M45" s="62" t="s">
        <v>47</v>
      </c>
      <c r="N45" s="62" t="s">
        <v>48</v>
      </c>
      <c r="O45" s="70" t="s">
        <v>49</v>
      </c>
    </row>
    <row r="46" hidden="1" spans="1:15">
      <c r="A46" s="65" t="s">
        <v>11</v>
      </c>
      <c r="B46" s="66"/>
      <c r="C46" s="66">
        <f>C33*$B$42</f>
        <v>239.152467811077</v>
      </c>
      <c r="D46" s="66">
        <f>D33*$C$42</f>
        <v>31.832305363898</v>
      </c>
      <c r="E46" s="66" t="e">
        <f>E33*$D$42</f>
        <v>#REF!</v>
      </c>
      <c r="F46" s="66">
        <f>F33*$E$42</f>
        <v>14.7505011140006</v>
      </c>
      <c r="G46" s="66">
        <f>G33*$F$42</f>
        <v>0</v>
      </c>
      <c r="H46" s="66">
        <f>H33*$G$42</f>
        <v>0</v>
      </c>
      <c r="I46" s="66" t="e">
        <f>I33*$H$42</f>
        <v>#REF!</v>
      </c>
      <c r="J46" s="66" t="e">
        <f>J33*$I$42</f>
        <v>#REF!</v>
      </c>
      <c r="K46" s="66">
        <f>K33*$J$42</f>
        <v>5.92277227722772</v>
      </c>
      <c r="L46" s="66">
        <f>L33*$K$42</f>
        <v>16.8</v>
      </c>
      <c r="M46" s="66">
        <f>M33*$L$42</f>
        <v>9.5</v>
      </c>
      <c r="N46" s="66">
        <f>N33*$M$42</f>
        <v>5.64</v>
      </c>
      <c r="O46" s="66">
        <f t="shared" ref="O46:O52" si="8">B33*$O$42</f>
        <v>0</v>
      </c>
    </row>
    <row r="47" hidden="1" spans="1:15">
      <c r="A47" s="65" t="s">
        <v>12</v>
      </c>
      <c r="B47" s="66"/>
      <c r="C47" s="66">
        <f t="shared" ref="C47:C52" si="9">C34*$B$42</f>
        <v>230.920976788671</v>
      </c>
      <c r="D47" s="66">
        <f t="shared" ref="D47:D52" si="10">D34*$C$42</f>
        <v>25.1647278890274</v>
      </c>
      <c r="E47" s="66" t="e">
        <f t="shared" ref="E47:E52" si="11">E34*$D$42</f>
        <v>#REF!</v>
      </c>
      <c r="F47" s="66">
        <f t="shared" ref="F47:F52" si="12">F34*$E$42</f>
        <v>14.7505011140006</v>
      </c>
      <c r="G47" s="66">
        <f t="shared" ref="G47:G52" si="13">G34*$F$42</f>
        <v>0</v>
      </c>
      <c r="H47" s="66">
        <f t="shared" ref="H47:H52" si="14">H34*$G$42</f>
        <v>0</v>
      </c>
      <c r="I47" s="66" t="e">
        <f t="shared" ref="I47:I52" si="15">I34*$H$42</f>
        <v>#REF!</v>
      </c>
      <c r="J47" s="66" t="e">
        <f t="shared" ref="J47:J52" si="16">J34*$I$42</f>
        <v>#REF!</v>
      </c>
      <c r="K47" s="66">
        <f t="shared" ref="K47:K52" si="17">K34*$J$42</f>
        <v>5.92277227722772</v>
      </c>
      <c r="L47" s="66">
        <f t="shared" ref="L47:L52" si="18">L34*$K$42</f>
        <v>16.8</v>
      </c>
      <c r="M47" s="66">
        <f t="shared" ref="M47:M52" si="19">M34*$L$42</f>
        <v>9.5</v>
      </c>
      <c r="N47" s="66">
        <f t="shared" ref="N47:N52" si="20">N34*$M$42</f>
        <v>5.64</v>
      </c>
      <c r="O47" s="66">
        <f t="shared" si="8"/>
        <v>0</v>
      </c>
    </row>
    <row r="48" hidden="1" spans="1:15">
      <c r="A48" s="65" t="s">
        <v>13</v>
      </c>
      <c r="B48" s="66"/>
      <c r="C48" s="66">
        <f t="shared" si="9"/>
        <v>248.249976129468</v>
      </c>
      <c r="D48" s="66">
        <f t="shared" si="10"/>
        <v>60.0081972738347</v>
      </c>
      <c r="E48" s="66" t="e">
        <f t="shared" si="11"/>
        <v>#REF!</v>
      </c>
      <c r="F48" s="66">
        <f t="shared" si="12"/>
        <v>14.7505011140006</v>
      </c>
      <c r="G48" s="66">
        <f t="shared" si="13"/>
        <v>0</v>
      </c>
      <c r="H48" s="66">
        <f t="shared" si="14"/>
        <v>0</v>
      </c>
      <c r="I48" s="66" t="e">
        <f t="shared" si="15"/>
        <v>#REF!</v>
      </c>
      <c r="J48" s="66" t="e">
        <f t="shared" si="16"/>
        <v>#REF!</v>
      </c>
      <c r="K48" s="66">
        <f t="shared" si="17"/>
        <v>5.92277227722772</v>
      </c>
      <c r="L48" s="66">
        <f t="shared" si="18"/>
        <v>16.8</v>
      </c>
      <c r="M48" s="66">
        <f t="shared" si="19"/>
        <v>9.5</v>
      </c>
      <c r="N48" s="66">
        <f t="shared" si="20"/>
        <v>5.64</v>
      </c>
      <c r="O48" s="66">
        <f t="shared" si="8"/>
        <v>0</v>
      </c>
    </row>
    <row r="49" hidden="1" spans="1:15">
      <c r="A49" s="65" t="s">
        <v>14</v>
      </c>
      <c r="B49" s="66"/>
      <c r="C49" s="66">
        <f t="shared" si="9"/>
        <v>240.837309740716</v>
      </c>
      <c r="D49" s="66">
        <f t="shared" si="10"/>
        <v>34.4133030961059</v>
      </c>
      <c r="E49" s="66" t="e">
        <f t="shared" si="11"/>
        <v>#REF!</v>
      </c>
      <c r="F49" s="66">
        <f t="shared" si="12"/>
        <v>14.7505011140006</v>
      </c>
      <c r="G49" s="66">
        <f t="shared" si="13"/>
        <v>0</v>
      </c>
      <c r="H49" s="66">
        <f t="shared" si="14"/>
        <v>0</v>
      </c>
      <c r="I49" s="66" t="e">
        <f t="shared" si="15"/>
        <v>#REF!</v>
      </c>
      <c r="J49" s="66" t="e">
        <f t="shared" si="16"/>
        <v>#REF!</v>
      </c>
      <c r="K49" s="66">
        <f t="shared" si="17"/>
        <v>5.92277227722772</v>
      </c>
      <c r="L49" s="66">
        <f t="shared" si="18"/>
        <v>16.8</v>
      </c>
      <c r="M49" s="66">
        <f t="shared" si="19"/>
        <v>9.5</v>
      </c>
      <c r="N49" s="66">
        <f t="shared" si="20"/>
        <v>5.64</v>
      </c>
      <c r="O49" s="66">
        <f t="shared" si="8"/>
        <v>0</v>
      </c>
    </row>
    <row r="50" hidden="1" spans="1:15">
      <c r="A50" s="65" t="s">
        <v>15</v>
      </c>
      <c r="B50" s="66"/>
      <c r="C50" s="66">
        <f t="shared" si="9"/>
        <v>224.103758101876</v>
      </c>
      <c r="D50" s="66">
        <f t="shared" si="10"/>
        <v>24.9496447446768</v>
      </c>
      <c r="E50" s="66" t="e">
        <f t="shared" si="11"/>
        <v>#REF!</v>
      </c>
      <c r="F50" s="66">
        <f t="shared" si="12"/>
        <v>14.7505011140006</v>
      </c>
      <c r="G50" s="66">
        <f t="shared" si="13"/>
        <v>0</v>
      </c>
      <c r="H50" s="66">
        <f t="shared" si="14"/>
        <v>0</v>
      </c>
      <c r="I50" s="66" t="e">
        <f t="shared" si="15"/>
        <v>#REF!</v>
      </c>
      <c r="J50" s="66" t="e">
        <f t="shared" si="16"/>
        <v>#REF!</v>
      </c>
      <c r="K50" s="66">
        <f t="shared" si="17"/>
        <v>5.92277227722772</v>
      </c>
      <c r="L50" s="66">
        <f t="shared" si="18"/>
        <v>16.8</v>
      </c>
      <c r="M50" s="66">
        <f t="shared" si="19"/>
        <v>9.5</v>
      </c>
      <c r="N50" s="66">
        <f t="shared" si="20"/>
        <v>5.64</v>
      </c>
      <c r="O50" s="66">
        <f t="shared" si="8"/>
        <v>0</v>
      </c>
    </row>
    <row r="51" hidden="1" spans="1:15">
      <c r="A51" s="65" t="s">
        <v>16</v>
      </c>
      <c r="B51" s="66"/>
      <c r="C51" s="66">
        <f t="shared" si="9"/>
        <v>187.092066654924</v>
      </c>
      <c r="D51" s="66">
        <f t="shared" si="10"/>
        <v>11.6144897949357</v>
      </c>
      <c r="E51" s="66" t="e">
        <f t="shared" si="11"/>
        <v>#REF!</v>
      </c>
      <c r="F51" s="66">
        <f t="shared" si="12"/>
        <v>14.7505011140006</v>
      </c>
      <c r="G51" s="66">
        <f t="shared" si="13"/>
        <v>0</v>
      </c>
      <c r="H51" s="66">
        <f t="shared" si="14"/>
        <v>0</v>
      </c>
      <c r="I51" s="66" t="e">
        <f t="shared" si="15"/>
        <v>#REF!</v>
      </c>
      <c r="J51" s="66" t="e">
        <f t="shared" si="16"/>
        <v>#REF!</v>
      </c>
      <c r="K51" s="66">
        <f t="shared" si="17"/>
        <v>2.96138613861386</v>
      </c>
      <c r="L51" s="66">
        <f t="shared" si="18"/>
        <v>16.8</v>
      </c>
      <c r="M51" s="66">
        <f t="shared" si="19"/>
        <v>9.5</v>
      </c>
      <c r="N51" s="66">
        <f t="shared" si="20"/>
        <v>5.64</v>
      </c>
      <c r="O51" s="66">
        <f t="shared" si="8"/>
        <v>0</v>
      </c>
    </row>
    <row r="52" hidden="1" spans="1:15">
      <c r="A52" s="65" t="s">
        <v>17</v>
      </c>
      <c r="B52" s="66"/>
      <c r="C52" s="66">
        <f t="shared" si="9"/>
        <v>96.7998083997216</v>
      </c>
      <c r="D52" s="66">
        <f t="shared" si="10"/>
        <v>2.36591458785729</v>
      </c>
      <c r="E52" s="66" t="e">
        <f t="shared" si="11"/>
        <v>#REF!</v>
      </c>
      <c r="F52" s="66">
        <f t="shared" si="12"/>
        <v>14.7505011140006</v>
      </c>
      <c r="G52" s="66">
        <f t="shared" si="13"/>
        <v>0</v>
      </c>
      <c r="H52" s="66">
        <f t="shared" si="14"/>
        <v>0</v>
      </c>
      <c r="I52" s="66" t="e">
        <f t="shared" si="15"/>
        <v>#REF!</v>
      </c>
      <c r="J52" s="66" t="e">
        <f t="shared" si="16"/>
        <v>#REF!</v>
      </c>
      <c r="K52" s="66">
        <f t="shared" si="17"/>
        <v>2.9613861386139</v>
      </c>
      <c r="L52" s="66">
        <f t="shared" si="18"/>
        <v>0</v>
      </c>
      <c r="M52" s="66">
        <f t="shared" si="19"/>
        <v>6</v>
      </c>
      <c r="N52" s="66">
        <f t="shared" si="20"/>
        <v>3.666</v>
      </c>
      <c r="O52" s="66">
        <f t="shared" si="8"/>
        <v>0</v>
      </c>
    </row>
    <row r="53" hidden="1" spans="1:15">
      <c r="A53" s="65" t="s">
        <v>6</v>
      </c>
      <c r="B53" s="67"/>
      <c r="C53" s="67">
        <f t="shared" ref="C53:O53" si="21">SUM(C46:C52)</f>
        <v>1467.15636362645</v>
      </c>
      <c r="D53" s="67">
        <f t="shared" si="21"/>
        <v>190.348582750336</v>
      </c>
      <c r="E53" s="67" t="e">
        <f t="shared" si="21"/>
        <v>#REF!</v>
      </c>
      <c r="F53" s="67">
        <f t="shared" si="21"/>
        <v>103.253507798004</v>
      </c>
      <c r="G53" s="67">
        <f t="shared" si="21"/>
        <v>0</v>
      </c>
      <c r="H53" s="67">
        <f t="shared" si="21"/>
        <v>0</v>
      </c>
      <c r="I53" s="67" t="e">
        <f t="shared" si="21"/>
        <v>#REF!</v>
      </c>
      <c r="J53" s="67" t="e">
        <f t="shared" si="21"/>
        <v>#REF!</v>
      </c>
      <c r="K53" s="67">
        <f t="shared" si="21"/>
        <v>35.5366336633664</v>
      </c>
      <c r="L53" s="67">
        <f t="shared" si="21"/>
        <v>100.8</v>
      </c>
      <c r="M53" s="67">
        <f t="shared" si="21"/>
        <v>63</v>
      </c>
      <c r="N53" s="67">
        <f t="shared" si="21"/>
        <v>37.506</v>
      </c>
      <c r="O53" s="67">
        <f t="shared" si="21"/>
        <v>0</v>
      </c>
    </row>
    <row r="54" hidden="1"/>
    <row r="56" spans="1:13">
      <c r="A56" s="72" t="s">
        <v>52</v>
      </c>
      <c r="B56" s="73"/>
      <c r="C56" s="73"/>
      <c r="D56" s="73"/>
      <c r="E56" s="73"/>
      <c r="F56" s="74">
        <f>F28*1.3</f>
        <v>9378.90655798717</v>
      </c>
      <c r="G56" s="74">
        <f t="shared" ref="G56:M56" si="22">G28*1.3</f>
        <v>491.4</v>
      </c>
      <c r="H56" s="74">
        <f t="shared" si="22"/>
        <v>-3.69482222595252e-14</v>
      </c>
      <c r="I56" s="74">
        <f t="shared" si="22"/>
        <v>1150.5</v>
      </c>
      <c r="J56" s="74">
        <f t="shared" si="22"/>
        <v>11020.8065579872</v>
      </c>
      <c r="K56" s="74">
        <f t="shared" si="22"/>
        <v>140.4</v>
      </c>
      <c r="L56" s="74">
        <f t="shared" si="22"/>
        <v>1187.16</v>
      </c>
      <c r="M56" s="74">
        <f t="shared" si="22"/>
        <v>12348.3665579872</v>
      </c>
    </row>
    <row r="59" ht="25.5" spans="2:19">
      <c r="B59" s="62" t="s">
        <v>20</v>
      </c>
      <c r="C59" s="62" t="s">
        <v>21</v>
      </c>
      <c r="D59" s="62" t="s">
        <v>53</v>
      </c>
      <c r="E59" s="62" t="s">
        <v>36</v>
      </c>
      <c r="F59" s="62" t="s">
        <v>54</v>
      </c>
      <c r="G59" s="62" t="s">
        <v>55</v>
      </c>
      <c r="H59" s="62" t="s">
        <v>56</v>
      </c>
      <c r="I59" s="62" t="s">
        <v>37</v>
      </c>
      <c r="J59" s="62" t="s">
        <v>38</v>
      </c>
      <c r="K59" s="62" t="s">
        <v>39</v>
      </c>
      <c r="L59" s="62" t="s">
        <v>57</v>
      </c>
      <c r="M59" s="70" t="s">
        <v>58</v>
      </c>
      <c r="N59" s="70" t="s">
        <v>45</v>
      </c>
      <c r="O59" s="70" t="s">
        <v>46</v>
      </c>
      <c r="P59" s="70" t="s">
        <v>47</v>
      </c>
      <c r="Q59" s="70" t="s">
        <v>48</v>
      </c>
      <c r="R59" s="70" t="s">
        <v>49</v>
      </c>
      <c r="S59" s="70" t="s">
        <v>59</v>
      </c>
    </row>
    <row r="61" spans="1:19">
      <c r="A61" s="65" t="s">
        <v>11</v>
      </c>
      <c r="B61" s="66">
        <f>SUM('Prévisions horaires'!H6:H29)</f>
        <v>7048.50425605207</v>
      </c>
      <c r="C61" s="66">
        <f>SUM('Prévisions horaires'!I6:I29)</f>
        <v>5232</v>
      </c>
      <c r="D61" s="66">
        <f t="shared" ref="D61:D67" si="23">B61+C61</f>
        <v>12280.5042560521</v>
      </c>
      <c r="E61" s="66">
        <f>SUM('Prévisions horaires'!N6:N29)</f>
        <v>3892.30538785479</v>
      </c>
      <c r="F61" s="66">
        <f>SUM('Prévisions horaires'!L6:L29)</f>
        <v>0</v>
      </c>
      <c r="G61" s="66">
        <f>SUM('Prévisions horaires'!M6:M29)</f>
        <v>0</v>
      </c>
      <c r="H61" s="66">
        <f t="shared" ref="H61:H67" si="24">SUM(E61:G61)</f>
        <v>3892.30538785479</v>
      </c>
      <c r="I61" s="66">
        <f>SUM('Prévisions horaires'!O6:O29)</f>
        <v>1176</v>
      </c>
      <c r="J61" s="66">
        <f>SUM('Prévisions horaires'!P6:P29)</f>
        <v>148</v>
      </c>
      <c r="K61" s="66">
        <f>SUM('Prévisions horaires'!Q6:Q29)</f>
        <v>54</v>
      </c>
      <c r="L61" s="66">
        <f>SUM('Prévisions horaires'!R6:R29)</f>
        <v>0</v>
      </c>
      <c r="M61" s="66">
        <f t="shared" ref="M61:M67" si="25">SUM(I61:L61)</f>
        <v>1378</v>
      </c>
      <c r="N61" s="66">
        <f>SUM('Prévisions horaires'!T6:T29)</f>
        <v>18</v>
      </c>
      <c r="O61" s="66">
        <f>SUM('Prévisions horaires'!X6:X29)</f>
        <v>60</v>
      </c>
      <c r="P61" s="66">
        <f>SUM('Prévisions horaires'!Y6:Y29)</f>
        <v>38</v>
      </c>
      <c r="Q61" s="66">
        <f>SUM('Prévisions horaires'!Z6:Z29)</f>
        <v>24</v>
      </c>
      <c r="R61" s="66">
        <f>SUM('Prévisions horaires'!AA6:AA29)</f>
        <v>21</v>
      </c>
      <c r="S61" s="66">
        <f t="shared" ref="S61:S67" si="26">SUM(O61:R61)</f>
        <v>143</v>
      </c>
    </row>
    <row r="62" spans="1:19">
      <c r="A62" s="65" t="s">
        <v>12</v>
      </c>
      <c r="B62" s="66">
        <f>SUM('Prévisions horaires'!H30:H53)</f>
        <v>7133.2053665159</v>
      </c>
      <c r="C62" s="66">
        <f>SUM('Prévisions horaires'!I30:I53)</f>
        <v>5280</v>
      </c>
      <c r="D62" s="66">
        <f t="shared" si="23"/>
        <v>12413.2053665159</v>
      </c>
      <c r="E62" s="66">
        <f>SUM('Prévisions horaires'!N30:N53)</f>
        <v>3999.80365115064</v>
      </c>
      <c r="F62" s="66">
        <f>SUM('Prévisions horaires'!L30:L53)</f>
        <v>0</v>
      </c>
      <c r="G62" s="66">
        <f>SUM('Prévisions horaires'!M30:M53)</f>
        <v>0</v>
      </c>
      <c r="H62" s="66">
        <f t="shared" si="24"/>
        <v>3999.80365115064</v>
      </c>
      <c r="I62" s="66">
        <f>SUM('Prévisions horaires'!O30:O53)</f>
        <v>1135.52275328392</v>
      </c>
      <c r="J62" s="66">
        <f>SUM('Prévisions horaires'!P30:P53)</f>
        <v>117</v>
      </c>
      <c r="K62" s="66">
        <f>SUM('Prévisions horaires'!Q30:Q53)</f>
        <v>54</v>
      </c>
      <c r="L62" s="66">
        <f>SUM('Prévisions horaires'!R30:R53)</f>
        <v>0</v>
      </c>
      <c r="M62" s="66">
        <f t="shared" si="25"/>
        <v>1306.52275328392</v>
      </c>
      <c r="N62" s="66">
        <f>SUM('Prévisions horaires'!T30:T53)</f>
        <v>18</v>
      </c>
      <c r="O62" s="66">
        <f>SUM('Prévisions horaires'!X30:X53)</f>
        <v>60</v>
      </c>
      <c r="P62" s="66">
        <f>SUM('Prévisions horaires'!Y30:Y53)</f>
        <v>38</v>
      </c>
      <c r="Q62" s="66">
        <f>SUM('Prévisions horaires'!Z30:Z53)</f>
        <v>24</v>
      </c>
      <c r="R62" s="66">
        <f>SUM('Prévisions horaires'!AA30:AA53)</f>
        <v>21</v>
      </c>
      <c r="S62" s="66">
        <f t="shared" si="26"/>
        <v>143</v>
      </c>
    </row>
    <row r="63" spans="1:19">
      <c r="A63" s="65" t="s">
        <v>13</v>
      </c>
      <c r="B63" s="66">
        <f>SUM('Prévisions horaires'!H54:H77)</f>
        <v>7312.14920818939</v>
      </c>
      <c r="C63" s="66">
        <f>SUM('Prévisions horaires'!I54:I77)</f>
        <v>5042</v>
      </c>
      <c r="D63" s="66">
        <f t="shared" si="23"/>
        <v>12354.1492081894</v>
      </c>
      <c r="E63" s="66">
        <f>SUM('Prévisions horaires'!N54:N77)</f>
        <v>4065.762786013</v>
      </c>
      <c r="F63" s="66">
        <f>SUM('Prévisions horaires'!L54:L77)</f>
        <v>0</v>
      </c>
      <c r="G63" s="66">
        <f>SUM('Prévisions horaires'!M54:M77)</f>
        <v>0</v>
      </c>
      <c r="H63" s="66">
        <f t="shared" si="24"/>
        <v>4065.762786013</v>
      </c>
      <c r="I63" s="66">
        <f>SUM('Prévisions horaires'!O54:O77)</f>
        <v>1220.73576994773</v>
      </c>
      <c r="J63" s="66">
        <f>SUM('Prévisions horaires'!P54:P77)</f>
        <v>279</v>
      </c>
      <c r="K63" s="66">
        <f>SUM('Prévisions horaires'!Q54:Q77)</f>
        <v>54</v>
      </c>
      <c r="L63" s="66">
        <f>SUM('Prévisions horaires'!R54:R77)</f>
        <v>0</v>
      </c>
      <c r="M63" s="66">
        <f t="shared" si="25"/>
        <v>1553.73576994773</v>
      </c>
      <c r="N63" s="66">
        <f>SUM('Prévisions horaires'!T54:T77)</f>
        <v>18</v>
      </c>
      <c r="O63" s="66">
        <f>SUM('Prévisions horaires'!X54:X77)</f>
        <v>60</v>
      </c>
      <c r="P63" s="66">
        <f>SUM('Prévisions horaires'!Y54:Y77)</f>
        <v>38</v>
      </c>
      <c r="Q63" s="66">
        <f>SUM('Prévisions horaires'!Z54:Z77)</f>
        <v>24</v>
      </c>
      <c r="R63" s="66">
        <f>SUM('Prévisions horaires'!AA54:AA77)</f>
        <v>21</v>
      </c>
      <c r="S63" s="66">
        <f t="shared" si="26"/>
        <v>143</v>
      </c>
    </row>
    <row r="64" spans="1:19">
      <c r="A64" s="65" t="s">
        <v>14</v>
      </c>
      <c r="B64" s="66">
        <f>SUM('Prévisions horaires'!H78:H101)</f>
        <v>7390.40548610094</v>
      </c>
      <c r="C64" s="66">
        <f>SUM('Prévisions horaires'!I78:I101)</f>
        <v>5070</v>
      </c>
      <c r="D64" s="66">
        <f t="shared" si="23"/>
        <v>12460.4054861009</v>
      </c>
      <c r="E64" s="66">
        <f>SUM('Prévisions horaires'!N78:N101)</f>
        <v>4139.65511143207</v>
      </c>
      <c r="F64" s="66">
        <f>SUM('Prévisions horaires'!L78:L101)</f>
        <v>0</v>
      </c>
      <c r="G64" s="66">
        <f>SUM('Prévisions horaires'!M78:M101)</f>
        <v>0</v>
      </c>
      <c r="H64" s="66">
        <f t="shared" si="24"/>
        <v>4139.65511143207</v>
      </c>
      <c r="I64" s="66">
        <f>SUM('Prévisions horaires'!O78:O101)</f>
        <v>1184.28498291233</v>
      </c>
      <c r="J64" s="66">
        <f>SUM('Prévisions horaires'!P78:P101)</f>
        <v>160</v>
      </c>
      <c r="K64" s="66">
        <f>SUM('Prévisions horaires'!Q78:Q101)</f>
        <v>54</v>
      </c>
      <c r="L64" s="66">
        <f>SUM('Prévisions horaires'!R78:R101)</f>
        <v>0</v>
      </c>
      <c r="M64" s="66">
        <f t="shared" si="25"/>
        <v>1398.28498291233</v>
      </c>
      <c r="N64" s="66">
        <f>SUM('Prévisions horaires'!T78:T101)</f>
        <v>18</v>
      </c>
      <c r="O64" s="66">
        <f>SUM('Prévisions horaires'!X78:X101)</f>
        <v>60</v>
      </c>
      <c r="P64" s="66">
        <f>SUM('Prévisions horaires'!Y78:Y101)</f>
        <v>38</v>
      </c>
      <c r="Q64" s="66">
        <f>SUM('Prévisions horaires'!Z78:Z101)</f>
        <v>24</v>
      </c>
      <c r="R64" s="66">
        <f>SUM('Prévisions horaires'!AA78:AA101)</f>
        <v>21</v>
      </c>
      <c r="S64" s="66">
        <f t="shared" si="26"/>
        <v>143</v>
      </c>
    </row>
    <row r="65" spans="1:19">
      <c r="A65" s="65" t="s">
        <v>15</v>
      </c>
      <c r="B65" s="66">
        <f>SUM('Prévisions horaires'!H102:H125)</f>
        <v>7253.87048787353</v>
      </c>
      <c r="C65" s="66">
        <f>SUM('Prévisions horaires'!I102:I125)</f>
        <v>5280</v>
      </c>
      <c r="D65" s="66">
        <f t="shared" si="23"/>
        <v>12533.8704878735</v>
      </c>
      <c r="E65" s="66">
        <f>SUM('Prévisions horaires'!N102:N125)</f>
        <v>4067.81655669743</v>
      </c>
      <c r="F65" s="66">
        <f>SUM('Prévisions horaires'!L102:L125)</f>
        <v>0</v>
      </c>
      <c r="G65" s="66">
        <f>SUM('Prévisions horaires'!M102:M125)</f>
        <v>0</v>
      </c>
      <c r="H65" s="66">
        <f t="shared" si="24"/>
        <v>4067.81655669743</v>
      </c>
      <c r="I65" s="66">
        <f>SUM('Prévisions horaires'!O102:O125)</f>
        <v>1102</v>
      </c>
      <c r="J65" s="66">
        <f>SUM('Prévisions horaires'!P102:P125)</f>
        <v>116</v>
      </c>
      <c r="K65" s="66">
        <f>SUM('Prévisions horaires'!Q102:Q125)</f>
        <v>54</v>
      </c>
      <c r="L65" s="66">
        <f>SUM('Prévisions horaires'!R102:R125)</f>
        <v>0</v>
      </c>
      <c r="M65" s="66">
        <f t="shared" si="25"/>
        <v>1272</v>
      </c>
      <c r="N65" s="66">
        <f>SUM('Prévisions horaires'!T102:T125)</f>
        <v>18</v>
      </c>
      <c r="O65" s="66">
        <f>SUM('Prévisions horaires'!X102:X125)</f>
        <v>60</v>
      </c>
      <c r="P65" s="66">
        <f>SUM('Prévisions horaires'!Y102:Y125)</f>
        <v>38</v>
      </c>
      <c r="Q65" s="66">
        <f>SUM('Prévisions horaires'!Z102:Z125)</f>
        <v>24</v>
      </c>
      <c r="R65" s="66">
        <f>SUM('Prévisions horaires'!AA102:AA125)</f>
        <v>21</v>
      </c>
      <c r="S65" s="66">
        <f t="shared" si="26"/>
        <v>143</v>
      </c>
    </row>
    <row r="66" spans="1:19">
      <c r="A66" s="65" t="s">
        <v>16</v>
      </c>
      <c r="B66" s="66">
        <f>SUM('Prévisions horaires'!H126:H149)</f>
        <v>7246.01664340342</v>
      </c>
      <c r="C66" s="66">
        <f>SUM('Prévisions horaires'!I126:I149)</f>
        <v>5280</v>
      </c>
      <c r="D66" s="66">
        <f t="shared" si="23"/>
        <v>12526.0166434034</v>
      </c>
      <c r="E66" s="66">
        <f>SUM('Prévisions horaires'!N126:N149)</f>
        <v>3909.13438555902</v>
      </c>
      <c r="F66" s="66">
        <f>SUM('Prévisions horaires'!L126:L149)</f>
        <v>0</v>
      </c>
      <c r="G66" s="66">
        <f>SUM('Prévisions horaires'!M126:M149)</f>
        <v>0</v>
      </c>
      <c r="H66" s="66">
        <f t="shared" si="24"/>
        <v>3909.13438555902</v>
      </c>
      <c r="I66" s="66">
        <f>SUM('Prévisions horaires'!O126:O149)</f>
        <v>920</v>
      </c>
      <c r="J66" s="66">
        <f>SUM('Prévisions horaires'!P126:P149)</f>
        <v>54</v>
      </c>
      <c r="K66" s="66">
        <f>SUM('Prévisions horaires'!Q126:Q149)</f>
        <v>54</v>
      </c>
      <c r="L66" s="66">
        <f>SUM('Prévisions horaires'!R126:R149)</f>
        <v>0</v>
      </c>
      <c r="M66" s="66">
        <f t="shared" si="25"/>
        <v>1028</v>
      </c>
      <c r="N66" s="66">
        <f>SUM('Prévisions horaires'!T126:T149)</f>
        <v>9</v>
      </c>
      <c r="O66" s="66">
        <f>SUM('Prévisions horaires'!X126:X149)</f>
        <v>60</v>
      </c>
      <c r="P66" s="66">
        <f>SUM('Prévisions horaires'!Y126:Y149)</f>
        <v>38</v>
      </c>
      <c r="Q66" s="66">
        <f>SUM('Prévisions horaires'!Z126:Z149)</f>
        <v>24</v>
      </c>
      <c r="R66" s="66">
        <f>SUM('Prévisions horaires'!AA126:AA149)</f>
        <v>21</v>
      </c>
      <c r="S66" s="66">
        <f t="shared" si="26"/>
        <v>143</v>
      </c>
    </row>
    <row r="67" spans="1:19">
      <c r="A67" s="65" t="s">
        <v>17</v>
      </c>
      <c r="B67" s="66">
        <f>SUM('Prévisions horaires'!H150:H173)</f>
        <v>7131.47666979257</v>
      </c>
      <c r="C67" s="66">
        <f>SUM('Prévisions horaires'!I150:I173)</f>
        <v>5280</v>
      </c>
      <c r="D67" s="66">
        <f t="shared" si="23"/>
        <v>12411.4766697926</v>
      </c>
      <c r="E67" s="66">
        <f>SUM('Prévisions horaires'!N150:N173)</f>
        <v>3383.80585512079</v>
      </c>
      <c r="F67" s="66">
        <f>SUM('Prévisions horaires'!L150:L173)</f>
        <v>0</v>
      </c>
      <c r="G67" s="66">
        <f>SUM('Prévisions horaires'!M150:M173)</f>
        <v>0</v>
      </c>
      <c r="H67" s="66">
        <f t="shared" si="24"/>
        <v>3383.80585512079</v>
      </c>
      <c r="I67" s="66">
        <f>SUM('Prévisions horaires'!O150:O173)</f>
        <v>476</v>
      </c>
      <c r="J67" s="66">
        <f>SUM('Prévisions horaires'!P150:P173)</f>
        <v>11.0000000000001</v>
      </c>
      <c r="K67" s="66">
        <f>SUM('Prévisions horaires'!Q150:Q173)</f>
        <v>54</v>
      </c>
      <c r="L67" s="66">
        <f>SUM('Prévisions horaires'!R150:R173)</f>
        <v>-2.8421709430404e-14</v>
      </c>
      <c r="M67" s="66">
        <f t="shared" si="25"/>
        <v>541</v>
      </c>
      <c r="N67" s="66">
        <f>SUM('Prévisions horaires'!T150:T173)</f>
        <v>9.00000000000011</v>
      </c>
      <c r="O67" s="66">
        <f>SUM('Prévisions horaires'!X150:X173)</f>
        <v>0</v>
      </c>
      <c r="P67" s="66">
        <f>SUM('Prévisions horaires'!Y150:Y173)</f>
        <v>24</v>
      </c>
      <c r="Q67" s="66">
        <f>SUM('Prévisions horaires'!Z150:Z173)</f>
        <v>15.6</v>
      </c>
      <c r="R67" s="66">
        <f>SUM('Prévisions horaires'!AA150:AA173)</f>
        <v>15.6</v>
      </c>
      <c r="S67" s="66">
        <f t="shared" si="26"/>
        <v>55.2</v>
      </c>
    </row>
    <row r="69" spans="1:19">
      <c r="A69" s="65" t="s">
        <v>6</v>
      </c>
      <c r="B69" s="67">
        <f>SUM(B61:B67)</f>
        <v>50515.6281179278</v>
      </c>
      <c r="C69" s="67">
        <f t="shared" ref="C69:S69" si="27">SUM(C61:C67)</f>
        <v>36464</v>
      </c>
      <c r="D69" s="67">
        <f t="shared" si="27"/>
        <v>86979.6281179278</v>
      </c>
      <c r="E69" s="67">
        <f t="shared" si="27"/>
        <v>27458.2837338277</v>
      </c>
      <c r="F69" s="67">
        <f t="shared" si="27"/>
        <v>0</v>
      </c>
      <c r="G69" s="67">
        <f t="shared" si="27"/>
        <v>0</v>
      </c>
      <c r="H69" s="67">
        <f t="shared" si="27"/>
        <v>27458.2837338277</v>
      </c>
      <c r="I69" s="67">
        <f t="shared" si="27"/>
        <v>7214.54350614397</v>
      </c>
      <c r="J69" s="67">
        <f t="shared" si="27"/>
        <v>885</v>
      </c>
      <c r="K69" s="67">
        <f t="shared" si="27"/>
        <v>378</v>
      </c>
      <c r="L69" s="67">
        <f t="shared" si="27"/>
        <v>-2.8421709430404e-14</v>
      </c>
      <c r="M69" s="67">
        <f t="shared" si="27"/>
        <v>8477.54350614397</v>
      </c>
      <c r="N69" s="67">
        <f t="shared" si="27"/>
        <v>108</v>
      </c>
      <c r="O69" s="67">
        <f t="shared" si="27"/>
        <v>360</v>
      </c>
      <c r="P69" s="67">
        <f t="shared" si="27"/>
        <v>252</v>
      </c>
      <c r="Q69" s="67">
        <f t="shared" si="27"/>
        <v>159.6</v>
      </c>
      <c r="R69" s="67">
        <f t="shared" si="27"/>
        <v>141.6</v>
      </c>
      <c r="S69" s="67">
        <f t="shared" si="27"/>
        <v>913.2</v>
      </c>
    </row>
  </sheetData>
  <mergeCells count="12">
    <mergeCell ref="B2:D2"/>
    <mergeCell ref="E2:G2"/>
    <mergeCell ref="H2:I2"/>
    <mergeCell ref="B4:D4"/>
    <mergeCell ref="E4:G4"/>
    <mergeCell ref="B17:M17"/>
    <mergeCell ref="B31:O31"/>
    <mergeCell ref="B44:O44"/>
    <mergeCell ref="A2:A3"/>
    <mergeCell ref="A17:A18"/>
    <mergeCell ref="A31:A32"/>
    <mergeCell ref="A44:A45"/>
  </mergeCells>
  <pageMargins left="0.786805555555556" right="0.786805555555556" top="0.984027777777778" bottom="0.984027777777778" header="0.491666666666667" footer="0.491666666666667"/>
  <pageSetup paperSize="9" orientation="portrait" horizontalDpi="600" verticalDpi="6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showOutlineSymbols="0" zoomScale="88" zoomScaleNormal="88" workbookViewId="0">
      <selection activeCell="A1" sqref="A1"/>
    </sheetView>
  </sheetViews>
  <sheetFormatPr defaultColWidth="10.2857142857143" defaultRowHeight="12.75"/>
  <sheetData/>
  <pageMargins left="0.75" right="0.75" top="1" bottom="1" header="0.511805555555556" footer="0.511805555555556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showZeros="0" zoomScale="88" zoomScaleNormal="88" workbookViewId="0">
      <selection activeCell="A1" sqref="A1"/>
    </sheetView>
  </sheetViews>
  <sheetFormatPr defaultColWidth="10.2857142857143" defaultRowHeight="12.75"/>
  <sheetData/>
  <pageMargins left="0.75" right="0.75" top="1" bottom="1" header="0.511805555555556" footer="0.511805555555556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showZeros="0" zoomScale="88" zoomScaleNormal="88" workbookViewId="0">
      <selection activeCell="A1" sqref="A1"/>
    </sheetView>
  </sheetViews>
  <sheetFormatPr defaultColWidth="10.2857142857143" defaultRowHeight="12.75"/>
  <sheetData/>
  <pageMargins left="0.75" right="0.75" top="1" bottom="1" header="0.511805555555556" footer="0.511805555555556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V174"/>
  <sheetViews>
    <sheetView zoomScale="90" zoomScaleNormal="90" workbookViewId="0">
      <pane xSplit="2" ySplit="4" topLeftCell="C5" activePane="bottomRight" state="frozen"/>
      <selection/>
      <selection pane="topRight"/>
      <selection pane="bottomLeft"/>
      <selection pane="bottomRight" activeCell="C7" sqref="C7"/>
    </sheetView>
  </sheetViews>
  <sheetFormatPr defaultColWidth="9.14285714285714" defaultRowHeight="12.75"/>
  <cols>
    <col min="1" max="1" width="4.28571428571429" customWidth="1"/>
    <col min="2" max="2" width="9.14285714285714" customWidth="1"/>
    <col min="3" max="4" width="8.14285714285714" style="1"/>
    <col min="5" max="5" width="8" style="1"/>
    <col min="6" max="6" width="8.14285714285714" style="1"/>
    <col min="7" max="8" width="8" style="1"/>
    <col min="9" max="10" width="8.14285714285714" style="1"/>
    <col min="11" max="14" width="8.14285714285714" style="1" customWidth="1"/>
    <col min="15" max="16" width="8.14285714285714" style="1"/>
    <col min="17" max="17" width="7" style="1"/>
    <col min="18" max="18" width="7.14285714285714" style="1"/>
    <col min="19" max="19" width="7" style="1"/>
    <col min="20" max="20" width="7.14285714285714" style="1"/>
    <col min="21" max="21" width="7" style="1"/>
    <col min="22" max="22" width="7.14285714285714" style="1"/>
    <col min="23" max="23" width="7" style="1"/>
    <col min="24" max="24" width="7.14285714285714" style="1"/>
    <col min="25" max="26" width="8" style="1"/>
    <col min="27" max="28" width="7.14285714285714" style="1"/>
    <col min="29" max="29" width="6" style="1"/>
    <col min="30" max="30" width="6.28571428571429" style="1"/>
    <col min="31" max="31" width="6" style="1"/>
    <col min="32" max="32" width="6.28571428571429" style="1"/>
    <col min="33" max="34" width="8.14285714285714" style="1"/>
    <col min="35" max="35" width="7" style="1"/>
    <col min="36" max="36" width="7.14285714285714" style="1"/>
    <col min="37" max="37" width="7" style="1"/>
    <col min="38" max="38" width="7.14285714285714" style="1"/>
    <col min="39" max="39" width="7" style="1"/>
    <col min="40" max="40" width="7.14285714285714" style="1"/>
    <col min="41" max="41" width="7" style="1"/>
    <col min="42" max="42" width="7.14285714285714" style="1"/>
    <col min="43" max="44" width="8.14285714285714" style="1"/>
    <col min="45" max="45" width="9.28571428571429" style="1" customWidth="1"/>
    <col min="46" max="46" width="8.14285714285714" style="1"/>
    <col min="47" max="47" width="9.42857142857143" style="1"/>
    <col min="48" max="48" width="9.57142857142857" style="1"/>
  </cols>
  <sheetData>
    <row r="2" customHeight="1" spans="3:48">
      <c r="C2" s="2" t="s">
        <v>107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ht="20.25" customHeight="1" spans="3:48">
      <c r="C3" s="3" t="s">
        <v>108</v>
      </c>
      <c r="D3" s="3"/>
      <c r="E3" s="3"/>
      <c r="F3" s="3"/>
      <c r="G3" s="3"/>
      <c r="H3" s="3"/>
      <c r="I3" s="3" t="s">
        <v>22</v>
      </c>
      <c r="J3" s="3"/>
      <c r="K3" s="3"/>
      <c r="L3" s="3"/>
      <c r="M3" s="3"/>
      <c r="N3" s="3"/>
      <c r="O3" s="3"/>
      <c r="P3" s="3"/>
      <c r="Q3" s="3" t="s">
        <v>33</v>
      </c>
      <c r="R3" s="3"/>
      <c r="S3" s="3"/>
      <c r="T3" s="3"/>
      <c r="U3" s="3"/>
      <c r="V3" s="3"/>
      <c r="W3" s="3"/>
      <c r="X3" s="3"/>
      <c r="Y3" s="3"/>
      <c r="Z3" s="3"/>
      <c r="AA3" s="23" t="s">
        <v>34</v>
      </c>
      <c r="AB3" s="23"/>
      <c r="AC3" s="23"/>
      <c r="AD3" s="23"/>
      <c r="AE3" s="23"/>
      <c r="AF3" s="23"/>
      <c r="AG3" s="23"/>
      <c r="AH3" s="23"/>
      <c r="AI3" s="3" t="s">
        <v>109</v>
      </c>
      <c r="AJ3" s="3"/>
      <c r="AK3" s="3"/>
      <c r="AL3" s="3"/>
      <c r="AM3" s="3"/>
      <c r="AN3" s="3"/>
      <c r="AO3" s="3"/>
      <c r="AP3" s="3"/>
      <c r="AQ3" s="3"/>
      <c r="AR3" s="3"/>
      <c r="AS3" s="26" t="s">
        <v>98</v>
      </c>
      <c r="AT3" s="26"/>
      <c r="AU3" s="26" t="s">
        <v>99</v>
      </c>
      <c r="AV3" s="26"/>
    </row>
    <row r="4" ht="25.5" customHeight="1" spans="2:48">
      <c r="B4" s="4" t="s">
        <v>89</v>
      </c>
      <c r="C4" s="5" t="s">
        <v>94</v>
      </c>
      <c r="D4" s="6"/>
      <c r="E4" s="5" t="s">
        <v>68</v>
      </c>
      <c r="F4" s="6"/>
      <c r="G4" s="7" t="s">
        <v>53</v>
      </c>
      <c r="H4" s="8"/>
      <c r="I4" s="5" t="s">
        <v>36</v>
      </c>
      <c r="J4" s="6"/>
      <c r="K4" s="20" t="s">
        <v>69</v>
      </c>
      <c r="L4" s="21"/>
      <c r="M4" s="21" t="s">
        <v>70</v>
      </c>
      <c r="N4" s="22"/>
      <c r="O4" s="7" t="s">
        <v>56</v>
      </c>
      <c r="P4" s="8"/>
      <c r="Q4" s="5" t="s">
        <v>37</v>
      </c>
      <c r="R4" s="6"/>
      <c r="S4" s="5" t="s">
        <v>38</v>
      </c>
      <c r="T4" s="6"/>
      <c r="U4" s="5" t="s">
        <v>39</v>
      </c>
      <c r="V4" s="6"/>
      <c r="W4" s="5" t="s">
        <v>57</v>
      </c>
      <c r="X4" s="6"/>
      <c r="Y4" s="7" t="s">
        <v>58</v>
      </c>
      <c r="Z4" s="8"/>
      <c r="AA4" s="5" t="s">
        <v>45</v>
      </c>
      <c r="AB4" s="6"/>
      <c r="AC4" s="5" t="s">
        <v>72</v>
      </c>
      <c r="AD4" s="6"/>
      <c r="AE4" s="24" t="s">
        <v>73</v>
      </c>
      <c r="AF4" s="24"/>
      <c r="AG4" s="25" t="s">
        <v>110</v>
      </c>
      <c r="AH4" s="25"/>
      <c r="AI4" s="5" t="s">
        <v>111</v>
      </c>
      <c r="AJ4" s="6"/>
      <c r="AK4" s="5" t="s">
        <v>47</v>
      </c>
      <c r="AL4" s="6"/>
      <c r="AM4" s="5" t="s">
        <v>48</v>
      </c>
      <c r="AN4" s="6"/>
      <c r="AO4" s="24" t="s">
        <v>49</v>
      </c>
      <c r="AP4" s="24"/>
      <c r="AQ4" s="25" t="s">
        <v>110</v>
      </c>
      <c r="AR4" s="25"/>
      <c r="AS4" s="26"/>
      <c r="AT4" s="26"/>
      <c r="AU4" s="26"/>
      <c r="AV4" s="26"/>
    </row>
    <row r="5" ht="25.5" customHeight="1" spans="2:48">
      <c r="B5" s="9"/>
      <c r="C5" s="10" t="s">
        <v>112</v>
      </c>
      <c r="D5" s="10" t="s">
        <v>113</v>
      </c>
      <c r="E5" s="10" t="s">
        <v>112</v>
      </c>
      <c r="F5" s="10" t="s">
        <v>113</v>
      </c>
      <c r="G5" s="11" t="s">
        <v>112</v>
      </c>
      <c r="H5" s="12" t="s">
        <v>113</v>
      </c>
      <c r="I5" s="10" t="s">
        <v>112</v>
      </c>
      <c r="J5" s="12" t="s">
        <v>113</v>
      </c>
      <c r="K5" s="10" t="s">
        <v>112</v>
      </c>
      <c r="L5" s="12" t="s">
        <v>113</v>
      </c>
      <c r="M5" s="10" t="s">
        <v>112</v>
      </c>
      <c r="N5" s="12" t="s">
        <v>113</v>
      </c>
      <c r="O5" s="11" t="s">
        <v>112</v>
      </c>
      <c r="P5" s="12" t="s">
        <v>113</v>
      </c>
      <c r="Q5" s="10" t="s">
        <v>112</v>
      </c>
      <c r="R5" s="10" t="s">
        <v>113</v>
      </c>
      <c r="S5" s="10" t="s">
        <v>112</v>
      </c>
      <c r="T5" s="10" t="s">
        <v>113</v>
      </c>
      <c r="U5" s="10" t="s">
        <v>112</v>
      </c>
      <c r="V5" s="10" t="s">
        <v>113</v>
      </c>
      <c r="W5" s="10" t="s">
        <v>112</v>
      </c>
      <c r="X5" s="10" t="s">
        <v>113</v>
      </c>
      <c r="Y5" s="11" t="s">
        <v>112</v>
      </c>
      <c r="Z5" s="12" t="s">
        <v>113</v>
      </c>
      <c r="AA5" s="10" t="s">
        <v>112</v>
      </c>
      <c r="AB5" s="10" t="s">
        <v>113</v>
      </c>
      <c r="AC5" s="10" t="s">
        <v>112</v>
      </c>
      <c r="AD5" s="10" t="s">
        <v>113</v>
      </c>
      <c r="AE5" s="10" t="s">
        <v>112</v>
      </c>
      <c r="AF5" s="10" t="s">
        <v>113</v>
      </c>
      <c r="AG5" s="11" t="s">
        <v>112</v>
      </c>
      <c r="AH5" s="12" t="s">
        <v>113</v>
      </c>
      <c r="AI5" s="10" t="s">
        <v>112</v>
      </c>
      <c r="AJ5" s="10" t="s">
        <v>113</v>
      </c>
      <c r="AK5" s="10" t="s">
        <v>112</v>
      </c>
      <c r="AL5" s="10" t="s">
        <v>113</v>
      </c>
      <c r="AM5" s="10" t="s">
        <v>112</v>
      </c>
      <c r="AN5" s="10" t="s">
        <v>113</v>
      </c>
      <c r="AO5" s="10" t="s">
        <v>112</v>
      </c>
      <c r="AP5" s="10" t="s">
        <v>113</v>
      </c>
      <c r="AQ5" s="11" t="s">
        <v>112</v>
      </c>
      <c r="AR5" s="12" t="s">
        <v>113</v>
      </c>
      <c r="AS5" s="11" t="s">
        <v>112</v>
      </c>
      <c r="AT5" s="12" t="s">
        <v>113</v>
      </c>
      <c r="AU5" s="11" t="s">
        <v>112</v>
      </c>
      <c r="AV5" s="12" t="s">
        <v>113</v>
      </c>
    </row>
    <row r="6" spans="2:48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</row>
    <row r="7" spans="1:48">
      <c r="A7" s="13" t="s">
        <v>100</v>
      </c>
      <c r="B7" s="14">
        <v>0.0416666666666667</v>
      </c>
      <c r="C7" s="15">
        <v>384</v>
      </c>
      <c r="D7" s="16">
        <v>336</v>
      </c>
      <c r="E7" s="17">
        <v>276.2</v>
      </c>
      <c r="F7" s="16">
        <v>220</v>
      </c>
      <c r="G7" s="18">
        <f>C7+E7</f>
        <v>660.2</v>
      </c>
      <c r="H7" s="19">
        <f>D7+F7</f>
        <v>556</v>
      </c>
      <c r="I7" s="15">
        <v>216</v>
      </c>
      <c r="J7" s="16">
        <v>192.918</v>
      </c>
      <c r="K7" s="16">
        <v>20</v>
      </c>
      <c r="L7" s="16">
        <v>20</v>
      </c>
      <c r="M7" s="16">
        <v>30</v>
      </c>
      <c r="N7" s="16">
        <v>30</v>
      </c>
      <c r="O7" s="18">
        <f>I7+K7+M7</f>
        <v>266</v>
      </c>
      <c r="P7" s="19">
        <f>J7+L7+N7</f>
        <v>242.918</v>
      </c>
      <c r="Q7" s="17">
        <v>85</v>
      </c>
      <c r="R7" s="16">
        <v>68</v>
      </c>
      <c r="S7" s="17">
        <v>86.08</v>
      </c>
      <c r="T7" s="16">
        <v>86</v>
      </c>
      <c r="U7" s="17">
        <v>18</v>
      </c>
      <c r="V7" s="16">
        <v>18</v>
      </c>
      <c r="W7" s="17">
        <v>12</v>
      </c>
      <c r="X7" s="16">
        <v>12</v>
      </c>
      <c r="Y7" s="18">
        <f>Q7+S7+U7+W7</f>
        <v>201.08</v>
      </c>
      <c r="Z7" s="19">
        <f>R7+T7+V7+X7</f>
        <v>184</v>
      </c>
      <c r="AA7" s="17">
        <v>14.5</v>
      </c>
      <c r="AB7" s="16">
        <v>0</v>
      </c>
      <c r="AC7" s="17">
        <v>9</v>
      </c>
      <c r="AD7" s="16">
        <v>0</v>
      </c>
      <c r="AE7" s="17">
        <v>9</v>
      </c>
      <c r="AF7" s="16">
        <v>0</v>
      </c>
      <c r="AG7" s="18">
        <v>32.5</v>
      </c>
      <c r="AH7" s="19">
        <v>0</v>
      </c>
      <c r="AI7" s="17">
        <v>60</v>
      </c>
      <c r="AJ7" s="16">
        <v>40</v>
      </c>
      <c r="AK7" s="17">
        <v>20</v>
      </c>
      <c r="AL7" s="16">
        <v>17.7</v>
      </c>
      <c r="AM7" s="17">
        <v>10</v>
      </c>
      <c r="AN7" s="16">
        <v>7.6</v>
      </c>
      <c r="AO7" s="17">
        <v>10</v>
      </c>
      <c r="AP7" s="16">
        <v>10</v>
      </c>
      <c r="AQ7" s="18">
        <v>100</v>
      </c>
      <c r="AR7" s="19">
        <f>AJ7+AL7+AN7+AP7</f>
        <v>75.3</v>
      </c>
      <c r="AS7" s="18">
        <f>AQ7+AG7+Y7+O7</f>
        <v>599.58</v>
      </c>
      <c r="AT7" s="19">
        <f>AR7+AH7+Z7+P7</f>
        <v>502.218</v>
      </c>
      <c r="AU7" s="18">
        <f>AS7+G7</f>
        <v>1259.78</v>
      </c>
      <c r="AV7" s="19">
        <f>AT7+H7</f>
        <v>1058.218</v>
      </c>
    </row>
    <row r="8" spans="1:48">
      <c r="A8" s="13"/>
      <c r="B8" s="14">
        <v>0.0833333333333333</v>
      </c>
      <c r="C8" s="15">
        <v>384</v>
      </c>
      <c r="D8" s="16">
        <v>336</v>
      </c>
      <c r="E8" s="17">
        <v>276.2</v>
      </c>
      <c r="F8" s="16">
        <v>220</v>
      </c>
      <c r="G8" s="18">
        <f t="shared" ref="G8:G71" si="0">C8+E8</f>
        <v>660.2</v>
      </c>
      <c r="H8" s="19">
        <f t="shared" ref="H8:H71" si="1">D8+F8</f>
        <v>556</v>
      </c>
      <c r="I8" s="15">
        <v>216</v>
      </c>
      <c r="J8" s="16">
        <v>192.918</v>
      </c>
      <c r="K8" s="16">
        <v>20</v>
      </c>
      <c r="L8" s="16">
        <v>20</v>
      </c>
      <c r="M8" s="16">
        <v>30</v>
      </c>
      <c r="N8" s="16">
        <v>30</v>
      </c>
      <c r="O8" s="18">
        <f t="shared" ref="O8:O71" si="2">I8+K8+M8</f>
        <v>266</v>
      </c>
      <c r="P8" s="19">
        <f t="shared" ref="P8:P71" si="3">J8+L8+N8</f>
        <v>242.918</v>
      </c>
      <c r="Q8" s="17">
        <v>85</v>
      </c>
      <c r="R8" s="16">
        <v>68</v>
      </c>
      <c r="S8" s="17">
        <v>86.08</v>
      </c>
      <c r="T8" s="16">
        <v>86</v>
      </c>
      <c r="U8" s="17">
        <v>18</v>
      </c>
      <c r="V8" s="16">
        <v>18</v>
      </c>
      <c r="W8" s="17">
        <v>12</v>
      </c>
      <c r="X8" s="16">
        <v>12</v>
      </c>
      <c r="Y8" s="18">
        <f t="shared" ref="Y8:Y71" si="4">Q8+S8+U8+W8</f>
        <v>201.08</v>
      </c>
      <c r="Z8" s="19">
        <f t="shared" ref="Z8:Z71" si="5">R8+T8+V8+X8</f>
        <v>184</v>
      </c>
      <c r="AA8" s="17">
        <v>14.5</v>
      </c>
      <c r="AB8" s="16">
        <v>0</v>
      </c>
      <c r="AC8" s="17">
        <v>9</v>
      </c>
      <c r="AD8" s="16">
        <v>0</v>
      </c>
      <c r="AE8" s="17">
        <v>9</v>
      </c>
      <c r="AF8" s="16">
        <v>0</v>
      </c>
      <c r="AG8" s="18">
        <v>32.5</v>
      </c>
      <c r="AH8" s="19">
        <v>0</v>
      </c>
      <c r="AI8" s="17">
        <v>60</v>
      </c>
      <c r="AJ8" s="16">
        <v>40</v>
      </c>
      <c r="AK8" s="17">
        <v>20</v>
      </c>
      <c r="AL8" s="16">
        <v>17.7</v>
      </c>
      <c r="AM8" s="17">
        <v>10</v>
      </c>
      <c r="AN8" s="16">
        <v>7.6</v>
      </c>
      <c r="AO8" s="17">
        <v>10</v>
      </c>
      <c r="AP8" s="16">
        <v>10</v>
      </c>
      <c r="AQ8" s="18">
        <v>100</v>
      </c>
      <c r="AR8" s="19">
        <f t="shared" ref="AR8:AR71" si="6">AJ8+AL8+AN8+AP8</f>
        <v>75.3</v>
      </c>
      <c r="AS8" s="18">
        <f t="shared" ref="AS8:AS71" si="7">AQ8+AG8+Y8+O8</f>
        <v>599.58</v>
      </c>
      <c r="AT8" s="19">
        <f t="shared" ref="AT8:AT71" si="8">AR8+AH8+Z8+P8</f>
        <v>502.218</v>
      </c>
      <c r="AU8" s="18">
        <f t="shared" ref="AU8:AU71" si="9">AS8+G8</f>
        <v>1259.78</v>
      </c>
      <c r="AV8" s="19">
        <f t="shared" ref="AV8:AV71" si="10">AT8+H8</f>
        <v>1058.218</v>
      </c>
    </row>
    <row r="9" spans="1:48">
      <c r="A9" s="13"/>
      <c r="B9" s="14">
        <v>0.125</v>
      </c>
      <c r="C9" s="15">
        <v>384</v>
      </c>
      <c r="D9" s="16">
        <v>336</v>
      </c>
      <c r="E9" s="17">
        <v>276.2</v>
      </c>
      <c r="F9" s="16">
        <v>220</v>
      </c>
      <c r="G9" s="18">
        <f t="shared" si="0"/>
        <v>660.2</v>
      </c>
      <c r="H9" s="19">
        <f t="shared" si="1"/>
        <v>556</v>
      </c>
      <c r="I9" s="15">
        <v>216</v>
      </c>
      <c r="J9" s="16">
        <v>192.918</v>
      </c>
      <c r="K9" s="16">
        <v>20</v>
      </c>
      <c r="L9" s="16">
        <v>20</v>
      </c>
      <c r="M9" s="16">
        <v>30</v>
      </c>
      <c r="N9" s="16">
        <v>30</v>
      </c>
      <c r="O9" s="18">
        <f t="shared" si="2"/>
        <v>266</v>
      </c>
      <c r="P9" s="19">
        <f t="shared" si="3"/>
        <v>242.918</v>
      </c>
      <c r="Q9" s="17">
        <v>85</v>
      </c>
      <c r="R9" s="16">
        <v>68</v>
      </c>
      <c r="S9" s="17">
        <v>86.08</v>
      </c>
      <c r="T9" s="16">
        <v>86</v>
      </c>
      <c r="U9" s="17">
        <v>18</v>
      </c>
      <c r="V9" s="16">
        <v>18</v>
      </c>
      <c r="W9" s="17">
        <v>12</v>
      </c>
      <c r="X9" s="16">
        <v>12</v>
      </c>
      <c r="Y9" s="18">
        <f t="shared" si="4"/>
        <v>201.08</v>
      </c>
      <c r="Z9" s="19">
        <f t="shared" si="5"/>
        <v>184</v>
      </c>
      <c r="AA9" s="17">
        <v>14.5</v>
      </c>
      <c r="AB9" s="16">
        <v>0</v>
      </c>
      <c r="AC9" s="17">
        <v>9</v>
      </c>
      <c r="AD9" s="16">
        <v>0</v>
      </c>
      <c r="AE9" s="17">
        <v>9</v>
      </c>
      <c r="AF9" s="16">
        <v>0</v>
      </c>
      <c r="AG9" s="18">
        <v>32.5</v>
      </c>
      <c r="AH9" s="19">
        <v>0</v>
      </c>
      <c r="AI9" s="17">
        <v>60</v>
      </c>
      <c r="AJ9" s="16">
        <v>40</v>
      </c>
      <c r="AK9" s="17">
        <v>20</v>
      </c>
      <c r="AL9" s="16">
        <v>17.7</v>
      </c>
      <c r="AM9" s="17">
        <v>10</v>
      </c>
      <c r="AN9" s="16">
        <v>7.6</v>
      </c>
      <c r="AO9" s="17">
        <v>10</v>
      </c>
      <c r="AP9" s="16">
        <v>10</v>
      </c>
      <c r="AQ9" s="18">
        <v>100</v>
      </c>
      <c r="AR9" s="19">
        <f t="shared" si="6"/>
        <v>75.3</v>
      </c>
      <c r="AS9" s="18">
        <f t="shared" si="7"/>
        <v>599.58</v>
      </c>
      <c r="AT9" s="19">
        <f t="shared" si="8"/>
        <v>502.218</v>
      </c>
      <c r="AU9" s="18">
        <f t="shared" si="9"/>
        <v>1259.78</v>
      </c>
      <c r="AV9" s="19">
        <f t="shared" si="10"/>
        <v>1058.218</v>
      </c>
    </row>
    <row r="10" spans="1:48">
      <c r="A10" s="13"/>
      <c r="B10" s="14">
        <v>0.166666666666667</v>
      </c>
      <c r="C10" s="15">
        <v>384</v>
      </c>
      <c r="D10" s="16">
        <v>336</v>
      </c>
      <c r="E10" s="17">
        <v>276.2</v>
      </c>
      <c r="F10" s="16">
        <v>220</v>
      </c>
      <c r="G10" s="18">
        <f t="shared" si="0"/>
        <v>660.2</v>
      </c>
      <c r="H10" s="19">
        <f t="shared" si="1"/>
        <v>556</v>
      </c>
      <c r="I10" s="15">
        <v>216</v>
      </c>
      <c r="J10" s="16">
        <v>192.918</v>
      </c>
      <c r="K10" s="16">
        <v>20</v>
      </c>
      <c r="L10" s="16">
        <v>20</v>
      </c>
      <c r="M10" s="16">
        <v>30</v>
      </c>
      <c r="N10" s="16">
        <v>30</v>
      </c>
      <c r="O10" s="18">
        <f t="shared" si="2"/>
        <v>266</v>
      </c>
      <c r="P10" s="19">
        <f t="shared" si="3"/>
        <v>242.918</v>
      </c>
      <c r="Q10" s="17">
        <v>85</v>
      </c>
      <c r="R10" s="16">
        <v>68</v>
      </c>
      <c r="S10" s="17">
        <v>86.08</v>
      </c>
      <c r="T10" s="16">
        <v>86</v>
      </c>
      <c r="U10" s="17">
        <v>18</v>
      </c>
      <c r="V10" s="16">
        <v>18</v>
      </c>
      <c r="W10" s="17">
        <v>12</v>
      </c>
      <c r="X10" s="16">
        <v>12</v>
      </c>
      <c r="Y10" s="18">
        <f t="shared" si="4"/>
        <v>201.08</v>
      </c>
      <c r="Z10" s="19">
        <f t="shared" si="5"/>
        <v>184</v>
      </c>
      <c r="AA10" s="17">
        <v>14.5</v>
      </c>
      <c r="AB10" s="16">
        <v>0</v>
      </c>
      <c r="AC10" s="17">
        <v>9</v>
      </c>
      <c r="AD10" s="16">
        <v>0</v>
      </c>
      <c r="AE10" s="17">
        <v>9</v>
      </c>
      <c r="AF10" s="16">
        <v>0</v>
      </c>
      <c r="AG10" s="18">
        <v>32.5</v>
      </c>
      <c r="AH10" s="19">
        <v>0</v>
      </c>
      <c r="AI10" s="17">
        <v>60</v>
      </c>
      <c r="AJ10" s="16">
        <v>40</v>
      </c>
      <c r="AK10" s="17">
        <v>20</v>
      </c>
      <c r="AL10" s="16">
        <v>17.7</v>
      </c>
      <c r="AM10" s="17">
        <v>10</v>
      </c>
      <c r="AN10" s="16">
        <v>7.6</v>
      </c>
      <c r="AO10" s="17">
        <v>10</v>
      </c>
      <c r="AP10" s="16">
        <v>10</v>
      </c>
      <c r="AQ10" s="18">
        <v>100</v>
      </c>
      <c r="AR10" s="19">
        <f t="shared" si="6"/>
        <v>75.3</v>
      </c>
      <c r="AS10" s="18">
        <f t="shared" si="7"/>
        <v>599.58</v>
      </c>
      <c r="AT10" s="19">
        <f t="shared" si="8"/>
        <v>502.218</v>
      </c>
      <c r="AU10" s="18">
        <f t="shared" si="9"/>
        <v>1259.78</v>
      </c>
      <c r="AV10" s="19">
        <f t="shared" si="10"/>
        <v>1058.218</v>
      </c>
    </row>
    <row r="11" spans="1:48">
      <c r="A11" s="13"/>
      <c r="B11" s="14">
        <v>0.208333333333334</v>
      </c>
      <c r="C11" s="15">
        <v>384</v>
      </c>
      <c r="D11" s="16">
        <v>336</v>
      </c>
      <c r="E11" s="17">
        <v>276.2</v>
      </c>
      <c r="F11" s="16">
        <v>220</v>
      </c>
      <c r="G11" s="18">
        <f t="shared" si="0"/>
        <v>660.2</v>
      </c>
      <c r="H11" s="19">
        <f t="shared" si="1"/>
        <v>556</v>
      </c>
      <c r="I11" s="15">
        <v>216</v>
      </c>
      <c r="J11" s="16">
        <v>192.918</v>
      </c>
      <c r="K11" s="16">
        <v>20</v>
      </c>
      <c r="L11" s="16">
        <v>20</v>
      </c>
      <c r="M11" s="16">
        <v>30</v>
      </c>
      <c r="N11" s="16">
        <v>30</v>
      </c>
      <c r="O11" s="18">
        <f t="shared" si="2"/>
        <v>266</v>
      </c>
      <c r="P11" s="19">
        <f t="shared" si="3"/>
        <v>242.918</v>
      </c>
      <c r="Q11" s="17">
        <v>85</v>
      </c>
      <c r="R11" s="16">
        <v>68</v>
      </c>
      <c r="S11" s="17">
        <v>86.08</v>
      </c>
      <c r="T11" s="16">
        <v>86</v>
      </c>
      <c r="U11" s="17">
        <v>18</v>
      </c>
      <c r="V11" s="16">
        <v>18</v>
      </c>
      <c r="W11" s="17">
        <v>12</v>
      </c>
      <c r="X11" s="16">
        <v>12</v>
      </c>
      <c r="Y11" s="18">
        <f t="shared" si="4"/>
        <v>201.08</v>
      </c>
      <c r="Z11" s="19">
        <f t="shared" si="5"/>
        <v>184</v>
      </c>
      <c r="AA11" s="17">
        <v>14.5</v>
      </c>
      <c r="AB11" s="16">
        <v>0</v>
      </c>
      <c r="AC11" s="17">
        <v>9</v>
      </c>
      <c r="AD11" s="16">
        <v>0</v>
      </c>
      <c r="AE11" s="17">
        <v>9</v>
      </c>
      <c r="AF11" s="16">
        <v>0</v>
      </c>
      <c r="AG11" s="18">
        <v>32.5</v>
      </c>
      <c r="AH11" s="19">
        <v>0</v>
      </c>
      <c r="AI11" s="17">
        <v>60</v>
      </c>
      <c r="AJ11" s="16">
        <v>40</v>
      </c>
      <c r="AK11" s="17">
        <v>20</v>
      </c>
      <c r="AL11" s="16">
        <v>17.7</v>
      </c>
      <c r="AM11" s="17">
        <v>10</v>
      </c>
      <c r="AN11" s="16">
        <v>7.6</v>
      </c>
      <c r="AO11" s="17">
        <v>10</v>
      </c>
      <c r="AP11" s="16">
        <v>10</v>
      </c>
      <c r="AQ11" s="18">
        <v>100</v>
      </c>
      <c r="AR11" s="19">
        <f t="shared" si="6"/>
        <v>75.3</v>
      </c>
      <c r="AS11" s="18">
        <f t="shared" si="7"/>
        <v>599.58</v>
      </c>
      <c r="AT11" s="19">
        <f t="shared" si="8"/>
        <v>502.218</v>
      </c>
      <c r="AU11" s="18">
        <f t="shared" si="9"/>
        <v>1259.78</v>
      </c>
      <c r="AV11" s="19">
        <f t="shared" si="10"/>
        <v>1058.218</v>
      </c>
    </row>
    <row r="12" spans="1:48">
      <c r="A12" s="13"/>
      <c r="B12" s="14">
        <v>0.25</v>
      </c>
      <c r="C12" s="15">
        <v>384</v>
      </c>
      <c r="D12" s="16">
        <v>336</v>
      </c>
      <c r="E12" s="17">
        <v>276.2</v>
      </c>
      <c r="F12" s="16">
        <v>220</v>
      </c>
      <c r="G12" s="18">
        <f t="shared" si="0"/>
        <v>660.2</v>
      </c>
      <c r="H12" s="19">
        <f t="shared" si="1"/>
        <v>556</v>
      </c>
      <c r="I12" s="15">
        <v>216</v>
      </c>
      <c r="J12" s="16">
        <v>192.918</v>
      </c>
      <c r="K12" s="16">
        <v>20</v>
      </c>
      <c r="L12" s="16">
        <v>20</v>
      </c>
      <c r="M12" s="16">
        <v>30</v>
      </c>
      <c r="N12" s="16">
        <v>30</v>
      </c>
      <c r="O12" s="18">
        <f t="shared" si="2"/>
        <v>266</v>
      </c>
      <c r="P12" s="19">
        <f t="shared" si="3"/>
        <v>242.918</v>
      </c>
      <c r="Q12" s="17">
        <v>85</v>
      </c>
      <c r="R12" s="16">
        <v>68</v>
      </c>
      <c r="S12" s="17">
        <v>86.08</v>
      </c>
      <c r="T12" s="16">
        <v>86</v>
      </c>
      <c r="U12" s="17">
        <v>18</v>
      </c>
      <c r="V12" s="16">
        <v>18</v>
      </c>
      <c r="W12" s="17">
        <v>12</v>
      </c>
      <c r="X12" s="16">
        <v>12</v>
      </c>
      <c r="Y12" s="18">
        <f t="shared" si="4"/>
        <v>201.08</v>
      </c>
      <c r="Z12" s="19">
        <f t="shared" si="5"/>
        <v>184</v>
      </c>
      <c r="AA12" s="17">
        <v>14.5</v>
      </c>
      <c r="AB12" s="16">
        <v>0</v>
      </c>
      <c r="AC12" s="17">
        <v>9</v>
      </c>
      <c r="AD12" s="16">
        <v>0</v>
      </c>
      <c r="AE12" s="17">
        <v>9</v>
      </c>
      <c r="AF12" s="16">
        <v>0</v>
      </c>
      <c r="AG12" s="18">
        <v>32.5</v>
      </c>
      <c r="AH12" s="19">
        <v>0</v>
      </c>
      <c r="AI12" s="17">
        <v>60</v>
      </c>
      <c r="AJ12" s="16">
        <v>40</v>
      </c>
      <c r="AK12" s="17">
        <v>20</v>
      </c>
      <c r="AL12" s="16">
        <v>17.7</v>
      </c>
      <c r="AM12" s="17">
        <v>10</v>
      </c>
      <c r="AN12" s="16">
        <v>7.6</v>
      </c>
      <c r="AO12" s="17">
        <v>10</v>
      </c>
      <c r="AP12" s="16">
        <v>10</v>
      </c>
      <c r="AQ12" s="18">
        <v>100</v>
      </c>
      <c r="AR12" s="19">
        <f t="shared" si="6"/>
        <v>75.3</v>
      </c>
      <c r="AS12" s="18">
        <f t="shared" si="7"/>
        <v>599.58</v>
      </c>
      <c r="AT12" s="19">
        <f t="shared" si="8"/>
        <v>502.218</v>
      </c>
      <c r="AU12" s="18">
        <f t="shared" si="9"/>
        <v>1259.78</v>
      </c>
      <c r="AV12" s="19">
        <f t="shared" si="10"/>
        <v>1058.218</v>
      </c>
    </row>
    <row r="13" spans="1:48">
      <c r="A13" s="13"/>
      <c r="B13" s="14">
        <v>0.291666666666667</v>
      </c>
      <c r="C13" s="15">
        <v>384</v>
      </c>
      <c r="D13" s="16">
        <v>336</v>
      </c>
      <c r="E13" s="17">
        <v>276.2</v>
      </c>
      <c r="F13" s="16">
        <v>220</v>
      </c>
      <c r="G13" s="18">
        <f t="shared" si="0"/>
        <v>660.2</v>
      </c>
      <c r="H13" s="19">
        <f t="shared" si="1"/>
        <v>556</v>
      </c>
      <c r="I13" s="15">
        <v>216</v>
      </c>
      <c r="J13" s="16">
        <v>192.918</v>
      </c>
      <c r="K13" s="16">
        <v>20</v>
      </c>
      <c r="L13" s="16">
        <v>20</v>
      </c>
      <c r="M13" s="16">
        <v>30</v>
      </c>
      <c r="N13" s="16">
        <v>30</v>
      </c>
      <c r="O13" s="18">
        <f t="shared" si="2"/>
        <v>266</v>
      </c>
      <c r="P13" s="19">
        <f t="shared" si="3"/>
        <v>242.918</v>
      </c>
      <c r="Q13" s="17">
        <v>85</v>
      </c>
      <c r="R13" s="16">
        <v>68</v>
      </c>
      <c r="S13" s="17">
        <v>86.08</v>
      </c>
      <c r="T13" s="16">
        <v>86</v>
      </c>
      <c r="U13" s="17">
        <v>18</v>
      </c>
      <c r="V13" s="16">
        <v>18</v>
      </c>
      <c r="W13" s="17">
        <v>12</v>
      </c>
      <c r="X13" s="16">
        <v>12</v>
      </c>
      <c r="Y13" s="18">
        <f t="shared" si="4"/>
        <v>201.08</v>
      </c>
      <c r="Z13" s="19">
        <f t="shared" si="5"/>
        <v>184</v>
      </c>
      <c r="AA13" s="17">
        <v>14.5</v>
      </c>
      <c r="AB13" s="16">
        <v>0</v>
      </c>
      <c r="AC13" s="17">
        <v>9</v>
      </c>
      <c r="AD13" s="16">
        <v>0</v>
      </c>
      <c r="AE13" s="17">
        <v>9</v>
      </c>
      <c r="AF13" s="16">
        <v>0</v>
      </c>
      <c r="AG13" s="18">
        <v>32.5</v>
      </c>
      <c r="AH13" s="19">
        <v>0</v>
      </c>
      <c r="AI13" s="17">
        <v>60</v>
      </c>
      <c r="AJ13" s="16">
        <v>40</v>
      </c>
      <c r="AK13" s="17">
        <v>20</v>
      </c>
      <c r="AL13" s="16">
        <v>17.7</v>
      </c>
      <c r="AM13" s="17">
        <v>10</v>
      </c>
      <c r="AN13" s="16">
        <v>7.6</v>
      </c>
      <c r="AO13" s="17">
        <v>10</v>
      </c>
      <c r="AP13" s="16">
        <v>10</v>
      </c>
      <c r="AQ13" s="18">
        <v>100</v>
      </c>
      <c r="AR13" s="19">
        <f t="shared" si="6"/>
        <v>75.3</v>
      </c>
      <c r="AS13" s="18">
        <f t="shared" si="7"/>
        <v>599.58</v>
      </c>
      <c r="AT13" s="19">
        <f t="shared" si="8"/>
        <v>502.218</v>
      </c>
      <c r="AU13" s="18">
        <f t="shared" si="9"/>
        <v>1259.78</v>
      </c>
      <c r="AV13" s="19">
        <f t="shared" si="10"/>
        <v>1058.218</v>
      </c>
    </row>
    <row r="14" spans="1:48">
      <c r="A14" s="13"/>
      <c r="B14" s="14">
        <v>0.333333333333334</v>
      </c>
      <c r="C14" s="15">
        <v>384</v>
      </c>
      <c r="D14" s="16">
        <v>288</v>
      </c>
      <c r="E14" s="17">
        <v>276.2</v>
      </c>
      <c r="F14" s="16">
        <v>220</v>
      </c>
      <c r="G14" s="18">
        <f t="shared" si="0"/>
        <v>660.2</v>
      </c>
      <c r="H14" s="19">
        <f t="shared" si="1"/>
        <v>508</v>
      </c>
      <c r="I14" s="15">
        <v>216</v>
      </c>
      <c r="J14" s="16">
        <v>192.918</v>
      </c>
      <c r="K14" s="16">
        <v>20</v>
      </c>
      <c r="L14" s="16">
        <v>20</v>
      </c>
      <c r="M14" s="16">
        <v>30</v>
      </c>
      <c r="N14" s="16">
        <v>30</v>
      </c>
      <c r="O14" s="18">
        <f t="shared" si="2"/>
        <v>266</v>
      </c>
      <c r="P14" s="19">
        <f t="shared" si="3"/>
        <v>242.918</v>
      </c>
      <c r="Q14" s="17">
        <v>85</v>
      </c>
      <c r="R14" s="16">
        <v>68</v>
      </c>
      <c r="S14" s="17">
        <v>86.08</v>
      </c>
      <c r="T14" s="16">
        <v>86</v>
      </c>
      <c r="U14" s="17">
        <v>18</v>
      </c>
      <c r="V14" s="16">
        <v>18</v>
      </c>
      <c r="W14" s="17">
        <v>12</v>
      </c>
      <c r="X14" s="16">
        <v>12</v>
      </c>
      <c r="Y14" s="18">
        <f t="shared" si="4"/>
        <v>201.08</v>
      </c>
      <c r="Z14" s="19">
        <f t="shared" si="5"/>
        <v>184</v>
      </c>
      <c r="AA14" s="17">
        <v>14.5</v>
      </c>
      <c r="AB14" s="16">
        <v>0</v>
      </c>
      <c r="AC14" s="17">
        <v>9</v>
      </c>
      <c r="AD14" s="16">
        <v>0</v>
      </c>
      <c r="AE14" s="17">
        <v>9</v>
      </c>
      <c r="AF14" s="16">
        <v>0</v>
      </c>
      <c r="AG14" s="18">
        <v>32.5</v>
      </c>
      <c r="AH14" s="19">
        <v>0</v>
      </c>
      <c r="AI14" s="17">
        <v>60</v>
      </c>
      <c r="AJ14" s="16">
        <v>40</v>
      </c>
      <c r="AK14" s="17">
        <v>20</v>
      </c>
      <c r="AL14" s="16">
        <v>17.7</v>
      </c>
      <c r="AM14" s="17">
        <v>10</v>
      </c>
      <c r="AN14" s="16">
        <v>7.6</v>
      </c>
      <c r="AO14" s="17">
        <v>10</v>
      </c>
      <c r="AP14" s="16">
        <v>10</v>
      </c>
      <c r="AQ14" s="18">
        <v>100</v>
      </c>
      <c r="AR14" s="19">
        <f t="shared" si="6"/>
        <v>75.3</v>
      </c>
      <c r="AS14" s="18">
        <f t="shared" si="7"/>
        <v>599.58</v>
      </c>
      <c r="AT14" s="19">
        <f t="shared" si="8"/>
        <v>502.218</v>
      </c>
      <c r="AU14" s="18">
        <f t="shared" si="9"/>
        <v>1259.78</v>
      </c>
      <c r="AV14" s="19">
        <f t="shared" si="10"/>
        <v>1010.218</v>
      </c>
    </row>
    <row r="15" spans="1:48">
      <c r="A15" s="13"/>
      <c r="B15" s="14">
        <v>0.375</v>
      </c>
      <c r="C15" s="15">
        <v>384</v>
      </c>
      <c r="D15" s="16">
        <v>288</v>
      </c>
      <c r="E15" s="17">
        <v>276.2</v>
      </c>
      <c r="F15" s="16">
        <v>204</v>
      </c>
      <c r="G15" s="18">
        <f t="shared" si="0"/>
        <v>660.2</v>
      </c>
      <c r="H15" s="19">
        <f t="shared" si="1"/>
        <v>492</v>
      </c>
      <c r="I15" s="15">
        <v>216</v>
      </c>
      <c r="J15" s="16">
        <v>196</v>
      </c>
      <c r="K15" s="16">
        <v>20</v>
      </c>
      <c r="L15" s="16">
        <v>20</v>
      </c>
      <c r="M15" s="16">
        <v>30</v>
      </c>
      <c r="N15" s="16">
        <v>30</v>
      </c>
      <c r="O15" s="18">
        <f t="shared" si="2"/>
        <v>266</v>
      </c>
      <c r="P15" s="19">
        <f t="shared" si="3"/>
        <v>246</v>
      </c>
      <c r="Q15" s="17">
        <v>85</v>
      </c>
      <c r="R15" s="16">
        <v>68</v>
      </c>
      <c r="S15" s="17">
        <v>86.08</v>
      </c>
      <c r="T15" s="16">
        <v>86</v>
      </c>
      <c r="U15" s="17">
        <v>18</v>
      </c>
      <c r="V15" s="16">
        <v>18</v>
      </c>
      <c r="W15" s="17">
        <v>12</v>
      </c>
      <c r="X15" s="16">
        <v>12</v>
      </c>
      <c r="Y15" s="18">
        <f t="shared" si="4"/>
        <v>201.08</v>
      </c>
      <c r="Z15" s="19">
        <f t="shared" si="5"/>
        <v>184</v>
      </c>
      <c r="AA15" s="17">
        <v>14.5</v>
      </c>
      <c r="AB15" s="16">
        <v>0</v>
      </c>
      <c r="AC15" s="17">
        <v>9</v>
      </c>
      <c r="AD15" s="16">
        <v>0</v>
      </c>
      <c r="AE15" s="17">
        <v>9</v>
      </c>
      <c r="AF15" s="16">
        <v>0</v>
      </c>
      <c r="AG15" s="18">
        <v>32.5</v>
      </c>
      <c r="AH15" s="19">
        <v>0</v>
      </c>
      <c r="AI15" s="17">
        <v>60</v>
      </c>
      <c r="AJ15" s="16">
        <v>40</v>
      </c>
      <c r="AK15" s="17">
        <v>20</v>
      </c>
      <c r="AL15" s="16">
        <v>17.7</v>
      </c>
      <c r="AM15" s="17">
        <v>10</v>
      </c>
      <c r="AN15" s="16">
        <v>7.6</v>
      </c>
      <c r="AO15" s="17">
        <v>10</v>
      </c>
      <c r="AP15" s="16">
        <v>10</v>
      </c>
      <c r="AQ15" s="18">
        <v>100</v>
      </c>
      <c r="AR15" s="19">
        <f t="shared" si="6"/>
        <v>75.3</v>
      </c>
      <c r="AS15" s="18">
        <f t="shared" si="7"/>
        <v>599.58</v>
      </c>
      <c r="AT15" s="19">
        <f t="shared" si="8"/>
        <v>505.3</v>
      </c>
      <c r="AU15" s="18">
        <f t="shared" si="9"/>
        <v>1259.78</v>
      </c>
      <c r="AV15" s="19">
        <f t="shared" si="10"/>
        <v>997.3</v>
      </c>
    </row>
    <row r="16" spans="1:48">
      <c r="A16" s="13"/>
      <c r="B16" s="14">
        <v>0.416666666666667</v>
      </c>
      <c r="C16" s="15">
        <v>384</v>
      </c>
      <c r="D16" s="16">
        <v>288</v>
      </c>
      <c r="E16" s="17">
        <v>276.2</v>
      </c>
      <c r="F16" s="16">
        <v>204</v>
      </c>
      <c r="G16" s="18">
        <f t="shared" si="0"/>
        <v>660.2</v>
      </c>
      <c r="H16" s="19">
        <f t="shared" si="1"/>
        <v>492</v>
      </c>
      <c r="I16" s="15">
        <v>216</v>
      </c>
      <c r="J16" s="16">
        <v>196</v>
      </c>
      <c r="K16" s="16">
        <v>20</v>
      </c>
      <c r="L16" s="16">
        <v>20</v>
      </c>
      <c r="M16" s="16">
        <v>30</v>
      </c>
      <c r="N16" s="16">
        <v>30</v>
      </c>
      <c r="O16" s="18">
        <f t="shared" si="2"/>
        <v>266</v>
      </c>
      <c r="P16" s="19">
        <f t="shared" si="3"/>
        <v>246</v>
      </c>
      <c r="Q16" s="17">
        <v>85</v>
      </c>
      <c r="R16" s="16">
        <v>68</v>
      </c>
      <c r="S16" s="17">
        <v>86.08</v>
      </c>
      <c r="T16" s="16">
        <v>86</v>
      </c>
      <c r="U16" s="17">
        <v>18</v>
      </c>
      <c r="V16" s="16">
        <v>18</v>
      </c>
      <c r="W16" s="17">
        <v>12</v>
      </c>
      <c r="X16" s="16">
        <v>12</v>
      </c>
      <c r="Y16" s="18">
        <f t="shared" si="4"/>
        <v>201.08</v>
      </c>
      <c r="Z16" s="19">
        <f t="shared" si="5"/>
        <v>184</v>
      </c>
      <c r="AA16" s="17">
        <v>14.5</v>
      </c>
      <c r="AB16" s="16">
        <v>0</v>
      </c>
      <c r="AC16" s="17">
        <v>9</v>
      </c>
      <c r="AD16" s="16">
        <v>0</v>
      </c>
      <c r="AE16" s="17">
        <v>9</v>
      </c>
      <c r="AF16" s="16">
        <v>0</v>
      </c>
      <c r="AG16" s="18">
        <v>32.5</v>
      </c>
      <c r="AH16" s="19">
        <v>0</v>
      </c>
      <c r="AI16" s="17">
        <v>60</v>
      </c>
      <c r="AJ16" s="16">
        <v>40</v>
      </c>
      <c r="AK16" s="17">
        <v>20</v>
      </c>
      <c r="AL16" s="16">
        <v>17.7</v>
      </c>
      <c r="AM16" s="17">
        <v>10</v>
      </c>
      <c r="AN16" s="16">
        <v>7.6</v>
      </c>
      <c r="AO16" s="17">
        <v>10</v>
      </c>
      <c r="AP16" s="16">
        <v>10</v>
      </c>
      <c r="AQ16" s="18">
        <v>100</v>
      </c>
      <c r="AR16" s="19">
        <f t="shared" si="6"/>
        <v>75.3</v>
      </c>
      <c r="AS16" s="18">
        <f t="shared" si="7"/>
        <v>599.58</v>
      </c>
      <c r="AT16" s="19">
        <f t="shared" si="8"/>
        <v>505.3</v>
      </c>
      <c r="AU16" s="18">
        <f t="shared" si="9"/>
        <v>1259.78</v>
      </c>
      <c r="AV16" s="19">
        <f t="shared" si="10"/>
        <v>997.3</v>
      </c>
    </row>
    <row r="17" spans="1:48">
      <c r="A17" s="13"/>
      <c r="B17" s="14">
        <v>0.458333333333334</v>
      </c>
      <c r="C17" s="15">
        <v>384</v>
      </c>
      <c r="D17" s="16">
        <v>288</v>
      </c>
      <c r="E17" s="17">
        <v>276.2</v>
      </c>
      <c r="F17" s="16">
        <v>204</v>
      </c>
      <c r="G17" s="18">
        <f t="shared" si="0"/>
        <v>660.2</v>
      </c>
      <c r="H17" s="19">
        <f t="shared" si="1"/>
        <v>492</v>
      </c>
      <c r="I17" s="15">
        <v>216</v>
      </c>
      <c r="J17" s="16">
        <v>196</v>
      </c>
      <c r="K17" s="16">
        <v>20</v>
      </c>
      <c r="L17" s="16">
        <v>20</v>
      </c>
      <c r="M17" s="16">
        <v>30</v>
      </c>
      <c r="N17" s="16">
        <v>30</v>
      </c>
      <c r="O17" s="18">
        <f t="shared" si="2"/>
        <v>266</v>
      </c>
      <c r="P17" s="19">
        <f t="shared" si="3"/>
        <v>246</v>
      </c>
      <c r="Q17" s="17">
        <v>85</v>
      </c>
      <c r="R17" s="16">
        <v>68</v>
      </c>
      <c r="S17" s="17">
        <v>86.08</v>
      </c>
      <c r="T17" s="16">
        <v>86</v>
      </c>
      <c r="U17" s="17">
        <v>18</v>
      </c>
      <c r="V17" s="16">
        <v>18</v>
      </c>
      <c r="W17" s="17">
        <v>12</v>
      </c>
      <c r="X17" s="16">
        <v>12</v>
      </c>
      <c r="Y17" s="18">
        <f t="shared" si="4"/>
        <v>201.08</v>
      </c>
      <c r="Z17" s="19">
        <f t="shared" si="5"/>
        <v>184</v>
      </c>
      <c r="AA17" s="17">
        <v>14.5</v>
      </c>
      <c r="AB17" s="16">
        <v>0</v>
      </c>
      <c r="AC17" s="17">
        <v>9</v>
      </c>
      <c r="AD17" s="16">
        <v>0</v>
      </c>
      <c r="AE17" s="17">
        <v>9</v>
      </c>
      <c r="AF17" s="16">
        <v>0</v>
      </c>
      <c r="AG17" s="18">
        <v>32.5</v>
      </c>
      <c r="AH17" s="19">
        <v>0</v>
      </c>
      <c r="AI17" s="17">
        <v>60</v>
      </c>
      <c r="AJ17" s="16">
        <v>40</v>
      </c>
      <c r="AK17" s="17">
        <v>20</v>
      </c>
      <c r="AL17" s="16">
        <v>17.7</v>
      </c>
      <c r="AM17" s="17">
        <v>10</v>
      </c>
      <c r="AN17" s="16">
        <v>7.6</v>
      </c>
      <c r="AO17" s="17">
        <v>10</v>
      </c>
      <c r="AP17" s="16">
        <v>10</v>
      </c>
      <c r="AQ17" s="18">
        <v>100</v>
      </c>
      <c r="AR17" s="19">
        <f t="shared" si="6"/>
        <v>75.3</v>
      </c>
      <c r="AS17" s="18">
        <f t="shared" si="7"/>
        <v>599.58</v>
      </c>
      <c r="AT17" s="19">
        <f t="shared" si="8"/>
        <v>505.3</v>
      </c>
      <c r="AU17" s="18">
        <f t="shared" si="9"/>
        <v>1259.78</v>
      </c>
      <c r="AV17" s="19">
        <f t="shared" si="10"/>
        <v>997.3</v>
      </c>
    </row>
    <row r="18" spans="1:48">
      <c r="A18" s="13"/>
      <c r="B18" s="14">
        <v>0.5</v>
      </c>
      <c r="C18" s="15">
        <v>384</v>
      </c>
      <c r="D18" s="16">
        <v>288</v>
      </c>
      <c r="E18" s="17">
        <v>276.2</v>
      </c>
      <c r="F18" s="16">
        <v>220</v>
      </c>
      <c r="G18" s="18">
        <f t="shared" si="0"/>
        <v>660.2</v>
      </c>
      <c r="H18" s="19">
        <f t="shared" si="1"/>
        <v>508</v>
      </c>
      <c r="I18" s="15">
        <v>216</v>
      </c>
      <c r="J18" s="16">
        <v>196</v>
      </c>
      <c r="K18" s="16">
        <v>20</v>
      </c>
      <c r="L18" s="16">
        <v>20</v>
      </c>
      <c r="M18" s="16">
        <v>30</v>
      </c>
      <c r="N18" s="16">
        <v>30</v>
      </c>
      <c r="O18" s="18">
        <f t="shared" si="2"/>
        <v>266</v>
      </c>
      <c r="P18" s="19">
        <f t="shared" si="3"/>
        <v>246</v>
      </c>
      <c r="Q18" s="17">
        <v>85</v>
      </c>
      <c r="R18" s="16">
        <v>68</v>
      </c>
      <c r="S18" s="17">
        <v>86.08</v>
      </c>
      <c r="T18" s="16">
        <v>86</v>
      </c>
      <c r="U18" s="17">
        <v>18</v>
      </c>
      <c r="V18" s="16">
        <v>18</v>
      </c>
      <c r="W18" s="17">
        <v>12</v>
      </c>
      <c r="X18" s="16">
        <v>12</v>
      </c>
      <c r="Y18" s="18">
        <f t="shared" si="4"/>
        <v>201.08</v>
      </c>
      <c r="Z18" s="19">
        <f t="shared" si="5"/>
        <v>184</v>
      </c>
      <c r="AA18" s="17">
        <v>14.5</v>
      </c>
      <c r="AB18" s="16">
        <v>0</v>
      </c>
      <c r="AC18" s="17">
        <v>9</v>
      </c>
      <c r="AD18" s="16">
        <v>0</v>
      </c>
      <c r="AE18" s="17">
        <v>9</v>
      </c>
      <c r="AF18" s="16">
        <v>0</v>
      </c>
      <c r="AG18" s="18">
        <v>32.5</v>
      </c>
      <c r="AH18" s="19">
        <v>0</v>
      </c>
      <c r="AI18" s="17">
        <v>60</v>
      </c>
      <c r="AJ18" s="16">
        <v>40</v>
      </c>
      <c r="AK18" s="17">
        <v>20</v>
      </c>
      <c r="AL18" s="16">
        <v>17.7</v>
      </c>
      <c r="AM18" s="17">
        <v>10</v>
      </c>
      <c r="AN18" s="16">
        <v>7.6</v>
      </c>
      <c r="AO18" s="17">
        <v>10</v>
      </c>
      <c r="AP18" s="16">
        <v>10</v>
      </c>
      <c r="AQ18" s="18">
        <v>100</v>
      </c>
      <c r="AR18" s="19">
        <f t="shared" si="6"/>
        <v>75.3</v>
      </c>
      <c r="AS18" s="18">
        <f t="shared" si="7"/>
        <v>599.58</v>
      </c>
      <c r="AT18" s="19">
        <f t="shared" si="8"/>
        <v>505.3</v>
      </c>
      <c r="AU18" s="18">
        <f t="shared" si="9"/>
        <v>1259.78</v>
      </c>
      <c r="AV18" s="19">
        <f t="shared" si="10"/>
        <v>1013.3</v>
      </c>
    </row>
    <row r="19" spans="1:48">
      <c r="A19" s="13"/>
      <c r="B19" s="14">
        <v>0.541666666666667</v>
      </c>
      <c r="C19" s="15">
        <v>384</v>
      </c>
      <c r="D19" s="16">
        <v>288</v>
      </c>
      <c r="E19" s="17">
        <v>276.2</v>
      </c>
      <c r="F19" s="16">
        <v>220</v>
      </c>
      <c r="G19" s="18">
        <f t="shared" si="0"/>
        <v>660.2</v>
      </c>
      <c r="H19" s="19">
        <f t="shared" si="1"/>
        <v>508</v>
      </c>
      <c r="I19" s="15">
        <v>216</v>
      </c>
      <c r="J19" s="16">
        <v>196</v>
      </c>
      <c r="K19" s="16">
        <v>20</v>
      </c>
      <c r="L19" s="16">
        <v>20</v>
      </c>
      <c r="M19" s="16">
        <v>30</v>
      </c>
      <c r="N19" s="16">
        <v>30</v>
      </c>
      <c r="O19" s="18">
        <f t="shared" si="2"/>
        <v>266</v>
      </c>
      <c r="P19" s="19">
        <f t="shared" si="3"/>
        <v>246</v>
      </c>
      <c r="Q19" s="17">
        <v>85</v>
      </c>
      <c r="R19" s="16">
        <v>68</v>
      </c>
      <c r="S19" s="17">
        <v>86.08</v>
      </c>
      <c r="T19" s="16">
        <v>86</v>
      </c>
      <c r="U19" s="17">
        <v>18</v>
      </c>
      <c r="V19" s="16">
        <v>18</v>
      </c>
      <c r="W19" s="17">
        <v>12</v>
      </c>
      <c r="X19" s="16">
        <v>12</v>
      </c>
      <c r="Y19" s="18">
        <f t="shared" si="4"/>
        <v>201.08</v>
      </c>
      <c r="Z19" s="19">
        <f t="shared" si="5"/>
        <v>184</v>
      </c>
      <c r="AA19" s="17">
        <v>14.5</v>
      </c>
      <c r="AB19" s="16">
        <v>0</v>
      </c>
      <c r="AC19" s="17">
        <v>9</v>
      </c>
      <c r="AD19" s="16">
        <v>0</v>
      </c>
      <c r="AE19" s="17">
        <v>9</v>
      </c>
      <c r="AF19" s="16">
        <v>0</v>
      </c>
      <c r="AG19" s="18">
        <v>32.5</v>
      </c>
      <c r="AH19" s="19">
        <v>0</v>
      </c>
      <c r="AI19" s="17">
        <v>60</v>
      </c>
      <c r="AJ19" s="16">
        <v>40</v>
      </c>
      <c r="AK19" s="17">
        <v>20</v>
      </c>
      <c r="AL19" s="16">
        <v>17.7</v>
      </c>
      <c r="AM19" s="17">
        <v>10</v>
      </c>
      <c r="AN19" s="16">
        <v>7.6</v>
      </c>
      <c r="AO19" s="17">
        <v>10</v>
      </c>
      <c r="AP19" s="16">
        <v>10</v>
      </c>
      <c r="AQ19" s="18">
        <v>100</v>
      </c>
      <c r="AR19" s="19">
        <f t="shared" si="6"/>
        <v>75.3</v>
      </c>
      <c r="AS19" s="18">
        <f t="shared" si="7"/>
        <v>599.58</v>
      </c>
      <c r="AT19" s="19">
        <f t="shared" si="8"/>
        <v>505.3</v>
      </c>
      <c r="AU19" s="18">
        <f t="shared" si="9"/>
        <v>1259.78</v>
      </c>
      <c r="AV19" s="19">
        <f t="shared" si="10"/>
        <v>1013.3</v>
      </c>
    </row>
    <row r="20" spans="1:48">
      <c r="A20" s="13"/>
      <c r="B20" s="14">
        <v>0.583333333333334</v>
      </c>
      <c r="C20" s="15">
        <v>384</v>
      </c>
      <c r="D20" s="16">
        <v>288</v>
      </c>
      <c r="E20" s="17">
        <v>276.2</v>
      </c>
      <c r="F20" s="16">
        <v>220</v>
      </c>
      <c r="G20" s="18">
        <f t="shared" si="0"/>
        <v>660.2</v>
      </c>
      <c r="H20" s="19">
        <f t="shared" si="1"/>
        <v>508</v>
      </c>
      <c r="I20" s="15">
        <v>216</v>
      </c>
      <c r="J20" s="16">
        <v>196</v>
      </c>
      <c r="K20" s="16">
        <v>20</v>
      </c>
      <c r="L20" s="16">
        <v>20</v>
      </c>
      <c r="M20" s="16">
        <v>30</v>
      </c>
      <c r="N20" s="16">
        <v>30</v>
      </c>
      <c r="O20" s="18">
        <f t="shared" si="2"/>
        <v>266</v>
      </c>
      <c r="P20" s="19">
        <f t="shared" si="3"/>
        <v>246</v>
      </c>
      <c r="Q20" s="17">
        <v>85</v>
      </c>
      <c r="R20" s="16">
        <v>68</v>
      </c>
      <c r="S20" s="17">
        <v>86.08</v>
      </c>
      <c r="T20" s="16">
        <v>86</v>
      </c>
      <c r="U20" s="17">
        <v>18</v>
      </c>
      <c r="V20" s="16">
        <v>18</v>
      </c>
      <c r="W20" s="17">
        <v>12</v>
      </c>
      <c r="X20" s="16">
        <v>12</v>
      </c>
      <c r="Y20" s="18">
        <f t="shared" si="4"/>
        <v>201.08</v>
      </c>
      <c r="Z20" s="19">
        <f t="shared" si="5"/>
        <v>184</v>
      </c>
      <c r="AA20" s="17">
        <v>14.5</v>
      </c>
      <c r="AB20" s="16">
        <v>0</v>
      </c>
      <c r="AC20" s="17">
        <v>9</v>
      </c>
      <c r="AD20" s="16">
        <v>0</v>
      </c>
      <c r="AE20" s="17">
        <v>9</v>
      </c>
      <c r="AF20" s="16">
        <v>0</v>
      </c>
      <c r="AG20" s="18">
        <v>32.5</v>
      </c>
      <c r="AH20" s="19">
        <v>0</v>
      </c>
      <c r="AI20" s="17">
        <v>60</v>
      </c>
      <c r="AJ20" s="16">
        <v>40</v>
      </c>
      <c r="AK20" s="17">
        <v>20</v>
      </c>
      <c r="AL20" s="16">
        <v>17.7</v>
      </c>
      <c r="AM20" s="17">
        <v>10</v>
      </c>
      <c r="AN20" s="16">
        <v>7.6</v>
      </c>
      <c r="AO20" s="17">
        <v>10</v>
      </c>
      <c r="AP20" s="16">
        <v>10</v>
      </c>
      <c r="AQ20" s="18">
        <v>100</v>
      </c>
      <c r="AR20" s="19">
        <f t="shared" si="6"/>
        <v>75.3</v>
      </c>
      <c r="AS20" s="18">
        <f t="shared" si="7"/>
        <v>599.58</v>
      </c>
      <c r="AT20" s="19">
        <f t="shared" si="8"/>
        <v>505.3</v>
      </c>
      <c r="AU20" s="18">
        <f t="shared" si="9"/>
        <v>1259.78</v>
      </c>
      <c r="AV20" s="19">
        <f t="shared" si="10"/>
        <v>1013.3</v>
      </c>
    </row>
    <row r="21" spans="1:48">
      <c r="A21" s="13"/>
      <c r="B21" s="14">
        <v>0.625</v>
      </c>
      <c r="C21" s="15">
        <v>384</v>
      </c>
      <c r="D21" s="16">
        <v>288</v>
      </c>
      <c r="E21" s="17">
        <v>276.2</v>
      </c>
      <c r="F21" s="16">
        <v>220</v>
      </c>
      <c r="G21" s="18">
        <f t="shared" si="0"/>
        <v>660.2</v>
      </c>
      <c r="H21" s="19">
        <f t="shared" si="1"/>
        <v>508</v>
      </c>
      <c r="I21" s="15">
        <v>216</v>
      </c>
      <c r="J21" s="16">
        <v>196</v>
      </c>
      <c r="K21" s="16">
        <v>20</v>
      </c>
      <c r="L21" s="16">
        <v>20</v>
      </c>
      <c r="M21" s="16">
        <v>30</v>
      </c>
      <c r="N21" s="16">
        <v>30</v>
      </c>
      <c r="O21" s="18">
        <f t="shared" si="2"/>
        <v>266</v>
      </c>
      <c r="P21" s="19">
        <f t="shared" si="3"/>
        <v>246</v>
      </c>
      <c r="Q21" s="17">
        <v>85</v>
      </c>
      <c r="R21" s="16">
        <v>68</v>
      </c>
      <c r="S21" s="17">
        <v>86.08</v>
      </c>
      <c r="T21" s="16">
        <v>86</v>
      </c>
      <c r="U21" s="17">
        <v>18</v>
      </c>
      <c r="V21" s="16">
        <v>18</v>
      </c>
      <c r="W21" s="17">
        <v>12</v>
      </c>
      <c r="X21" s="16">
        <v>12</v>
      </c>
      <c r="Y21" s="18">
        <f t="shared" si="4"/>
        <v>201.08</v>
      </c>
      <c r="Z21" s="19">
        <f t="shared" si="5"/>
        <v>184</v>
      </c>
      <c r="AA21" s="17">
        <v>14.5</v>
      </c>
      <c r="AB21" s="16">
        <v>0</v>
      </c>
      <c r="AC21" s="17">
        <v>9</v>
      </c>
      <c r="AD21" s="16">
        <v>0</v>
      </c>
      <c r="AE21" s="17">
        <v>9</v>
      </c>
      <c r="AF21" s="16">
        <v>0</v>
      </c>
      <c r="AG21" s="18">
        <v>32.5</v>
      </c>
      <c r="AH21" s="19">
        <v>0</v>
      </c>
      <c r="AI21" s="17">
        <v>60</v>
      </c>
      <c r="AJ21" s="16">
        <v>40</v>
      </c>
      <c r="AK21" s="17">
        <v>20</v>
      </c>
      <c r="AL21" s="16">
        <v>17.7</v>
      </c>
      <c r="AM21" s="17">
        <v>10</v>
      </c>
      <c r="AN21" s="16">
        <v>7.6</v>
      </c>
      <c r="AO21" s="17">
        <v>10</v>
      </c>
      <c r="AP21" s="16">
        <v>10</v>
      </c>
      <c r="AQ21" s="18">
        <v>100</v>
      </c>
      <c r="AR21" s="19">
        <f t="shared" si="6"/>
        <v>75.3</v>
      </c>
      <c r="AS21" s="18">
        <f t="shared" si="7"/>
        <v>599.58</v>
      </c>
      <c r="AT21" s="19">
        <f t="shared" si="8"/>
        <v>505.3</v>
      </c>
      <c r="AU21" s="18">
        <f t="shared" si="9"/>
        <v>1259.78</v>
      </c>
      <c r="AV21" s="19">
        <f t="shared" si="10"/>
        <v>1013.3</v>
      </c>
    </row>
    <row r="22" spans="1:48">
      <c r="A22" s="13"/>
      <c r="B22" s="14">
        <v>0.666666666666667</v>
      </c>
      <c r="C22" s="15">
        <v>384</v>
      </c>
      <c r="D22" s="16">
        <v>288</v>
      </c>
      <c r="E22" s="17">
        <v>276.2</v>
      </c>
      <c r="F22" s="16">
        <v>220</v>
      </c>
      <c r="G22" s="18">
        <f t="shared" si="0"/>
        <v>660.2</v>
      </c>
      <c r="H22" s="19">
        <f t="shared" si="1"/>
        <v>508</v>
      </c>
      <c r="I22" s="15">
        <v>216</v>
      </c>
      <c r="J22" s="16">
        <v>196</v>
      </c>
      <c r="K22" s="16">
        <v>20</v>
      </c>
      <c r="L22" s="16">
        <v>20</v>
      </c>
      <c r="M22" s="16">
        <v>30</v>
      </c>
      <c r="N22" s="16">
        <v>30</v>
      </c>
      <c r="O22" s="18">
        <f t="shared" si="2"/>
        <v>266</v>
      </c>
      <c r="P22" s="19">
        <f t="shared" si="3"/>
        <v>246</v>
      </c>
      <c r="Q22" s="17">
        <v>85</v>
      </c>
      <c r="R22" s="16">
        <v>68</v>
      </c>
      <c r="S22" s="17">
        <v>86.08</v>
      </c>
      <c r="T22" s="16">
        <v>86</v>
      </c>
      <c r="U22" s="17">
        <v>18</v>
      </c>
      <c r="V22" s="16">
        <v>18</v>
      </c>
      <c r="W22" s="17">
        <v>12</v>
      </c>
      <c r="X22" s="16">
        <v>12</v>
      </c>
      <c r="Y22" s="18">
        <f t="shared" si="4"/>
        <v>201.08</v>
      </c>
      <c r="Z22" s="19">
        <f t="shared" si="5"/>
        <v>184</v>
      </c>
      <c r="AA22" s="17">
        <v>14.5</v>
      </c>
      <c r="AB22" s="16">
        <v>0</v>
      </c>
      <c r="AC22" s="17">
        <v>9</v>
      </c>
      <c r="AD22" s="16">
        <v>0</v>
      </c>
      <c r="AE22" s="17">
        <v>9</v>
      </c>
      <c r="AF22" s="16">
        <v>0</v>
      </c>
      <c r="AG22" s="18">
        <v>32.5</v>
      </c>
      <c r="AH22" s="19">
        <v>0</v>
      </c>
      <c r="AI22" s="17">
        <v>60</v>
      </c>
      <c r="AJ22" s="16">
        <v>40</v>
      </c>
      <c r="AK22" s="17">
        <v>20</v>
      </c>
      <c r="AL22" s="16">
        <v>17.7</v>
      </c>
      <c r="AM22" s="17">
        <v>10</v>
      </c>
      <c r="AN22" s="16">
        <v>7.6</v>
      </c>
      <c r="AO22" s="17">
        <v>10</v>
      </c>
      <c r="AP22" s="16">
        <v>10</v>
      </c>
      <c r="AQ22" s="18">
        <v>100</v>
      </c>
      <c r="AR22" s="19">
        <f t="shared" si="6"/>
        <v>75.3</v>
      </c>
      <c r="AS22" s="18">
        <f t="shared" si="7"/>
        <v>599.58</v>
      </c>
      <c r="AT22" s="19">
        <f t="shared" si="8"/>
        <v>505.3</v>
      </c>
      <c r="AU22" s="18">
        <f t="shared" si="9"/>
        <v>1259.78</v>
      </c>
      <c r="AV22" s="19">
        <f t="shared" si="10"/>
        <v>1013.3</v>
      </c>
    </row>
    <row r="23" spans="1:48">
      <c r="A23" s="13"/>
      <c r="B23" s="14">
        <v>0.708333333333334</v>
      </c>
      <c r="C23" s="15">
        <v>384</v>
      </c>
      <c r="D23" s="16">
        <v>336</v>
      </c>
      <c r="E23" s="17">
        <v>276.2</v>
      </c>
      <c r="F23" s="16">
        <v>220</v>
      </c>
      <c r="G23" s="18">
        <f t="shared" si="0"/>
        <v>660.2</v>
      </c>
      <c r="H23" s="19">
        <f t="shared" si="1"/>
        <v>556</v>
      </c>
      <c r="I23" s="15">
        <v>216</v>
      </c>
      <c r="J23" s="16">
        <v>196</v>
      </c>
      <c r="K23" s="16">
        <v>20</v>
      </c>
      <c r="L23" s="16">
        <v>20</v>
      </c>
      <c r="M23" s="16">
        <v>30</v>
      </c>
      <c r="N23" s="16">
        <v>30</v>
      </c>
      <c r="O23" s="18">
        <f t="shared" si="2"/>
        <v>266</v>
      </c>
      <c r="P23" s="19">
        <f t="shared" si="3"/>
        <v>246</v>
      </c>
      <c r="Q23" s="17">
        <v>85</v>
      </c>
      <c r="R23" s="16">
        <v>68</v>
      </c>
      <c r="S23" s="17">
        <v>86.08</v>
      </c>
      <c r="T23" s="16">
        <v>86</v>
      </c>
      <c r="U23" s="17">
        <v>18</v>
      </c>
      <c r="V23" s="16">
        <v>18</v>
      </c>
      <c r="W23" s="17">
        <v>12</v>
      </c>
      <c r="X23" s="16">
        <v>12</v>
      </c>
      <c r="Y23" s="18">
        <f t="shared" si="4"/>
        <v>201.08</v>
      </c>
      <c r="Z23" s="19">
        <f t="shared" si="5"/>
        <v>184</v>
      </c>
      <c r="AA23" s="17">
        <v>14.5</v>
      </c>
      <c r="AB23" s="16">
        <v>0</v>
      </c>
      <c r="AC23" s="17">
        <v>9</v>
      </c>
      <c r="AD23" s="16">
        <v>0</v>
      </c>
      <c r="AE23" s="17">
        <v>9</v>
      </c>
      <c r="AF23" s="16">
        <v>0</v>
      </c>
      <c r="AG23" s="18">
        <v>32.5</v>
      </c>
      <c r="AH23" s="19">
        <v>0</v>
      </c>
      <c r="AI23" s="17">
        <v>60</v>
      </c>
      <c r="AJ23" s="16">
        <v>40</v>
      </c>
      <c r="AK23" s="17">
        <v>20</v>
      </c>
      <c r="AL23" s="16">
        <v>17.7</v>
      </c>
      <c r="AM23" s="17">
        <v>10</v>
      </c>
      <c r="AN23" s="16">
        <v>7.6</v>
      </c>
      <c r="AO23" s="17">
        <v>10</v>
      </c>
      <c r="AP23" s="16">
        <v>10</v>
      </c>
      <c r="AQ23" s="18">
        <v>100</v>
      </c>
      <c r="AR23" s="19">
        <f t="shared" si="6"/>
        <v>75.3</v>
      </c>
      <c r="AS23" s="18">
        <f t="shared" si="7"/>
        <v>599.58</v>
      </c>
      <c r="AT23" s="19">
        <f t="shared" si="8"/>
        <v>505.3</v>
      </c>
      <c r="AU23" s="18">
        <f t="shared" si="9"/>
        <v>1259.78</v>
      </c>
      <c r="AV23" s="19">
        <f t="shared" si="10"/>
        <v>1061.3</v>
      </c>
    </row>
    <row r="24" spans="1:48">
      <c r="A24" s="13"/>
      <c r="B24" s="14">
        <v>0.75</v>
      </c>
      <c r="C24" s="15">
        <v>384</v>
      </c>
      <c r="D24" s="16">
        <v>336</v>
      </c>
      <c r="E24" s="17">
        <v>276.2</v>
      </c>
      <c r="F24" s="16">
        <v>220</v>
      </c>
      <c r="G24" s="18">
        <f t="shared" si="0"/>
        <v>660.2</v>
      </c>
      <c r="H24" s="19">
        <f t="shared" si="1"/>
        <v>556</v>
      </c>
      <c r="I24" s="15">
        <v>216</v>
      </c>
      <c r="J24" s="16">
        <v>196</v>
      </c>
      <c r="K24" s="16">
        <v>20</v>
      </c>
      <c r="L24" s="16">
        <v>20</v>
      </c>
      <c r="M24" s="16">
        <v>30</v>
      </c>
      <c r="N24" s="16">
        <v>30</v>
      </c>
      <c r="O24" s="18">
        <f t="shared" si="2"/>
        <v>266</v>
      </c>
      <c r="P24" s="19">
        <f t="shared" si="3"/>
        <v>246</v>
      </c>
      <c r="Q24" s="17">
        <v>85</v>
      </c>
      <c r="R24" s="16">
        <v>68</v>
      </c>
      <c r="S24" s="17">
        <v>86.08</v>
      </c>
      <c r="T24" s="16">
        <v>86</v>
      </c>
      <c r="U24" s="17">
        <v>18</v>
      </c>
      <c r="V24" s="16">
        <v>18</v>
      </c>
      <c r="W24" s="17">
        <v>12</v>
      </c>
      <c r="X24" s="16">
        <v>12</v>
      </c>
      <c r="Y24" s="18">
        <f t="shared" si="4"/>
        <v>201.08</v>
      </c>
      <c r="Z24" s="19">
        <f t="shared" si="5"/>
        <v>184</v>
      </c>
      <c r="AA24" s="17">
        <v>14.5</v>
      </c>
      <c r="AB24" s="16">
        <v>0</v>
      </c>
      <c r="AC24" s="17">
        <v>9</v>
      </c>
      <c r="AD24" s="16">
        <v>0</v>
      </c>
      <c r="AE24" s="17">
        <v>9</v>
      </c>
      <c r="AF24" s="16">
        <v>0</v>
      </c>
      <c r="AG24" s="18">
        <v>32.5</v>
      </c>
      <c r="AH24" s="19">
        <v>0</v>
      </c>
      <c r="AI24" s="17">
        <v>60</v>
      </c>
      <c r="AJ24" s="16">
        <v>40</v>
      </c>
      <c r="AK24" s="17">
        <v>20</v>
      </c>
      <c r="AL24" s="16">
        <v>17.7</v>
      </c>
      <c r="AM24" s="17">
        <v>10</v>
      </c>
      <c r="AN24" s="16">
        <v>7.6</v>
      </c>
      <c r="AO24" s="17">
        <v>10</v>
      </c>
      <c r="AP24" s="16">
        <v>10</v>
      </c>
      <c r="AQ24" s="18">
        <v>100</v>
      </c>
      <c r="AR24" s="19">
        <f t="shared" si="6"/>
        <v>75.3</v>
      </c>
      <c r="AS24" s="18">
        <f t="shared" si="7"/>
        <v>599.58</v>
      </c>
      <c r="AT24" s="19">
        <f t="shared" si="8"/>
        <v>505.3</v>
      </c>
      <c r="AU24" s="18">
        <f t="shared" si="9"/>
        <v>1259.78</v>
      </c>
      <c r="AV24" s="19">
        <f t="shared" si="10"/>
        <v>1061.3</v>
      </c>
    </row>
    <row r="25" spans="1:48">
      <c r="A25" s="13"/>
      <c r="B25" s="14">
        <v>0.791666666666667</v>
      </c>
      <c r="C25" s="15">
        <v>384</v>
      </c>
      <c r="D25" s="16">
        <v>336</v>
      </c>
      <c r="E25" s="17">
        <v>276.2</v>
      </c>
      <c r="F25" s="16">
        <v>220</v>
      </c>
      <c r="G25" s="18">
        <f t="shared" si="0"/>
        <v>660.2</v>
      </c>
      <c r="H25" s="19">
        <f t="shared" si="1"/>
        <v>556</v>
      </c>
      <c r="I25" s="15">
        <v>216</v>
      </c>
      <c r="J25" s="16">
        <v>196</v>
      </c>
      <c r="K25" s="16">
        <v>20</v>
      </c>
      <c r="L25" s="16">
        <v>20</v>
      </c>
      <c r="M25" s="16">
        <v>30</v>
      </c>
      <c r="N25" s="16">
        <v>30</v>
      </c>
      <c r="O25" s="18">
        <f t="shared" si="2"/>
        <v>266</v>
      </c>
      <c r="P25" s="19">
        <f t="shared" si="3"/>
        <v>246</v>
      </c>
      <c r="Q25" s="17">
        <v>85</v>
      </c>
      <c r="R25" s="16">
        <v>68</v>
      </c>
      <c r="S25" s="17">
        <v>86.08</v>
      </c>
      <c r="T25" s="16">
        <v>86</v>
      </c>
      <c r="U25" s="17">
        <v>18</v>
      </c>
      <c r="V25" s="16">
        <v>18</v>
      </c>
      <c r="W25" s="17">
        <v>12</v>
      </c>
      <c r="X25" s="16">
        <v>12</v>
      </c>
      <c r="Y25" s="18">
        <f t="shared" si="4"/>
        <v>201.08</v>
      </c>
      <c r="Z25" s="19">
        <f t="shared" si="5"/>
        <v>184</v>
      </c>
      <c r="AA25" s="17">
        <v>14.5</v>
      </c>
      <c r="AB25" s="16">
        <v>0</v>
      </c>
      <c r="AC25" s="17">
        <v>9</v>
      </c>
      <c r="AD25" s="16">
        <v>0</v>
      </c>
      <c r="AE25" s="17">
        <v>9</v>
      </c>
      <c r="AF25" s="16">
        <v>0</v>
      </c>
      <c r="AG25" s="18">
        <v>32.5</v>
      </c>
      <c r="AH25" s="19">
        <v>0</v>
      </c>
      <c r="AI25" s="17">
        <v>60</v>
      </c>
      <c r="AJ25" s="16">
        <v>40</v>
      </c>
      <c r="AK25" s="17">
        <v>20</v>
      </c>
      <c r="AL25" s="16">
        <v>17.7</v>
      </c>
      <c r="AM25" s="17">
        <v>10</v>
      </c>
      <c r="AN25" s="16">
        <v>7.6</v>
      </c>
      <c r="AO25" s="17">
        <v>10</v>
      </c>
      <c r="AP25" s="16">
        <v>10</v>
      </c>
      <c r="AQ25" s="18">
        <v>100</v>
      </c>
      <c r="AR25" s="19">
        <f t="shared" si="6"/>
        <v>75.3</v>
      </c>
      <c r="AS25" s="18">
        <f t="shared" si="7"/>
        <v>599.58</v>
      </c>
      <c r="AT25" s="19">
        <f t="shared" si="8"/>
        <v>505.3</v>
      </c>
      <c r="AU25" s="18">
        <f t="shared" si="9"/>
        <v>1259.78</v>
      </c>
      <c r="AV25" s="19">
        <f t="shared" si="10"/>
        <v>1061.3</v>
      </c>
    </row>
    <row r="26" spans="1:48">
      <c r="A26" s="13"/>
      <c r="B26" s="14">
        <v>0.833333333333334</v>
      </c>
      <c r="C26" s="15">
        <v>384</v>
      </c>
      <c r="D26" s="16">
        <v>336</v>
      </c>
      <c r="E26" s="17">
        <v>276.2</v>
      </c>
      <c r="F26" s="16">
        <v>220</v>
      </c>
      <c r="G26" s="18">
        <f t="shared" si="0"/>
        <v>660.2</v>
      </c>
      <c r="H26" s="19">
        <f t="shared" si="1"/>
        <v>556</v>
      </c>
      <c r="I26" s="15">
        <v>216</v>
      </c>
      <c r="J26" s="16">
        <v>196</v>
      </c>
      <c r="K26" s="16">
        <v>20</v>
      </c>
      <c r="L26" s="16">
        <v>20</v>
      </c>
      <c r="M26" s="16">
        <v>30</v>
      </c>
      <c r="N26" s="16">
        <v>30</v>
      </c>
      <c r="O26" s="18">
        <f t="shared" si="2"/>
        <v>266</v>
      </c>
      <c r="P26" s="19">
        <f t="shared" si="3"/>
        <v>246</v>
      </c>
      <c r="Q26" s="17">
        <v>85</v>
      </c>
      <c r="R26" s="16">
        <v>68</v>
      </c>
      <c r="S26" s="17">
        <v>86.08</v>
      </c>
      <c r="T26" s="16">
        <v>86</v>
      </c>
      <c r="U26" s="17">
        <v>18</v>
      </c>
      <c r="V26" s="16">
        <v>18</v>
      </c>
      <c r="W26" s="17">
        <v>12</v>
      </c>
      <c r="X26" s="16">
        <v>12</v>
      </c>
      <c r="Y26" s="18">
        <f t="shared" si="4"/>
        <v>201.08</v>
      </c>
      <c r="Z26" s="19">
        <f t="shared" si="5"/>
        <v>184</v>
      </c>
      <c r="AA26" s="17">
        <v>14.5</v>
      </c>
      <c r="AB26" s="16">
        <v>0</v>
      </c>
      <c r="AC26" s="17">
        <v>9</v>
      </c>
      <c r="AD26" s="16">
        <v>0</v>
      </c>
      <c r="AE26" s="17">
        <v>9</v>
      </c>
      <c r="AF26" s="16">
        <v>0</v>
      </c>
      <c r="AG26" s="18">
        <v>32.5</v>
      </c>
      <c r="AH26" s="19">
        <v>0</v>
      </c>
      <c r="AI26" s="17">
        <v>60</v>
      </c>
      <c r="AJ26" s="16">
        <v>40</v>
      </c>
      <c r="AK26" s="17">
        <v>20</v>
      </c>
      <c r="AL26" s="16">
        <v>17.7</v>
      </c>
      <c r="AM26" s="17">
        <v>10</v>
      </c>
      <c r="AN26" s="16">
        <v>7.6</v>
      </c>
      <c r="AO26" s="17">
        <v>10</v>
      </c>
      <c r="AP26" s="16">
        <v>10</v>
      </c>
      <c r="AQ26" s="18">
        <v>100</v>
      </c>
      <c r="AR26" s="19">
        <f t="shared" si="6"/>
        <v>75.3</v>
      </c>
      <c r="AS26" s="18">
        <f t="shared" si="7"/>
        <v>599.58</v>
      </c>
      <c r="AT26" s="19">
        <f t="shared" si="8"/>
        <v>505.3</v>
      </c>
      <c r="AU26" s="18">
        <f t="shared" si="9"/>
        <v>1259.78</v>
      </c>
      <c r="AV26" s="19">
        <f t="shared" si="10"/>
        <v>1061.3</v>
      </c>
    </row>
    <row r="27" spans="1:48">
      <c r="A27" s="13"/>
      <c r="B27" s="14">
        <v>0.875</v>
      </c>
      <c r="C27" s="15">
        <v>384</v>
      </c>
      <c r="D27" s="16">
        <v>336</v>
      </c>
      <c r="E27" s="17">
        <v>276.2</v>
      </c>
      <c r="F27" s="16">
        <v>220</v>
      </c>
      <c r="G27" s="18">
        <f t="shared" si="0"/>
        <v>660.2</v>
      </c>
      <c r="H27" s="19">
        <f t="shared" si="1"/>
        <v>556</v>
      </c>
      <c r="I27" s="15">
        <v>216</v>
      </c>
      <c r="J27" s="16">
        <v>196</v>
      </c>
      <c r="K27" s="16">
        <v>20</v>
      </c>
      <c r="L27" s="16">
        <v>20</v>
      </c>
      <c r="M27" s="16">
        <v>30</v>
      </c>
      <c r="N27" s="16">
        <v>30</v>
      </c>
      <c r="O27" s="18">
        <f t="shared" si="2"/>
        <v>266</v>
      </c>
      <c r="P27" s="19">
        <f t="shared" si="3"/>
        <v>246</v>
      </c>
      <c r="Q27" s="17">
        <v>85</v>
      </c>
      <c r="R27" s="16">
        <v>68</v>
      </c>
      <c r="S27" s="17">
        <v>86.08</v>
      </c>
      <c r="T27" s="16">
        <v>86</v>
      </c>
      <c r="U27" s="17">
        <v>18</v>
      </c>
      <c r="V27" s="16">
        <v>18</v>
      </c>
      <c r="W27" s="17">
        <v>12</v>
      </c>
      <c r="X27" s="16">
        <v>12</v>
      </c>
      <c r="Y27" s="18">
        <f t="shared" si="4"/>
        <v>201.08</v>
      </c>
      <c r="Z27" s="19">
        <f t="shared" si="5"/>
        <v>184</v>
      </c>
      <c r="AA27" s="17">
        <v>14.5</v>
      </c>
      <c r="AB27" s="16">
        <v>0</v>
      </c>
      <c r="AC27" s="17">
        <v>9</v>
      </c>
      <c r="AD27" s="16">
        <v>0</v>
      </c>
      <c r="AE27" s="17">
        <v>9</v>
      </c>
      <c r="AF27" s="16">
        <v>0</v>
      </c>
      <c r="AG27" s="18">
        <v>32.5</v>
      </c>
      <c r="AH27" s="19">
        <v>0</v>
      </c>
      <c r="AI27" s="17">
        <v>60</v>
      </c>
      <c r="AJ27" s="16">
        <v>40</v>
      </c>
      <c r="AK27" s="17">
        <v>20</v>
      </c>
      <c r="AL27" s="16">
        <v>17.7</v>
      </c>
      <c r="AM27" s="17">
        <v>10</v>
      </c>
      <c r="AN27" s="16">
        <v>7.6</v>
      </c>
      <c r="AO27" s="17">
        <v>10</v>
      </c>
      <c r="AP27" s="16">
        <v>10</v>
      </c>
      <c r="AQ27" s="18">
        <v>100</v>
      </c>
      <c r="AR27" s="19">
        <f t="shared" si="6"/>
        <v>75.3</v>
      </c>
      <c r="AS27" s="18">
        <f t="shared" si="7"/>
        <v>599.58</v>
      </c>
      <c r="AT27" s="19">
        <f t="shared" si="8"/>
        <v>505.3</v>
      </c>
      <c r="AU27" s="18">
        <f t="shared" si="9"/>
        <v>1259.78</v>
      </c>
      <c r="AV27" s="19">
        <f t="shared" si="10"/>
        <v>1061.3</v>
      </c>
    </row>
    <row r="28" spans="1:48">
      <c r="A28" s="13"/>
      <c r="B28" s="14">
        <v>0.916666666666667</v>
      </c>
      <c r="C28" s="15">
        <v>384</v>
      </c>
      <c r="D28" s="16">
        <v>336</v>
      </c>
      <c r="E28" s="17">
        <v>276.2</v>
      </c>
      <c r="F28" s="16">
        <v>220</v>
      </c>
      <c r="G28" s="18">
        <f t="shared" si="0"/>
        <v>660.2</v>
      </c>
      <c r="H28" s="19">
        <f t="shared" si="1"/>
        <v>556</v>
      </c>
      <c r="I28" s="15">
        <v>216</v>
      </c>
      <c r="J28" s="16">
        <v>196</v>
      </c>
      <c r="K28" s="16">
        <v>20</v>
      </c>
      <c r="L28" s="16">
        <v>20</v>
      </c>
      <c r="M28" s="16">
        <v>30</v>
      </c>
      <c r="N28" s="16">
        <v>30</v>
      </c>
      <c r="O28" s="18">
        <f t="shared" si="2"/>
        <v>266</v>
      </c>
      <c r="P28" s="19">
        <f t="shared" si="3"/>
        <v>246</v>
      </c>
      <c r="Q28" s="17">
        <v>85</v>
      </c>
      <c r="R28" s="16">
        <v>68</v>
      </c>
      <c r="S28" s="17">
        <v>86.08</v>
      </c>
      <c r="T28" s="16">
        <v>86</v>
      </c>
      <c r="U28" s="17">
        <v>18</v>
      </c>
      <c r="V28" s="16">
        <v>18</v>
      </c>
      <c r="W28" s="17">
        <v>12</v>
      </c>
      <c r="X28" s="16">
        <v>12</v>
      </c>
      <c r="Y28" s="18">
        <f t="shared" si="4"/>
        <v>201.08</v>
      </c>
      <c r="Z28" s="19">
        <f t="shared" si="5"/>
        <v>184</v>
      </c>
      <c r="AA28" s="17">
        <v>14.5</v>
      </c>
      <c r="AB28" s="16">
        <v>0</v>
      </c>
      <c r="AC28" s="17">
        <v>9</v>
      </c>
      <c r="AD28" s="16">
        <v>0</v>
      </c>
      <c r="AE28" s="17">
        <v>9</v>
      </c>
      <c r="AF28" s="16">
        <v>0</v>
      </c>
      <c r="AG28" s="18">
        <v>32.5</v>
      </c>
      <c r="AH28" s="19">
        <v>0</v>
      </c>
      <c r="AI28" s="17">
        <v>60</v>
      </c>
      <c r="AJ28" s="16">
        <v>40</v>
      </c>
      <c r="AK28" s="17">
        <v>20</v>
      </c>
      <c r="AL28" s="16">
        <v>17.7</v>
      </c>
      <c r="AM28" s="17">
        <v>10</v>
      </c>
      <c r="AN28" s="16">
        <v>7.6</v>
      </c>
      <c r="AO28" s="17">
        <v>10</v>
      </c>
      <c r="AP28" s="16">
        <v>10</v>
      </c>
      <c r="AQ28" s="18">
        <v>100</v>
      </c>
      <c r="AR28" s="19">
        <f t="shared" si="6"/>
        <v>75.3</v>
      </c>
      <c r="AS28" s="18">
        <f t="shared" si="7"/>
        <v>599.58</v>
      </c>
      <c r="AT28" s="19">
        <f t="shared" si="8"/>
        <v>505.3</v>
      </c>
      <c r="AU28" s="18">
        <f t="shared" si="9"/>
        <v>1259.78</v>
      </c>
      <c r="AV28" s="19">
        <f t="shared" si="10"/>
        <v>1061.3</v>
      </c>
    </row>
    <row r="29" spans="1:48">
      <c r="A29" s="13"/>
      <c r="B29" s="14">
        <v>0.958333333333334</v>
      </c>
      <c r="C29" s="15">
        <v>384</v>
      </c>
      <c r="D29" s="16">
        <v>336</v>
      </c>
      <c r="E29" s="17">
        <v>276.2</v>
      </c>
      <c r="F29" s="16">
        <v>220</v>
      </c>
      <c r="G29" s="18">
        <f t="shared" si="0"/>
        <v>660.2</v>
      </c>
      <c r="H29" s="19">
        <f t="shared" si="1"/>
        <v>556</v>
      </c>
      <c r="I29" s="15">
        <v>216</v>
      </c>
      <c r="J29" s="16">
        <v>196</v>
      </c>
      <c r="K29" s="16">
        <v>20</v>
      </c>
      <c r="L29" s="16">
        <v>20</v>
      </c>
      <c r="M29" s="16">
        <v>30</v>
      </c>
      <c r="N29" s="16">
        <v>30</v>
      </c>
      <c r="O29" s="18">
        <f t="shared" si="2"/>
        <v>266</v>
      </c>
      <c r="P29" s="19">
        <f t="shared" si="3"/>
        <v>246</v>
      </c>
      <c r="Q29" s="17">
        <v>85</v>
      </c>
      <c r="R29" s="16">
        <v>68</v>
      </c>
      <c r="S29" s="17">
        <v>86.08</v>
      </c>
      <c r="T29" s="16">
        <v>86</v>
      </c>
      <c r="U29" s="17">
        <v>18</v>
      </c>
      <c r="V29" s="16">
        <v>18</v>
      </c>
      <c r="W29" s="17">
        <v>12</v>
      </c>
      <c r="X29" s="16">
        <v>12</v>
      </c>
      <c r="Y29" s="18">
        <f t="shared" si="4"/>
        <v>201.08</v>
      </c>
      <c r="Z29" s="19">
        <f t="shared" si="5"/>
        <v>184</v>
      </c>
      <c r="AA29" s="17">
        <v>14.5</v>
      </c>
      <c r="AB29" s="16">
        <v>0</v>
      </c>
      <c r="AC29" s="17">
        <v>9</v>
      </c>
      <c r="AD29" s="16">
        <v>0</v>
      </c>
      <c r="AE29" s="17">
        <v>9</v>
      </c>
      <c r="AF29" s="16">
        <v>0</v>
      </c>
      <c r="AG29" s="18">
        <v>32.5</v>
      </c>
      <c r="AH29" s="19">
        <v>0</v>
      </c>
      <c r="AI29" s="17">
        <v>60</v>
      </c>
      <c r="AJ29" s="16">
        <v>40</v>
      </c>
      <c r="AK29" s="17">
        <v>20</v>
      </c>
      <c r="AL29" s="16">
        <v>17.7</v>
      </c>
      <c r="AM29" s="17">
        <v>10</v>
      </c>
      <c r="AN29" s="16">
        <v>7.6</v>
      </c>
      <c r="AO29" s="17">
        <v>10</v>
      </c>
      <c r="AP29" s="16">
        <v>10</v>
      </c>
      <c r="AQ29" s="18">
        <v>100</v>
      </c>
      <c r="AR29" s="19">
        <f t="shared" si="6"/>
        <v>75.3</v>
      </c>
      <c r="AS29" s="18">
        <f t="shared" si="7"/>
        <v>599.58</v>
      </c>
      <c r="AT29" s="19">
        <f t="shared" si="8"/>
        <v>505.3</v>
      </c>
      <c r="AU29" s="18">
        <f t="shared" si="9"/>
        <v>1259.78</v>
      </c>
      <c r="AV29" s="19">
        <f t="shared" si="10"/>
        <v>1061.3</v>
      </c>
    </row>
    <row r="30" spans="1:48">
      <c r="A30" s="13"/>
      <c r="B30" s="14">
        <v>1</v>
      </c>
      <c r="C30" s="15">
        <v>384</v>
      </c>
      <c r="D30" s="16">
        <v>336</v>
      </c>
      <c r="E30" s="17">
        <v>276.2</v>
      </c>
      <c r="F30" s="16">
        <v>220</v>
      </c>
      <c r="G30" s="18">
        <f t="shared" si="0"/>
        <v>660.2</v>
      </c>
      <c r="H30" s="19">
        <f t="shared" si="1"/>
        <v>556</v>
      </c>
      <c r="I30" s="15">
        <v>216</v>
      </c>
      <c r="J30" s="16">
        <v>196</v>
      </c>
      <c r="K30" s="16">
        <v>20</v>
      </c>
      <c r="L30" s="16">
        <v>20</v>
      </c>
      <c r="M30" s="16">
        <v>30</v>
      </c>
      <c r="N30" s="16">
        <v>30</v>
      </c>
      <c r="O30" s="18">
        <f t="shared" si="2"/>
        <v>266</v>
      </c>
      <c r="P30" s="19">
        <f t="shared" si="3"/>
        <v>246</v>
      </c>
      <c r="Q30" s="17">
        <v>85</v>
      </c>
      <c r="R30" s="16">
        <v>68</v>
      </c>
      <c r="S30" s="17">
        <v>86.08</v>
      </c>
      <c r="T30" s="16">
        <v>86</v>
      </c>
      <c r="U30" s="17">
        <v>18</v>
      </c>
      <c r="V30" s="16">
        <v>18</v>
      </c>
      <c r="W30" s="17">
        <v>12</v>
      </c>
      <c r="X30" s="16">
        <v>12</v>
      </c>
      <c r="Y30" s="18">
        <f t="shared" si="4"/>
        <v>201.08</v>
      </c>
      <c r="Z30" s="19">
        <f t="shared" si="5"/>
        <v>184</v>
      </c>
      <c r="AA30" s="17">
        <v>14.5</v>
      </c>
      <c r="AB30" s="16">
        <v>0</v>
      </c>
      <c r="AC30" s="17">
        <v>9</v>
      </c>
      <c r="AD30" s="16">
        <v>0</v>
      </c>
      <c r="AE30" s="17">
        <v>9</v>
      </c>
      <c r="AF30" s="16">
        <v>0</v>
      </c>
      <c r="AG30" s="18">
        <v>32.5</v>
      </c>
      <c r="AH30" s="19">
        <v>0</v>
      </c>
      <c r="AI30" s="17">
        <v>60</v>
      </c>
      <c r="AJ30" s="16">
        <v>40</v>
      </c>
      <c r="AK30" s="17">
        <v>20</v>
      </c>
      <c r="AL30" s="16">
        <v>17.7</v>
      </c>
      <c r="AM30" s="17">
        <v>10</v>
      </c>
      <c r="AN30" s="16">
        <v>7.6</v>
      </c>
      <c r="AO30" s="17">
        <v>10</v>
      </c>
      <c r="AP30" s="16">
        <v>10</v>
      </c>
      <c r="AQ30" s="18">
        <v>100</v>
      </c>
      <c r="AR30" s="19">
        <f t="shared" si="6"/>
        <v>75.3</v>
      </c>
      <c r="AS30" s="18">
        <f t="shared" si="7"/>
        <v>599.58</v>
      </c>
      <c r="AT30" s="19">
        <f t="shared" si="8"/>
        <v>505.3</v>
      </c>
      <c r="AU30" s="18">
        <f t="shared" si="9"/>
        <v>1259.78</v>
      </c>
      <c r="AV30" s="19">
        <f t="shared" si="10"/>
        <v>1061.3</v>
      </c>
    </row>
    <row r="31" spans="1:48">
      <c r="A31" s="13" t="s">
        <v>101</v>
      </c>
      <c r="B31" s="14">
        <v>0.0416666666666667</v>
      </c>
      <c r="C31" s="15">
        <v>384</v>
      </c>
      <c r="D31" s="16">
        <v>336</v>
      </c>
      <c r="E31" s="17">
        <v>276.2</v>
      </c>
      <c r="F31" s="16">
        <v>220</v>
      </c>
      <c r="G31" s="18">
        <f t="shared" si="0"/>
        <v>660.2</v>
      </c>
      <c r="H31" s="19">
        <f t="shared" si="1"/>
        <v>556</v>
      </c>
      <c r="I31" s="15">
        <v>216</v>
      </c>
      <c r="J31" s="16">
        <v>192.918</v>
      </c>
      <c r="K31" s="16">
        <v>20</v>
      </c>
      <c r="L31" s="16">
        <v>20</v>
      </c>
      <c r="M31" s="16">
        <v>30</v>
      </c>
      <c r="N31" s="16">
        <v>30</v>
      </c>
      <c r="O31" s="18">
        <f t="shared" si="2"/>
        <v>266</v>
      </c>
      <c r="P31" s="19">
        <f t="shared" si="3"/>
        <v>242.918</v>
      </c>
      <c r="Q31" s="17">
        <v>85</v>
      </c>
      <c r="R31" s="16">
        <v>68</v>
      </c>
      <c r="S31" s="17">
        <v>86.08</v>
      </c>
      <c r="T31" s="16">
        <v>86</v>
      </c>
      <c r="U31" s="17">
        <v>18</v>
      </c>
      <c r="V31" s="16">
        <v>18</v>
      </c>
      <c r="W31" s="17">
        <v>12</v>
      </c>
      <c r="X31" s="16">
        <v>12</v>
      </c>
      <c r="Y31" s="18">
        <f t="shared" si="4"/>
        <v>201.08</v>
      </c>
      <c r="Z31" s="19">
        <f t="shared" si="5"/>
        <v>184</v>
      </c>
      <c r="AA31" s="17">
        <v>14.5</v>
      </c>
      <c r="AB31" s="16">
        <v>0</v>
      </c>
      <c r="AC31" s="17">
        <v>9</v>
      </c>
      <c r="AD31" s="16">
        <v>0</v>
      </c>
      <c r="AE31" s="17">
        <v>9</v>
      </c>
      <c r="AF31" s="16">
        <v>0</v>
      </c>
      <c r="AG31" s="18">
        <v>32.5</v>
      </c>
      <c r="AH31" s="19">
        <v>0</v>
      </c>
      <c r="AI31" s="17">
        <v>60</v>
      </c>
      <c r="AJ31" s="16">
        <v>40</v>
      </c>
      <c r="AK31" s="17">
        <v>20</v>
      </c>
      <c r="AL31" s="16">
        <v>17.7</v>
      </c>
      <c r="AM31" s="17">
        <v>10</v>
      </c>
      <c r="AN31" s="16">
        <v>7.6</v>
      </c>
      <c r="AO31" s="17">
        <v>10</v>
      </c>
      <c r="AP31" s="16">
        <v>10</v>
      </c>
      <c r="AQ31" s="18">
        <v>100</v>
      </c>
      <c r="AR31" s="19">
        <f t="shared" si="6"/>
        <v>75.3</v>
      </c>
      <c r="AS31" s="18">
        <f t="shared" si="7"/>
        <v>599.58</v>
      </c>
      <c r="AT31" s="19">
        <f t="shared" si="8"/>
        <v>502.218</v>
      </c>
      <c r="AU31" s="18">
        <f t="shared" si="9"/>
        <v>1259.78</v>
      </c>
      <c r="AV31" s="19">
        <f t="shared" si="10"/>
        <v>1058.218</v>
      </c>
    </row>
    <row r="32" spans="1:48">
      <c r="A32" s="13"/>
      <c r="B32" s="14">
        <v>0.0833333333333333</v>
      </c>
      <c r="C32" s="15">
        <v>384</v>
      </c>
      <c r="D32" s="16">
        <v>336</v>
      </c>
      <c r="E32" s="17">
        <v>276.2</v>
      </c>
      <c r="F32" s="16">
        <v>220</v>
      </c>
      <c r="G32" s="18">
        <f t="shared" si="0"/>
        <v>660.2</v>
      </c>
      <c r="H32" s="19">
        <f t="shared" si="1"/>
        <v>556</v>
      </c>
      <c r="I32" s="15">
        <v>216</v>
      </c>
      <c r="J32" s="16">
        <v>192.918</v>
      </c>
      <c r="K32" s="16">
        <v>20</v>
      </c>
      <c r="L32" s="16">
        <v>20</v>
      </c>
      <c r="M32" s="16">
        <v>30</v>
      </c>
      <c r="N32" s="16">
        <v>30</v>
      </c>
      <c r="O32" s="18">
        <f t="shared" si="2"/>
        <v>266</v>
      </c>
      <c r="P32" s="19">
        <f t="shared" si="3"/>
        <v>242.918</v>
      </c>
      <c r="Q32" s="17">
        <v>85</v>
      </c>
      <c r="R32" s="16">
        <v>68</v>
      </c>
      <c r="S32" s="17">
        <v>86.08</v>
      </c>
      <c r="T32" s="16">
        <v>86</v>
      </c>
      <c r="U32" s="17">
        <v>18</v>
      </c>
      <c r="V32" s="16">
        <v>18</v>
      </c>
      <c r="W32" s="17">
        <v>12</v>
      </c>
      <c r="X32" s="16">
        <v>12</v>
      </c>
      <c r="Y32" s="18">
        <f t="shared" si="4"/>
        <v>201.08</v>
      </c>
      <c r="Z32" s="19">
        <f t="shared" si="5"/>
        <v>184</v>
      </c>
      <c r="AA32" s="17">
        <v>14.5</v>
      </c>
      <c r="AB32" s="16">
        <v>0</v>
      </c>
      <c r="AC32" s="17">
        <v>9</v>
      </c>
      <c r="AD32" s="16">
        <v>0</v>
      </c>
      <c r="AE32" s="17">
        <v>9</v>
      </c>
      <c r="AF32" s="16">
        <v>0</v>
      </c>
      <c r="AG32" s="18">
        <v>32.5</v>
      </c>
      <c r="AH32" s="19">
        <v>0</v>
      </c>
      <c r="AI32" s="17">
        <v>60</v>
      </c>
      <c r="AJ32" s="16">
        <v>40</v>
      </c>
      <c r="AK32" s="17">
        <v>20</v>
      </c>
      <c r="AL32" s="16">
        <v>17.7</v>
      </c>
      <c r="AM32" s="17">
        <v>10</v>
      </c>
      <c r="AN32" s="16">
        <v>7.6</v>
      </c>
      <c r="AO32" s="17">
        <v>10</v>
      </c>
      <c r="AP32" s="16">
        <v>10</v>
      </c>
      <c r="AQ32" s="18">
        <v>100</v>
      </c>
      <c r="AR32" s="19">
        <f t="shared" si="6"/>
        <v>75.3</v>
      </c>
      <c r="AS32" s="18">
        <f t="shared" si="7"/>
        <v>599.58</v>
      </c>
      <c r="AT32" s="19">
        <f t="shared" si="8"/>
        <v>502.218</v>
      </c>
      <c r="AU32" s="18">
        <f t="shared" si="9"/>
        <v>1259.78</v>
      </c>
      <c r="AV32" s="19">
        <f t="shared" si="10"/>
        <v>1058.218</v>
      </c>
    </row>
    <row r="33" spans="1:48">
      <c r="A33" s="13"/>
      <c r="B33" s="14">
        <v>0.125</v>
      </c>
      <c r="C33" s="15">
        <v>384</v>
      </c>
      <c r="D33" s="16">
        <v>336</v>
      </c>
      <c r="E33" s="17">
        <v>276.2</v>
      </c>
      <c r="F33" s="16">
        <v>220</v>
      </c>
      <c r="G33" s="18">
        <f t="shared" si="0"/>
        <v>660.2</v>
      </c>
      <c r="H33" s="19">
        <f t="shared" si="1"/>
        <v>556</v>
      </c>
      <c r="I33" s="15">
        <v>216</v>
      </c>
      <c r="J33" s="16">
        <v>192.918</v>
      </c>
      <c r="K33" s="16">
        <v>20</v>
      </c>
      <c r="L33" s="16">
        <v>20</v>
      </c>
      <c r="M33" s="16">
        <v>30</v>
      </c>
      <c r="N33" s="16">
        <v>30</v>
      </c>
      <c r="O33" s="18">
        <f t="shared" si="2"/>
        <v>266</v>
      </c>
      <c r="P33" s="19">
        <f t="shared" si="3"/>
        <v>242.918</v>
      </c>
      <c r="Q33" s="17">
        <v>85</v>
      </c>
      <c r="R33" s="16">
        <v>68</v>
      </c>
      <c r="S33" s="17">
        <v>86.08</v>
      </c>
      <c r="T33" s="16">
        <v>86</v>
      </c>
      <c r="U33" s="17">
        <v>18</v>
      </c>
      <c r="V33" s="16">
        <v>18</v>
      </c>
      <c r="W33" s="17">
        <v>12</v>
      </c>
      <c r="X33" s="16">
        <v>12</v>
      </c>
      <c r="Y33" s="18">
        <f t="shared" si="4"/>
        <v>201.08</v>
      </c>
      <c r="Z33" s="19">
        <f t="shared" si="5"/>
        <v>184</v>
      </c>
      <c r="AA33" s="17">
        <v>14.5</v>
      </c>
      <c r="AB33" s="16">
        <v>0</v>
      </c>
      <c r="AC33" s="17">
        <v>9</v>
      </c>
      <c r="AD33" s="16">
        <v>0</v>
      </c>
      <c r="AE33" s="17">
        <v>9</v>
      </c>
      <c r="AF33" s="16">
        <v>0</v>
      </c>
      <c r="AG33" s="18">
        <v>32.5</v>
      </c>
      <c r="AH33" s="19">
        <v>0</v>
      </c>
      <c r="AI33" s="17">
        <v>60</v>
      </c>
      <c r="AJ33" s="16">
        <v>40</v>
      </c>
      <c r="AK33" s="17">
        <v>20</v>
      </c>
      <c r="AL33" s="16">
        <v>17.7</v>
      </c>
      <c r="AM33" s="17">
        <v>10</v>
      </c>
      <c r="AN33" s="16">
        <v>7.6</v>
      </c>
      <c r="AO33" s="17">
        <v>10</v>
      </c>
      <c r="AP33" s="16">
        <v>10</v>
      </c>
      <c r="AQ33" s="18">
        <v>100</v>
      </c>
      <c r="AR33" s="19">
        <f t="shared" si="6"/>
        <v>75.3</v>
      </c>
      <c r="AS33" s="18">
        <f t="shared" si="7"/>
        <v>599.58</v>
      </c>
      <c r="AT33" s="19">
        <f t="shared" si="8"/>
        <v>502.218</v>
      </c>
      <c r="AU33" s="18">
        <f t="shared" si="9"/>
        <v>1259.78</v>
      </c>
      <c r="AV33" s="19">
        <f t="shared" si="10"/>
        <v>1058.218</v>
      </c>
    </row>
    <row r="34" spans="1:48">
      <c r="A34" s="13"/>
      <c r="B34" s="14">
        <v>0.166666666666667</v>
      </c>
      <c r="C34" s="15">
        <v>384</v>
      </c>
      <c r="D34" s="16">
        <v>336</v>
      </c>
      <c r="E34" s="17">
        <v>276.2</v>
      </c>
      <c r="F34" s="16">
        <v>220</v>
      </c>
      <c r="G34" s="18">
        <f t="shared" si="0"/>
        <v>660.2</v>
      </c>
      <c r="H34" s="19">
        <f t="shared" si="1"/>
        <v>556</v>
      </c>
      <c r="I34" s="15">
        <v>216</v>
      </c>
      <c r="J34" s="16">
        <v>192.918</v>
      </c>
      <c r="K34" s="16">
        <v>20</v>
      </c>
      <c r="L34" s="16">
        <v>20</v>
      </c>
      <c r="M34" s="16">
        <v>30</v>
      </c>
      <c r="N34" s="16">
        <v>30</v>
      </c>
      <c r="O34" s="18">
        <f t="shared" si="2"/>
        <v>266</v>
      </c>
      <c r="P34" s="19">
        <f t="shared" si="3"/>
        <v>242.918</v>
      </c>
      <c r="Q34" s="17">
        <v>85</v>
      </c>
      <c r="R34" s="16">
        <v>68</v>
      </c>
      <c r="S34" s="17">
        <v>86.08</v>
      </c>
      <c r="T34" s="16">
        <v>86</v>
      </c>
      <c r="U34" s="17">
        <v>18</v>
      </c>
      <c r="V34" s="16">
        <v>18</v>
      </c>
      <c r="W34" s="17">
        <v>12</v>
      </c>
      <c r="X34" s="16">
        <v>12</v>
      </c>
      <c r="Y34" s="18">
        <f t="shared" si="4"/>
        <v>201.08</v>
      </c>
      <c r="Z34" s="19">
        <f t="shared" si="5"/>
        <v>184</v>
      </c>
      <c r="AA34" s="17">
        <v>14.5</v>
      </c>
      <c r="AB34" s="16">
        <v>0</v>
      </c>
      <c r="AC34" s="17">
        <v>9</v>
      </c>
      <c r="AD34" s="16">
        <v>0</v>
      </c>
      <c r="AE34" s="17">
        <v>9</v>
      </c>
      <c r="AF34" s="16">
        <v>0</v>
      </c>
      <c r="AG34" s="18">
        <v>32.5</v>
      </c>
      <c r="AH34" s="19">
        <v>0</v>
      </c>
      <c r="AI34" s="17">
        <v>60</v>
      </c>
      <c r="AJ34" s="16">
        <v>40</v>
      </c>
      <c r="AK34" s="17">
        <v>20</v>
      </c>
      <c r="AL34" s="16">
        <v>17.7</v>
      </c>
      <c r="AM34" s="17">
        <v>10</v>
      </c>
      <c r="AN34" s="16">
        <v>7.6</v>
      </c>
      <c r="AO34" s="17">
        <v>10</v>
      </c>
      <c r="AP34" s="16">
        <v>10</v>
      </c>
      <c r="AQ34" s="18">
        <v>100</v>
      </c>
      <c r="AR34" s="19">
        <f t="shared" si="6"/>
        <v>75.3</v>
      </c>
      <c r="AS34" s="18">
        <f t="shared" si="7"/>
        <v>599.58</v>
      </c>
      <c r="AT34" s="19">
        <f t="shared" si="8"/>
        <v>502.218</v>
      </c>
      <c r="AU34" s="18">
        <f t="shared" si="9"/>
        <v>1259.78</v>
      </c>
      <c r="AV34" s="19">
        <f t="shared" si="10"/>
        <v>1058.218</v>
      </c>
    </row>
    <row r="35" spans="1:48">
      <c r="A35" s="13"/>
      <c r="B35" s="14">
        <v>0.208333333333334</v>
      </c>
      <c r="C35" s="15">
        <v>384</v>
      </c>
      <c r="D35" s="16">
        <v>336</v>
      </c>
      <c r="E35" s="17">
        <v>276.2</v>
      </c>
      <c r="F35" s="16">
        <v>220</v>
      </c>
      <c r="G35" s="18">
        <f t="shared" si="0"/>
        <v>660.2</v>
      </c>
      <c r="H35" s="19">
        <f t="shared" si="1"/>
        <v>556</v>
      </c>
      <c r="I35" s="15">
        <v>216</v>
      </c>
      <c r="J35" s="16">
        <v>192.918</v>
      </c>
      <c r="K35" s="16">
        <v>20</v>
      </c>
      <c r="L35" s="16">
        <v>20</v>
      </c>
      <c r="M35" s="16">
        <v>30</v>
      </c>
      <c r="N35" s="16">
        <v>30</v>
      </c>
      <c r="O35" s="18">
        <f t="shared" si="2"/>
        <v>266</v>
      </c>
      <c r="P35" s="19">
        <f t="shared" si="3"/>
        <v>242.918</v>
      </c>
      <c r="Q35" s="17">
        <v>85</v>
      </c>
      <c r="R35" s="16">
        <v>68</v>
      </c>
      <c r="S35" s="17">
        <v>86.08</v>
      </c>
      <c r="T35" s="16">
        <v>86</v>
      </c>
      <c r="U35" s="17">
        <v>18</v>
      </c>
      <c r="V35" s="16">
        <v>18</v>
      </c>
      <c r="W35" s="17">
        <v>12</v>
      </c>
      <c r="X35" s="16">
        <v>12</v>
      </c>
      <c r="Y35" s="18">
        <f t="shared" si="4"/>
        <v>201.08</v>
      </c>
      <c r="Z35" s="19">
        <f t="shared" si="5"/>
        <v>184</v>
      </c>
      <c r="AA35" s="17">
        <v>14.5</v>
      </c>
      <c r="AB35" s="16">
        <v>0</v>
      </c>
      <c r="AC35" s="17">
        <v>9</v>
      </c>
      <c r="AD35" s="16">
        <v>0</v>
      </c>
      <c r="AE35" s="17">
        <v>9</v>
      </c>
      <c r="AF35" s="16">
        <v>0</v>
      </c>
      <c r="AG35" s="18">
        <v>32.5</v>
      </c>
      <c r="AH35" s="19">
        <v>0</v>
      </c>
      <c r="AI35" s="17">
        <v>60</v>
      </c>
      <c r="AJ35" s="16">
        <v>40</v>
      </c>
      <c r="AK35" s="17">
        <v>20</v>
      </c>
      <c r="AL35" s="16">
        <v>17.7</v>
      </c>
      <c r="AM35" s="17">
        <v>10</v>
      </c>
      <c r="AN35" s="16">
        <v>7.6</v>
      </c>
      <c r="AO35" s="17">
        <v>10</v>
      </c>
      <c r="AP35" s="16">
        <v>10</v>
      </c>
      <c r="AQ35" s="18">
        <v>100</v>
      </c>
      <c r="AR35" s="19">
        <f t="shared" si="6"/>
        <v>75.3</v>
      </c>
      <c r="AS35" s="18">
        <f t="shared" si="7"/>
        <v>599.58</v>
      </c>
      <c r="AT35" s="19">
        <f t="shared" si="8"/>
        <v>502.218</v>
      </c>
      <c r="AU35" s="18">
        <f t="shared" si="9"/>
        <v>1259.78</v>
      </c>
      <c r="AV35" s="19">
        <f t="shared" si="10"/>
        <v>1058.218</v>
      </c>
    </row>
    <row r="36" spans="1:48">
      <c r="A36" s="13"/>
      <c r="B36" s="14">
        <v>0.25</v>
      </c>
      <c r="C36" s="15">
        <v>384</v>
      </c>
      <c r="D36" s="16">
        <v>336</v>
      </c>
      <c r="E36" s="17">
        <v>276.2</v>
      </c>
      <c r="F36" s="16">
        <v>220</v>
      </c>
      <c r="G36" s="18">
        <f t="shared" si="0"/>
        <v>660.2</v>
      </c>
      <c r="H36" s="19">
        <f t="shared" si="1"/>
        <v>556</v>
      </c>
      <c r="I36" s="15">
        <v>216</v>
      </c>
      <c r="J36" s="16">
        <v>192.918</v>
      </c>
      <c r="K36" s="16">
        <v>20</v>
      </c>
      <c r="L36" s="16">
        <v>20</v>
      </c>
      <c r="M36" s="16">
        <v>30</v>
      </c>
      <c r="N36" s="16">
        <v>30</v>
      </c>
      <c r="O36" s="18">
        <f t="shared" si="2"/>
        <v>266</v>
      </c>
      <c r="P36" s="19">
        <f t="shared" si="3"/>
        <v>242.918</v>
      </c>
      <c r="Q36" s="17">
        <v>85</v>
      </c>
      <c r="R36" s="16">
        <v>68</v>
      </c>
      <c r="S36" s="17">
        <v>86.08</v>
      </c>
      <c r="T36" s="16">
        <v>86</v>
      </c>
      <c r="U36" s="17">
        <v>18</v>
      </c>
      <c r="V36" s="16">
        <v>18</v>
      </c>
      <c r="W36" s="17">
        <v>12</v>
      </c>
      <c r="X36" s="16">
        <v>12</v>
      </c>
      <c r="Y36" s="18">
        <f t="shared" si="4"/>
        <v>201.08</v>
      </c>
      <c r="Z36" s="19">
        <f t="shared" si="5"/>
        <v>184</v>
      </c>
      <c r="AA36" s="17">
        <v>14.5</v>
      </c>
      <c r="AB36" s="16">
        <v>0</v>
      </c>
      <c r="AC36" s="17">
        <v>9</v>
      </c>
      <c r="AD36" s="16">
        <v>0</v>
      </c>
      <c r="AE36" s="17">
        <v>9</v>
      </c>
      <c r="AF36" s="16">
        <v>0</v>
      </c>
      <c r="AG36" s="18">
        <v>32.5</v>
      </c>
      <c r="AH36" s="19">
        <v>0</v>
      </c>
      <c r="AI36" s="17">
        <v>60</v>
      </c>
      <c r="AJ36" s="16">
        <v>40</v>
      </c>
      <c r="AK36" s="17">
        <v>20</v>
      </c>
      <c r="AL36" s="16">
        <v>17.7</v>
      </c>
      <c r="AM36" s="17">
        <v>10</v>
      </c>
      <c r="AN36" s="16">
        <v>7.6</v>
      </c>
      <c r="AO36" s="17">
        <v>10</v>
      </c>
      <c r="AP36" s="16">
        <v>10</v>
      </c>
      <c r="AQ36" s="18">
        <v>100</v>
      </c>
      <c r="AR36" s="19">
        <f t="shared" si="6"/>
        <v>75.3</v>
      </c>
      <c r="AS36" s="18">
        <f t="shared" si="7"/>
        <v>599.58</v>
      </c>
      <c r="AT36" s="19">
        <f t="shared" si="8"/>
        <v>502.218</v>
      </c>
      <c r="AU36" s="18">
        <f t="shared" si="9"/>
        <v>1259.78</v>
      </c>
      <c r="AV36" s="19">
        <f t="shared" si="10"/>
        <v>1058.218</v>
      </c>
    </row>
    <row r="37" spans="1:48">
      <c r="A37" s="13"/>
      <c r="B37" s="14">
        <v>0.291666666666667</v>
      </c>
      <c r="C37" s="15">
        <v>384</v>
      </c>
      <c r="D37" s="16">
        <v>336</v>
      </c>
      <c r="E37" s="17">
        <v>276.2</v>
      </c>
      <c r="F37" s="16">
        <v>220</v>
      </c>
      <c r="G37" s="18">
        <f t="shared" si="0"/>
        <v>660.2</v>
      </c>
      <c r="H37" s="19">
        <f t="shared" si="1"/>
        <v>556</v>
      </c>
      <c r="I37" s="15">
        <v>216</v>
      </c>
      <c r="J37" s="16">
        <v>192.918</v>
      </c>
      <c r="K37" s="16">
        <v>20</v>
      </c>
      <c r="L37" s="16">
        <v>20</v>
      </c>
      <c r="M37" s="16">
        <v>30</v>
      </c>
      <c r="N37" s="16">
        <v>30</v>
      </c>
      <c r="O37" s="18">
        <f t="shared" si="2"/>
        <v>266</v>
      </c>
      <c r="P37" s="19">
        <f t="shared" si="3"/>
        <v>242.918</v>
      </c>
      <c r="Q37" s="17">
        <v>85</v>
      </c>
      <c r="R37" s="16">
        <v>68</v>
      </c>
      <c r="S37" s="17">
        <v>86.08</v>
      </c>
      <c r="T37" s="16">
        <v>86</v>
      </c>
      <c r="U37" s="17">
        <v>18</v>
      </c>
      <c r="V37" s="16">
        <v>18</v>
      </c>
      <c r="W37" s="17">
        <v>12</v>
      </c>
      <c r="X37" s="16">
        <v>12</v>
      </c>
      <c r="Y37" s="18">
        <f t="shared" si="4"/>
        <v>201.08</v>
      </c>
      <c r="Z37" s="19">
        <f t="shared" si="5"/>
        <v>184</v>
      </c>
      <c r="AA37" s="17">
        <v>14.5</v>
      </c>
      <c r="AB37" s="16">
        <v>0</v>
      </c>
      <c r="AC37" s="17">
        <v>9</v>
      </c>
      <c r="AD37" s="16">
        <v>0</v>
      </c>
      <c r="AE37" s="17">
        <v>9</v>
      </c>
      <c r="AF37" s="16">
        <v>0</v>
      </c>
      <c r="AG37" s="18">
        <v>32.5</v>
      </c>
      <c r="AH37" s="19">
        <v>0</v>
      </c>
      <c r="AI37" s="17">
        <v>60</v>
      </c>
      <c r="AJ37" s="16">
        <v>40</v>
      </c>
      <c r="AK37" s="17">
        <v>20</v>
      </c>
      <c r="AL37" s="16">
        <v>17.7</v>
      </c>
      <c r="AM37" s="17">
        <v>10</v>
      </c>
      <c r="AN37" s="16">
        <v>7.6</v>
      </c>
      <c r="AO37" s="17">
        <v>10</v>
      </c>
      <c r="AP37" s="16">
        <v>10</v>
      </c>
      <c r="AQ37" s="18">
        <v>100</v>
      </c>
      <c r="AR37" s="19">
        <f t="shared" si="6"/>
        <v>75.3</v>
      </c>
      <c r="AS37" s="18">
        <f t="shared" si="7"/>
        <v>599.58</v>
      </c>
      <c r="AT37" s="19">
        <f t="shared" si="8"/>
        <v>502.218</v>
      </c>
      <c r="AU37" s="18">
        <f t="shared" si="9"/>
        <v>1259.78</v>
      </c>
      <c r="AV37" s="19">
        <f t="shared" si="10"/>
        <v>1058.218</v>
      </c>
    </row>
    <row r="38" spans="1:48">
      <c r="A38" s="13"/>
      <c r="B38" s="14">
        <v>0.333333333333334</v>
      </c>
      <c r="C38" s="15">
        <v>384</v>
      </c>
      <c r="D38" s="16">
        <v>288</v>
      </c>
      <c r="E38" s="17">
        <v>276.2</v>
      </c>
      <c r="F38" s="16">
        <v>220</v>
      </c>
      <c r="G38" s="18">
        <f t="shared" si="0"/>
        <v>660.2</v>
      </c>
      <c r="H38" s="19">
        <f t="shared" si="1"/>
        <v>508</v>
      </c>
      <c r="I38" s="15">
        <v>216</v>
      </c>
      <c r="J38" s="16">
        <v>192.918</v>
      </c>
      <c r="K38" s="16">
        <v>20</v>
      </c>
      <c r="L38" s="16">
        <v>20</v>
      </c>
      <c r="M38" s="16">
        <v>30</v>
      </c>
      <c r="N38" s="16">
        <v>30</v>
      </c>
      <c r="O38" s="18">
        <f t="shared" si="2"/>
        <v>266</v>
      </c>
      <c r="P38" s="19">
        <f t="shared" si="3"/>
        <v>242.918</v>
      </c>
      <c r="Q38" s="17">
        <v>85</v>
      </c>
      <c r="R38" s="16">
        <v>68</v>
      </c>
      <c r="S38" s="17">
        <v>86.08</v>
      </c>
      <c r="T38" s="16">
        <v>86</v>
      </c>
      <c r="U38" s="17">
        <v>18</v>
      </c>
      <c r="V38" s="16">
        <v>18</v>
      </c>
      <c r="W38" s="17">
        <v>12</v>
      </c>
      <c r="X38" s="16">
        <v>12</v>
      </c>
      <c r="Y38" s="18">
        <f t="shared" si="4"/>
        <v>201.08</v>
      </c>
      <c r="Z38" s="19">
        <f t="shared" si="5"/>
        <v>184</v>
      </c>
      <c r="AA38" s="17">
        <v>14.5</v>
      </c>
      <c r="AB38" s="16">
        <v>0</v>
      </c>
      <c r="AC38" s="17">
        <v>9</v>
      </c>
      <c r="AD38" s="16">
        <v>0</v>
      </c>
      <c r="AE38" s="17">
        <v>9</v>
      </c>
      <c r="AF38" s="16">
        <v>0</v>
      </c>
      <c r="AG38" s="18">
        <v>32.5</v>
      </c>
      <c r="AH38" s="19">
        <v>0</v>
      </c>
      <c r="AI38" s="17">
        <v>60</v>
      </c>
      <c r="AJ38" s="16">
        <v>40</v>
      </c>
      <c r="AK38" s="17">
        <v>20</v>
      </c>
      <c r="AL38" s="16">
        <v>17.7</v>
      </c>
      <c r="AM38" s="17">
        <v>10</v>
      </c>
      <c r="AN38" s="16">
        <v>7.6</v>
      </c>
      <c r="AO38" s="17">
        <v>10</v>
      </c>
      <c r="AP38" s="16">
        <v>10</v>
      </c>
      <c r="AQ38" s="18">
        <v>100</v>
      </c>
      <c r="AR38" s="19">
        <f t="shared" si="6"/>
        <v>75.3</v>
      </c>
      <c r="AS38" s="18">
        <f t="shared" si="7"/>
        <v>599.58</v>
      </c>
      <c r="AT38" s="19">
        <f t="shared" si="8"/>
        <v>502.218</v>
      </c>
      <c r="AU38" s="18">
        <f t="shared" si="9"/>
        <v>1259.78</v>
      </c>
      <c r="AV38" s="19">
        <f t="shared" si="10"/>
        <v>1010.218</v>
      </c>
    </row>
    <row r="39" spans="1:48">
      <c r="A39" s="13"/>
      <c r="B39" s="14">
        <v>0.375</v>
      </c>
      <c r="C39" s="15">
        <v>384</v>
      </c>
      <c r="D39" s="16">
        <v>288</v>
      </c>
      <c r="E39" s="17">
        <v>276.2</v>
      </c>
      <c r="F39" s="16">
        <v>220</v>
      </c>
      <c r="G39" s="18">
        <f t="shared" si="0"/>
        <v>660.2</v>
      </c>
      <c r="H39" s="19">
        <f t="shared" si="1"/>
        <v>508</v>
      </c>
      <c r="I39" s="15">
        <v>216</v>
      </c>
      <c r="J39" s="16">
        <v>196</v>
      </c>
      <c r="K39" s="16">
        <v>20</v>
      </c>
      <c r="L39" s="16">
        <v>20</v>
      </c>
      <c r="M39" s="16">
        <v>30</v>
      </c>
      <c r="N39" s="16">
        <v>30</v>
      </c>
      <c r="O39" s="18">
        <f t="shared" si="2"/>
        <v>266</v>
      </c>
      <c r="P39" s="19">
        <f t="shared" si="3"/>
        <v>246</v>
      </c>
      <c r="Q39" s="17">
        <v>85</v>
      </c>
      <c r="R39" s="16">
        <v>68</v>
      </c>
      <c r="S39" s="17">
        <v>86.08</v>
      </c>
      <c r="T39" s="16">
        <v>86</v>
      </c>
      <c r="U39" s="17">
        <v>18</v>
      </c>
      <c r="V39" s="16">
        <v>18</v>
      </c>
      <c r="W39" s="17">
        <v>12</v>
      </c>
      <c r="X39" s="16">
        <v>12</v>
      </c>
      <c r="Y39" s="18">
        <f t="shared" si="4"/>
        <v>201.08</v>
      </c>
      <c r="Z39" s="19">
        <f t="shared" si="5"/>
        <v>184</v>
      </c>
      <c r="AA39" s="17">
        <v>14.5</v>
      </c>
      <c r="AB39" s="16">
        <v>0</v>
      </c>
      <c r="AC39" s="17">
        <v>9</v>
      </c>
      <c r="AD39" s="16">
        <v>0</v>
      </c>
      <c r="AE39" s="17">
        <v>9</v>
      </c>
      <c r="AF39" s="16">
        <v>0</v>
      </c>
      <c r="AG39" s="18">
        <v>32.5</v>
      </c>
      <c r="AH39" s="19">
        <v>0</v>
      </c>
      <c r="AI39" s="17">
        <v>60</v>
      </c>
      <c r="AJ39" s="16">
        <v>40</v>
      </c>
      <c r="AK39" s="17">
        <v>20</v>
      </c>
      <c r="AL39" s="16">
        <v>17.7</v>
      </c>
      <c r="AM39" s="17">
        <v>10</v>
      </c>
      <c r="AN39" s="16">
        <v>7.6</v>
      </c>
      <c r="AO39" s="17">
        <v>10</v>
      </c>
      <c r="AP39" s="16">
        <v>10</v>
      </c>
      <c r="AQ39" s="18">
        <v>100</v>
      </c>
      <c r="AR39" s="19">
        <f t="shared" si="6"/>
        <v>75.3</v>
      </c>
      <c r="AS39" s="18">
        <f t="shared" si="7"/>
        <v>599.58</v>
      </c>
      <c r="AT39" s="19">
        <f t="shared" si="8"/>
        <v>505.3</v>
      </c>
      <c r="AU39" s="18">
        <f t="shared" si="9"/>
        <v>1259.78</v>
      </c>
      <c r="AV39" s="19">
        <f t="shared" si="10"/>
        <v>1013.3</v>
      </c>
    </row>
    <row r="40" spans="1:48">
      <c r="A40" s="13"/>
      <c r="B40" s="14">
        <v>0.416666666666667</v>
      </c>
      <c r="C40" s="15">
        <v>384</v>
      </c>
      <c r="D40" s="16">
        <v>288</v>
      </c>
      <c r="E40" s="17">
        <v>276.2</v>
      </c>
      <c r="F40" s="16">
        <v>220</v>
      </c>
      <c r="G40" s="18">
        <f t="shared" si="0"/>
        <v>660.2</v>
      </c>
      <c r="H40" s="19">
        <f t="shared" si="1"/>
        <v>508</v>
      </c>
      <c r="I40" s="15">
        <v>216</v>
      </c>
      <c r="J40" s="16">
        <v>196</v>
      </c>
      <c r="K40" s="16">
        <v>20</v>
      </c>
      <c r="L40" s="16">
        <v>20</v>
      </c>
      <c r="M40" s="16">
        <v>30</v>
      </c>
      <c r="N40" s="16">
        <v>30</v>
      </c>
      <c r="O40" s="18">
        <f t="shared" si="2"/>
        <v>266</v>
      </c>
      <c r="P40" s="19">
        <f t="shared" si="3"/>
        <v>246</v>
      </c>
      <c r="Q40" s="17">
        <v>85</v>
      </c>
      <c r="R40" s="16">
        <v>68</v>
      </c>
      <c r="S40" s="17">
        <v>86.08</v>
      </c>
      <c r="T40" s="16">
        <v>86</v>
      </c>
      <c r="U40" s="17">
        <v>18</v>
      </c>
      <c r="V40" s="16">
        <v>18</v>
      </c>
      <c r="W40" s="17">
        <v>12</v>
      </c>
      <c r="X40" s="16">
        <v>12</v>
      </c>
      <c r="Y40" s="18">
        <f t="shared" si="4"/>
        <v>201.08</v>
      </c>
      <c r="Z40" s="19">
        <f t="shared" si="5"/>
        <v>184</v>
      </c>
      <c r="AA40" s="17">
        <v>14.5</v>
      </c>
      <c r="AB40" s="16">
        <v>0</v>
      </c>
      <c r="AC40" s="17">
        <v>9</v>
      </c>
      <c r="AD40" s="16">
        <v>0</v>
      </c>
      <c r="AE40" s="17">
        <v>9</v>
      </c>
      <c r="AF40" s="16">
        <v>0</v>
      </c>
      <c r="AG40" s="18">
        <v>32.5</v>
      </c>
      <c r="AH40" s="19">
        <v>0</v>
      </c>
      <c r="AI40" s="17">
        <v>60</v>
      </c>
      <c r="AJ40" s="16">
        <v>40</v>
      </c>
      <c r="AK40" s="17">
        <v>20</v>
      </c>
      <c r="AL40" s="16">
        <v>17.7</v>
      </c>
      <c r="AM40" s="17">
        <v>10</v>
      </c>
      <c r="AN40" s="16">
        <v>7.6</v>
      </c>
      <c r="AO40" s="17">
        <v>10</v>
      </c>
      <c r="AP40" s="16">
        <v>10</v>
      </c>
      <c r="AQ40" s="18">
        <v>100</v>
      </c>
      <c r="AR40" s="19">
        <f t="shared" si="6"/>
        <v>75.3</v>
      </c>
      <c r="AS40" s="18">
        <f t="shared" si="7"/>
        <v>599.58</v>
      </c>
      <c r="AT40" s="19">
        <f t="shared" si="8"/>
        <v>505.3</v>
      </c>
      <c r="AU40" s="18">
        <f t="shared" si="9"/>
        <v>1259.78</v>
      </c>
      <c r="AV40" s="19">
        <f t="shared" si="10"/>
        <v>1013.3</v>
      </c>
    </row>
    <row r="41" spans="1:48">
      <c r="A41" s="13"/>
      <c r="B41" s="14">
        <v>0.458333333333334</v>
      </c>
      <c r="C41" s="15">
        <v>384</v>
      </c>
      <c r="D41" s="16">
        <v>288</v>
      </c>
      <c r="E41" s="17">
        <v>276.2</v>
      </c>
      <c r="F41" s="16">
        <v>220</v>
      </c>
      <c r="G41" s="18">
        <f t="shared" si="0"/>
        <v>660.2</v>
      </c>
      <c r="H41" s="19">
        <f t="shared" si="1"/>
        <v>508</v>
      </c>
      <c r="I41" s="15">
        <v>216</v>
      </c>
      <c r="J41" s="16">
        <v>196</v>
      </c>
      <c r="K41" s="16">
        <v>20</v>
      </c>
      <c r="L41" s="16">
        <v>20</v>
      </c>
      <c r="M41" s="16">
        <v>30</v>
      </c>
      <c r="N41" s="16">
        <v>30</v>
      </c>
      <c r="O41" s="18">
        <f t="shared" si="2"/>
        <v>266</v>
      </c>
      <c r="P41" s="19">
        <f t="shared" si="3"/>
        <v>246</v>
      </c>
      <c r="Q41" s="17">
        <v>85</v>
      </c>
      <c r="R41" s="16">
        <v>68</v>
      </c>
      <c r="S41" s="17">
        <v>86.08</v>
      </c>
      <c r="T41" s="16">
        <v>86</v>
      </c>
      <c r="U41" s="17">
        <v>18</v>
      </c>
      <c r="V41" s="16">
        <v>18</v>
      </c>
      <c r="W41" s="17">
        <v>12</v>
      </c>
      <c r="X41" s="16">
        <v>12</v>
      </c>
      <c r="Y41" s="18">
        <f t="shared" si="4"/>
        <v>201.08</v>
      </c>
      <c r="Z41" s="19">
        <f t="shared" si="5"/>
        <v>184</v>
      </c>
      <c r="AA41" s="17">
        <v>14.5</v>
      </c>
      <c r="AB41" s="16">
        <v>0</v>
      </c>
      <c r="AC41" s="17">
        <v>9</v>
      </c>
      <c r="AD41" s="16">
        <v>0</v>
      </c>
      <c r="AE41" s="17">
        <v>9</v>
      </c>
      <c r="AF41" s="16">
        <v>0</v>
      </c>
      <c r="AG41" s="18">
        <v>32.5</v>
      </c>
      <c r="AH41" s="19">
        <v>0</v>
      </c>
      <c r="AI41" s="17">
        <v>60</v>
      </c>
      <c r="AJ41" s="16">
        <v>40</v>
      </c>
      <c r="AK41" s="17">
        <v>20</v>
      </c>
      <c r="AL41" s="16">
        <v>17.7</v>
      </c>
      <c r="AM41" s="17">
        <v>10</v>
      </c>
      <c r="AN41" s="16">
        <v>7.6</v>
      </c>
      <c r="AO41" s="17">
        <v>10</v>
      </c>
      <c r="AP41" s="16">
        <v>10</v>
      </c>
      <c r="AQ41" s="18">
        <v>100</v>
      </c>
      <c r="AR41" s="19">
        <f t="shared" si="6"/>
        <v>75.3</v>
      </c>
      <c r="AS41" s="18">
        <f t="shared" si="7"/>
        <v>599.58</v>
      </c>
      <c r="AT41" s="19">
        <f t="shared" si="8"/>
        <v>505.3</v>
      </c>
      <c r="AU41" s="18">
        <f t="shared" si="9"/>
        <v>1259.78</v>
      </c>
      <c r="AV41" s="19">
        <f t="shared" si="10"/>
        <v>1013.3</v>
      </c>
    </row>
    <row r="42" spans="1:48">
      <c r="A42" s="13"/>
      <c r="B42" s="14">
        <v>0.5</v>
      </c>
      <c r="C42" s="15">
        <v>384</v>
      </c>
      <c r="D42" s="16">
        <v>288</v>
      </c>
      <c r="E42" s="17">
        <v>276.2</v>
      </c>
      <c r="F42" s="16">
        <v>220</v>
      </c>
      <c r="G42" s="18">
        <f t="shared" si="0"/>
        <v>660.2</v>
      </c>
      <c r="H42" s="19">
        <f t="shared" si="1"/>
        <v>508</v>
      </c>
      <c r="I42" s="15">
        <v>216</v>
      </c>
      <c r="J42" s="16">
        <v>196</v>
      </c>
      <c r="K42" s="16">
        <v>20</v>
      </c>
      <c r="L42" s="16">
        <v>20</v>
      </c>
      <c r="M42" s="16">
        <v>30</v>
      </c>
      <c r="N42" s="16">
        <v>30</v>
      </c>
      <c r="O42" s="18">
        <f t="shared" si="2"/>
        <v>266</v>
      </c>
      <c r="P42" s="19">
        <f t="shared" si="3"/>
        <v>246</v>
      </c>
      <c r="Q42" s="17">
        <v>85</v>
      </c>
      <c r="R42" s="16">
        <v>68</v>
      </c>
      <c r="S42" s="17">
        <v>86.08</v>
      </c>
      <c r="T42" s="16">
        <v>86</v>
      </c>
      <c r="U42" s="17">
        <v>18</v>
      </c>
      <c r="V42" s="16">
        <v>18</v>
      </c>
      <c r="W42" s="17">
        <v>12</v>
      </c>
      <c r="X42" s="16">
        <v>12</v>
      </c>
      <c r="Y42" s="18">
        <f t="shared" si="4"/>
        <v>201.08</v>
      </c>
      <c r="Z42" s="19">
        <f t="shared" si="5"/>
        <v>184</v>
      </c>
      <c r="AA42" s="17">
        <v>14.5</v>
      </c>
      <c r="AB42" s="16">
        <v>0</v>
      </c>
      <c r="AC42" s="17">
        <v>9</v>
      </c>
      <c r="AD42" s="16">
        <v>0</v>
      </c>
      <c r="AE42" s="17">
        <v>9</v>
      </c>
      <c r="AF42" s="16">
        <v>0</v>
      </c>
      <c r="AG42" s="18">
        <v>32.5</v>
      </c>
      <c r="AH42" s="19">
        <v>0</v>
      </c>
      <c r="AI42" s="17">
        <v>60</v>
      </c>
      <c r="AJ42" s="16">
        <v>40</v>
      </c>
      <c r="AK42" s="17">
        <v>20</v>
      </c>
      <c r="AL42" s="16">
        <v>17.7</v>
      </c>
      <c r="AM42" s="17">
        <v>10</v>
      </c>
      <c r="AN42" s="16">
        <v>7.6</v>
      </c>
      <c r="AO42" s="17">
        <v>10</v>
      </c>
      <c r="AP42" s="16">
        <v>10</v>
      </c>
      <c r="AQ42" s="18">
        <v>100</v>
      </c>
      <c r="AR42" s="19">
        <f t="shared" si="6"/>
        <v>75.3</v>
      </c>
      <c r="AS42" s="18">
        <f t="shared" si="7"/>
        <v>599.58</v>
      </c>
      <c r="AT42" s="19">
        <f t="shared" si="8"/>
        <v>505.3</v>
      </c>
      <c r="AU42" s="18">
        <f t="shared" si="9"/>
        <v>1259.78</v>
      </c>
      <c r="AV42" s="19">
        <f t="shared" si="10"/>
        <v>1013.3</v>
      </c>
    </row>
    <row r="43" spans="1:48">
      <c r="A43" s="13"/>
      <c r="B43" s="14">
        <v>0.541666666666667</v>
      </c>
      <c r="C43" s="15">
        <v>384</v>
      </c>
      <c r="D43" s="16">
        <v>288</v>
      </c>
      <c r="E43" s="17">
        <v>276.2</v>
      </c>
      <c r="F43" s="16">
        <v>220</v>
      </c>
      <c r="G43" s="18">
        <f t="shared" si="0"/>
        <v>660.2</v>
      </c>
      <c r="H43" s="19">
        <f t="shared" si="1"/>
        <v>508</v>
      </c>
      <c r="I43" s="15">
        <v>216</v>
      </c>
      <c r="J43" s="16">
        <v>196</v>
      </c>
      <c r="K43" s="16">
        <v>20</v>
      </c>
      <c r="L43" s="16">
        <v>20</v>
      </c>
      <c r="M43" s="16">
        <v>30</v>
      </c>
      <c r="N43" s="16">
        <v>30</v>
      </c>
      <c r="O43" s="18">
        <f t="shared" si="2"/>
        <v>266</v>
      </c>
      <c r="P43" s="19">
        <f t="shared" si="3"/>
        <v>246</v>
      </c>
      <c r="Q43" s="17">
        <v>85</v>
      </c>
      <c r="R43" s="16">
        <v>68</v>
      </c>
      <c r="S43" s="17">
        <v>86.08</v>
      </c>
      <c r="T43" s="16">
        <v>86</v>
      </c>
      <c r="U43" s="17">
        <v>18</v>
      </c>
      <c r="V43" s="16">
        <v>18</v>
      </c>
      <c r="W43" s="17">
        <v>12</v>
      </c>
      <c r="X43" s="16">
        <v>12</v>
      </c>
      <c r="Y43" s="18">
        <f t="shared" si="4"/>
        <v>201.08</v>
      </c>
      <c r="Z43" s="19">
        <f t="shared" si="5"/>
        <v>184</v>
      </c>
      <c r="AA43" s="17">
        <v>14.5</v>
      </c>
      <c r="AB43" s="16">
        <v>0</v>
      </c>
      <c r="AC43" s="17">
        <v>9</v>
      </c>
      <c r="AD43" s="16">
        <v>0</v>
      </c>
      <c r="AE43" s="17">
        <v>9</v>
      </c>
      <c r="AF43" s="16">
        <v>0</v>
      </c>
      <c r="AG43" s="18">
        <v>32.5</v>
      </c>
      <c r="AH43" s="19">
        <v>0</v>
      </c>
      <c r="AI43" s="17">
        <v>60</v>
      </c>
      <c r="AJ43" s="16">
        <v>40</v>
      </c>
      <c r="AK43" s="17">
        <v>20</v>
      </c>
      <c r="AL43" s="16">
        <v>17.7</v>
      </c>
      <c r="AM43" s="17">
        <v>10</v>
      </c>
      <c r="AN43" s="16">
        <v>7.6</v>
      </c>
      <c r="AO43" s="17">
        <v>10</v>
      </c>
      <c r="AP43" s="16">
        <v>10</v>
      </c>
      <c r="AQ43" s="18">
        <v>100</v>
      </c>
      <c r="AR43" s="19">
        <f t="shared" si="6"/>
        <v>75.3</v>
      </c>
      <c r="AS43" s="18">
        <f t="shared" si="7"/>
        <v>599.58</v>
      </c>
      <c r="AT43" s="19">
        <f t="shared" si="8"/>
        <v>505.3</v>
      </c>
      <c r="AU43" s="18">
        <f t="shared" si="9"/>
        <v>1259.78</v>
      </c>
      <c r="AV43" s="19">
        <f t="shared" si="10"/>
        <v>1013.3</v>
      </c>
    </row>
    <row r="44" spans="1:48">
      <c r="A44" s="13"/>
      <c r="B44" s="14">
        <v>0.583333333333334</v>
      </c>
      <c r="C44" s="15">
        <v>384</v>
      </c>
      <c r="D44" s="16">
        <v>288</v>
      </c>
      <c r="E44" s="17">
        <v>276.2</v>
      </c>
      <c r="F44" s="16">
        <v>220</v>
      </c>
      <c r="G44" s="18">
        <f t="shared" si="0"/>
        <v>660.2</v>
      </c>
      <c r="H44" s="19">
        <f t="shared" si="1"/>
        <v>508</v>
      </c>
      <c r="I44" s="15">
        <v>216</v>
      </c>
      <c r="J44" s="16">
        <v>196</v>
      </c>
      <c r="K44" s="16">
        <v>20</v>
      </c>
      <c r="L44" s="16">
        <v>20</v>
      </c>
      <c r="M44" s="16">
        <v>30</v>
      </c>
      <c r="N44" s="16">
        <v>30</v>
      </c>
      <c r="O44" s="18">
        <f t="shared" si="2"/>
        <v>266</v>
      </c>
      <c r="P44" s="19">
        <f t="shared" si="3"/>
        <v>246</v>
      </c>
      <c r="Q44" s="17">
        <v>85</v>
      </c>
      <c r="R44" s="16">
        <v>68</v>
      </c>
      <c r="S44" s="17">
        <v>86.08</v>
      </c>
      <c r="T44" s="16">
        <v>86</v>
      </c>
      <c r="U44" s="17">
        <v>18</v>
      </c>
      <c r="V44" s="16">
        <v>18</v>
      </c>
      <c r="W44" s="17">
        <v>12</v>
      </c>
      <c r="X44" s="16">
        <v>12</v>
      </c>
      <c r="Y44" s="18">
        <f t="shared" si="4"/>
        <v>201.08</v>
      </c>
      <c r="Z44" s="19">
        <f t="shared" si="5"/>
        <v>184</v>
      </c>
      <c r="AA44" s="17">
        <v>14.5</v>
      </c>
      <c r="AB44" s="16">
        <v>0</v>
      </c>
      <c r="AC44" s="17">
        <v>9</v>
      </c>
      <c r="AD44" s="16">
        <v>0</v>
      </c>
      <c r="AE44" s="17">
        <v>9</v>
      </c>
      <c r="AF44" s="16">
        <v>0</v>
      </c>
      <c r="AG44" s="18">
        <v>32.5</v>
      </c>
      <c r="AH44" s="19">
        <v>0</v>
      </c>
      <c r="AI44" s="17">
        <v>60</v>
      </c>
      <c r="AJ44" s="16">
        <v>40</v>
      </c>
      <c r="AK44" s="17">
        <v>20</v>
      </c>
      <c r="AL44" s="16">
        <v>17.7</v>
      </c>
      <c r="AM44" s="17">
        <v>10</v>
      </c>
      <c r="AN44" s="16">
        <v>7.6</v>
      </c>
      <c r="AO44" s="17">
        <v>10</v>
      </c>
      <c r="AP44" s="16">
        <v>10</v>
      </c>
      <c r="AQ44" s="18">
        <v>100</v>
      </c>
      <c r="AR44" s="19">
        <f t="shared" si="6"/>
        <v>75.3</v>
      </c>
      <c r="AS44" s="18">
        <f t="shared" si="7"/>
        <v>599.58</v>
      </c>
      <c r="AT44" s="19">
        <f t="shared" si="8"/>
        <v>505.3</v>
      </c>
      <c r="AU44" s="18">
        <f t="shared" si="9"/>
        <v>1259.78</v>
      </c>
      <c r="AV44" s="19">
        <f t="shared" si="10"/>
        <v>1013.3</v>
      </c>
    </row>
    <row r="45" spans="1:48">
      <c r="A45" s="13"/>
      <c r="B45" s="14">
        <v>0.625</v>
      </c>
      <c r="C45" s="15">
        <v>384</v>
      </c>
      <c r="D45" s="16">
        <v>288</v>
      </c>
      <c r="E45" s="17">
        <v>276.2</v>
      </c>
      <c r="F45" s="16">
        <v>220</v>
      </c>
      <c r="G45" s="18">
        <f t="shared" si="0"/>
        <v>660.2</v>
      </c>
      <c r="H45" s="19">
        <f t="shared" si="1"/>
        <v>508</v>
      </c>
      <c r="I45" s="15">
        <v>216</v>
      </c>
      <c r="J45" s="16">
        <v>196</v>
      </c>
      <c r="K45" s="16">
        <v>20</v>
      </c>
      <c r="L45" s="16">
        <v>20</v>
      </c>
      <c r="M45" s="16">
        <v>30</v>
      </c>
      <c r="N45" s="16">
        <v>30</v>
      </c>
      <c r="O45" s="18">
        <f t="shared" si="2"/>
        <v>266</v>
      </c>
      <c r="P45" s="19">
        <f t="shared" si="3"/>
        <v>246</v>
      </c>
      <c r="Q45" s="17">
        <v>85</v>
      </c>
      <c r="R45" s="16">
        <v>68</v>
      </c>
      <c r="S45" s="17">
        <v>86.08</v>
      </c>
      <c r="T45" s="16">
        <v>86</v>
      </c>
      <c r="U45" s="17">
        <v>18</v>
      </c>
      <c r="V45" s="16">
        <v>18</v>
      </c>
      <c r="W45" s="17">
        <v>12</v>
      </c>
      <c r="X45" s="16">
        <v>12</v>
      </c>
      <c r="Y45" s="18">
        <f t="shared" si="4"/>
        <v>201.08</v>
      </c>
      <c r="Z45" s="19">
        <f t="shared" si="5"/>
        <v>184</v>
      </c>
      <c r="AA45" s="17">
        <v>14.5</v>
      </c>
      <c r="AB45" s="16">
        <v>0</v>
      </c>
      <c r="AC45" s="17">
        <v>9</v>
      </c>
      <c r="AD45" s="16">
        <v>0</v>
      </c>
      <c r="AE45" s="17">
        <v>9</v>
      </c>
      <c r="AF45" s="16">
        <v>0</v>
      </c>
      <c r="AG45" s="18">
        <v>32.5</v>
      </c>
      <c r="AH45" s="19">
        <v>0</v>
      </c>
      <c r="AI45" s="17">
        <v>60</v>
      </c>
      <c r="AJ45" s="16">
        <v>40</v>
      </c>
      <c r="AK45" s="17">
        <v>20</v>
      </c>
      <c r="AL45" s="16">
        <v>17.7</v>
      </c>
      <c r="AM45" s="17">
        <v>10</v>
      </c>
      <c r="AN45" s="16">
        <v>7.6</v>
      </c>
      <c r="AO45" s="17">
        <v>10</v>
      </c>
      <c r="AP45" s="16">
        <v>10</v>
      </c>
      <c r="AQ45" s="18">
        <v>100</v>
      </c>
      <c r="AR45" s="19">
        <f t="shared" si="6"/>
        <v>75.3</v>
      </c>
      <c r="AS45" s="18">
        <f t="shared" si="7"/>
        <v>599.58</v>
      </c>
      <c r="AT45" s="19">
        <f t="shared" si="8"/>
        <v>505.3</v>
      </c>
      <c r="AU45" s="18">
        <f t="shared" si="9"/>
        <v>1259.78</v>
      </c>
      <c r="AV45" s="19">
        <f t="shared" si="10"/>
        <v>1013.3</v>
      </c>
    </row>
    <row r="46" spans="1:48">
      <c r="A46" s="13"/>
      <c r="B46" s="14">
        <v>0.666666666666667</v>
      </c>
      <c r="C46" s="15">
        <v>384</v>
      </c>
      <c r="D46" s="16">
        <v>288</v>
      </c>
      <c r="E46" s="17">
        <v>276.2</v>
      </c>
      <c r="F46" s="16">
        <v>220</v>
      </c>
      <c r="G46" s="18">
        <f t="shared" si="0"/>
        <v>660.2</v>
      </c>
      <c r="H46" s="19">
        <f t="shared" si="1"/>
        <v>508</v>
      </c>
      <c r="I46" s="15">
        <v>216</v>
      </c>
      <c r="J46" s="16">
        <v>196</v>
      </c>
      <c r="K46" s="16">
        <v>20</v>
      </c>
      <c r="L46" s="16">
        <v>20</v>
      </c>
      <c r="M46" s="16">
        <v>30</v>
      </c>
      <c r="N46" s="16">
        <v>30</v>
      </c>
      <c r="O46" s="18">
        <f t="shared" si="2"/>
        <v>266</v>
      </c>
      <c r="P46" s="19">
        <f t="shared" si="3"/>
        <v>246</v>
      </c>
      <c r="Q46" s="17">
        <v>85</v>
      </c>
      <c r="R46" s="16">
        <v>68</v>
      </c>
      <c r="S46" s="17">
        <v>86.08</v>
      </c>
      <c r="T46" s="16">
        <v>86</v>
      </c>
      <c r="U46" s="17">
        <v>18</v>
      </c>
      <c r="V46" s="16">
        <v>18</v>
      </c>
      <c r="W46" s="17">
        <v>12</v>
      </c>
      <c r="X46" s="16">
        <v>12</v>
      </c>
      <c r="Y46" s="18">
        <f t="shared" si="4"/>
        <v>201.08</v>
      </c>
      <c r="Z46" s="19">
        <f t="shared" si="5"/>
        <v>184</v>
      </c>
      <c r="AA46" s="17">
        <v>14.5</v>
      </c>
      <c r="AB46" s="16">
        <v>0</v>
      </c>
      <c r="AC46" s="17">
        <v>9</v>
      </c>
      <c r="AD46" s="16">
        <v>0</v>
      </c>
      <c r="AE46" s="17">
        <v>9</v>
      </c>
      <c r="AF46" s="16">
        <v>0</v>
      </c>
      <c r="AG46" s="18">
        <v>32.5</v>
      </c>
      <c r="AH46" s="19">
        <v>0</v>
      </c>
      <c r="AI46" s="17">
        <v>60</v>
      </c>
      <c r="AJ46" s="16">
        <v>40</v>
      </c>
      <c r="AK46" s="17">
        <v>20</v>
      </c>
      <c r="AL46" s="16">
        <v>17.7</v>
      </c>
      <c r="AM46" s="17">
        <v>10</v>
      </c>
      <c r="AN46" s="16">
        <v>7.6</v>
      </c>
      <c r="AO46" s="17">
        <v>10</v>
      </c>
      <c r="AP46" s="16">
        <v>10</v>
      </c>
      <c r="AQ46" s="18">
        <v>100</v>
      </c>
      <c r="AR46" s="19">
        <f t="shared" si="6"/>
        <v>75.3</v>
      </c>
      <c r="AS46" s="18">
        <f t="shared" si="7"/>
        <v>599.58</v>
      </c>
      <c r="AT46" s="19">
        <f t="shared" si="8"/>
        <v>505.3</v>
      </c>
      <c r="AU46" s="18">
        <f t="shared" si="9"/>
        <v>1259.78</v>
      </c>
      <c r="AV46" s="19">
        <f t="shared" si="10"/>
        <v>1013.3</v>
      </c>
    </row>
    <row r="47" spans="1:48">
      <c r="A47" s="13"/>
      <c r="B47" s="14">
        <v>0.708333333333334</v>
      </c>
      <c r="C47" s="15">
        <v>384</v>
      </c>
      <c r="D47" s="16">
        <v>336</v>
      </c>
      <c r="E47" s="17">
        <v>276.2</v>
      </c>
      <c r="F47" s="16">
        <v>220</v>
      </c>
      <c r="G47" s="18">
        <f t="shared" si="0"/>
        <v>660.2</v>
      </c>
      <c r="H47" s="19">
        <f t="shared" si="1"/>
        <v>556</v>
      </c>
      <c r="I47" s="15">
        <v>216</v>
      </c>
      <c r="J47" s="16">
        <v>196</v>
      </c>
      <c r="K47" s="16">
        <v>20</v>
      </c>
      <c r="L47" s="16">
        <v>20</v>
      </c>
      <c r="M47" s="16">
        <v>30</v>
      </c>
      <c r="N47" s="16">
        <v>30</v>
      </c>
      <c r="O47" s="18">
        <f t="shared" si="2"/>
        <v>266</v>
      </c>
      <c r="P47" s="19">
        <f t="shared" si="3"/>
        <v>246</v>
      </c>
      <c r="Q47" s="17">
        <v>85</v>
      </c>
      <c r="R47" s="16">
        <v>68</v>
      </c>
      <c r="S47" s="17">
        <v>86.08</v>
      </c>
      <c r="T47" s="16">
        <v>86</v>
      </c>
      <c r="U47" s="17">
        <v>18</v>
      </c>
      <c r="V47" s="16">
        <v>18</v>
      </c>
      <c r="W47" s="17">
        <v>12</v>
      </c>
      <c r="X47" s="16">
        <v>12</v>
      </c>
      <c r="Y47" s="18">
        <f t="shared" si="4"/>
        <v>201.08</v>
      </c>
      <c r="Z47" s="19">
        <f t="shared" si="5"/>
        <v>184</v>
      </c>
      <c r="AA47" s="17">
        <v>14.5</v>
      </c>
      <c r="AB47" s="16">
        <v>0</v>
      </c>
      <c r="AC47" s="17">
        <v>9</v>
      </c>
      <c r="AD47" s="16">
        <v>0</v>
      </c>
      <c r="AE47" s="17">
        <v>9</v>
      </c>
      <c r="AF47" s="16">
        <v>0</v>
      </c>
      <c r="AG47" s="18">
        <v>32.5</v>
      </c>
      <c r="AH47" s="19">
        <v>0</v>
      </c>
      <c r="AI47" s="17">
        <v>60</v>
      </c>
      <c r="AJ47" s="16">
        <v>40</v>
      </c>
      <c r="AK47" s="17">
        <v>20</v>
      </c>
      <c r="AL47" s="16">
        <v>17.7</v>
      </c>
      <c r="AM47" s="17">
        <v>10</v>
      </c>
      <c r="AN47" s="16">
        <v>7.6</v>
      </c>
      <c r="AO47" s="17">
        <v>10</v>
      </c>
      <c r="AP47" s="16">
        <v>10</v>
      </c>
      <c r="AQ47" s="18">
        <v>100</v>
      </c>
      <c r="AR47" s="19">
        <f t="shared" si="6"/>
        <v>75.3</v>
      </c>
      <c r="AS47" s="18">
        <f t="shared" si="7"/>
        <v>599.58</v>
      </c>
      <c r="AT47" s="19">
        <f t="shared" si="8"/>
        <v>505.3</v>
      </c>
      <c r="AU47" s="18">
        <f t="shared" si="9"/>
        <v>1259.78</v>
      </c>
      <c r="AV47" s="19">
        <f t="shared" si="10"/>
        <v>1061.3</v>
      </c>
    </row>
    <row r="48" spans="1:48">
      <c r="A48" s="13"/>
      <c r="B48" s="14">
        <v>0.75</v>
      </c>
      <c r="C48" s="15">
        <v>384</v>
      </c>
      <c r="D48" s="16">
        <v>336</v>
      </c>
      <c r="E48" s="17">
        <v>276.2</v>
      </c>
      <c r="F48" s="16">
        <v>220</v>
      </c>
      <c r="G48" s="18">
        <f t="shared" si="0"/>
        <v>660.2</v>
      </c>
      <c r="H48" s="19">
        <f t="shared" si="1"/>
        <v>556</v>
      </c>
      <c r="I48" s="15">
        <v>216</v>
      </c>
      <c r="J48" s="16">
        <v>196</v>
      </c>
      <c r="K48" s="16">
        <v>20</v>
      </c>
      <c r="L48" s="16">
        <v>20</v>
      </c>
      <c r="M48" s="16">
        <v>30</v>
      </c>
      <c r="N48" s="16">
        <v>30</v>
      </c>
      <c r="O48" s="18">
        <f t="shared" si="2"/>
        <v>266</v>
      </c>
      <c r="P48" s="19">
        <f t="shared" si="3"/>
        <v>246</v>
      </c>
      <c r="Q48" s="17">
        <v>85</v>
      </c>
      <c r="R48" s="16">
        <v>68</v>
      </c>
      <c r="S48" s="17">
        <v>86.08</v>
      </c>
      <c r="T48" s="16">
        <v>86</v>
      </c>
      <c r="U48" s="17">
        <v>18</v>
      </c>
      <c r="V48" s="16">
        <v>18</v>
      </c>
      <c r="W48" s="17">
        <v>12</v>
      </c>
      <c r="X48" s="16">
        <v>12</v>
      </c>
      <c r="Y48" s="18">
        <f t="shared" si="4"/>
        <v>201.08</v>
      </c>
      <c r="Z48" s="19">
        <f t="shared" si="5"/>
        <v>184</v>
      </c>
      <c r="AA48" s="17">
        <v>14.5</v>
      </c>
      <c r="AB48" s="16">
        <v>0</v>
      </c>
      <c r="AC48" s="17">
        <v>9</v>
      </c>
      <c r="AD48" s="16">
        <v>0</v>
      </c>
      <c r="AE48" s="17">
        <v>9</v>
      </c>
      <c r="AF48" s="16">
        <v>0</v>
      </c>
      <c r="AG48" s="18">
        <v>32.5</v>
      </c>
      <c r="AH48" s="19">
        <v>0</v>
      </c>
      <c r="AI48" s="17">
        <v>60</v>
      </c>
      <c r="AJ48" s="16">
        <v>40</v>
      </c>
      <c r="AK48" s="17">
        <v>20</v>
      </c>
      <c r="AL48" s="16">
        <v>17.7</v>
      </c>
      <c r="AM48" s="17">
        <v>10</v>
      </c>
      <c r="AN48" s="16">
        <v>7.6</v>
      </c>
      <c r="AO48" s="17">
        <v>10</v>
      </c>
      <c r="AP48" s="16">
        <v>10</v>
      </c>
      <c r="AQ48" s="18">
        <v>100</v>
      </c>
      <c r="AR48" s="19">
        <f t="shared" si="6"/>
        <v>75.3</v>
      </c>
      <c r="AS48" s="18">
        <f t="shared" si="7"/>
        <v>599.58</v>
      </c>
      <c r="AT48" s="19">
        <f t="shared" si="8"/>
        <v>505.3</v>
      </c>
      <c r="AU48" s="18">
        <f t="shared" si="9"/>
        <v>1259.78</v>
      </c>
      <c r="AV48" s="19">
        <f t="shared" si="10"/>
        <v>1061.3</v>
      </c>
    </row>
    <row r="49" spans="1:48">
      <c r="A49" s="13"/>
      <c r="B49" s="14">
        <v>0.791666666666667</v>
      </c>
      <c r="C49" s="15">
        <v>384</v>
      </c>
      <c r="D49" s="16">
        <v>336</v>
      </c>
      <c r="E49" s="17">
        <v>276.2</v>
      </c>
      <c r="F49" s="16">
        <v>220</v>
      </c>
      <c r="G49" s="18">
        <f t="shared" si="0"/>
        <v>660.2</v>
      </c>
      <c r="H49" s="19">
        <f t="shared" si="1"/>
        <v>556</v>
      </c>
      <c r="I49" s="15">
        <v>216</v>
      </c>
      <c r="J49" s="16">
        <v>196</v>
      </c>
      <c r="K49" s="16">
        <v>20</v>
      </c>
      <c r="L49" s="16">
        <v>20</v>
      </c>
      <c r="M49" s="16">
        <v>30</v>
      </c>
      <c r="N49" s="16">
        <v>30</v>
      </c>
      <c r="O49" s="18">
        <f t="shared" si="2"/>
        <v>266</v>
      </c>
      <c r="P49" s="19">
        <f t="shared" si="3"/>
        <v>246</v>
      </c>
      <c r="Q49" s="17">
        <v>85</v>
      </c>
      <c r="R49" s="16">
        <v>68</v>
      </c>
      <c r="S49" s="17">
        <v>86.08</v>
      </c>
      <c r="T49" s="16">
        <v>86</v>
      </c>
      <c r="U49" s="17">
        <v>18</v>
      </c>
      <c r="V49" s="16">
        <v>18</v>
      </c>
      <c r="W49" s="17">
        <v>12</v>
      </c>
      <c r="X49" s="16">
        <v>12</v>
      </c>
      <c r="Y49" s="18">
        <f t="shared" si="4"/>
        <v>201.08</v>
      </c>
      <c r="Z49" s="19">
        <f t="shared" si="5"/>
        <v>184</v>
      </c>
      <c r="AA49" s="17">
        <v>14.5</v>
      </c>
      <c r="AB49" s="16">
        <v>0</v>
      </c>
      <c r="AC49" s="17">
        <v>9</v>
      </c>
      <c r="AD49" s="16">
        <v>0</v>
      </c>
      <c r="AE49" s="17">
        <v>9</v>
      </c>
      <c r="AF49" s="16">
        <v>0</v>
      </c>
      <c r="AG49" s="18">
        <v>32.5</v>
      </c>
      <c r="AH49" s="19">
        <v>0</v>
      </c>
      <c r="AI49" s="17">
        <v>60</v>
      </c>
      <c r="AJ49" s="16">
        <v>40</v>
      </c>
      <c r="AK49" s="17">
        <v>20</v>
      </c>
      <c r="AL49" s="16">
        <v>17.7</v>
      </c>
      <c r="AM49" s="17">
        <v>10</v>
      </c>
      <c r="AN49" s="16">
        <v>7.6</v>
      </c>
      <c r="AO49" s="17">
        <v>10</v>
      </c>
      <c r="AP49" s="16">
        <v>10</v>
      </c>
      <c r="AQ49" s="18">
        <v>100</v>
      </c>
      <c r="AR49" s="19">
        <f t="shared" si="6"/>
        <v>75.3</v>
      </c>
      <c r="AS49" s="18">
        <f t="shared" si="7"/>
        <v>599.58</v>
      </c>
      <c r="AT49" s="19">
        <f t="shared" si="8"/>
        <v>505.3</v>
      </c>
      <c r="AU49" s="18">
        <f t="shared" si="9"/>
        <v>1259.78</v>
      </c>
      <c r="AV49" s="19">
        <f t="shared" si="10"/>
        <v>1061.3</v>
      </c>
    </row>
    <row r="50" spans="1:48">
      <c r="A50" s="13"/>
      <c r="B50" s="14">
        <v>0.833333333333334</v>
      </c>
      <c r="C50" s="15">
        <v>384</v>
      </c>
      <c r="D50" s="16">
        <v>336</v>
      </c>
      <c r="E50" s="17">
        <v>276.2</v>
      </c>
      <c r="F50" s="16">
        <v>220</v>
      </c>
      <c r="G50" s="18">
        <f t="shared" si="0"/>
        <v>660.2</v>
      </c>
      <c r="H50" s="19">
        <f t="shared" si="1"/>
        <v>556</v>
      </c>
      <c r="I50" s="15">
        <v>216</v>
      </c>
      <c r="J50" s="16">
        <v>196</v>
      </c>
      <c r="K50" s="16">
        <v>20</v>
      </c>
      <c r="L50" s="16">
        <v>20</v>
      </c>
      <c r="M50" s="16">
        <v>30</v>
      </c>
      <c r="N50" s="16">
        <v>30</v>
      </c>
      <c r="O50" s="18">
        <f t="shared" si="2"/>
        <v>266</v>
      </c>
      <c r="P50" s="19">
        <f t="shared" si="3"/>
        <v>246</v>
      </c>
      <c r="Q50" s="17">
        <v>85</v>
      </c>
      <c r="R50" s="16">
        <v>68</v>
      </c>
      <c r="S50" s="17">
        <v>86.08</v>
      </c>
      <c r="T50" s="16">
        <v>86</v>
      </c>
      <c r="U50" s="17">
        <v>18</v>
      </c>
      <c r="V50" s="16">
        <v>18</v>
      </c>
      <c r="W50" s="17">
        <v>12</v>
      </c>
      <c r="X50" s="16">
        <v>12</v>
      </c>
      <c r="Y50" s="18">
        <f t="shared" si="4"/>
        <v>201.08</v>
      </c>
      <c r="Z50" s="19">
        <f t="shared" si="5"/>
        <v>184</v>
      </c>
      <c r="AA50" s="17">
        <v>14.5</v>
      </c>
      <c r="AB50" s="16">
        <v>0</v>
      </c>
      <c r="AC50" s="17">
        <v>9</v>
      </c>
      <c r="AD50" s="16">
        <v>0</v>
      </c>
      <c r="AE50" s="17">
        <v>9</v>
      </c>
      <c r="AF50" s="16">
        <v>0</v>
      </c>
      <c r="AG50" s="18">
        <v>32.5</v>
      </c>
      <c r="AH50" s="19">
        <v>0</v>
      </c>
      <c r="AI50" s="17">
        <v>60</v>
      </c>
      <c r="AJ50" s="16">
        <v>40</v>
      </c>
      <c r="AK50" s="17">
        <v>20</v>
      </c>
      <c r="AL50" s="16">
        <v>17.7</v>
      </c>
      <c r="AM50" s="17">
        <v>10</v>
      </c>
      <c r="AN50" s="16">
        <v>7.6</v>
      </c>
      <c r="AO50" s="17">
        <v>10</v>
      </c>
      <c r="AP50" s="16">
        <v>10</v>
      </c>
      <c r="AQ50" s="18">
        <v>100</v>
      </c>
      <c r="AR50" s="19">
        <f t="shared" si="6"/>
        <v>75.3</v>
      </c>
      <c r="AS50" s="18">
        <f t="shared" si="7"/>
        <v>599.58</v>
      </c>
      <c r="AT50" s="19">
        <f t="shared" si="8"/>
        <v>505.3</v>
      </c>
      <c r="AU50" s="18">
        <f t="shared" si="9"/>
        <v>1259.78</v>
      </c>
      <c r="AV50" s="19">
        <f t="shared" si="10"/>
        <v>1061.3</v>
      </c>
    </row>
    <row r="51" spans="1:48">
      <c r="A51" s="13"/>
      <c r="B51" s="14">
        <v>0.875</v>
      </c>
      <c r="C51" s="15">
        <v>384</v>
      </c>
      <c r="D51" s="16">
        <v>336</v>
      </c>
      <c r="E51" s="17">
        <v>276.2</v>
      </c>
      <c r="F51" s="16">
        <v>220</v>
      </c>
      <c r="G51" s="18">
        <f t="shared" si="0"/>
        <v>660.2</v>
      </c>
      <c r="H51" s="19">
        <f t="shared" si="1"/>
        <v>556</v>
      </c>
      <c r="I51" s="15">
        <v>216</v>
      </c>
      <c r="J51" s="16">
        <v>196</v>
      </c>
      <c r="K51" s="16">
        <v>20</v>
      </c>
      <c r="L51" s="16">
        <v>20</v>
      </c>
      <c r="M51" s="16">
        <v>30</v>
      </c>
      <c r="N51" s="16">
        <v>30</v>
      </c>
      <c r="O51" s="18">
        <f t="shared" si="2"/>
        <v>266</v>
      </c>
      <c r="P51" s="19">
        <f t="shared" si="3"/>
        <v>246</v>
      </c>
      <c r="Q51" s="17">
        <v>85</v>
      </c>
      <c r="R51" s="16">
        <v>68</v>
      </c>
      <c r="S51" s="17">
        <v>86.08</v>
      </c>
      <c r="T51" s="16">
        <v>86</v>
      </c>
      <c r="U51" s="17">
        <v>18</v>
      </c>
      <c r="V51" s="16">
        <v>18</v>
      </c>
      <c r="W51" s="17">
        <v>12</v>
      </c>
      <c r="X51" s="16">
        <v>12</v>
      </c>
      <c r="Y51" s="18">
        <f t="shared" si="4"/>
        <v>201.08</v>
      </c>
      <c r="Z51" s="19">
        <f t="shared" si="5"/>
        <v>184</v>
      </c>
      <c r="AA51" s="17">
        <v>14.5</v>
      </c>
      <c r="AB51" s="16">
        <v>0</v>
      </c>
      <c r="AC51" s="17">
        <v>9</v>
      </c>
      <c r="AD51" s="16">
        <v>0</v>
      </c>
      <c r="AE51" s="17">
        <v>9</v>
      </c>
      <c r="AF51" s="16">
        <v>0</v>
      </c>
      <c r="AG51" s="18">
        <v>32.5</v>
      </c>
      <c r="AH51" s="19">
        <v>0</v>
      </c>
      <c r="AI51" s="17">
        <v>60</v>
      </c>
      <c r="AJ51" s="16">
        <v>40</v>
      </c>
      <c r="AK51" s="17">
        <v>20</v>
      </c>
      <c r="AL51" s="16">
        <v>17.7</v>
      </c>
      <c r="AM51" s="17">
        <v>10</v>
      </c>
      <c r="AN51" s="16">
        <v>7.6</v>
      </c>
      <c r="AO51" s="17">
        <v>10</v>
      </c>
      <c r="AP51" s="16">
        <v>10</v>
      </c>
      <c r="AQ51" s="18">
        <v>100</v>
      </c>
      <c r="AR51" s="19">
        <f t="shared" si="6"/>
        <v>75.3</v>
      </c>
      <c r="AS51" s="18">
        <f t="shared" si="7"/>
        <v>599.58</v>
      </c>
      <c r="AT51" s="19">
        <f t="shared" si="8"/>
        <v>505.3</v>
      </c>
      <c r="AU51" s="18">
        <f t="shared" si="9"/>
        <v>1259.78</v>
      </c>
      <c r="AV51" s="19">
        <f t="shared" si="10"/>
        <v>1061.3</v>
      </c>
    </row>
    <row r="52" spans="1:48">
      <c r="A52" s="13"/>
      <c r="B52" s="14">
        <v>0.916666666666667</v>
      </c>
      <c r="C52" s="15">
        <v>384</v>
      </c>
      <c r="D52" s="16">
        <v>336</v>
      </c>
      <c r="E52" s="17">
        <v>276.2</v>
      </c>
      <c r="F52" s="16">
        <v>220</v>
      </c>
      <c r="G52" s="18">
        <f t="shared" si="0"/>
        <v>660.2</v>
      </c>
      <c r="H52" s="19">
        <f t="shared" si="1"/>
        <v>556</v>
      </c>
      <c r="I52" s="15">
        <v>216</v>
      </c>
      <c r="J52" s="16">
        <v>196</v>
      </c>
      <c r="K52" s="16">
        <v>20</v>
      </c>
      <c r="L52" s="16">
        <v>20</v>
      </c>
      <c r="M52" s="16">
        <v>30</v>
      </c>
      <c r="N52" s="16">
        <v>30</v>
      </c>
      <c r="O52" s="18">
        <f t="shared" si="2"/>
        <v>266</v>
      </c>
      <c r="P52" s="19">
        <f t="shared" si="3"/>
        <v>246</v>
      </c>
      <c r="Q52" s="17">
        <v>85</v>
      </c>
      <c r="R52" s="16">
        <v>68</v>
      </c>
      <c r="S52" s="17">
        <v>86.08</v>
      </c>
      <c r="T52" s="16">
        <v>86</v>
      </c>
      <c r="U52" s="17">
        <v>18</v>
      </c>
      <c r="V52" s="16">
        <v>18</v>
      </c>
      <c r="W52" s="17">
        <v>12</v>
      </c>
      <c r="X52" s="16">
        <v>12</v>
      </c>
      <c r="Y52" s="18">
        <f t="shared" si="4"/>
        <v>201.08</v>
      </c>
      <c r="Z52" s="19">
        <f t="shared" si="5"/>
        <v>184</v>
      </c>
      <c r="AA52" s="17">
        <v>14.5</v>
      </c>
      <c r="AB52" s="16">
        <v>0</v>
      </c>
      <c r="AC52" s="17">
        <v>9</v>
      </c>
      <c r="AD52" s="16">
        <v>0</v>
      </c>
      <c r="AE52" s="17">
        <v>9</v>
      </c>
      <c r="AF52" s="16">
        <v>0</v>
      </c>
      <c r="AG52" s="18">
        <v>32.5</v>
      </c>
      <c r="AH52" s="19">
        <v>0</v>
      </c>
      <c r="AI52" s="17">
        <v>60</v>
      </c>
      <c r="AJ52" s="16">
        <v>40</v>
      </c>
      <c r="AK52" s="17">
        <v>20</v>
      </c>
      <c r="AL52" s="16">
        <v>17.7</v>
      </c>
      <c r="AM52" s="17">
        <v>10</v>
      </c>
      <c r="AN52" s="16">
        <v>7.6</v>
      </c>
      <c r="AO52" s="17">
        <v>10</v>
      </c>
      <c r="AP52" s="16">
        <v>10</v>
      </c>
      <c r="AQ52" s="18">
        <v>100</v>
      </c>
      <c r="AR52" s="19">
        <f t="shared" si="6"/>
        <v>75.3</v>
      </c>
      <c r="AS52" s="18">
        <f t="shared" si="7"/>
        <v>599.58</v>
      </c>
      <c r="AT52" s="19">
        <f t="shared" si="8"/>
        <v>505.3</v>
      </c>
      <c r="AU52" s="18">
        <f t="shared" si="9"/>
        <v>1259.78</v>
      </c>
      <c r="AV52" s="19">
        <f t="shared" si="10"/>
        <v>1061.3</v>
      </c>
    </row>
    <row r="53" spans="1:48">
      <c r="A53" s="13"/>
      <c r="B53" s="14">
        <v>0.958333333333334</v>
      </c>
      <c r="C53" s="15">
        <v>384</v>
      </c>
      <c r="D53" s="16">
        <v>336</v>
      </c>
      <c r="E53" s="17">
        <v>276.2</v>
      </c>
      <c r="F53" s="16">
        <v>220</v>
      </c>
      <c r="G53" s="18">
        <f t="shared" si="0"/>
        <v>660.2</v>
      </c>
      <c r="H53" s="19">
        <f t="shared" si="1"/>
        <v>556</v>
      </c>
      <c r="I53" s="15">
        <v>216</v>
      </c>
      <c r="J53" s="16">
        <v>196</v>
      </c>
      <c r="K53" s="16">
        <v>20</v>
      </c>
      <c r="L53" s="16">
        <v>20</v>
      </c>
      <c r="M53" s="16">
        <v>30</v>
      </c>
      <c r="N53" s="16">
        <v>30</v>
      </c>
      <c r="O53" s="18">
        <f t="shared" si="2"/>
        <v>266</v>
      </c>
      <c r="P53" s="19">
        <f t="shared" si="3"/>
        <v>246</v>
      </c>
      <c r="Q53" s="17">
        <v>85</v>
      </c>
      <c r="R53" s="16">
        <v>68</v>
      </c>
      <c r="S53" s="17">
        <v>86.08</v>
      </c>
      <c r="T53" s="16">
        <v>86</v>
      </c>
      <c r="U53" s="17">
        <v>18</v>
      </c>
      <c r="V53" s="16">
        <v>18</v>
      </c>
      <c r="W53" s="17">
        <v>12</v>
      </c>
      <c r="X53" s="16">
        <v>12</v>
      </c>
      <c r="Y53" s="18">
        <f t="shared" si="4"/>
        <v>201.08</v>
      </c>
      <c r="Z53" s="19">
        <f t="shared" si="5"/>
        <v>184</v>
      </c>
      <c r="AA53" s="17">
        <v>14.5</v>
      </c>
      <c r="AB53" s="16">
        <v>0</v>
      </c>
      <c r="AC53" s="17">
        <v>9</v>
      </c>
      <c r="AD53" s="16">
        <v>0</v>
      </c>
      <c r="AE53" s="17">
        <v>9</v>
      </c>
      <c r="AF53" s="16">
        <v>0</v>
      </c>
      <c r="AG53" s="18">
        <v>32.5</v>
      </c>
      <c r="AH53" s="19">
        <v>0</v>
      </c>
      <c r="AI53" s="17">
        <v>60</v>
      </c>
      <c r="AJ53" s="16">
        <v>40</v>
      </c>
      <c r="AK53" s="17">
        <v>20</v>
      </c>
      <c r="AL53" s="16">
        <v>17.7</v>
      </c>
      <c r="AM53" s="17">
        <v>10</v>
      </c>
      <c r="AN53" s="16">
        <v>7.6</v>
      </c>
      <c r="AO53" s="17">
        <v>10</v>
      </c>
      <c r="AP53" s="16">
        <v>10</v>
      </c>
      <c r="AQ53" s="18">
        <v>100</v>
      </c>
      <c r="AR53" s="19">
        <f t="shared" si="6"/>
        <v>75.3</v>
      </c>
      <c r="AS53" s="18">
        <f t="shared" si="7"/>
        <v>599.58</v>
      </c>
      <c r="AT53" s="19">
        <f t="shared" si="8"/>
        <v>505.3</v>
      </c>
      <c r="AU53" s="18">
        <f t="shared" si="9"/>
        <v>1259.78</v>
      </c>
      <c r="AV53" s="19">
        <f t="shared" si="10"/>
        <v>1061.3</v>
      </c>
    </row>
    <row r="54" spans="1:48">
      <c r="A54" s="13"/>
      <c r="B54" s="14">
        <v>1</v>
      </c>
      <c r="C54" s="15">
        <v>384</v>
      </c>
      <c r="D54" s="16">
        <v>336</v>
      </c>
      <c r="E54" s="17">
        <v>276.2</v>
      </c>
      <c r="F54" s="16">
        <v>220</v>
      </c>
      <c r="G54" s="18">
        <f t="shared" si="0"/>
        <v>660.2</v>
      </c>
      <c r="H54" s="19">
        <f t="shared" si="1"/>
        <v>556</v>
      </c>
      <c r="I54" s="15">
        <v>216</v>
      </c>
      <c r="J54" s="16">
        <v>196</v>
      </c>
      <c r="K54" s="16">
        <v>20</v>
      </c>
      <c r="L54" s="16">
        <v>20</v>
      </c>
      <c r="M54" s="16">
        <v>30</v>
      </c>
      <c r="N54" s="16">
        <v>30</v>
      </c>
      <c r="O54" s="18">
        <f t="shared" si="2"/>
        <v>266</v>
      </c>
      <c r="P54" s="19">
        <f t="shared" si="3"/>
        <v>246</v>
      </c>
      <c r="Q54" s="17">
        <v>85</v>
      </c>
      <c r="R54" s="16">
        <v>68</v>
      </c>
      <c r="S54" s="17">
        <v>86.08</v>
      </c>
      <c r="T54" s="16">
        <v>86</v>
      </c>
      <c r="U54" s="17">
        <v>18</v>
      </c>
      <c r="V54" s="16">
        <v>18</v>
      </c>
      <c r="W54" s="17">
        <v>12</v>
      </c>
      <c r="X54" s="16">
        <v>12</v>
      </c>
      <c r="Y54" s="18">
        <f t="shared" si="4"/>
        <v>201.08</v>
      </c>
      <c r="Z54" s="19">
        <f t="shared" si="5"/>
        <v>184</v>
      </c>
      <c r="AA54" s="17">
        <v>14.5</v>
      </c>
      <c r="AB54" s="16">
        <v>0</v>
      </c>
      <c r="AC54" s="17">
        <v>9</v>
      </c>
      <c r="AD54" s="16">
        <v>0</v>
      </c>
      <c r="AE54" s="17">
        <v>9</v>
      </c>
      <c r="AF54" s="16">
        <v>0</v>
      </c>
      <c r="AG54" s="18">
        <v>32.5</v>
      </c>
      <c r="AH54" s="19">
        <v>0</v>
      </c>
      <c r="AI54" s="17">
        <v>60</v>
      </c>
      <c r="AJ54" s="16">
        <v>40</v>
      </c>
      <c r="AK54" s="17">
        <v>20</v>
      </c>
      <c r="AL54" s="16">
        <v>17.7</v>
      </c>
      <c r="AM54" s="17">
        <v>10</v>
      </c>
      <c r="AN54" s="16">
        <v>7.6</v>
      </c>
      <c r="AO54" s="17">
        <v>10</v>
      </c>
      <c r="AP54" s="16">
        <v>10</v>
      </c>
      <c r="AQ54" s="18">
        <v>100</v>
      </c>
      <c r="AR54" s="19">
        <f t="shared" si="6"/>
        <v>75.3</v>
      </c>
      <c r="AS54" s="18">
        <f t="shared" si="7"/>
        <v>599.58</v>
      </c>
      <c r="AT54" s="19">
        <f t="shared" si="8"/>
        <v>505.3</v>
      </c>
      <c r="AU54" s="18">
        <f t="shared" si="9"/>
        <v>1259.78</v>
      </c>
      <c r="AV54" s="19">
        <f t="shared" si="10"/>
        <v>1061.3</v>
      </c>
    </row>
    <row r="55" spans="1:48">
      <c r="A55" s="13" t="s">
        <v>102</v>
      </c>
      <c r="B55" s="14">
        <v>0.0416666666666667</v>
      </c>
      <c r="C55" s="15">
        <v>384</v>
      </c>
      <c r="D55" s="16">
        <v>336</v>
      </c>
      <c r="E55" s="17">
        <v>276.2</v>
      </c>
      <c r="F55" s="16">
        <v>220</v>
      </c>
      <c r="G55" s="18">
        <f t="shared" si="0"/>
        <v>660.2</v>
      </c>
      <c r="H55" s="19">
        <f t="shared" si="1"/>
        <v>556</v>
      </c>
      <c r="I55" s="15">
        <v>216</v>
      </c>
      <c r="J55" s="16">
        <v>192.918</v>
      </c>
      <c r="K55" s="16">
        <v>20</v>
      </c>
      <c r="L55" s="16">
        <v>20</v>
      </c>
      <c r="M55" s="16">
        <v>30</v>
      </c>
      <c r="N55" s="16">
        <v>30</v>
      </c>
      <c r="O55" s="18">
        <f t="shared" si="2"/>
        <v>266</v>
      </c>
      <c r="P55" s="19">
        <f t="shared" si="3"/>
        <v>242.918</v>
      </c>
      <c r="Q55" s="17">
        <v>85</v>
      </c>
      <c r="R55" s="16">
        <v>68</v>
      </c>
      <c r="S55" s="17">
        <v>86.08</v>
      </c>
      <c r="T55" s="16">
        <v>86</v>
      </c>
      <c r="U55" s="17">
        <v>18</v>
      </c>
      <c r="V55" s="16">
        <v>18</v>
      </c>
      <c r="W55" s="17">
        <v>12</v>
      </c>
      <c r="X55" s="16">
        <v>12</v>
      </c>
      <c r="Y55" s="18">
        <f t="shared" si="4"/>
        <v>201.08</v>
      </c>
      <c r="Z55" s="19">
        <f t="shared" si="5"/>
        <v>184</v>
      </c>
      <c r="AA55" s="17">
        <v>14.5</v>
      </c>
      <c r="AB55" s="16">
        <v>0</v>
      </c>
      <c r="AC55" s="17">
        <v>9</v>
      </c>
      <c r="AD55" s="16">
        <v>0</v>
      </c>
      <c r="AE55" s="17">
        <v>9</v>
      </c>
      <c r="AF55" s="16">
        <v>0</v>
      </c>
      <c r="AG55" s="18">
        <v>32.5</v>
      </c>
      <c r="AH55" s="19">
        <v>0</v>
      </c>
      <c r="AI55" s="17">
        <v>60</v>
      </c>
      <c r="AJ55" s="16">
        <v>40</v>
      </c>
      <c r="AK55" s="17">
        <v>20</v>
      </c>
      <c r="AL55" s="16">
        <v>17.7</v>
      </c>
      <c r="AM55" s="17">
        <v>10</v>
      </c>
      <c r="AN55" s="16">
        <v>7.6</v>
      </c>
      <c r="AO55" s="17">
        <v>10</v>
      </c>
      <c r="AP55" s="16">
        <v>10</v>
      </c>
      <c r="AQ55" s="18">
        <v>100</v>
      </c>
      <c r="AR55" s="19">
        <f t="shared" si="6"/>
        <v>75.3</v>
      </c>
      <c r="AS55" s="18">
        <f t="shared" si="7"/>
        <v>599.58</v>
      </c>
      <c r="AT55" s="19">
        <f t="shared" si="8"/>
        <v>502.218</v>
      </c>
      <c r="AU55" s="18">
        <f t="shared" si="9"/>
        <v>1259.78</v>
      </c>
      <c r="AV55" s="19">
        <f t="shared" si="10"/>
        <v>1058.218</v>
      </c>
    </row>
    <row r="56" spans="1:48">
      <c r="A56" s="13"/>
      <c r="B56" s="14">
        <v>0.0833333333333333</v>
      </c>
      <c r="C56" s="15">
        <v>384</v>
      </c>
      <c r="D56" s="16">
        <v>336</v>
      </c>
      <c r="E56" s="17">
        <v>276.2</v>
      </c>
      <c r="F56" s="16">
        <v>220</v>
      </c>
      <c r="G56" s="18">
        <f t="shared" si="0"/>
        <v>660.2</v>
      </c>
      <c r="H56" s="19">
        <f t="shared" si="1"/>
        <v>556</v>
      </c>
      <c r="I56" s="15">
        <v>216</v>
      </c>
      <c r="J56" s="16">
        <v>192.918</v>
      </c>
      <c r="K56" s="16">
        <v>20</v>
      </c>
      <c r="L56" s="16">
        <v>20</v>
      </c>
      <c r="M56" s="16">
        <v>30</v>
      </c>
      <c r="N56" s="16">
        <v>30</v>
      </c>
      <c r="O56" s="18">
        <f t="shared" si="2"/>
        <v>266</v>
      </c>
      <c r="P56" s="19">
        <f t="shared" si="3"/>
        <v>242.918</v>
      </c>
      <c r="Q56" s="17">
        <v>85</v>
      </c>
      <c r="R56" s="16">
        <v>68</v>
      </c>
      <c r="S56" s="17">
        <v>86.08</v>
      </c>
      <c r="T56" s="16">
        <v>86</v>
      </c>
      <c r="U56" s="17">
        <v>18</v>
      </c>
      <c r="V56" s="16">
        <v>18</v>
      </c>
      <c r="W56" s="17">
        <v>12</v>
      </c>
      <c r="X56" s="16">
        <v>12</v>
      </c>
      <c r="Y56" s="18">
        <f t="shared" si="4"/>
        <v>201.08</v>
      </c>
      <c r="Z56" s="19">
        <f t="shared" si="5"/>
        <v>184</v>
      </c>
      <c r="AA56" s="17">
        <v>14.5</v>
      </c>
      <c r="AB56" s="16">
        <v>0</v>
      </c>
      <c r="AC56" s="17">
        <v>9</v>
      </c>
      <c r="AD56" s="16">
        <v>0</v>
      </c>
      <c r="AE56" s="17">
        <v>9</v>
      </c>
      <c r="AF56" s="16">
        <v>0</v>
      </c>
      <c r="AG56" s="18">
        <v>32.5</v>
      </c>
      <c r="AH56" s="19">
        <v>0</v>
      </c>
      <c r="AI56" s="17">
        <v>60</v>
      </c>
      <c r="AJ56" s="16">
        <v>40</v>
      </c>
      <c r="AK56" s="17">
        <v>20</v>
      </c>
      <c r="AL56" s="16">
        <v>17.7</v>
      </c>
      <c r="AM56" s="17">
        <v>10</v>
      </c>
      <c r="AN56" s="16">
        <v>7.6</v>
      </c>
      <c r="AO56" s="17">
        <v>10</v>
      </c>
      <c r="AP56" s="16">
        <v>10</v>
      </c>
      <c r="AQ56" s="18">
        <v>100</v>
      </c>
      <c r="AR56" s="19">
        <f t="shared" si="6"/>
        <v>75.3</v>
      </c>
      <c r="AS56" s="18">
        <f t="shared" si="7"/>
        <v>599.58</v>
      </c>
      <c r="AT56" s="19">
        <f t="shared" si="8"/>
        <v>502.218</v>
      </c>
      <c r="AU56" s="18">
        <f t="shared" si="9"/>
        <v>1259.78</v>
      </c>
      <c r="AV56" s="19">
        <f t="shared" si="10"/>
        <v>1058.218</v>
      </c>
    </row>
    <row r="57" spans="1:48">
      <c r="A57" s="13"/>
      <c r="B57" s="14">
        <v>0.125</v>
      </c>
      <c r="C57" s="15">
        <v>384</v>
      </c>
      <c r="D57" s="16">
        <v>336</v>
      </c>
      <c r="E57" s="17">
        <v>276.2</v>
      </c>
      <c r="F57" s="16">
        <v>220</v>
      </c>
      <c r="G57" s="18">
        <f t="shared" si="0"/>
        <v>660.2</v>
      </c>
      <c r="H57" s="19">
        <f t="shared" si="1"/>
        <v>556</v>
      </c>
      <c r="I57" s="15">
        <v>216</v>
      </c>
      <c r="J57" s="16">
        <v>192.918</v>
      </c>
      <c r="K57" s="16">
        <v>20</v>
      </c>
      <c r="L57" s="16">
        <v>20</v>
      </c>
      <c r="M57" s="16">
        <v>30</v>
      </c>
      <c r="N57" s="16">
        <v>30</v>
      </c>
      <c r="O57" s="18">
        <f t="shared" si="2"/>
        <v>266</v>
      </c>
      <c r="P57" s="19">
        <f t="shared" si="3"/>
        <v>242.918</v>
      </c>
      <c r="Q57" s="17">
        <v>85</v>
      </c>
      <c r="R57" s="16">
        <v>68</v>
      </c>
      <c r="S57" s="17">
        <v>86.08</v>
      </c>
      <c r="T57" s="16">
        <v>86</v>
      </c>
      <c r="U57" s="17">
        <v>18</v>
      </c>
      <c r="V57" s="16">
        <v>18</v>
      </c>
      <c r="W57" s="17">
        <v>12</v>
      </c>
      <c r="X57" s="16">
        <v>12</v>
      </c>
      <c r="Y57" s="18">
        <f t="shared" si="4"/>
        <v>201.08</v>
      </c>
      <c r="Z57" s="19">
        <f t="shared" si="5"/>
        <v>184</v>
      </c>
      <c r="AA57" s="17">
        <v>14.5</v>
      </c>
      <c r="AB57" s="16">
        <v>0</v>
      </c>
      <c r="AC57" s="17">
        <v>9</v>
      </c>
      <c r="AD57" s="16">
        <v>0</v>
      </c>
      <c r="AE57" s="17">
        <v>9</v>
      </c>
      <c r="AF57" s="16">
        <v>0</v>
      </c>
      <c r="AG57" s="18">
        <v>32.5</v>
      </c>
      <c r="AH57" s="19">
        <v>0</v>
      </c>
      <c r="AI57" s="17">
        <v>60</v>
      </c>
      <c r="AJ57" s="16">
        <v>40</v>
      </c>
      <c r="AK57" s="17">
        <v>20</v>
      </c>
      <c r="AL57" s="16">
        <v>17.7</v>
      </c>
      <c r="AM57" s="17">
        <v>10</v>
      </c>
      <c r="AN57" s="16">
        <v>7.6</v>
      </c>
      <c r="AO57" s="17">
        <v>10</v>
      </c>
      <c r="AP57" s="16">
        <v>10</v>
      </c>
      <c r="AQ57" s="18">
        <v>100</v>
      </c>
      <c r="AR57" s="19">
        <f t="shared" si="6"/>
        <v>75.3</v>
      </c>
      <c r="AS57" s="18">
        <f t="shared" si="7"/>
        <v>599.58</v>
      </c>
      <c r="AT57" s="19">
        <f t="shared" si="8"/>
        <v>502.218</v>
      </c>
      <c r="AU57" s="18">
        <f t="shared" si="9"/>
        <v>1259.78</v>
      </c>
      <c r="AV57" s="19">
        <f t="shared" si="10"/>
        <v>1058.218</v>
      </c>
    </row>
    <row r="58" spans="1:48">
      <c r="A58" s="13"/>
      <c r="B58" s="14">
        <v>0.166666666666667</v>
      </c>
      <c r="C58" s="15">
        <v>384</v>
      </c>
      <c r="D58" s="16">
        <v>336</v>
      </c>
      <c r="E58" s="17">
        <v>276.2</v>
      </c>
      <c r="F58" s="16">
        <v>220</v>
      </c>
      <c r="G58" s="18">
        <f t="shared" si="0"/>
        <v>660.2</v>
      </c>
      <c r="H58" s="19">
        <f t="shared" si="1"/>
        <v>556</v>
      </c>
      <c r="I58" s="15">
        <v>216</v>
      </c>
      <c r="J58" s="16">
        <v>192.918</v>
      </c>
      <c r="K58" s="16">
        <v>20</v>
      </c>
      <c r="L58" s="16">
        <v>20</v>
      </c>
      <c r="M58" s="16">
        <v>30</v>
      </c>
      <c r="N58" s="16">
        <v>30</v>
      </c>
      <c r="O58" s="18">
        <f t="shared" si="2"/>
        <v>266</v>
      </c>
      <c r="P58" s="19">
        <f t="shared" si="3"/>
        <v>242.918</v>
      </c>
      <c r="Q58" s="17">
        <v>85</v>
      </c>
      <c r="R58" s="16">
        <v>68</v>
      </c>
      <c r="S58" s="17">
        <v>86.08</v>
      </c>
      <c r="T58" s="16">
        <v>86</v>
      </c>
      <c r="U58" s="17">
        <v>18</v>
      </c>
      <c r="V58" s="16">
        <v>18</v>
      </c>
      <c r="W58" s="17">
        <v>12</v>
      </c>
      <c r="X58" s="16">
        <v>12</v>
      </c>
      <c r="Y58" s="18">
        <f t="shared" si="4"/>
        <v>201.08</v>
      </c>
      <c r="Z58" s="19">
        <f t="shared" si="5"/>
        <v>184</v>
      </c>
      <c r="AA58" s="17">
        <v>14.5</v>
      </c>
      <c r="AB58" s="16">
        <v>0</v>
      </c>
      <c r="AC58" s="17">
        <v>9</v>
      </c>
      <c r="AD58" s="16">
        <v>0</v>
      </c>
      <c r="AE58" s="17">
        <v>9</v>
      </c>
      <c r="AF58" s="16">
        <v>0</v>
      </c>
      <c r="AG58" s="18">
        <v>32.5</v>
      </c>
      <c r="AH58" s="19">
        <v>0</v>
      </c>
      <c r="AI58" s="17">
        <v>60</v>
      </c>
      <c r="AJ58" s="16">
        <v>40</v>
      </c>
      <c r="AK58" s="17">
        <v>20</v>
      </c>
      <c r="AL58" s="16">
        <v>17.7</v>
      </c>
      <c r="AM58" s="17">
        <v>10</v>
      </c>
      <c r="AN58" s="16">
        <v>7.6</v>
      </c>
      <c r="AO58" s="17">
        <v>10</v>
      </c>
      <c r="AP58" s="16">
        <v>10</v>
      </c>
      <c r="AQ58" s="18">
        <v>100</v>
      </c>
      <c r="AR58" s="19">
        <f t="shared" si="6"/>
        <v>75.3</v>
      </c>
      <c r="AS58" s="18">
        <f t="shared" si="7"/>
        <v>599.58</v>
      </c>
      <c r="AT58" s="19">
        <f t="shared" si="8"/>
        <v>502.218</v>
      </c>
      <c r="AU58" s="18">
        <f t="shared" si="9"/>
        <v>1259.78</v>
      </c>
      <c r="AV58" s="19">
        <f t="shared" si="10"/>
        <v>1058.218</v>
      </c>
    </row>
    <row r="59" spans="1:48">
      <c r="A59" s="13"/>
      <c r="B59" s="14">
        <v>0.208333333333334</v>
      </c>
      <c r="C59" s="15">
        <v>384</v>
      </c>
      <c r="D59" s="16">
        <v>336</v>
      </c>
      <c r="E59" s="17">
        <v>276.2</v>
      </c>
      <c r="F59" s="16">
        <v>220</v>
      </c>
      <c r="G59" s="18">
        <f t="shared" si="0"/>
        <v>660.2</v>
      </c>
      <c r="H59" s="19">
        <f t="shared" si="1"/>
        <v>556</v>
      </c>
      <c r="I59" s="15">
        <v>216</v>
      </c>
      <c r="J59" s="16">
        <v>192.918</v>
      </c>
      <c r="K59" s="16">
        <v>20</v>
      </c>
      <c r="L59" s="16">
        <v>20</v>
      </c>
      <c r="M59" s="16">
        <v>30</v>
      </c>
      <c r="N59" s="16">
        <v>30</v>
      </c>
      <c r="O59" s="18">
        <f t="shared" si="2"/>
        <v>266</v>
      </c>
      <c r="P59" s="19">
        <f t="shared" si="3"/>
        <v>242.918</v>
      </c>
      <c r="Q59" s="17">
        <v>85</v>
      </c>
      <c r="R59" s="16">
        <v>68</v>
      </c>
      <c r="S59" s="17">
        <v>86.08</v>
      </c>
      <c r="T59" s="16">
        <v>86</v>
      </c>
      <c r="U59" s="17">
        <v>18</v>
      </c>
      <c r="V59" s="16">
        <v>18</v>
      </c>
      <c r="W59" s="17">
        <v>12</v>
      </c>
      <c r="X59" s="16">
        <v>12</v>
      </c>
      <c r="Y59" s="18">
        <f t="shared" si="4"/>
        <v>201.08</v>
      </c>
      <c r="Z59" s="19">
        <f t="shared" si="5"/>
        <v>184</v>
      </c>
      <c r="AA59" s="17">
        <v>14.5</v>
      </c>
      <c r="AB59" s="16">
        <v>0</v>
      </c>
      <c r="AC59" s="17">
        <v>9</v>
      </c>
      <c r="AD59" s="16">
        <v>0</v>
      </c>
      <c r="AE59" s="17">
        <v>9</v>
      </c>
      <c r="AF59" s="16">
        <v>0</v>
      </c>
      <c r="AG59" s="18">
        <v>32.5</v>
      </c>
      <c r="AH59" s="19">
        <v>0</v>
      </c>
      <c r="AI59" s="17">
        <v>60</v>
      </c>
      <c r="AJ59" s="16">
        <v>40</v>
      </c>
      <c r="AK59" s="17">
        <v>20</v>
      </c>
      <c r="AL59" s="16">
        <v>17.7</v>
      </c>
      <c r="AM59" s="17">
        <v>10</v>
      </c>
      <c r="AN59" s="16">
        <v>7.6</v>
      </c>
      <c r="AO59" s="17">
        <v>10</v>
      </c>
      <c r="AP59" s="16">
        <v>10</v>
      </c>
      <c r="AQ59" s="18">
        <v>100</v>
      </c>
      <c r="AR59" s="19">
        <f t="shared" si="6"/>
        <v>75.3</v>
      </c>
      <c r="AS59" s="18">
        <f t="shared" si="7"/>
        <v>599.58</v>
      </c>
      <c r="AT59" s="19">
        <f t="shared" si="8"/>
        <v>502.218</v>
      </c>
      <c r="AU59" s="18">
        <f t="shared" si="9"/>
        <v>1259.78</v>
      </c>
      <c r="AV59" s="19">
        <f t="shared" si="10"/>
        <v>1058.218</v>
      </c>
    </row>
    <row r="60" spans="1:48">
      <c r="A60" s="13"/>
      <c r="B60" s="14">
        <v>0.25</v>
      </c>
      <c r="C60" s="15">
        <v>384</v>
      </c>
      <c r="D60" s="16">
        <v>336</v>
      </c>
      <c r="E60" s="17">
        <v>276.2</v>
      </c>
      <c r="F60" s="16">
        <v>220</v>
      </c>
      <c r="G60" s="18">
        <f t="shared" si="0"/>
        <v>660.2</v>
      </c>
      <c r="H60" s="19">
        <f t="shared" si="1"/>
        <v>556</v>
      </c>
      <c r="I60" s="15">
        <v>216</v>
      </c>
      <c r="J60" s="16">
        <v>192.918</v>
      </c>
      <c r="K60" s="16">
        <v>20</v>
      </c>
      <c r="L60" s="16">
        <v>20</v>
      </c>
      <c r="M60" s="16">
        <v>30</v>
      </c>
      <c r="N60" s="16">
        <v>30</v>
      </c>
      <c r="O60" s="18">
        <f t="shared" si="2"/>
        <v>266</v>
      </c>
      <c r="P60" s="19">
        <f t="shared" si="3"/>
        <v>242.918</v>
      </c>
      <c r="Q60" s="17">
        <v>85</v>
      </c>
      <c r="R60" s="16">
        <v>68</v>
      </c>
      <c r="S60" s="17">
        <v>86.08</v>
      </c>
      <c r="T60" s="16">
        <v>86</v>
      </c>
      <c r="U60" s="17">
        <v>18</v>
      </c>
      <c r="V60" s="16">
        <v>18</v>
      </c>
      <c r="W60" s="17">
        <v>12</v>
      </c>
      <c r="X60" s="16">
        <v>12</v>
      </c>
      <c r="Y60" s="18">
        <f t="shared" si="4"/>
        <v>201.08</v>
      </c>
      <c r="Z60" s="19">
        <f t="shared" si="5"/>
        <v>184</v>
      </c>
      <c r="AA60" s="17">
        <v>14.5</v>
      </c>
      <c r="AB60" s="16">
        <v>0</v>
      </c>
      <c r="AC60" s="17">
        <v>9</v>
      </c>
      <c r="AD60" s="16">
        <v>0</v>
      </c>
      <c r="AE60" s="17">
        <v>9</v>
      </c>
      <c r="AF60" s="16">
        <v>0</v>
      </c>
      <c r="AG60" s="18">
        <v>32.5</v>
      </c>
      <c r="AH60" s="19">
        <v>0</v>
      </c>
      <c r="AI60" s="17">
        <v>60</v>
      </c>
      <c r="AJ60" s="16">
        <v>40</v>
      </c>
      <c r="AK60" s="17">
        <v>20</v>
      </c>
      <c r="AL60" s="16">
        <v>17.7</v>
      </c>
      <c r="AM60" s="17">
        <v>10</v>
      </c>
      <c r="AN60" s="16">
        <v>7.6</v>
      </c>
      <c r="AO60" s="17">
        <v>10</v>
      </c>
      <c r="AP60" s="16">
        <v>10</v>
      </c>
      <c r="AQ60" s="18">
        <v>100</v>
      </c>
      <c r="AR60" s="19">
        <f t="shared" si="6"/>
        <v>75.3</v>
      </c>
      <c r="AS60" s="18">
        <f t="shared" si="7"/>
        <v>599.58</v>
      </c>
      <c r="AT60" s="19">
        <f t="shared" si="8"/>
        <v>502.218</v>
      </c>
      <c r="AU60" s="18">
        <f t="shared" si="9"/>
        <v>1259.78</v>
      </c>
      <c r="AV60" s="19">
        <f t="shared" si="10"/>
        <v>1058.218</v>
      </c>
    </row>
    <row r="61" spans="1:48">
      <c r="A61" s="13"/>
      <c r="B61" s="14">
        <v>0.291666666666667</v>
      </c>
      <c r="C61" s="15">
        <v>384</v>
      </c>
      <c r="D61" s="16">
        <v>336</v>
      </c>
      <c r="E61" s="17">
        <v>276.2</v>
      </c>
      <c r="F61" s="16">
        <v>220</v>
      </c>
      <c r="G61" s="18">
        <f t="shared" si="0"/>
        <v>660.2</v>
      </c>
      <c r="H61" s="19">
        <f t="shared" si="1"/>
        <v>556</v>
      </c>
      <c r="I61" s="15">
        <v>216</v>
      </c>
      <c r="J61" s="16">
        <v>192.918</v>
      </c>
      <c r="K61" s="16">
        <v>20</v>
      </c>
      <c r="L61" s="16">
        <v>20</v>
      </c>
      <c r="M61" s="16">
        <v>30</v>
      </c>
      <c r="N61" s="16">
        <v>30</v>
      </c>
      <c r="O61" s="18">
        <f t="shared" si="2"/>
        <v>266</v>
      </c>
      <c r="P61" s="19">
        <f t="shared" si="3"/>
        <v>242.918</v>
      </c>
      <c r="Q61" s="17">
        <v>85</v>
      </c>
      <c r="R61" s="16">
        <v>68</v>
      </c>
      <c r="S61" s="17">
        <v>86.08</v>
      </c>
      <c r="T61" s="16">
        <v>86</v>
      </c>
      <c r="U61" s="17">
        <v>18</v>
      </c>
      <c r="V61" s="16">
        <v>18</v>
      </c>
      <c r="W61" s="17">
        <v>12</v>
      </c>
      <c r="X61" s="16">
        <v>12</v>
      </c>
      <c r="Y61" s="18">
        <f t="shared" si="4"/>
        <v>201.08</v>
      </c>
      <c r="Z61" s="19">
        <f t="shared" si="5"/>
        <v>184</v>
      </c>
      <c r="AA61" s="17">
        <v>14.5</v>
      </c>
      <c r="AB61" s="16">
        <v>0</v>
      </c>
      <c r="AC61" s="17">
        <v>9</v>
      </c>
      <c r="AD61" s="16">
        <v>0</v>
      </c>
      <c r="AE61" s="17">
        <v>9</v>
      </c>
      <c r="AF61" s="16">
        <v>0</v>
      </c>
      <c r="AG61" s="18">
        <v>32.5</v>
      </c>
      <c r="AH61" s="19">
        <v>0</v>
      </c>
      <c r="AI61" s="17">
        <v>60</v>
      </c>
      <c r="AJ61" s="16">
        <v>40</v>
      </c>
      <c r="AK61" s="17">
        <v>20</v>
      </c>
      <c r="AL61" s="16">
        <v>17.7</v>
      </c>
      <c r="AM61" s="17">
        <v>10</v>
      </c>
      <c r="AN61" s="16">
        <v>7.6</v>
      </c>
      <c r="AO61" s="17">
        <v>10</v>
      </c>
      <c r="AP61" s="16">
        <v>10</v>
      </c>
      <c r="AQ61" s="18">
        <v>100</v>
      </c>
      <c r="AR61" s="19">
        <f t="shared" si="6"/>
        <v>75.3</v>
      </c>
      <c r="AS61" s="18">
        <f t="shared" si="7"/>
        <v>599.58</v>
      </c>
      <c r="AT61" s="19">
        <f t="shared" si="8"/>
        <v>502.218</v>
      </c>
      <c r="AU61" s="18">
        <f t="shared" si="9"/>
        <v>1259.78</v>
      </c>
      <c r="AV61" s="19">
        <f t="shared" si="10"/>
        <v>1058.218</v>
      </c>
    </row>
    <row r="62" spans="1:48">
      <c r="A62" s="13"/>
      <c r="B62" s="14">
        <v>0.333333333333334</v>
      </c>
      <c r="C62" s="15">
        <v>384</v>
      </c>
      <c r="D62" s="16">
        <v>288</v>
      </c>
      <c r="E62" s="17">
        <v>276.2</v>
      </c>
      <c r="F62" s="16">
        <v>206</v>
      </c>
      <c r="G62" s="18">
        <f t="shared" si="0"/>
        <v>660.2</v>
      </c>
      <c r="H62" s="19">
        <f t="shared" si="1"/>
        <v>494</v>
      </c>
      <c r="I62" s="15">
        <v>216</v>
      </c>
      <c r="J62" s="16">
        <v>192.918</v>
      </c>
      <c r="K62" s="16">
        <v>20</v>
      </c>
      <c r="L62" s="16">
        <v>20</v>
      </c>
      <c r="M62" s="16">
        <v>30</v>
      </c>
      <c r="N62" s="16">
        <v>30</v>
      </c>
      <c r="O62" s="18">
        <f t="shared" si="2"/>
        <v>266</v>
      </c>
      <c r="P62" s="19">
        <f t="shared" si="3"/>
        <v>242.918</v>
      </c>
      <c r="Q62" s="17">
        <v>85</v>
      </c>
      <c r="R62" s="16">
        <v>68</v>
      </c>
      <c r="S62" s="17">
        <v>86.08</v>
      </c>
      <c r="T62" s="16">
        <v>86</v>
      </c>
      <c r="U62" s="17">
        <v>18</v>
      </c>
      <c r="V62" s="16">
        <v>18</v>
      </c>
      <c r="W62" s="17">
        <v>12</v>
      </c>
      <c r="X62" s="16">
        <v>12</v>
      </c>
      <c r="Y62" s="18">
        <f t="shared" si="4"/>
        <v>201.08</v>
      </c>
      <c r="Z62" s="19">
        <f t="shared" si="5"/>
        <v>184</v>
      </c>
      <c r="AA62" s="17">
        <v>14.5</v>
      </c>
      <c r="AB62" s="16">
        <v>0</v>
      </c>
      <c r="AC62" s="17">
        <v>9</v>
      </c>
      <c r="AD62" s="16">
        <v>0</v>
      </c>
      <c r="AE62" s="17">
        <v>9</v>
      </c>
      <c r="AF62" s="16">
        <v>0</v>
      </c>
      <c r="AG62" s="18">
        <v>32.5</v>
      </c>
      <c r="AH62" s="19">
        <v>0</v>
      </c>
      <c r="AI62" s="17">
        <v>60</v>
      </c>
      <c r="AJ62" s="16">
        <v>40</v>
      </c>
      <c r="AK62" s="17">
        <v>20</v>
      </c>
      <c r="AL62" s="16">
        <v>17.7</v>
      </c>
      <c r="AM62" s="17">
        <v>10</v>
      </c>
      <c r="AN62" s="16">
        <v>7.6</v>
      </c>
      <c r="AO62" s="17">
        <v>10</v>
      </c>
      <c r="AP62" s="16">
        <v>10</v>
      </c>
      <c r="AQ62" s="18">
        <v>100</v>
      </c>
      <c r="AR62" s="19">
        <f t="shared" si="6"/>
        <v>75.3</v>
      </c>
      <c r="AS62" s="18">
        <f t="shared" si="7"/>
        <v>599.58</v>
      </c>
      <c r="AT62" s="19">
        <f t="shared" si="8"/>
        <v>502.218</v>
      </c>
      <c r="AU62" s="18">
        <f t="shared" si="9"/>
        <v>1259.78</v>
      </c>
      <c r="AV62" s="19">
        <f t="shared" si="10"/>
        <v>996.218</v>
      </c>
    </row>
    <row r="63" spans="1:48">
      <c r="A63" s="13"/>
      <c r="B63" s="14">
        <v>0.375</v>
      </c>
      <c r="C63" s="15">
        <v>384</v>
      </c>
      <c r="D63" s="16">
        <v>288</v>
      </c>
      <c r="E63" s="17">
        <v>276.2</v>
      </c>
      <c r="F63" s="16">
        <v>206</v>
      </c>
      <c r="G63" s="18">
        <f t="shared" si="0"/>
        <v>660.2</v>
      </c>
      <c r="H63" s="19">
        <f t="shared" si="1"/>
        <v>494</v>
      </c>
      <c r="I63" s="15">
        <v>216</v>
      </c>
      <c r="J63" s="16">
        <v>196</v>
      </c>
      <c r="K63" s="16">
        <v>20</v>
      </c>
      <c r="L63" s="16">
        <v>20</v>
      </c>
      <c r="M63" s="16">
        <v>30</v>
      </c>
      <c r="N63" s="16">
        <v>30</v>
      </c>
      <c r="O63" s="18">
        <f t="shared" si="2"/>
        <v>266</v>
      </c>
      <c r="P63" s="19">
        <f t="shared" si="3"/>
        <v>246</v>
      </c>
      <c r="Q63" s="17">
        <v>85</v>
      </c>
      <c r="R63" s="16">
        <v>68</v>
      </c>
      <c r="S63" s="17">
        <v>86.08</v>
      </c>
      <c r="T63" s="16">
        <v>86</v>
      </c>
      <c r="U63" s="17">
        <v>18</v>
      </c>
      <c r="V63" s="16">
        <v>18</v>
      </c>
      <c r="W63" s="17">
        <v>12</v>
      </c>
      <c r="X63" s="16">
        <v>12</v>
      </c>
      <c r="Y63" s="18">
        <f t="shared" si="4"/>
        <v>201.08</v>
      </c>
      <c r="Z63" s="19">
        <f t="shared" si="5"/>
        <v>184</v>
      </c>
      <c r="AA63" s="17">
        <v>14.5</v>
      </c>
      <c r="AB63" s="16">
        <v>0</v>
      </c>
      <c r="AC63" s="17">
        <v>9</v>
      </c>
      <c r="AD63" s="16">
        <v>0</v>
      </c>
      <c r="AE63" s="17">
        <v>9</v>
      </c>
      <c r="AF63" s="16">
        <v>0</v>
      </c>
      <c r="AG63" s="18">
        <v>32.5</v>
      </c>
      <c r="AH63" s="19">
        <v>0</v>
      </c>
      <c r="AI63" s="17">
        <v>60</v>
      </c>
      <c r="AJ63" s="16">
        <v>40</v>
      </c>
      <c r="AK63" s="17">
        <v>20</v>
      </c>
      <c r="AL63" s="16">
        <v>17.7</v>
      </c>
      <c r="AM63" s="17">
        <v>10</v>
      </c>
      <c r="AN63" s="16">
        <v>7.6</v>
      </c>
      <c r="AO63" s="17">
        <v>10</v>
      </c>
      <c r="AP63" s="16">
        <v>10</v>
      </c>
      <c r="AQ63" s="18">
        <v>100</v>
      </c>
      <c r="AR63" s="19">
        <f t="shared" si="6"/>
        <v>75.3</v>
      </c>
      <c r="AS63" s="18">
        <f t="shared" si="7"/>
        <v>599.58</v>
      </c>
      <c r="AT63" s="19">
        <f t="shared" si="8"/>
        <v>505.3</v>
      </c>
      <c r="AU63" s="18">
        <f t="shared" si="9"/>
        <v>1259.78</v>
      </c>
      <c r="AV63" s="19">
        <f t="shared" si="10"/>
        <v>999.3</v>
      </c>
    </row>
    <row r="64" spans="1:48">
      <c r="A64" s="13"/>
      <c r="B64" s="14">
        <v>0.416666666666667</v>
      </c>
      <c r="C64" s="15">
        <v>384</v>
      </c>
      <c r="D64" s="16">
        <v>288</v>
      </c>
      <c r="E64" s="17">
        <v>276.2</v>
      </c>
      <c r="F64" s="16">
        <v>206</v>
      </c>
      <c r="G64" s="18">
        <f t="shared" si="0"/>
        <v>660.2</v>
      </c>
      <c r="H64" s="19">
        <f t="shared" si="1"/>
        <v>494</v>
      </c>
      <c r="I64" s="15">
        <v>216</v>
      </c>
      <c r="J64" s="16">
        <v>196</v>
      </c>
      <c r="K64" s="16">
        <v>20</v>
      </c>
      <c r="L64" s="16">
        <v>20</v>
      </c>
      <c r="M64" s="16">
        <v>30</v>
      </c>
      <c r="N64" s="16">
        <v>30</v>
      </c>
      <c r="O64" s="18">
        <f t="shared" si="2"/>
        <v>266</v>
      </c>
      <c r="P64" s="19">
        <f t="shared" si="3"/>
        <v>246</v>
      </c>
      <c r="Q64" s="17">
        <v>85</v>
      </c>
      <c r="R64" s="16">
        <v>68</v>
      </c>
      <c r="S64" s="17">
        <v>86.08</v>
      </c>
      <c r="T64" s="16">
        <v>86</v>
      </c>
      <c r="U64" s="17">
        <v>18</v>
      </c>
      <c r="V64" s="16">
        <v>18</v>
      </c>
      <c r="W64" s="17">
        <v>12</v>
      </c>
      <c r="X64" s="16">
        <v>12</v>
      </c>
      <c r="Y64" s="18">
        <f t="shared" si="4"/>
        <v>201.08</v>
      </c>
      <c r="Z64" s="19">
        <f t="shared" si="5"/>
        <v>184</v>
      </c>
      <c r="AA64" s="17">
        <v>14.5</v>
      </c>
      <c r="AB64" s="16">
        <v>0</v>
      </c>
      <c r="AC64" s="17">
        <v>9</v>
      </c>
      <c r="AD64" s="16">
        <v>0</v>
      </c>
      <c r="AE64" s="17">
        <v>9</v>
      </c>
      <c r="AF64" s="16">
        <v>0</v>
      </c>
      <c r="AG64" s="18">
        <v>32.5</v>
      </c>
      <c r="AH64" s="19">
        <v>0</v>
      </c>
      <c r="AI64" s="17">
        <v>60</v>
      </c>
      <c r="AJ64" s="16">
        <v>40</v>
      </c>
      <c r="AK64" s="17">
        <v>20</v>
      </c>
      <c r="AL64" s="16">
        <v>17.7</v>
      </c>
      <c r="AM64" s="17">
        <v>10</v>
      </c>
      <c r="AN64" s="16">
        <v>7.6</v>
      </c>
      <c r="AO64" s="17">
        <v>10</v>
      </c>
      <c r="AP64" s="16">
        <v>10</v>
      </c>
      <c r="AQ64" s="18">
        <v>100</v>
      </c>
      <c r="AR64" s="19">
        <f t="shared" si="6"/>
        <v>75.3</v>
      </c>
      <c r="AS64" s="18">
        <f t="shared" si="7"/>
        <v>599.58</v>
      </c>
      <c r="AT64" s="19">
        <f t="shared" si="8"/>
        <v>505.3</v>
      </c>
      <c r="AU64" s="18">
        <f t="shared" si="9"/>
        <v>1259.78</v>
      </c>
      <c r="AV64" s="19">
        <f t="shared" si="10"/>
        <v>999.3</v>
      </c>
    </row>
    <row r="65" spans="1:48">
      <c r="A65" s="13"/>
      <c r="B65" s="14">
        <v>0.458333333333334</v>
      </c>
      <c r="C65" s="15">
        <v>384</v>
      </c>
      <c r="D65" s="16">
        <v>288</v>
      </c>
      <c r="E65" s="17">
        <v>276.2</v>
      </c>
      <c r="F65" s="16">
        <v>206</v>
      </c>
      <c r="G65" s="18">
        <f t="shared" si="0"/>
        <v>660.2</v>
      </c>
      <c r="H65" s="19">
        <f t="shared" si="1"/>
        <v>494</v>
      </c>
      <c r="I65" s="15">
        <v>216</v>
      </c>
      <c r="J65" s="16">
        <v>196</v>
      </c>
      <c r="K65" s="16">
        <v>20</v>
      </c>
      <c r="L65" s="16">
        <v>20</v>
      </c>
      <c r="M65" s="16">
        <v>30</v>
      </c>
      <c r="N65" s="16">
        <v>30</v>
      </c>
      <c r="O65" s="18">
        <f t="shared" si="2"/>
        <v>266</v>
      </c>
      <c r="P65" s="19">
        <f t="shared" si="3"/>
        <v>246</v>
      </c>
      <c r="Q65" s="17">
        <v>85</v>
      </c>
      <c r="R65" s="16">
        <v>68</v>
      </c>
      <c r="S65" s="17">
        <v>86.08</v>
      </c>
      <c r="T65" s="16">
        <v>86</v>
      </c>
      <c r="U65" s="17">
        <v>18</v>
      </c>
      <c r="V65" s="16">
        <v>18</v>
      </c>
      <c r="W65" s="17">
        <v>12</v>
      </c>
      <c r="X65" s="16">
        <v>12</v>
      </c>
      <c r="Y65" s="18">
        <f t="shared" si="4"/>
        <v>201.08</v>
      </c>
      <c r="Z65" s="19">
        <f t="shared" si="5"/>
        <v>184</v>
      </c>
      <c r="AA65" s="17">
        <v>14.5</v>
      </c>
      <c r="AB65" s="16">
        <v>0</v>
      </c>
      <c r="AC65" s="17">
        <v>9</v>
      </c>
      <c r="AD65" s="16">
        <v>0</v>
      </c>
      <c r="AE65" s="17">
        <v>9</v>
      </c>
      <c r="AF65" s="16">
        <v>0</v>
      </c>
      <c r="AG65" s="18">
        <v>32.5</v>
      </c>
      <c r="AH65" s="19">
        <v>0</v>
      </c>
      <c r="AI65" s="17">
        <v>60</v>
      </c>
      <c r="AJ65" s="16">
        <v>40</v>
      </c>
      <c r="AK65" s="17">
        <v>20</v>
      </c>
      <c r="AL65" s="16">
        <v>17.7</v>
      </c>
      <c r="AM65" s="17">
        <v>10</v>
      </c>
      <c r="AN65" s="16">
        <v>7.6</v>
      </c>
      <c r="AO65" s="17">
        <v>10</v>
      </c>
      <c r="AP65" s="16">
        <v>10</v>
      </c>
      <c r="AQ65" s="18">
        <v>100</v>
      </c>
      <c r="AR65" s="19">
        <f t="shared" si="6"/>
        <v>75.3</v>
      </c>
      <c r="AS65" s="18">
        <f t="shared" si="7"/>
        <v>599.58</v>
      </c>
      <c r="AT65" s="19">
        <f t="shared" si="8"/>
        <v>505.3</v>
      </c>
      <c r="AU65" s="18">
        <f t="shared" si="9"/>
        <v>1259.78</v>
      </c>
      <c r="AV65" s="19">
        <f t="shared" si="10"/>
        <v>999.3</v>
      </c>
    </row>
    <row r="66" spans="1:48">
      <c r="A66" s="13"/>
      <c r="B66" s="14">
        <v>0.5</v>
      </c>
      <c r="C66" s="15">
        <v>384</v>
      </c>
      <c r="D66" s="16">
        <v>288</v>
      </c>
      <c r="E66" s="17">
        <v>276.2</v>
      </c>
      <c r="F66" s="16">
        <v>206</v>
      </c>
      <c r="G66" s="18">
        <f t="shared" si="0"/>
        <v>660.2</v>
      </c>
      <c r="H66" s="19">
        <f t="shared" si="1"/>
        <v>494</v>
      </c>
      <c r="I66" s="15">
        <v>216</v>
      </c>
      <c r="J66" s="16">
        <v>196</v>
      </c>
      <c r="K66" s="16">
        <v>20</v>
      </c>
      <c r="L66" s="16">
        <v>20</v>
      </c>
      <c r="M66" s="16">
        <v>30</v>
      </c>
      <c r="N66" s="16">
        <v>30</v>
      </c>
      <c r="O66" s="18">
        <f t="shared" si="2"/>
        <v>266</v>
      </c>
      <c r="P66" s="19">
        <f t="shared" si="3"/>
        <v>246</v>
      </c>
      <c r="Q66" s="17">
        <v>85</v>
      </c>
      <c r="R66" s="16">
        <v>68</v>
      </c>
      <c r="S66" s="17">
        <v>86.08</v>
      </c>
      <c r="T66" s="16">
        <v>86</v>
      </c>
      <c r="U66" s="17">
        <v>18</v>
      </c>
      <c r="V66" s="16">
        <v>18</v>
      </c>
      <c r="W66" s="17">
        <v>12</v>
      </c>
      <c r="X66" s="16">
        <v>12</v>
      </c>
      <c r="Y66" s="18">
        <f t="shared" si="4"/>
        <v>201.08</v>
      </c>
      <c r="Z66" s="19">
        <f t="shared" si="5"/>
        <v>184</v>
      </c>
      <c r="AA66" s="17">
        <v>14.5</v>
      </c>
      <c r="AB66" s="16">
        <v>0</v>
      </c>
      <c r="AC66" s="17">
        <v>9</v>
      </c>
      <c r="AD66" s="16">
        <v>0</v>
      </c>
      <c r="AE66" s="17">
        <v>9</v>
      </c>
      <c r="AF66" s="16">
        <v>0</v>
      </c>
      <c r="AG66" s="18">
        <v>32.5</v>
      </c>
      <c r="AH66" s="19">
        <v>0</v>
      </c>
      <c r="AI66" s="17">
        <v>60</v>
      </c>
      <c r="AJ66" s="16">
        <v>40</v>
      </c>
      <c r="AK66" s="17">
        <v>20</v>
      </c>
      <c r="AL66" s="16">
        <v>17.7</v>
      </c>
      <c r="AM66" s="17">
        <v>10</v>
      </c>
      <c r="AN66" s="16">
        <v>7.6</v>
      </c>
      <c r="AO66" s="17">
        <v>10</v>
      </c>
      <c r="AP66" s="16">
        <v>10</v>
      </c>
      <c r="AQ66" s="18">
        <v>100</v>
      </c>
      <c r="AR66" s="19">
        <f t="shared" si="6"/>
        <v>75.3</v>
      </c>
      <c r="AS66" s="18">
        <f t="shared" si="7"/>
        <v>599.58</v>
      </c>
      <c r="AT66" s="19">
        <f t="shared" si="8"/>
        <v>505.3</v>
      </c>
      <c r="AU66" s="18">
        <f t="shared" si="9"/>
        <v>1259.78</v>
      </c>
      <c r="AV66" s="19">
        <f t="shared" si="10"/>
        <v>999.3</v>
      </c>
    </row>
    <row r="67" spans="1:48">
      <c r="A67" s="13"/>
      <c r="B67" s="14">
        <v>0.541666666666667</v>
      </c>
      <c r="C67" s="15">
        <v>384</v>
      </c>
      <c r="D67" s="16">
        <v>288</v>
      </c>
      <c r="E67" s="17">
        <v>276.2</v>
      </c>
      <c r="F67" s="16">
        <v>206</v>
      </c>
      <c r="G67" s="18">
        <f t="shared" si="0"/>
        <v>660.2</v>
      </c>
      <c r="H67" s="19">
        <f t="shared" si="1"/>
        <v>494</v>
      </c>
      <c r="I67" s="15">
        <v>216</v>
      </c>
      <c r="J67" s="16">
        <v>196</v>
      </c>
      <c r="K67" s="16">
        <v>20</v>
      </c>
      <c r="L67" s="16">
        <v>20</v>
      </c>
      <c r="M67" s="16">
        <v>30</v>
      </c>
      <c r="N67" s="16">
        <v>30</v>
      </c>
      <c r="O67" s="18">
        <f t="shared" si="2"/>
        <v>266</v>
      </c>
      <c r="P67" s="19">
        <f t="shared" si="3"/>
        <v>246</v>
      </c>
      <c r="Q67" s="17">
        <v>85</v>
      </c>
      <c r="R67" s="16">
        <v>68</v>
      </c>
      <c r="S67" s="17">
        <v>86.08</v>
      </c>
      <c r="T67" s="16">
        <v>86</v>
      </c>
      <c r="U67" s="17">
        <v>18</v>
      </c>
      <c r="V67" s="16">
        <v>18</v>
      </c>
      <c r="W67" s="17">
        <v>12</v>
      </c>
      <c r="X67" s="16">
        <v>12</v>
      </c>
      <c r="Y67" s="18">
        <f t="shared" si="4"/>
        <v>201.08</v>
      </c>
      <c r="Z67" s="19">
        <f t="shared" si="5"/>
        <v>184</v>
      </c>
      <c r="AA67" s="17">
        <v>14.5</v>
      </c>
      <c r="AB67" s="16">
        <v>0</v>
      </c>
      <c r="AC67" s="17">
        <v>9</v>
      </c>
      <c r="AD67" s="16">
        <v>0</v>
      </c>
      <c r="AE67" s="17">
        <v>9</v>
      </c>
      <c r="AF67" s="16">
        <v>0</v>
      </c>
      <c r="AG67" s="18">
        <v>32.5</v>
      </c>
      <c r="AH67" s="19">
        <v>0</v>
      </c>
      <c r="AI67" s="17">
        <v>60</v>
      </c>
      <c r="AJ67" s="16">
        <v>40</v>
      </c>
      <c r="AK67" s="17">
        <v>20</v>
      </c>
      <c r="AL67" s="16">
        <v>17.7</v>
      </c>
      <c r="AM67" s="17">
        <v>10</v>
      </c>
      <c r="AN67" s="16">
        <v>7.6</v>
      </c>
      <c r="AO67" s="17">
        <v>10</v>
      </c>
      <c r="AP67" s="16">
        <v>10</v>
      </c>
      <c r="AQ67" s="18">
        <v>100</v>
      </c>
      <c r="AR67" s="19">
        <f t="shared" si="6"/>
        <v>75.3</v>
      </c>
      <c r="AS67" s="18">
        <f t="shared" si="7"/>
        <v>599.58</v>
      </c>
      <c r="AT67" s="19">
        <f t="shared" si="8"/>
        <v>505.3</v>
      </c>
      <c r="AU67" s="18">
        <f t="shared" si="9"/>
        <v>1259.78</v>
      </c>
      <c r="AV67" s="19">
        <f t="shared" si="10"/>
        <v>999.3</v>
      </c>
    </row>
    <row r="68" spans="1:48">
      <c r="A68" s="13"/>
      <c r="B68" s="14">
        <v>0.583333333333334</v>
      </c>
      <c r="C68" s="15">
        <v>384</v>
      </c>
      <c r="D68" s="16">
        <v>288</v>
      </c>
      <c r="E68" s="17">
        <v>276.2</v>
      </c>
      <c r="F68" s="16">
        <v>206</v>
      </c>
      <c r="G68" s="18">
        <f t="shared" si="0"/>
        <v>660.2</v>
      </c>
      <c r="H68" s="19">
        <f t="shared" si="1"/>
        <v>494</v>
      </c>
      <c r="I68" s="15">
        <v>216</v>
      </c>
      <c r="J68" s="16">
        <v>196</v>
      </c>
      <c r="K68" s="16">
        <v>20</v>
      </c>
      <c r="L68" s="16">
        <v>20</v>
      </c>
      <c r="M68" s="16">
        <v>30</v>
      </c>
      <c r="N68" s="16">
        <v>30</v>
      </c>
      <c r="O68" s="18">
        <f t="shared" si="2"/>
        <v>266</v>
      </c>
      <c r="P68" s="19">
        <f t="shared" si="3"/>
        <v>246</v>
      </c>
      <c r="Q68" s="17">
        <v>85</v>
      </c>
      <c r="R68" s="16">
        <v>68</v>
      </c>
      <c r="S68" s="17">
        <v>86.08</v>
      </c>
      <c r="T68" s="16">
        <v>86</v>
      </c>
      <c r="U68" s="17">
        <v>18</v>
      </c>
      <c r="V68" s="16">
        <v>18</v>
      </c>
      <c r="W68" s="17">
        <v>12</v>
      </c>
      <c r="X68" s="16">
        <v>12</v>
      </c>
      <c r="Y68" s="18">
        <f t="shared" si="4"/>
        <v>201.08</v>
      </c>
      <c r="Z68" s="19">
        <f t="shared" si="5"/>
        <v>184</v>
      </c>
      <c r="AA68" s="17">
        <v>14.5</v>
      </c>
      <c r="AB68" s="16">
        <v>0</v>
      </c>
      <c r="AC68" s="17">
        <v>9</v>
      </c>
      <c r="AD68" s="16">
        <v>0</v>
      </c>
      <c r="AE68" s="17">
        <v>9</v>
      </c>
      <c r="AF68" s="16">
        <v>0</v>
      </c>
      <c r="AG68" s="18">
        <v>32.5</v>
      </c>
      <c r="AH68" s="19">
        <v>0</v>
      </c>
      <c r="AI68" s="17">
        <v>60</v>
      </c>
      <c r="AJ68" s="16">
        <v>40</v>
      </c>
      <c r="AK68" s="17">
        <v>20</v>
      </c>
      <c r="AL68" s="16">
        <v>17.7</v>
      </c>
      <c r="AM68" s="17">
        <v>10</v>
      </c>
      <c r="AN68" s="16">
        <v>7.6</v>
      </c>
      <c r="AO68" s="17">
        <v>10</v>
      </c>
      <c r="AP68" s="16">
        <v>10</v>
      </c>
      <c r="AQ68" s="18">
        <v>100</v>
      </c>
      <c r="AR68" s="19">
        <f t="shared" si="6"/>
        <v>75.3</v>
      </c>
      <c r="AS68" s="18">
        <f t="shared" si="7"/>
        <v>599.58</v>
      </c>
      <c r="AT68" s="19">
        <f t="shared" si="8"/>
        <v>505.3</v>
      </c>
      <c r="AU68" s="18">
        <f t="shared" si="9"/>
        <v>1259.78</v>
      </c>
      <c r="AV68" s="19">
        <f t="shared" si="10"/>
        <v>999.3</v>
      </c>
    </row>
    <row r="69" spans="1:48">
      <c r="A69" s="13"/>
      <c r="B69" s="14">
        <v>0.625</v>
      </c>
      <c r="C69" s="15">
        <v>384</v>
      </c>
      <c r="D69" s="16">
        <v>288</v>
      </c>
      <c r="E69" s="17">
        <v>276.2</v>
      </c>
      <c r="F69" s="16">
        <v>206</v>
      </c>
      <c r="G69" s="18">
        <f t="shared" si="0"/>
        <v>660.2</v>
      </c>
      <c r="H69" s="19">
        <f t="shared" si="1"/>
        <v>494</v>
      </c>
      <c r="I69" s="15">
        <v>216</v>
      </c>
      <c r="J69" s="16">
        <v>196</v>
      </c>
      <c r="K69" s="16">
        <v>20</v>
      </c>
      <c r="L69" s="16">
        <v>20</v>
      </c>
      <c r="M69" s="16">
        <v>30</v>
      </c>
      <c r="N69" s="16">
        <v>30</v>
      </c>
      <c r="O69" s="18">
        <f t="shared" si="2"/>
        <v>266</v>
      </c>
      <c r="P69" s="19">
        <f t="shared" si="3"/>
        <v>246</v>
      </c>
      <c r="Q69" s="17">
        <v>85</v>
      </c>
      <c r="R69" s="16">
        <v>68</v>
      </c>
      <c r="S69" s="17">
        <v>86.08</v>
      </c>
      <c r="T69" s="16">
        <v>86</v>
      </c>
      <c r="U69" s="17">
        <v>18</v>
      </c>
      <c r="V69" s="16">
        <v>18</v>
      </c>
      <c r="W69" s="17">
        <v>12</v>
      </c>
      <c r="X69" s="16">
        <v>12</v>
      </c>
      <c r="Y69" s="18">
        <f t="shared" si="4"/>
        <v>201.08</v>
      </c>
      <c r="Z69" s="19">
        <f t="shared" si="5"/>
        <v>184</v>
      </c>
      <c r="AA69" s="17">
        <v>14.5</v>
      </c>
      <c r="AB69" s="16">
        <v>0</v>
      </c>
      <c r="AC69" s="17">
        <v>9</v>
      </c>
      <c r="AD69" s="16">
        <v>0</v>
      </c>
      <c r="AE69" s="17">
        <v>9</v>
      </c>
      <c r="AF69" s="16">
        <v>0</v>
      </c>
      <c r="AG69" s="18">
        <v>32.5</v>
      </c>
      <c r="AH69" s="19">
        <v>0</v>
      </c>
      <c r="AI69" s="17">
        <v>60</v>
      </c>
      <c r="AJ69" s="16">
        <v>40</v>
      </c>
      <c r="AK69" s="17">
        <v>20</v>
      </c>
      <c r="AL69" s="16">
        <v>17.7</v>
      </c>
      <c r="AM69" s="17">
        <v>10</v>
      </c>
      <c r="AN69" s="16">
        <v>7.6</v>
      </c>
      <c r="AO69" s="17">
        <v>10</v>
      </c>
      <c r="AP69" s="16">
        <v>10</v>
      </c>
      <c r="AQ69" s="18">
        <v>100</v>
      </c>
      <c r="AR69" s="19">
        <f t="shared" si="6"/>
        <v>75.3</v>
      </c>
      <c r="AS69" s="18">
        <f t="shared" si="7"/>
        <v>599.58</v>
      </c>
      <c r="AT69" s="19">
        <f t="shared" si="8"/>
        <v>505.3</v>
      </c>
      <c r="AU69" s="18">
        <f t="shared" si="9"/>
        <v>1259.78</v>
      </c>
      <c r="AV69" s="19">
        <f t="shared" si="10"/>
        <v>999.3</v>
      </c>
    </row>
    <row r="70" spans="1:48">
      <c r="A70" s="13"/>
      <c r="B70" s="14">
        <v>0.666666666666667</v>
      </c>
      <c r="C70" s="15">
        <v>384</v>
      </c>
      <c r="D70" s="16">
        <v>288</v>
      </c>
      <c r="E70" s="17">
        <v>276.2</v>
      </c>
      <c r="F70" s="16">
        <v>206</v>
      </c>
      <c r="G70" s="18">
        <f t="shared" si="0"/>
        <v>660.2</v>
      </c>
      <c r="H70" s="19">
        <f t="shared" si="1"/>
        <v>494</v>
      </c>
      <c r="I70" s="15">
        <v>216</v>
      </c>
      <c r="J70" s="16">
        <v>196</v>
      </c>
      <c r="K70" s="16">
        <v>20</v>
      </c>
      <c r="L70" s="16">
        <v>20</v>
      </c>
      <c r="M70" s="16">
        <v>30</v>
      </c>
      <c r="N70" s="16">
        <v>30</v>
      </c>
      <c r="O70" s="18">
        <f t="shared" si="2"/>
        <v>266</v>
      </c>
      <c r="P70" s="19">
        <f t="shared" si="3"/>
        <v>246</v>
      </c>
      <c r="Q70" s="17">
        <v>85</v>
      </c>
      <c r="R70" s="16">
        <v>68</v>
      </c>
      <c r="S70" s="17">
        <v>86.08</v>
      </c>
      <c r="T70" s="16">
        <v>86</v>
      </c>
      <c r="U70" s="17">
        <v>18</v>
      </c>
      <c r="V70" s="16">
        <v>18</v>
      </c>
      <c r="W70" s="17">
        <v>12</v>
      </c>
      <c r="X70" s="16">
        <v>12</v>
      </c>
      <c r="Y70" s="18">
        <f t="shared" si="4"/>
        <v>201.08</v>
      </c>
      <c r="Z70" s="19">
        <f t="shared" si="5"/>
        <v>184</v>
      </c>
      <c r="AA70" s="17">
        <v>14.5</v>
      </c>
      <c r="AB70" s="16">
        <v>0</v>
      </c>
      <c r="AC70" s="17">
        <v>9</v>
      </c>
      <c r="AD70" s="16">
        <v>0</v>
      </c>
      <c r="AE70" s="17">
        <v>9</v>
      </c>
      <c r="AF70" s="16">
        <v>0</v>
      </c>
      <c r="AG70" s="18">
        <v>32.5</v>
      </c>
      <c r="AH70" s="19">
        <v>0</v>
      </c>
      <c r="AI70" s="17">
        <v>60</v>
      </c>
      <c r="AJ70" s="16">
        <v>40</v>
      </c>
      <c r="AK70" s="17">
        <v>20</v>
      </c>
      <c r="AL70" s="16">
        <v>17.7</v>
      </c>
      <c r="AM70" s="17">
        <v>10</v>
      </c>
      <c r="AN70" s="16">
        <v>7.6</v>
      </c>
      <c r="AO70" s="17">
        <v>10</v>
      </c>
      <c r="AP70" s="16">
        <v>10</v>
      </c>
      <c r="AQ70" s="18">
        <v>100</v>
      </c>
      <c r="AR70" s="19">
        <f t="shared" si="6"/>
        <v>75.3</v>
      </c>
      <c r="AS70" s="18">
        <f t="shared" si="7"/>
        <v>599.58</v>
      </c>
      <c r="AT70" s="19">
        <f t="shared" si="8"/>
        <v>505.3</v>
      </c>
      <c r="AU70" s="18">
        <f t="shared" si="9"/>
        <v>1259.78</v>
      </c>
      <c r="AV70" s="19">
        <f t="shared" si="10"/>
        <v>999.3</v>
      </c>
    </row>
    <row r="71" spans="1:48">
      <c r="A71" s="13"/>
      <c r="B71" s="14">
        <v>0.708333333333334</v>
      </c>
      <c r="C71" s="15">
        <v>384</v>
      </c>
      <c r="D71" s="16">
        <v>336</v>
      </c>
      <c r="E71" s="17">
        <v>276.2</v>
      </c>
      <c r="F71" s="16">
        <v>206</v>
      </c>
      <c r="G71" s="18">
        <f t="shared" si="0"/>
        <v>660.2</v>
      </c>
      <c r="H71" s="19">
        <f t="shared" si="1"/>
        <v>542</v>
      </c>
      <c r="I71" s="15">
        <v>216</v>
      </c>
      <c r="J71" s="16">
        <v>196</v>
      </c>
      <c r="K71" s="16">
        <v>20</v>
      </c>
      <c r="L71" s="16">
        <v>20</v>
      </c>
      <c r="M71" s="16">
        <v>30</v>
      </c>
      <c r="N71" s="16">
        <v>30</v>
      </c>
      <c r="O71" s="18">
        <f t="shared" si="2"/>
        <v>266</v>
      </c>
      <c r="P71" s="19">
        <f t="shared" si="3"/>
        <v>246</v>
      </c>
      <c r="Q71" s="17">
        <v>85</v>
      </c>
      <c r="R71" s="16">
        <v>68</v>
      </c>
      <c r="S71" s="17">
        <v>86.08</v>
      </c>
      <c r="T71" s="16">
        <v>86</v>
      </c>
      <c r="U71" s="17">
        <v>18</v>
      </c>
      <c r="V71" s="16">
        <v>18</v>
      </c>
      <c r="W71" s="17">
        <v>12</v>
      </c>
      <c r="X71" s="16">
        <v>12</v>
      </c>
      <c r="Y71" s="18">
        <f t="shared" si="4"/>
        <v>201.08</v>
      </c>
      <c r="Z71" s="19">
        <f t="shared" si="5"/>
        <v>184</v>
      </c>
      <c r="AA71" s="17">
        <v>14.5</v>
      </c>
      <c r="AB71" s="16">
        <v>0</v>
      </c>
      <c r="AC71" s="17">
        <v>9</v>
      </c>
      <c r="AD71" s="16">
        <v>0</v>
      </c>
      <c r="AE71" s="17">
        <v>9</v>
      </c>
      <c r="AF71" s="16">
        <v>0</v>
      </c>
      <c r="AG71" s="18">
        <v>32.5</v>
      </c>
      <c r="AH71" s="19">
        <v>0</v>
      </c>
      <c r="AI71" s="17">
        <v>60</v>
      </c>
      <c r="AJ71" s="16">
        <v>40</v>
      </c>
      <c r="AK71" s="17">
        <v>20</v>
      </c>
      <c r="AL71" s="16">
        <v>17.7</v>
      </c>
      <c r="AM71" s="17">
        <v>10</v>
      </c>
      <c r="AN71" s="16">
        <v>7.6</v>
      </c>
      <c r="AO71" s="17">
        <v>10</v>
      </c>
      <c r="AP71" s="16">
        <v>10</v>
      </c>
      <c r="AQ71" s="18">
        <v>100</v>
      </c>
      <c r="AR71" s="19">
        <f t="shared" si="6"/>
        <v>75.3</v>
      </c>
      <c r="AS71" s="18">
        <f t="shared" si="7"/>
        <v>599.58</v>
      </c>
      <c r="AT71" s="19">
        <f t="shared" si="8"/>
        <v>505.3</v>
      </c>
      <c r="AU71" s="18">
        <f t="shared" si="9"/>
        <v>1259.78</v>
      </c>
      <c r="AV71" s="19">
        <f t="shared" si="10"/>
        <v>1047.3</v>
      </c>
    </row>
    <row r="72" spans="1:48">
      <c r="A72" s="13"/>
      <c r="B72" s="14">
        <v>0.75</v>
      </c>
      <c r="C72" s="15">
        <v>384</v>
      </c>
      <c r="D72" s="16">
        <v>336</v>
      </c>
      <c r="E72" s="17">
        <v>276.2</v>
      </c>
      <c r="F72" s="16">
        <v>206</v>
      </c>
      <c r="G72" s="18">
        <f t="shared" ref="G72:G135" si="11">C72+E72</f>
        <v>660.2</v>
      </c>
      <c r="H72" s="19">
        <f t="shared" ref="H72:H135" si="12">D72+F72</f>
        <v>542</v>
      </c>
      <c r="I72" s="15">
        <v>216</v>
      </c>
      <c r="J72" s="16">
        <v>196</v>
      </c>
      <c r="K72" s="16">
        <v>20</v>
      </c>
      <c r="L72" s="16">
        <v>20</v>
      </c>
      <c r="M72" s="16">
        <v>30</v>
      </c>
      <c r="N72" s="16">
        <v>30</v>
      </c>
      <c r="O72" s="18">
        <f t="shared" ref="O72:O135" si="13">I72+K72+M72</f>
        <v>266</v>
      </c>
      <c r="P72" s="19">
        <f t="shared" ref="P72:P135" si="14">J72+L72+N72</f>
        <v>246</v>
      </c>
      <c r="Q72" s="17">
        <v>85</v>
      </c>
      <c r="R72" s="16">
        <v>68</v>
      </c>
      <c r="S72" s="17">
        <v>86.08</v>
      </c>
      <c r="T72" s="16">
        <v>86</v>
      </c>
      <c r="U72" s="17">
        <v>18</v>
      </c>
      <c r="V72" s="16">
        <v>18</v>
      </c>
      <c r="W72" s="17">
        <v>12</v>
      </c>
      <c r="X72" s="16">
        <v>12</v>
      </c>
      <c r="Y72" s="18">
        <f t="shared" ref="Y72:Y135" si="15">Q72+S72+U72+W72</f>
        <v>201.08</v>
      </c>
      <c r="Z72" s="19">
        <f t="shared" ref="Z72:Z135" si="16">R72+T72+V72+X72</f>
        <v>184</v>
      </c>
      <c r="AA72" s="17">
        <v>14.5</v>
      </c>
      <c r="AB72" s="16">
        <v>0</v>
      </c>
      <c r="AC72" s="17">
        <v>9</v>
      </c>
      <c r="AD72" s="16">
        <v>0</v>
      </c>
      <c r="AE72" s="17">
        <v>9</v>
      </c>
      <c r="AF72" s="16">
        <v>0</v>
      </c>
      <c r="AG72" s="18">
        <v>32.5</v>
      </c>
      <c r="AH72" s="19">
        <v>0</v>
      </c>
      <c r="AI72" s="17">
        <v>60</v>
      </c>
      <c r="AJ72" s="16">
        <v>40</v>
      </c>
      <c r="AK72" s="17">
        <v>20</v>
      </c>
      <c r="AL72" s="16">
        <v>17.7</v>
      </c>
      <c r="AM72" s="17">
        <v>10</v>
      </c>
      <c r="AN72" s="16">
        <v>7.6</v>
      </c>
      <c r="AO72" s="17">
        <v>10</v>
      </c>
      <c r="AP72" s="16">
        <v>10</v>
      </c>
      <c r="AQ72" s="18">
        <v>100</v>
      </c>
      <c r="AR72" s="19">
        <f t="shared" ref="AR72:AR135" si="17">AJ72+AL72+AN72+AP72</f>
        <v>75.3</v>
      </c>
      <c r="AS72" s="18">
        <f t="shared" ref="AS72:AS135" si="18">AQ72+AG72+Y72+O72</f>
        <v>599.58</v>
      </c>
      <c r="AT72" s="19">
        <f t="shared" ref="AT72:AT135" si="19">AR72+AH72+Z72+P72</f>
        <v>505.3</v>
      </c>
      <c r="AU72" s="18">
        <f t="shared" ref="AU72:AU135" si="20">AS72+G72</f>
        <v>1259.78</v>
      </c>
      <c r="AV72" s="19">
        <f t="shared" ref="AV72:AV135" si="21">AT72+H72</f>
        <v>1047.3</v>
      </c>
    </row>
    <row r="73" spans="1:48">
      <c r="A73" s="13"/>
      <c r="B73" s="14">
        <v>0.791666666666667</v>
      </c>
      <c r="C73" s="15">
        <v>384</v>
      </c>
      <c r="D73" s="16">
        <v>336</v>
      </c>
      <c r="E73" s="17">
        <v>276.2</v>
      </c>
      <c r="F73" s="16">
        <v>206</v>
      </c>
      <c r="G73" s="18">
        <f t="shared" si="11"/>
        <v>660.2</v>
      </c>
      <c r="H73" s="19">
        <f t="shared" si="12"/>
        <v>542</v>
      </c>
      <c r="I73" s="15">
        <v>216</v>
      </c>
      <c r="J73" s="16">
        <v>196</v>
      </c>
      <c r="K73" s="16">
        <v>20</v>
      </c>
      <c r="L73" s="16">
        <v>20</v>
      </c>
      <c r="M73" s="16">
        <v>30</v>
      </c>
      <c r="N73" s="16">
        <v>30</v>
      </c>
      <c r="O73" s="18">
        <f t="shared" si="13"/>
        <v>266</v>
      </c>
      <c r="P73" s="19">
        <f t="shared" si="14"/>
        <v>246</v>
      </c>
      <c r="Q73" s="17">
        <v>85</v>
      </c>
      <c r="R73" s="16">
        <v>68</v>
      </c>
      <c r="S73" s="17">
        <v>86.08</v>
      </c>
      <c r="T73" s="16">
        <v>86</v>
      </c>
      <c r="U73" s="17">
        <v>18</v>
      </c>
      <c r="V73" s="16">
        <v>18</v>
      </c>
      <c r="W73" s="17">
        <v>12</v>
      </c>
      <c r="X73" s="16">
        <v>12</v>
      </c>
      <c r="Y73" s="18">
        <f t="shared" si="15"/>
        <v>201.08</v>
      </c>
      <c r="Z73" s="19">
        <f t="shared" si="16"/>
        <v>184</v>
      </c>
      <c r="AA73" s="17">
        <v>14.5</v>
      </c>
      <c r="AB73" s="16">
        <v>0</v>
      </c>
      <c r="AC73" s="17">
        <v>9</v>
      </c>
      <c r="AD73" s="16">
        <v>0</v>
      </c>
      <c r="AE73" s="17">
        <v>9</v>
      </c>
      <c r="AF73" s="16">
        <v>0</v>
      </c>
      <c r="AG73" s="18">
        <v>32.5</v>
      </c>
      <c r="AH73" s="19">
        <v>0</v>
      </c>
      <c r="AI73" s="17">
        <v>60</v>
      </c>
      <c r="AJ73" s="16">
        <v>40</v>
      </c>
      <c r="AK73" s="17">
        <v>20</v>
      </c>
      <c r="AL73" s="16">
        <v>17.7</v>
      </c>
      <c r="AM73" s="17">
        <v>10</v>
      </c>
      <c r="AN73" s="16">
        <v>7.6</v>
      </c>
      <c r="AO73" s="17">
        <v>10</v>
      </c>
      <c r="AP73" s="16">
        <v>10</v>
      </c>
      <c r="AQ73" s="18">
        <v>100</v>
      </c>
      <c r="AR73" s="19">
        <f t="shared" si="17"/>
        <v>75.3</v>
      </c>
      <c r="AS73" s="18">
        <f t="shared" si="18"/>
        <v>599.58</v>
      </c>
      <c r="AT73" s="19">
        <f t="shared" si="19"/>
        <v>505.3</v>
      </c>
      <c r="AU73" s="18">
        <f t="shared" si="20"/>
        <v>1259.78</v>
      </c>
      <c r="AV73" s="19">
        <f t="shared" si="21"/>
        <v>1047.3</v>
      </c>
    </row>
    <row r="74" spans="1:48">
      <c r="A74" s="13"/>
      <c r="B74" s="14">
        <v>0.833333333333334</v>
      </c>
      <c r="C74" s="15">
        <v>384</v>
      </c>
      <c r="D74" s="16">
        <v>336</v>
      </c>
      <c r="E74" s="17">
        <v>276.2</v>
      </c>
      <c r="F74" s="16">
        <v>206</v>
      </c>
      <c r="G74" s="18">
        <f t="shared" si="11"/>
        <v>660.2</v>
      </c>
      <c r="H74" s="19">
        <f t="shared" si="12"/>
        <v>542</v>
      </c>
      <c r="I74" s="15">
        <v>216</v>
      </c>
      <c r="J74" s="16">
        <v>196</v>
      </c>
      <c r="K74" s="16">
        <v>20</v>
      </c>
      <c r="L74" s="16">
        <v>20</v>
      </c>
      <c r="M74" s="16">
        <v>30</v>
      </c>
      <c r="N74" s="16">
        <v>30</v>
      </c>
      <c r="O74" s="18">
        <f t="shared" si="13"/>
        <v>266</v>
      </c>
      <c r="P74" s="19">
        <f t="shared" si="14"/>
        <v>246</v>
      </c>
      <c r="Q74" s="17">
        <v>85</v>
      </c>
      <c r="R74" s="16">
        <v>68</v>
      </c>
      <c r="S74" s="17">
        <v>86.08</v>
      </c>
      <c r="T74" s="16">
        <v>86</v>
      </c>
      <c r="U74" s="17">
        <v>18</v>
      </c>
      <c r="V74" s="16">
        <v>18</v>
      </c>
      <c r="W74" s="17">
        <v>12</v>
      </c>
      <c r="X74" s="16">
        <v>12</v>
      </c>
      <c r="Y74" s="18">
        <f t="shared" si="15"/>
        <v>201.08</v>
      </c>
      <c r="Z74" s="19">
        <f t="shared" si="16"/>
        <v>184</v>
      </c>
      <c r="AA74" s="17">
        <v>14.5</v>
      </c>
      <c r="AB74" s="16">
        <v>0</v>
      </c>
      <c r="AC74" s="17">
        <v>9</v>
      </c>
      <c r="AD74" s="16">
        <v>0</v>
      </c>
      <c r="AE74" s="17">
        <v>9</v>
      </c>
      <c r="AF74" s="16">
        <v>0</v>
      </c>
      <c r="AG74" s="18">
        <v>32.5</v>
      </c>
      <c r="AH74" s="19">
        <v>0</v>
      </c>
      <c r="AI74" s="17">
        <v>60</v>
      </c>
      <c r="AJ74" s="16">
        <v>40</v>
      </c>
      <c r="AK74" s="17">
        <v>20</v>
      </c>
      <c r="AL74" s="16">
        <v>17.7</v>
      </c>
      <c r="AM74" s="17">
        <v>10</v>
      </c>
      <c r="AN74" s="16">
        <v>7.6</v>
      </c>
      <c r="AO74" s="17">
        <v>10</v>
      </c>
      <c r="AP74" s="16">
        <v>10</v>
      </c>
      <c r="AQ74" s="18">
        <v>100</v>
      </c>
      <c r="AR74" s="19">
        <f t="shared" si="17"/>
        <v>75.3</v>
      </c>
      <c r="AS74" s="18">
        <f t="shared" si="18"/>
        <v>599.58</v>
      </c>
      <c r="AT74" s="19">
        <f t="shared" si="19"/>
        <v>505.3</v>
      </c>
      <c r="AU74" s="18">
        <f t="shared" si="20"/>
        <v>1259.78</v>
      </c>
      <c r="AV74" s="19">
        <f t="shared" si="21"/>
        <v>1047.3</v>
      </c>
    </row>
    <row r="75" spans="1:48">
      <c r="A75" s="13"/>
      <c r="B75" s="14">
        <v>0.875</v>
      </c>
      <c r="C75" s="15">
        <v>384</v>
      </c>
      <c r="D75" s="16">
        <v>336</v>
      </c>
      <c r="E75" s="17">
        <v>276.2</v>
      </c>
      <c r="F75" s="16">
        <v>206</v>
      </c>
      <c r="G75" s="18">
        <f t="shared" si="11"/>
        <v>660.2</v>
      </c>
      <c r="H75" s="19">
        <f t="shared" si="12"/>
        <v>542</v>
      </c>
      <c r="I75" s="15">
        <v>216</v>
      </c>
      <c r="J75" s="16">
        <v>196</v>
      </c>
      <c r="K75" s="16">
        <v>20</v>
      </c>
      <c r="L75" s="16">
        <v>20</v>
      </c>
      <c r="M75" s="16">
        <v>30</v>
      </c>
      <c r="N75" s="16">
        <v>30</v>
      </c>
      <c r="O75" s="18">
        <f t="shared" si="13"/>
        <v>266</v>
      </c>
      <c r="P75" s="19">
        <f t="shared" si="14"/>
        <v>246</v>
      </c>
      <c r="Q75" s="17">
        <v>85</v>
      </c>
      <c r="R75" s="16">
        <v>68</v>
      </c>
      <c r="S75" s="17">
        <v>86.08</v>
      </c>
      <c r="T75" s="16">
        <v>86</v>
      </c>
      <c r="U75" s="17">
        <v>18</v>
      </c>
      <c r="V75" s="16">
        <v>18</v>
      </c>
      <c r="W75" s="17">
        <v>12</v>
      </c>
      <c r="X75" s="16">
        <v>12</v>
      </c>
      <c r="Y75" s="18">
        <f t="shared" si="15"/>
        <v>201.08</v>
      </c>
      <c r="Z75" s="19">
        <f t="shared" si="16"/>
        <v>184</v>
      </c>
      <c r="AA75" s="17">
        <v>14.5</v>
      </c>
      <c r="AB75" s="16">
        <v>0</v>
      </c>
      <c r="AC75" s="17">
        <v>9</v>
      </c>
      <c r="AD75" s="16">
        <v>0</v>
      </c>
      <c r="AE75" s="17">
        <v>9</v>
      </c>
      <c r="AF75" s="16">
        <v>0</v>
      </c>
      <c r="AG75" s="18">
        <v>32.5</v>
      </c>
      <c r="AH75" s="19">
        <v>0</v>
      </c>
      <c r="AI75" s="17">
        <v>60</v>
      </c>
      <c r="AJ75" s="16">
        <v>40</v>
      </c>
      <c r="AK75" s="17">
        <v>20</v>
      </c>
      <c r="AL75" s="16">
        <v>17.7</v>
      </c>
      <c r="AM75" s="17">
        <v>10</v>
      </c>
      <c r="AN75" s="16">
        <v>7.6</v>
      </c>
      <c r="AO75" s="17">
        <v>10</v>
      </c>
      <c r="AP75" s="16">
        <v>10</v>
      </c>
      <c r="AQ75" s="18">
        <v>100</v>
      </c>
      <c r="AR75" s="19">
        <f t="shared" si="17"/>
        <v>75.3</v>
      </c>
      <c r="AS75" s="18">
        <f t="shared" si="18"/>
        <v>599.58</v>
      </c>
      <c r="AT75" s="19">
        <f t="shared" si="19"/>
        <v>505.3</v>
      </c>
      <c r="AU75" s="18">
        <f t="shared" si="20"/>
        <v>1259.78</v>
      </c>
      <c r="AV75" s="19">
        <f t="shared" si="21"/>
        <v>1047.3</v>
      </c>
    </row>
    <row r="76" spans="1:48">
      <c r="A76" s="13"/>
      <c r="B76" s="14">
        <v>0.916666666666667</v>
      </c>
      <c r="C76" s="15">
        <v>384</v>
      </c>
      <c r="D76" s="16">
        <v>336</v>
      </c>
      <c r="E76" s="17">
        <v>276.2</v>
      </c>
      <c r="F76" s="16">
        <v>206</v>
      </c>
      <c r="G76" s="18">
        <f t="shared" si="11"/>
        <v>660.2</v>
      </c>
      <c r="H76" s="19">
        <f t="shared" si="12"/>
        <v>542</v>
      </c>
      <c r="I76" s="15">
        <v>216</v>
      </c>
      <c r="J76" s="16">
        <v>196</v>
      </c>
      <c r="K76" s="16">
        <v>20</v>
      </c>
      <c r="L76" s="16">
        <v>20</v>
      </c>
      <c r="M76" s="16">
        <v>30</v>
      </c>
      <c r="N76" s="16">
        <v>30</v>
      </c>
      <c r="O76" s="18">
        <f t="shared" si="13"/>
        <v>266</v>
      </c>
      <c r="P76" s="19">
        <f t="shared" si="14"/>
        <v>246</v>
      </c>
      <c r="Q76" s="17">
        <v>85</v>
      </c>
      <c r="R76" s="16">
        <v>68</v>
      </c>
      <c r="S76" s="17">
        <v>86.08</v>
      </c>
      <c r="T76" s="16">
        <v>86</v>
      </c>
      <c r="U76" s="17">
        <v>18</v>
      </c>
      <c r="V76" s="16">
        <v>18</v>
      </c>
      <c r="W76" s="17">
        <v>12</v>
      </c>
      <c r="X76" s="16">
        <v>12</v>
      </c>
      <c r="Y76" s="18">
        <f t="shared" si="15"/>
        <v>201.08</v>
      </c>
      <c r="Z76" s="19">
        <f t="shared" si="16"/>
        <v>184</v>
      </c>
      <c r="AA76" s="17">
        <v>14.5</v>
      </c>
      <c r="AB76" s="16">
        <v>0</v>
      </c>
      <c r="AC76" s="17">
        <v>9</v>
      </c>
      <c r="AD76" s="16">
        <v>0</v>
      </c>
      <c r="AE76" s="17">
        <v>9</v>
      </c>
      <c r="AF76" s="16">
        <v>0</v>
      </c>
      <c r="AG76" s="18">
        <v>32.5</v>
      </c>
      <c r="AH76" s="19">
        <v>0</v>
      </c>
      <c r="AI76" s="17">
        <v>60</v>
      </c>
      <c r="AJ76" s="16">
        <v>40</v>
      </c>
      <c r="AK76" s="17">
        <v>20</v>
      </c>
      <c r="AL76" s="16">
        <v>17.7</v>
      </c>
      <c r="AM76" s="17">
        <v>10</v>
      </c>
      <c r="AN76" s="16">
        <v>7.6</v>
      </c>
      <c r="AO76" s="17">
        <v>10</v>
      </c>
      <c r="AP76" s="16">
        <v>10</v>
      </c>
      <c r="AQ76" s="18">
        <v>100</v>
      </c>
      <c r="AR76" s="19">
        <f t="shared" si="17"/>
        <v>75.3</v>
      </c>
      <c r="AS76" s="18">
        <f t="shared" si="18"/>
        <v>599.58</v>
      </c>
      <c r="AT76" s="19">
        <f t="shared" si="19"/>
        <v>505.3</v>
      </c>
      <c r="AU76" s="18">
        <f t="shared" si="20"/>
        <v>1259.78</v>
      </c>
      <c r="AV76" s="19">
        <f t="shared" si="21"/>
        <v>1047.3</v>
      </c>
    </row>
    <row r="77" spans="1:48">
      <c r="A77" s="13"/>
      <c r="B77" s="14">
        <v>0.958333333333334</v>
      </c>
      <c r="C77" s="15">
        <v>384</v>
      </c>
      <c r="D77" s="16">
        <v>336</v>
      </c>
      <c r="E77" s="17">
        <v>276.2</v>
      </c>
      <c r="F77" s="16">
        <v>206</v>
      </c>
      <c r="G77" s="18">
        <f t="shared" si="11"/>
        <v>660.2</v>
      </c>
      <c r="H77" s="19">
        <f t="shared" si="12"/>
        <v>542</v>
      </c>
      <c r="I77" s="15">
        <v>216</v>
      </c>
      <c r="J77" s="16">
        <v>196</v>
      </c>
      <c r="K77" s="16">
        <v>20</v>
      </c>
      <c r="L77" s="16">
        <v>20</v>
      </c>
      <c r="M77" s="16">
        <v>30</v>
      </c>
      <c r="N77" s="16">
        <v>30</v>
      </c>
      <c r="O77" s="18">
        <f t="shared" si="13"/>
        <v>266</v>
      </c>
      <c r="P77" s="19">
        <f t="shared" si="14"/>
        <v>246</v>
      </c>
      <c r="Q77" s="17">
        <v>85</v>
      </c>
      <c r="R77" s="16">
        <v>68</v>
      </c>
      <c r="S77" s="17">
        <v>86.08</v>
      </c>
      <c r="T77" s="16">
        <v>86</v>
      </c>
      <c r="U77" s="17">
        <v>18</v>
      </c>
      <c r="V77" s="16">
        <v>18</v>
      </c>
      <c r="W77" s="17">
        <v>12</v>
      </c>
      <c r="X77" s="16">
        <v>12</v>
      </c>
      <c r="Y77" s="18">
        <f t="shared" si="15"/>
        <v>201.08</v>
      </c>
      <c r="Z77" s="19">
        <f t="shared" si="16"/>
        <v>184</v>
      </c>
      <c r="AA77" s="17">
        <v>14.5</v>
      </c>
      <c r="AB77" s="16">
        <v>0</v>
      </c>
      <c r="AC77" s="17">
        <v>9</v>
      </c>
      <c r="AD77" s="16">
        <v>0</v>
      </c>
      <c r="AE77" s="17">
        <v>9</v>
      </c>
      <c r="AF77" s="16">
        <v>0</v>
      </c>
      <c r="AG77" s="18">
        <v>32.5</v>
      </c>
      <c r="AH77" s="19">
        <v>0</v>
      </c>
      <c r="AI77" s="17">
        <v>60</v>
      </c>
      <c r="AJ77" s="16">
        <v>40</v>
      </c>
      <c r="AK77" s="17">
        <v>20</v>
      </c>
      <c r="AL77" s="16">
        <v>17.7</v>
      </c>
      <c r="AM77" s="17">
        <v>10</v>
      </c>
      <c r="AN77" s="16">
        <v>7.6</v>
      </c>
      <c r="AO77" s="17">
        <v>10</v>
      </c>
      <c r="AP77" s="16">
        <v>10</v>
      </c>
      <c r="AQ77" s="18">
        <v>100</v>
      </c>
      <c r="AR77" s="19">
        <f t="shared" si="17"/>
        <v>75.3</v>
      </c>
      <c r="AS77" s="18">
        <f t="shared" si="18"/>
        <v>599.58</v>
      </c>
      <c r="AT77" s="19">
        <f t="shared" si="19"/>
        <v>505.3</v>
      </c>
      <c r="AU77" s="18">
        <f t="shared" si="20"/>
        <v>1259.78</v>
      </c>
      <c r="AV77" s="19">
        <f t="shared" si="21"/>
        <v>1047.3</v>
      </c>
    </row>
    <row r="78" spans="1:48">
      <c r="A78" s="13"/>
      <c r="B78" s="14">
        <v>1</v>
      </c>
      <c r="C78" s="15">
        <v>384</v>
      </c>
      <c r="D78" s="16">
        <v>336</v>
      </c>
      <c r="E78" s="17">
        <v>276.2</v>
      </c>
      <c r="F78" s="16">
        <v>206</v>
      </c>
      <c r="G78" s="18">
        <f t="shared" si="11"/>
        <v>660.2</v>
      </c>
      <c r="H78" s="19">
        <f t="shared" si="12"/>
        <v>542</v>
      </c>
      <c r="I78" s="15">
        <v>216</v>
      </c>
      <c r="J78" s="16">
        <v>196</v>
      </c>
      <c r="K78" s="16">
        <v>20</v>
      </c>
      <c r="L78" s="16">
        <v>20</v>
      </c>
      <c r="M78" s="16">
        <v>30</v>
      </c>
      <c r="N78" s="16">
        <v>30</v>
      </c>
      <c r="O78" s="18">
        <f t="shared" si="13"/>
        <v>266</v>
      </c>
      <c r="P78" s="19">
        <f t="shared" si="14"/>
        <v>246</v>
      </c>
      <c r="Q78" s="17">
        <v>85</v>
      </c>
      <c r="R78" s="16">
        <v>68</v>
      </c>
      <c r="S78" s="17">
        <v>86.08</v>
      </c>
      <c r="T78" s="16">
        <v>86</v>
      </c>
      <c r="U78" s="17">
        <v>18</v>
      </c>
      <c r="V78" s="16">
        <v>18</v>
      </c>
      <c r="W78" s="17">
        <v>12</v>
      </c>
      <c r="X78" s="16">
        <v>12</v>
      </c>
      <c r="Y78" s="18">
        <f t="shared" si="15"/>
        <v>201.08</v>
      </c>
      <c r="Z78" s="19">
        <f t="shared" si="16"/>
        <v>184</v>
      </c>
      <c r="AA78" s="17">
        <v>14.5</v>
      </c>
      <c r="AB78" s="16">
        <v>0</v>
      </c>
      <c r="AC78" s="17">
        <v>9</v>
      </c>
      <c r="AD78" s="16">
        <v>0</v>
      </c>
      <c r="AE78" s="17">
        <v>9</v>
      </c>
      <c r="AF78" s="16">
        <v>0</v>
      </c>
      <c r="AG78" s="18">
        <v>32.5</v>
      </c>
      <c r="AH78" s="19">
        <v>0</v>
      </c>
      <c r="AI78" s="17">
        <v>60</v>
      </c>
      <c r="AJ78" s="16">
        <v>40</v>
      </c>
      <c r="AK78" s="17">
        <v>20</v>
      </c>
      <c r="AL78" s="16">
        <v>17.7</v>
      </c>
      <c r="AM78" s="17">
        <v>10</v>
      </c>
      <c r="AN78" s="16">
        <v>7.6</v>
      </c>
      <c r="AO78" s="17">
        <v>10</v>
      </c>
      <c r="AP78" s="16">
        <v>10</v>
      </c>
      <c r="AQ78" s="18">
        <v>100</v>
      </c>
      <c r="AR78" s="19">
        <f t="shared" si="17"/>
        <v>75.3</v>
      </c>
      <c r="AS78" s="18">
        <f t="shared" si="18"/>
        <v>599.58</v>
      </c>
      <c r="AT78" s="19">
        <f t="shared" si="19"/>
        <v>505.3</v>
      </c>
      <c r="AU78" s="18">
        <f t="shared" si="20"/>
        <v>1259.78</v>
      </c>
      <c r="AV78" s="19">
        <f t="shared" si="21"/>
        <v>1047.3</v>
      </c>
    </row>
    <row r="79" spans="1:48">
      <c r="A79" s="13" t="s">
        <v>103</v>
      </c>
      <c r="B79" s="14">
        <v>0.0416666666666667</v>
      </c>
      <c r="C79" s="15">
        <v>384</v>
      </c>
      <c r="D79" s="16">
        <v>336</v>
      </c>
      <c r="E79" s="17">
        <v>276.2</v>
      </c>
      <c r="F79" s="16">
        <v>206</v>
      </c>
      <c r="G79" s="18">
        <f t="shared" si="11"/>
        <v>660.2</v>
      </c>
      <c r="H79" s="19">
        <f t="shared" si="12"/>
        <v>542</v>
      </c>
      <c r="I79" s="15">
        <v>216</v>
      </c>
      <c r="J79" s="16">
        <v>192.918</v>
      </c>
      <c r="K79" s="16">
        <v>20</v>
      </c>
      <c r="L79" s="16">
        <v>20</v>
      </c>
      <c r="M79" s="16">
        <v>30</v>
      </c>
      <c r="N79" s="16">
        <v>30</v>
      </c>
      <c r="O79" s="18">
        <f t="shared" si="13"/>
        <v>266</v>
      </c>
      <c r="P79" s="19">
        <f t="shared" si="14"/>
        <v>242.918</v>
      </c>
      <c r="Q79" s="17">
        <v>85</v>
      </c>
      <c r="R79" s="16">
        <v>68</v>
      </c>
      <c r="S79" s="17">
        <v>86.08</v>
      </c>
      <c r="T79" s="16">
        <v>86</v>
      </c>
      <c r="U79" s="17">
        <v>18</v>
      </c>
      <c r="V79" s="16">
        <v>18</v>
      </c>
      <c r="W79" s="17">
        <v>12</v>
      </c>
      <c r="X79" s="16">
        <v>12</v>
      </c>
      <c r="Y79" s="18">
        <f t="shared" si="15"/>
        <v>201.08</v>
      </c>
      <c r="Z79" s="19">
        <f t="shared" si="16"/>
        <v>184</v>
      </c>
      <c r="AA79" s="17">
        <v>14.5</v>
      </c>
      <c r="AB79" s="16">
        <v>0</v>
      </c>
      <c r="AC79" s="17">
        <v>9</v>
      </c>
      <c r="AD79" s="16">
        <v>0</v>
      </c>
      <c r="AE79" s="17">
        <v>9</v>
      </c>
      <c r="AF79" s="16">
        <v>0</v>
      </c>
      <c r="AG79" s="18">
        <v>32.5</v>
      </c>
      <c r="AH79" s="19">
        <v>0</v>
      </c>
      <c r="AI79" s="17">
        <v>60</v>
      </c>
      <c r="AJ79" s="16">
        <v>40</v>
      </c>
      <c r="AK79" s="17">
        <v>20</v>
      </c>
      <c r="AL79" s="16">
        <v>17.7</v>
      </c>
      <c r="AM79" s="17">
        <v>10</v>
      </c>
      <c r="AN79" s="16">
        <v>7.6</v>
      </c>
      <c r="AO79" s="17">
        <v>10</v>
      </c>
      <c r="AP79" s="16">
        <v>10</v>
      </c>
      <c r="AQ79" s="18">
        <v>100</v>
      </c>
      <c r="AR79" s="19">
        <f t="shared" si="17"/>
        <v>75.3</v>
      </c>
      <c r="AS79" s="18">
        <f t="shared" si="18"/>
        <v>599.58</v>
      </c>
      <c r="AT79" s="19">
        <f t="shared" si="19"/>
        <v>502.218</v>
      </c>
      <c r="AU79" s="18">
        <f t="shared" si="20"/>
        <v>1259.78</v>
      </c>
      <c r="AV79" s="19">
        <f t="shared" si="21"/>
        <v>1044.218</v>
      </c>
    </row>
    <row r="80" spans="1:48">
      <c r="A80" s="13"/>
      <c r="B80" s="14">
        <v>0.0833333333333333</v>
      </c>
      <c r="C80" s="15">
        <v>384</v>
      </c>
      <c r="D80" s="16">
        <v>336</v>
      </c>
      <c r="E80" s="17">
        <v>276.2</v>
      </c>
      <c r="F80" s="16">
        <v>206</v>
      </c>
      <c r="G80" s="18">
        <f t="shared" si="11"/>
        <v>660.2</v>
      </c>
      <c r="H80" s="19">
        <f t="shared" si="12"/>
        <v>542</v>
      </c>
      <c r="I80" s="15">
        <v>216</v>
      </c>
      <c r="J80" s="16">
        <v>192.918</v>
      </c>
      <c r="K80" s="16">
        <v>20</v>
      </c>
      <c r="L80" s="16">
        <v>20</v>
      </c>
      <c r="M80" s="16">
        <v>30</v>
      </c>
      <c r="N80" s="16">
        <v>30</v>
      </c>
      <c r="O80" s="18">
        <f t="shared" si="13"/>
        <v>266</v>
      </c>
      <c r="P80" s="19">
        <f t="shared" si="14"/>
        <v>242.918</v>
      </c>
      <c r="Q80" s="17">
        <v>85</v>
      </c>
      <c r="R80" s="16">
        <v>68</v>
      </c>
      <c r="S80" s="17">
        <v>86.08</v>
      </c>
      <c r="T80" s="16">
        <v>86</v>
      </c>
      <c r="U80" s="17">
        <v>18</v>
      </c>
      <c r="V80" s="16">
        <v>18</v>
      </c>
      <c r="W80" s="17">
        <v>12</v>
      </c>
      <c r="X80" s="16">
        <v>12</v>
      </c>
      <c r="Y80" s="18">
        <f t="shared" si="15"/>
        <v>201.08</v>
      </c>
      <c r="Z80" s="19">
        <f t="shared" si="16"/>
        <v>184</v>
      </c>
      <c r="AA80" s="17">
        <v>14.5</v>
      </c>
      <c r="AB80" s="16">
        <v>0</v>
      </c>
      <c r="AC80" s="17">
        <v>9</v>
      </c>
      <c r="AD80" s="16">
        <v>0</v>
      </c>
      <c r="AE80" s="17">
        <v>9</v>
      </c>
      <c r="AF80" s="16">
        <v>0</v>
      </c>
      <c r="AG80" s="18">
        <v>32.5</v>
      </c>
      <c r="AH80" s="19">
        <v>0</v>
      </c>
      <c r="AI80" s="17">
        <v>60</v>
      </c>
      <c r="AJ80" s="16">
        <v>40</v>
      </c>
      <c r="AK80" s="17">
        <v>20</v>
      </c>
      <c r="AL80" s="16">
        <v>17.7</v>
      </c>
      <c r="AM80" s="17">
        <v>10</v>
      </c>
      <c r="AN80" s="16">
        <v>7.6</v>
      </c>
      <c r="AO80" s="17">
        <v>10</v>
      </c>
      <c r="AP80" s="16">
        <v>10</v>
      </c>
      <c r="AQ80" s="18">
        <v>100</v>
      </c>
      <c r="AR80" s="19">
        <f t="shared" si="17"/>
        <v>75.3</v>
      </c>
      <c r="AS80" s="18">
        <f t="shared" si="18"/>
        <v>599.58</v>
      </c>
      <c r="AT80" s="19">
        <f t="shared" si="19"/>
        <v>502.218</v>
      </c>
      <c r="AU80" s="18">
        <f t="shared" si="20"/>
        <v>1259.78</v>
      </c>
      <c r="AV80" s="19">
        <f t="shared" si="21"/>
        <v>1044.218</v>
      </c>
    </row>
    <row r="81" spans="1:48">
      <c r="A81" s="13"/>
      <c r="B81" s="14">
        <v>0.125</v>
      </c>
      <c r="C81" s="15">
        <v>384</v>
      </c>
      <c r="D81" s="16">
        <v>336</v>
      </c>
      <c r="E81" s="17">
        <v>276.2</v>
      </c>
      <c r="F81" s="16">
        <v>206</v>
      </c>
      <c r="G81" s="18">
        <f t="shared" si="11"/>
        <v>660.2</v>
      </c>
      <c r="H81" s="19">
        <f t="shared" si="12"/>
        <v>542</v>
      </c>
      <c r="I81" s="15">
        <v>216</v>
      </c>
      <c r="J81" s="16">
        <v>192.918</v>
      </c>
      <c r="K81" s="16">
        <v>20</v>
      </c>
      <c r="L81" s="16">
        <v>20</v>
      </c>
      <c r="M81" s="16">
        <v>30</v>
      </c>
      <c r="N81" s="16">
        <v>30</v>
      </c>
      <c r="O81" s="18">
        <f t="shared" si="13"/>
        <v>266</v>
      </c>
      <c r="P81" s="19">
        <f t="shared" si="14"/>
        <v>242.918</v>
      </c>
      <c r="Q81" s="17">
        <v>85</v>
      </c>
      <c r="R81" s="16">
        <v>68</v>
      </c>
      <c r="S81" s="17">
        <v>86.08</v>
      </c>
      <c r="T81" s="16">
        <v>86</v>
      </c>
      <c r="U81" s="17">
        <v>18</v>
      </c>
      <c r="V81" s="16">
        <v>18</v>
      </c>
      <c r="W81" s="17">
        <v>12</v>
      </c>
      <c r="X81" s="16">
        <v>12</v>
      </c>
      <c r="Y81" s="18">
        <f t="shared" si="15"/>
        <v>201.08</v>
      </c>
      <c r="Z81" s="19">
        <f t="shared" si="16"/>
        <v>184</v>
      </c>
      <c r="AA81" s="17">
        <v>14.5</v>
      </c>
      <c r="AB81" s="16">
        <v>0</v>
      </c>
      <c r="AC81" s="17">
        <v>9</v>
      </c>
      <c r="AD81" s="16">
        <v>0</v>
      </c>
      <c r="AE81" s="17">
        <v>9</v>
      </c>
      <c r="AF81" s="16">
        <v>0</v>
      </c>
      <c r="AG81" s="18">
        <v>32.5</v>
      </c>
      <c r="AH81" s="19">
        <v>0</v>
      </c>
      <c r="AI81" s="17">
        <v>60</v>
      </c>
      <c r="AJ81" s="16">
        <v>40</v>
      </c>
      <c r="AK81" s="17">
        <v>20</v>
      </c>
      <c r="AL81" s="16">
        <v>17.7</v>
      </c>
      <c r="AM81" s="17">
        <v>10</v>
      </c>
      <c r="AN81" s="16">
        <v>7.6</v>
      </c>
      <c r="AO81" s="17">
        <v>10</v>
      </c>
      <c r="AP81" s="16">
        <v>10</v>
      </c>
      <c r="AQ81" s="18">
        <v>100</v>
      </c>
      <c r="AR81" s="19">
        <f t="shared" si="17"/>
        <v>75.3</v>
      </c>
      <c r="AS81" s="18">
        <f t="shared" si="18"/>
        <v>599.58</v>
      </c>
      <c r="AT81" s="19">
        <f t="shared" si="19"/>
        <v>502.218</v>
      </c>
      <c r="AU81" s="18">
        <f t="shared" si="20"/>
        <v>1259.78</v>
      </c>
      <c r="AV81" s="19">
        <f t="shared" si="21"/>
        <v>1044.218</v>
      </c>
    </row>
    <row r="82" spans="1:48">
      <c r="A82" s="13"/>
      <c r="B82" s="14">
        <v>0.166666666666667</v>
      </c>
      <c r="C82" s="15">
        <v>384</v>
      </c>
      <c r="D82" s="16">
        <v>336</v>
      </c>
      <c r="E82" s="17">
        <v>276.2</v>
      </c>
      <c r="F82" s="16">
        <v>206</v>
      </c>
      <c r="G82" s="18">
        <f t="shared" si="11"/>
        <v>660.2</v>
      </c>
      <c r="H82" s="19">
        <f t="shared" si="12"/>
        <v>542</v>
      </c>
      <c r="I82" s="15">
        <v>216</v>
      </c>
      <c r="J82" s="16">
        <v>192.918</v>
      </c>
      <c r="K82" s="16">
        <v>20</v>
      </c>
      <c r="L82" s="16">
        <v>20</v>
      </c>
      <c r="M82" s="16">
        <v>30</v>
      </c>
      <c r="N82" s="16">
        <v>30</v>
      </c>
      <c r="O82" s="18">
        <f t="shared" si="13"/>
        <v>266</v>
      </c>
      <c r="P82" s="19">
        <f t="shared" si="14"/>
        <v>242.918</v>
      </c>
      <c r="Q82" s="17">
        <v>85</v>
      </c>
      <c r="R82" s="16">
        <v>68</v>
      </c>
      <c r="S82" s="17">
        <v>86.08</v>
      </c>
      <c r="T82" s="16">
        <v>86</v>
      </c>
      <c r="U82" s="17">
        <v>18</v>
      </c>
      <c r="V82" s="16">
        <v>18</v>
      </c>
      <c r="W82" s="17">
        <v>12</v>
      </c>
      <c r="X82" s="16">
        <v>12</v>
      </c>
      <c r="Y82" s="18">
        <f t="shared" si="15"/>
        <v>201.08</v>
      </c>
      <c r="Z82" s="19">
        <f t="shared" si="16"/>
        <v>184</v>
      </c>
      <c r="AA82" s="17">
        <v>14.5</v>
      </c>
      <c r="AB82" s="16">
        <v>0</v>
      </c>
      <c r="AC82" s="17">
        <v>9</v>
      </c>
      <c r="AD82" s="16">
        <v>0</v>
      </c>
      <c r="AE82" s="17">
        <v>9</v>
      </c>
      <c r="AF82" s="16">
        <v>0</v>
      </c>
      <c r="AG82" s="18">
        <v>32.5</v>
      </c>
      <c r="AH82" s="19">
        <v>0</v>
      </c>
      <c r="AI82" s="17">
        <v>60</v>
      </c>
      <c r="AJ82" s="16">
        <v>40</v>
      </c>
      <c r="AK82" s="17">
        <v>20</v>
      </c>
      <c r="AL82" s="16">
        <v>17.7</v>
      </c>
      <c r="AM82" s="17">
        <v>10</v>
      </c>
      <c r="AN82" s="16">
        <v>7.6</v>
      </c>
      <c r="AO82" s="17">
        <v>10</v>
      </c>
      <c r="AP82" s="16">
        <v>10</v>
      </c>
      <c r="AQ82" s="18">
        <v>100</v>
      </c>
      <c r="AR82" s="19">
        <f t="shared" si="17"/>
        <v>75.3</v>
      </c>
      <c r="AS82" s="18">
        <f t="shared" si="18"/>
        <v>599.58</v>
      </c>
      <c r="AT82" s="19">
        <f t="shared" si="19"/>
        <v>502.218</v>
      </c>
      <c r="AU82" s="18">
        <f t="shared" si="20"/>
        <v>1259.78</v>
      </c>
      <c r="AV82" s="19">
        <f t="shared" si="21"/>
        <v>1044.218</v>
      </c>
    </row>
    <row r="83" spans="1:48">
      <c r="A83" s="13"/>
      <c r="B83" s="14">
        <v>0.208333333333334</v>
      </c>
      <c r="C83" s="15">
        <v>384</v>
      </c>
      <c r="D83" s="16">
        <v>336</v>
      </c>
      <c r="E83" s="17">
        <v>276.2</v>
      </c>
      <c r="F83" s="16">
        <v>206</v>
      </c>
      <c r="G83" s="18">
        <f t="shared" si="11"/>
        <v>660.2</v>
      </c>
      <c r="H83" s="19">
        <f t="shared" si="12"/>
        <v>542</v>
      </c>
      <c r="I83" s="15">
        <v>216</v>
      </c>
      <c r="J83" s="16">
        <v>192.918</v>
      </c>
      <c r="K83" s="16">
        <v>20</v>
      </c>
      <c r="L83" s="16">
        <v>20</v>
      </c>
      <c r="M83" s="16">
        <v>30</v>
      </c>
      <c r="N83" s="16">
        <v>30</v>
      </c>
      <c r="O83" s="18">
        <f t="shared" si="13"/>
        <v>266</v>
      </c>
      <c r="P83" s="19">
        <f t="shared" si="14"/>
        <v>242.918</v>
      </c>
      <c r="Q83" s="17">
        <v>85</v>
      </c>
      <c r="R83" s="16">
        <v>68</v>
      </c>
      <c r="S83" s="17">
        <v>86.08</v>
      </c>
      <c r="T83" s="16">
        <v>86</v>
      </c>
      <c r="U83" s="17">
        <v>18</v>
      </c>
      <c r="V83" s="16">
        <v>18</v>
      </c>
      <c r="W83" s="17">
        <v>12</v>
      </c>
      <c r="X83" s="16">
        <v>12</v>
      </c>
      <c r="Y83" s="18">
        <f t="shared" si="15"/>
        <v>201.08</v>
      </c>
      <c r="Z83" s="19">
        <f t="shared" si="16"/>
        <v>184</v>
      </c>
      <c r="AA83" s="17">
        <v>14.5</v>
      </c>
      <c r="AB83" s="16">
        <v>0</v>
      </c>
      <c r="AC83" s="17">
        <v>9</v>
      </c>
      <c r="AD83" s="16">
        <v>0</v>
      </c>
      <c r="AE83" s="17">
        <v>9</v>
      </c>
      <c r="AF83" s="16">
        <v>0</v>
      </c>
      <c r="AG83" s="18">
        <v>32.5</v>
      </c>
      <c r="AH83" s="19">
        <v>0</v>
      </c>
      <c r="AI83" s="17">
        <v>60</v>
      </c>
      <c r="AJ83" s="16">
        <v>40</v>
      </c>
      <c r="AK83" s="17">
        <v>20</v>
      </c>
      <c r="AL83" s="16">
        <v>17.7</v>
      </c>
      <c r="AM83" s="17">
        <v>10</v>
      </c>
      <c r="AN83" s="16">
        <v>7.6</v>
      </c>
      <c r="AO83" s="17">
        <v>10</v>
      </c>
      <c r="AP83" s="16">
        <v>10</v>
      </c>
      <c r="AQ83" s="18">
        <v>100</v>
      </c>
      <c r="AR83" s="19">
        <f t="shared" si="17"/>
        <v>75.3</v>
      </c>
      <c r="AS83" s="18">
        <f t="shared" si="18"/>
        <v>599.58</v>
      </c>
      <c r="AT83" s="19">
        <f t="shared" si="19"/>
        <v>502.218</v>
      </c>
      <c r="AU83" s="18">
        <f t="shared" si="20"/>
        <v>1259.78</v>
      </c>
      <c r="AV83" s="19">
        <f t="shared" si="21"/>
        <v>1044.218</v>
      </c>
    </row>
    <row r="84" spans="1:48">
      <c r="A84" s="13"/>
      <c r="B84" s="14">
        <v>0.25</v>
      </c>
      <c r="C84" s="15">
        <v>384</v>
      </c>
      <c r="D84" s="16">
        <v>336</v>
      </c>
      <c r="E84" s="17">
        <v>276.2</v>
      </c>
      <c r="F84" s="16">
        <v>206</v>
      </c>
      <c r="G84" s="18">
        <f t="shared" si="11"/>
        <v>660.2</v>
      </c>
      <c r="H84" s="19">
        <f t="shared" si="12"/>
        <v>542</v>
      </c>
      <c r="I84" s="15">
        <v>216</v>
      </c>
      <c r="J84" s="16">
        <v>192.918</v>
      </c>
      <c r="K84" s="16">
        <v>20</v>
      </c>
      <c r="L84" s="16">
        <v>20</v>
      </c>
      <c r="M84" s="16">
        <v>30</v>
      </c>
      <c r="N84" s="16">
        <v>30</v>
      </c>
      <c r="O84" s="18">
        <f t="shared" si="13"/>
        <v>266</v>
      </c>
      <c r="P84" s="19">
        <f t="shared" si="14"/>
        <v>242.918</v>
      </c>
      <c r="Q84" s="17">
        <v>85</v>
      </c>
      <c r="R84" s="16">
        <v>68</v>
      </c>
      <c r="S84" s="17">
        <v>86.08</v>
      </c>
      <c r="T84" s="16">
        <v>86</v>
      </c>
      <c r="U84" s="17">
        <v>18</v>
      </c>
      <c r="V84" s="16">
        <v>18</v>
      </c>
      <c r="W84" s="17">
        <v>12</v>
      </c>
      <c r="X84" s="16">
        <v>12</v>
      </c>
      <c r="Y84" s="18">
        <f t="shared" si="15"/>
        <v>201.08</v>
      </c>
      <c r="Z84" s="19">
        <f t="shared" si="16"/>
        <v>184</v>
      </c>
      <c r="AA84" s="17">
        <v>14.5</v>
      </c>
      <c r="AB84" s="16">
        <v>0</v>
      </c>
      <c r="AC84" s="17">
        <v>9</v>
      </c>
      <c r="AD84" s="16">
        <v>0</v>
      </c>
      <c r="AE84" s="17">
        <v>9</v>
      </c>
      <c r="AF84" s="16">
        <v>0</v>
      </c>
      <c r="AG84" s="18">
        <v>32.5</v>
      </c>
      <c r="AH84" s="19">
        <v>0</v>
      </c>
      <c r="AI84" s="17">
        <v>60</v>
      </c>
      <c r="AJ84" s="16">
        <v>40</v>
      </c>
      <c r="AK84" s="17">
        <v>20</v>
      </c>
      <c r="AL84" s="16">
        <v>17.7</v>
      </c>
      <c r="AM84" s="17">
        <v>10</v>
      </c>
      <c r="AN84" s="16">
        <v>7.6</v>
      </c>
      <c r="AO84" s="17">
        <v>10</v>
      </c>
      <c r="AP84" s="16">
        <v>10</v>
      </c>
      <c r="AQ84" s="18">
        <v>100</v>
      </c>
      <c r="AR84" s="19">
        <f t="shared" si="17"/>
        <v>75.3</v>
      </c>
      <c r="AS84" s="18">
        <f t="shared" si="18"/>
        <v>599.58</v>
      </c>
      <c r="AT84" s="19">
        <f t="shared" si="19"/>
        <v>502.218</v>
      </c>
      <c r="AU84" s="18">
        <f t="shared" si="20"/>
        <v>1259.78</v>
      </c>
      <c r="AV84" s="19">
        <f t="shared" si="21"/>
        <v>1044.218</v>
      </c>
    </row>
    <row r="85" spans="1:48">
      <c r="A85" s="13"/>
      <c r="B85" s="14">
        <v>0.291666666666667</v>
      </c>
      <c r="C85" s="15">
        <v>384</v>
      </c>
      <c r="D85" s="16">
        <v>336</v>
      </c>
      <c r="E85" s="17">
        <v>276.2</v>
      </c>
      <c r="F85" s="16">
        <v>206</v>
      </c>
      <c r="G85" s="18">
        <f t="shared" si="11"/>
        <v>660.2</v>
      </c>
      <c r="H85" s="19">
        <f t="shared" si="12"/>
        <v>542</v>
      </c>
      <c r="I85" s="15">
        <v>216</v>
      </c>
      <c r="J85" s="16">
        <v>192.918</v>
      </c>
      <c r="K85" s="16">
        <v>20</v>
      </c>
      <c r="L85" s="16">
        <v>20</v>
      </c>
      <c r="M85" s="16">
        <v>30</v>
      </c>
      <c r="N85" s="16">
        <v>30</v>
      </c>
      <c r="O85" s="18">
        <f t="shared" si="13"/>
        <v>266</v>
      </c>
      <c r="P85" s="19">
        <f t="shared" si="14"/>
        <v>242.918</v>
      </c>
      <c r="Q85" s="17">
        <v>85</v>
      </c>
      <c r="R85" s="16">
        <v>68</v>
      </c>
      <c r="S85" s="17">
        <v>86.08</v>
      </c>
      <c r="T85" s="16">
        <v>86</v>
      </c>
      <c r="U85" s="17">
        <v>18</v>
      </c>
      <c r="V85" s="16">
        <v>18</v>
      </c>
      <c r="W85" s="17">
        <v>12</v>
      </c>
      <c r="X85" s="16">
        <v>12</v>
      </c>
      <c r="Y85" s="18">
        <f t="shared" si="15"/>
        <v>201.08</v>
      </c>
      <c r="Z85" s="19">
        <f t="shared" si="16"/>
        <v>184</v>
      </c>
      <c r="AA85" s="17">
        <v>14.5</v>
      </c>
      <c r="AB85" s="16">
        <v>0</v>
      </c>
      <c r="AC85" s="17">
        <v>9</v>
      </c>
      <c r="AD85" s="16">
        <v>0</v>
      </c>
      <c r="AE85" s="17">
        <v>9</v>
      </c>
      <c r="AF85" s="16">
        <v>0</v>
      </c>
      <c r="AG85" s="18">
        <v>32.5</v>
      </c>
      <c r="AH85" s="19">
        <v>0</v>
      </c>
      <c r="AI85" s="17">
        <v>60</v>
      </c>
      <c r="AJ85" s="16">
        <v>40</v>
      </c>
      <c r="AK85" s="17">
        <v>20</v>
      </c>
      <c r="AL85" s="16">
        <v>17.7</v>
      </c>
      <c r="AM85" s="17">
        <v>10</v>
      </c>
      <c r="AN85" s="16">
        <v>7.6</v>
      </c>
      <c r="AO85" s="17">
        <v>10</v>
      </c>
      <c r="AP85" s="16">
        <v>10</v>
      </c>
      <c r="AQ85" s="18">
        <v>100</v>
      </c>
      <c r="AR85" s="19">
        <f t="shared" si="17"/>
        <v>75.3</v>
      </c>
      <c r="AS85" s="18">
        <f t="shared" si="18"/>
        <v>599.58</v>
      </c>
      <c r="AT85" s="19">
        <f t="shared" si="19"/>
        <v>502.218</v>
      </c>
      <c r="AU85" s="18">
        <f t="shared" si="20"/>
        <v>1259.78</v>
      </c>
      <c r="AV85" s="19">
        <f t="shared" si="21"/>
        <v>1044.218</v>
      </c>
    </row>
    <row r="86" spans="1:48">
      <c r="A86" s="13"/>
      <c r="B86" s="14">
        <v>0.333333333333334</v>
      </c>
      <c r="C86" s="15">
        <v>384</v>
      </c>
      <c r="D86" s="16">
        <v>288</v>
      </c>
      <c r="E86" s="17">
        <v>276.2</v>
      </c>
      <c r="F86" s="16">
        <v>206</v>
      </c>
      <c r="G86" s="18">
        <f t="shared" si="11"/>
        <v>660.2</v>
      </c>
      <c r="H86" s="19">
        <f t="shared" si="12"/>
        <v>494</v>
      </c>
      <c r="I86" s="15">
        <v>216</v>
      </c>
      <c r="J86" s="16">
        <v>192.918</v>
      </c>
      <c r="K86" s="16">
        <v>20</v>
      </c>
      <c r="L86" s="16">
        <v>20</v>
      </c>
      <c r="M86" s="16">
        <v>30</v>
      </c>
      <c r="N86" s="16">
        <v>30</v>
      </c>
      <c r="O86" s="18">
        <f t="shared" si="13"/>
        <v>266</v>
      </c>
      <c r="P86" s="19">
        <f t="shared" si="14"/>
        <v>242.918</v>
      </c>
      <c r="Q86" s="17">
        <v>85</v>
      </c>
      <c r="R86" s="16">
        <v>68</v>
      </c>
      <c r="S86" s="17">
        <v>86.08</v>
      </c>
      <c r="T86" s="16">
        <v>86</v>
      </c>
      <c r="U86" s="17">
        <v>18</v>
      </c>
      <c r="V86" s="16">
        <v>18</v>
      </c>
      <c r="W86" s="17">
        <v>12</v>
      </c>
      <c r="X86" s="16">
        <v>12</v>
      </c>
      <c r="Y86" s="18">
        <f t="shared" si="15"/>
        <v>201.08</v>
      </c>
      <c r="Z86" s="19">
        <f t="shared" si="16"/>
        <v>184</v>
      </c>
      <c r="AA86" s="17">
        <v>14.5</v>
      </c>
      <c r="AB86" s="16">
        <v>0</v>
      </c>
      <c r="AC86" s="17">
        <v>9</v>
      </c>
      <c r="AD86" s="16">
        <v>0</v>
      </c>
      <c r="AE86" s="17">
        <v>9</v>
      </c>
      <c r="AF86" s="16">
        <v>0</v>
      </c>
      <c r="AG86" s="18">
        <v>32.5</v>
      </c>
      <c r="AH86" s="19">
        <v>0</v>
      </c>
      <c r="AI86" s="17">
        <v>60</v>
      </c>
      <c r="AJ86" s="16">
        <v>40</v>
      </c>
      <c r="AK86" s="17">
        <v>20</v>
      </c>
      <c r="AL86" s="16">
        <v>17.7</v>
      </c>
      <c r="AM86" s="17">
        <v>10</v>
      </c>
      <c r="AN86" s="16">
        <v>7.6</v>
      </c>
      <c r="AO86" s="17">
        <v>10</v>
      </c>
      <c r="AP86" s="16">
        <v>10</v>
      </c>
      <c r="AQ86" s="18">
        <v>100</v>
      </c>
      <c r="AR86" s="19">
        <f t="shared" si="17"/>
        <v>75.3</v>
      </c>
      <c r="AS86" s="18">
        <f t="shared" si="18"/>
        <v>599.58</v>
      </c>
      <c r="AT86" s="19">
        <f t="shared" si="19"/>
        <v>502.218</v>
      </c>
      <c r="AU86" s="18">
        <f t="shared" si="20"/>
        <v>1259.78</v>
      </c>
      <c r="AV86" s="19">
        <f t="shared" si="21"/>
        <v>996.218</v>
      </c>
    </row>
    <row r="87" spans="1:48">
      <c r="A87" s="13"/>
      <c r="B87" s="14">
        <v>0.375</v>
      </c>
      <c r="C87" s="15">
        <v>384</v>
      </c>
      <c r="D87" s="16">
        <v>288</v>
      </c>
      <c r="E87" s="17">
        <v>276.2</v>
      </c>
      <c r="F87" s="16">
        <v>206</v>
      </c>
      <c r="G87" s="18">
        <f t="shared" si="11"/>
        <v>660.2</v>
      </c>
      <c r="H87" s="19">
        <f t="shared" si="12"/>
        <v>494</v>
      </c>
      <c r="I87" s="15">
        <v>216</v>
      </c>
      <c r="J87" s="16">
        <v>196</v>
      </c>
      <c r="K87" s="16">
        <v>20</v>
      </c>
      <c r="L87" s="16">
        <v>20</v>
      </c>
      <c r="M87" s="16">
        <v>30</v>
      </c>
      <c r="N87" s="16">
        <v>30</v>
      </c>
      <c r="O87" s="18">
        <f t="shared" si="13"/>
        <v>266</v>
      </c>
      <c r="P87" s="19">
        <f t="shared" si="14"/>
        <v>246</v>
      </c>
      <c r="Q87" s="17">
        <v>85</v>
      </c>
      <c r="R87" s="16">
        <v>68</v>
      </c>
      <c r="S87" s="17">
        <v>86.08</v>
      </c>
      <c r="T87" s="16">
        <v>86</v>
      </c>
      <c r="U87" s="17">
        <v>18</v>
      </c>
      <c r="V87" s="16">
        <v>18</v>
      </c>
      <c r="W87" s="17">
        <v>12</v>
      </c>
      <c r="X87" s="16">
        <v>12</v>
      </c>
      <c r="Y87" s="18">
        <f t="shared" si="15"/>
        <v>201.08</v>
      </c>
      <c r="Z87" s="19">
        <f t="shared" si="16"/>
        <v>184</v>
      </c>
      <c r="AA87" s="17">
        <v>14.5</v>
      </c>
      <c r="AB87" s="16">
        <v>0</v>
      </c>
      <c r="AC87" s="17">
        <v>9</v>
      </c>
      <c r="AD87" s="16">
        <v>0</v>
      </c>
      <c r="AE87" s="17">
        <v>9</v>
      </c>
      <c r="AF87" s="16">
        <v>0</v>
      </c>
      <c r="AG87" s="18">
        <v>32.5</v>
      </c>
      <c r="AH87" s="19">
        <v>0</v>
      </c>
      <c r="AI87" s="17">
        <v>60</v>
      </c>
      <c r="AJ87" s="16">
        <v>40</v>
      </c>
      <c r="AK87" s="17">
        <v>20</v>
      </c>
      <c r="AL87" s="16">
        <v>17.7</v>
      </c>
      <c r="AM87" s="17">
        <v>10</v>
      </c>
      <c r="AN87" s="16">
        <v>7.6</v>
      </c>
      <c r="AO87" s="17">
        <v>10</v>
      </c>
      <c r="AP87" s="16">
        <v>10</v>
      </c>
      <c r="AQ87" s="18">
        <v>100</v>
      </c>
      <c r="AR87" s="19">
        <f t="shared" si="17"/>
        <v>75.3</v>
      </c>
      <c r="AS87" s="18">
        <f t="shared" si="18"/>
        <v>599.58</v>
      </c>
      <c r="AT87" s="19">
        <f t="shared" si="19"/>
        <v>505.3</v>
      </c>
      <c r="AU87" s="18">
        <f t="shared" si="20"/>
        <v>1259.78</v>
      </c>
      <c r="AV87" s="19">
        <f t="shared" si="21"/>
        <v>999.3</v>
      </c>
    </row>
    <row r="88" spans="1:48">
      <c r="A88" s="13"/>
      <c r="B88" s="14">
        <v>0.416666666666667</v>
      </c>
      <c r="C88" s="15">
        <v>384</v>
      </c>
      <c r="D88" s="16">
        <v>288</v>
      </c>
      <c r="E88" s="17">
        <v>276.2</v>
      </c>
      <c r="F88" s="16">
        <v>206</v>
      </c>
      <c r="G88" s="18">
        <f t="shared" si="11"/>
        <v>660.2</v>
      </c>
      <c r="H88" s="19">
        <f t="shared" si="12"/>
        <v>494</v>
      </c>
      <c r="I88" s="15">
        <v>216</v>
      </c>
      <c r="J88" s="16">
        <v>196</v>
      </c>
      <c r="K88" s="16">
        <v>20</v>
      </c>
      <c r="L88" s="16">
        <v>20</v>
      </c>
      <c r="M88" s="16">
        <v>30</v>
      </c>
      <c r="N88" s="16">
        <v>30</v>
      </c>
      <c r="O88" s="18">
        <f t="shared" si="13"/>
        <v>266</v>
      </c>
      <c r="P88" s="19">
        <f t="shared" si="14"/>
        <v>246</v>
      </c>
      <c r="Q88" s="17">
        <v>85</v>
      </c>
      <c r="R88" s="16">
        <v>68</v>
      </c>
      <c r="S88" s="17">
        <v>86.08</v>
      </c>
      <c r="T88" s="16">
        <v>86</v>
      </c>
      <c r="U88" s="17">
        <v>18</v>
      </c>
      <c r="V88" s="16">
        <v>18</v>
      </c>
      <c r="W88" s="17">
        <v>12</v>
      </c>
      <c r="X88" s="16">
        <v>12</v>
      </c>
      <c r="Y88" s="18">
        <f t="shared" si="15"/>
        <v>201.08</v>
      </c>
      <c r="Z88" s="19">
        <f t="shared" si="16"/>
        <v>184</v>
      </c>
      <c r="AA88" s="17">
        <v>14.5</v>
      </c>
      <c r="AB88" s="16">
        <v>0</v>
      </c>
      <c r="AC88" s="17">
        <v>9</v>
      </c>
      <c r="AD88" s="16">
        <v>0</v>
      </c>
      <c r="AE88" s="17">
        <v>9</v>
      </c>
      <c r="AF88" s="16">
        <v>0</v>
      </c>
      <c r="AG88" s="18">
        <v>32.5</v>
      </c>
      <c r="AH88" s="19">
        <v>0</v>
      </c>
      <c r="AI88" s="17">
        <v>60</v>
      </c>
      <c r="AJ88" s="16">
        <v>40</v>
      </c>
      <c r="AK88" s="17">
        <v>20</v>
      </c>
      <c r="AL88" s="16">
        <v>17.7</v>
      </c>
      <c r="AM88" s="17">
        <v>10</v>
      </c>
      <c r="AN88" s="16">
        <v>7.6</v>
      </c>
      <c r="AO88" s="17">
        <v>10</v>
      </c>
      <c r="AP88" s="16">
        <v>10</v>
      </c>
      <c r="AQ88" s="18">
        <v>100</v>
      </c>
      <c r="AR88" s="19">
        <f t="shared" si="17"/>
        <v>75.3</v>
      </c>
      <c r="AS88" s="18">
        <f t="shared" si="18"/>
        <v>599.58</v>
      </c>
      <c r="AT88" s="19">
        <f t="shared" si="19"/>
        <v>505.3</v>
      </c>
      <c r="AU88" s="18">
        <f t="shared" si="20"/>
        <v>1259.78</v>
      </c>
      <c r="AV88" s="19">
        <f t="shared" si="21"/>
        <v>999.3</v>
      </c>
    </row>
    <row r="89" spans="1:48">
      <c r="A89" s="13"/>
      <c r="B89" s="14">
        <v>0.458333333333334</v>
      </c>
      <c r="C89" s="15">
        <v>384</v>
      </c>
      <c r="D89" s="16">
        <v>288</v>
      </c>
      <c r="E89" s="17">
        <v>276.2</v>
      </c>
      <c r="F89" s="16">
        <v>206</v>
      </c>
      <c r="G89" s="18">
        <f t="shared" si="11"/>
        <v>660.2</v>
      </c>
      <c r="H89" s="19">
        <f t="shared" si="12"/>
        <v>494</v>
      </c>
      <c r="I89" s="15">
        <v>216</v>
      </c>
      <c r="J89" s="16">
        <v>196</v>
      </c>
      <c r="K89" s="16">
        <v>20</v>
      </c>
      <c r="L89" s="16">
        <v>20</v>
      </c>
      <c r="M89" s="16">
        <v>30</v>
      </c>
      <c r="N89" s="16">
        <v>30</v>
      </c>
      <c r="O89" s="18">
        <f t="shared" si="13"/>
        <v>266</v>
      </c>
      <c r="P89" s="19">
        <f t="shared" si="14"/>
        <v>246</v>
      </c>
      <c r="Q89" s="17">
        <v>85</v>
      </c>
      <c r="R89" s="16">
        <v>68</v>
      </c>
      <c r="S89" s="17">
        <v>86.08</v>
      </c>
      <c r="T89" s="16">
        <v>86</v>
      </c>
      <c r="U89" s="17">
        <v>18</v>
      </c>
      <c r="V89" s="16">
        <v>18</v>
      </c>
      <c r="W89" s="17">
        <v>12</v>
      </c>
      <c r="X89" s="16">
        <v>12</v>
      </c>
      <c r="Y89" s="18">
        <f t="shared" si="15"/>
        <v>201.08</v>
      </c>
      <c r="Z89" s="19">
        <f t="shared" si="16"/>
        <v>184</v>
      </c>
      <c r="AA89" s="17">
        <v>14.5</v>
      </c>
      <c r="AB89" s="16">
        <v>0</v>
      </c>
      <c r="AC89" s="17">
        <v>9</v>
      </c>
      <c r="AD89" s="16">
        <v>0</v>
      </c>
      <c r="AE89" s="17">
        <v>9</v>
      </c>
      <c r="AF89" s="16">
        <v>0</v>
      </c>
      <c r="AG89" s="18">
        <v>32.5</v>
      </c>
      <c r="AH89" s="19">
        <v>0</v>
      </c>
      <c r="AI89" s="17">
        <v>60</v>
      </c>
      <c r="AJ89" s="16">
        <v>40</v>
      </c>
      <c r="AK89" s="17">
        <v>20</v>
      </c>
      <c r="AL89" s="16">
        <v>17.7</v>
      </c>
      <c r="AM89" s="17">
        <v>10</v>
      </c>
      <c r="AN89" s="16">
        <v>7.6</v>
      </c>
      <c r="AO89" s="17">
        <v>10</v>
      </c>
      <c r="AP89" s="16">
        <v>10</v>
      </c>
      <c r="AQ89" s="18">
        <v>100</v>
      </c>
      <c r="AR89" s="19">
        <f t="shared" si="17"/>
        <v>75.3</v>
      </c>
      <c r="AS89" s="18">
        <f t="shared" si="18"/>
        <v>599.58</v>
      </c>
      <c r="AT89" s="19">
        <f t="shared" si="19"/>
        <v>505.3</v>
      </c>
      <c r="AU89" s="18">
        <f t="shared" si="20"/>
        <v>1259.78</v>
      </c>
      <c r="AV89" s="19">
        <f t="shared" si="21"/>
        <v>999.3</v>
      </c>
    </row>
    <row r="90" spans="1:48">
      <c r="A90" s="13"/>
      <c r="B90" s="14">
        <v>0.5</v>
      </c>
      <c r="C90" s="15">
        <v>384</v>
      </c>
      <c r="D90" s="16">
        <v>288</v>
      </c>
      <c r="E90" s="17">
        <v>276.2</v>
      </c>
      <c r="F90" s="16">
        <v>206</v>
      </c>
      <c r="G90" s="18">
        <f t="shared" si="11"/>
        <v>660.2</v>
      </c>
      <c r="H90" s="19">
        <f t="shared" si="12"/>
        <v>494</v>
      </c>
      <c r="I90" s="15">
        <v>216</v>
      </c>
      <c r="J90" s="16">
        <v>196</v>
      </c>
      <c r="K90" s="16">
        <v>20</v>
      </c>
      <c r="L90" s="16">
        <v>20</v>
      </c>
      <c r="M90" s="16">
        <v>30</v>
      </c>
      <c r="N90" s="16">
        <v>30</v>
      </c>
      <c r="O90" s="18">
        <f t="shared" si="13"/>
        <v>266</v>
      </c>
      <c r="P90" s="19">
        <f t="shared" si="14"/>
        <v>246</v>
      </c>
      <c r="Q90" s="17">
        <v>85</v>
      </c>
      <c r="R90" s="16">
        <v>68</v>
      </c>
      <c r="S90" s="17">
        <v>86.08</v>
      </c>
      <c r="T90" s="16">
        <v>86</v>
      </c>
      <c r="U90" s="17">
        <v>18</v>
      </c>
      <c r="V90" s="16">
        <v>18</v>
      </c>
      <c r="W90" s="17">
        <v>12</v>
      </c>
      <c r="X90" s="16">
        <v>12</v>
      </c>
      <c r="Y90" s="18">
        <f t="shared" si="15"/>
        <v>201.08</v>
      </c>
      <c r="Z90" s="19">
        <f t="shared" si="16"/>
        <v>184</v>
      </c>
      <c r="AA90" s="17">
        <v>14.5</v>
      </c>
      <c r="AB90" s="16">
        <v>0</v>
      </c>
      <c r="AC90" s="17">
        <v>9</v>
      </c>
      <c r="AD90" s="16">
        <v>0</v>
      </c>
      <c r="AE90" s="17">
        <v>9</v>
      </c>
      <c r="AF90" s="16">
        <v>0</v>
      </c>
      <c r="AG90" s="18">
        <v>32.5</v>
      </c>
      <c r="AH90" s="19">
        <v>0</v>
      </c>
      <c r="AI90" s="17">
        <v>60</v>
      </c>
      <c r="AJ90" s="16">
        <v>40</v>
      </c>
      <c r="AK90" s="17">
        <v>20</v>
      </c>
      <c r="AL90" s="16">
        <v>17.7</v>
      </c>
      <c r="AM90" s="17">
        <v>10</v>
      </c>
      <c r="AN90" s="16">
        <v>7.6</v>
      </c>
      <c r="AO90" s="17">
        <v>10</v>
      </c>
      <c r="AP90" s="16">
        <v>10</v>
      </c>
      <c r="AQ90" s="18">
        <v>100</v>
      </c>
      <c r="AR90" s="19">
        <f t="shared" si="17"/>
        <v>75.3</v>
      </c>
      <c r="AS90" s="18">
        <f t="shared" si="18"/>
        <v>599.58</v>
      </c>
      <c r="AT90" s="19">
        <f t="shared" si="19"/>
        <v>505.3</v>
      </c>
      <c r="AU90" s="18">
        <f t="shared" si="20"/>
        <v>1259.78</v>
      </c>
      <c r="AV90" s="19">
        <f t="shared" si="21"/>
        <v>999.3</v>
      </c>
    </row>
    <row r="91" spans="1:48">
      <c r="A91" s="13"/>
      <c r="B91" s="14">
        <v>0.541666666666667</v>
      </c>
      <c r="C91" s="15">
        <v>384</v>
      </c>
      <c r="D91" s="16">
        <v>288</v>
      </c>
      <c r="E91" s="17">
        <v>276.2</v>
      </c>
      <c r="F91" s="16">
        <v>206</v>
      </c>
      <c r="G91" s="18">
        <f t="shared" si="11"/>
        <v>660.2</v>
      </c>
      <c r="H91" s="19">
        <f t="shared" si="12"/>
        <v>494</v>
      </c>
      <c r="I91" s="15">
        <v>216</v>
      </c>
      <c r="J91" s="16">
        <v>196</v>
      </c>
      <c r="K91" s="16">
        <v>20</v>
      </c>
      <c r="L91" s="16">
        <v>20</v>
      </c>
      <c r="M91" s="16">
        <v>30</v>
      </c>
      <c r="N91" s="16">
        <v>30</v>
      </c>
      <c r="O91" s="18">
        <f t="shared" si="13"/>
        <v>266</v>
      </c>
      <c r="P91" s="19">
        <f t="shared" si="14"/>
        <v>246</v>
      </c>
      <c r="Q91" s="17">
        <v>85</v>
      </c>
      <c r="R91" s="16">
        <v>68</v>
      </c>
      <c r="S91" s="17">
        <v>86.08</v>
      </c>
      <c r="T91" s="16">
        <v>86</v>
      </c>
      <c r="U91" s="17">
        <v>18</v>
      </c>
      <c r="V91" s="16">
        <v>18</v>
      </c>
      <c r="W91" s="17">
        <v>12</v>
      </c>
      <c r="X91" s="16">
        <v>12</v>
      </c>
      <c r="Y91" s="18">
        <f t="shared" si="15"/>
        <v>201.08</v>
      </c>
      <c r="Z91" s="19">
        <f t="shared" si="16"/>
        <v>184</v>
      </c>
      <c r="AA91" s="17">
        <v>14.5</v>
      </c>
      <c r="AB91" s="16">
        <v>0</v>
      </c>
      <c r="AC91" s="17">
        <v>9</v>
      </c>
      <c r="AD91" s="16">
        <v>0</v>
      </c>
      <c r="AE91" s="17">
        <v>9</v>
      </c>
      <c r="AF91" s="16">
        <v>0</v>
      </c>
      <c r="AG91" s="18">
        <v>32.5</v>
      </c>
      <c r="AH91" s="19">
        <v>0</v>
      </c>
      <c r="AI91" s="17">
        <v>60</v>
      </c>
      <c r="AJ91" s="16">
        <v>40</v>
      </c>
      <c r="AK91" s="17">
        <v>20</v>
      </c>
      <c r="AL91" s="16">
        <v>17.7</v>
      </c>
      <c r="AM91" s="17">
        <v>10</v>
      </c>
      <c r="AN91" s="16">
        <v>7.6</v>
      </c>
      <c r="AO91" s="17">
        <v>10</v>
      </c>
      <c r="AP91" s="16">
        <v>10</v>
      </c>
      <c r="AQ91" s="18">
        <v>100</v>
      </c>
      <c r="AR91" s="19">
        <f t="shared" si="17"/>
        <v>75.3</v>
      </c>
      <c r="AS91" s="18">
        <f t="shared" si="18"/>
        <v>599.58</v>
      </c>
      <c r="AT91" s="19">
        <f t="shared" si="19"/>
        <v>505.3</v>
      </c>
      <c r="AU91" s="18">
        <f t="shared" si="20"/>
        <v>1259.78</v>
      </c>
      <c r="AV91" s="19">
        <f t="shared" si="21"/>
        <v>999.3</v>
      </c>
    </row>
    <row r="92" spans="1:48">
      <c r="A92" s="13"/>
      <c r="B92" s="14">
        <v>0.583333333333334</v>
      </c>
      <c r="C92" s="15">
        <v>384</v>
      </c>
      <c r="D92" s="16">
        <v>288</v>
      </c>
      <c r="E92" s="17">
        <v>276.2</v>
      </c>
      <c r="F92" s="16">
        <v>206</v>
      </c>
      <c r="G92" s="18">
        <f t="shared" si="11"/>
        <v>660.2</v>
      </c>
      <c r="H92" s="19">
        <f t="shared" si="12"/>
        <v>494</v>
      </c>
      <c r="I92" s="15">
        <v>216</v>
      </c>
      <c r="J92" s="16">
        <v>196</v>
      </c>
      <c r="K92" s="16">
        <v>20</v>
      </c>
      <c r="L92" s="16">
        <v>20</v>
      </c>
      <c r="M92" s="16">
        <v>30</v>
      </c>
      <c r="N92" s="16">
        <v>30</v>
      </c>
      <c r="O92" s="18">
        <f t="shared" si="13"/>
        <v>266</v>
      </c>
      <c r="P92" s="19">
        <f t="shared" si="14"/>
        <v>246</v>
      </c>
      <c r="Q92" s="17">
        <v>85</v>
      </c>
      <c r="R92" s="16">
        <v>68</v>
      </c>
      <c r="S92" s="17">
        <v>86.08</v>
      </c>
      <c r="T92" s="16">
        <v>86</v>
      </c>
      <c r="U92" s="17">
        <v>18</v>
      </c>
      <c r="V92" s="16">
        <v>18</v>
      </c>
      <c r="W92" s="17">
        <v>12</v>
      </c>
      <c r="X92" s="16">
        <v>12</v>
      </c>
      <c r="Y92" s="18">
        <f t="shared" si="15"/>
        <v>201.08</v>
      </c>
      <c r="Z92" s="19">
        <f t="shared" si="16"/>
        <v>184</v>
      </c>
      <c r="AA92" s="17">
        <v>14.5</v>
      </c>
      <c r="AB92" s="16">
        <v>0</v>
      </c>
      <c r="AC92" s="17">
        <v>9</v>
      </c>
      <c r="AD92" s="16">
        <v>0</v>
      </c>
      <c r="AE92" s="17">
        <v>9</v>
      </c>
      <c r="AF92" s="16">
        <v>0</v>
      </c>
      <c r="AG92" s="18">
        <v>32.5</v>
      </c>
      <c r="AH92" s="19">
        <v>0</v>
      </c>
      <c r="AI92" s="17">
        <v>60</v>
      </c>
      <c r="AJ92" s="16">
        <v>40</v>
      </c>
      <c r="AK92" s="17">
        <v>20</v>
      </c>
      <c r="AL92" s="16">
        <v>17.7</v>
      </c>
      <c r="AM92" s="17">
        <v>10</v>
      </c>
      <c r="AN92" s="16">
        <v>7.6</v>
      </c>
      <c r="AO92" s="17">
        <v>10</v>
      </c>
      <c r="AP92" s="16">
        <v>10</v>
      </c>
      <c r="AQ92" s="18">
        <v>100</v>
      </c>
      <c r="AR92" s="19">
        <f t="shared" si="17"/>
        <v>75.3</v>
      </c>
      <c r="AS92" s="18">
        <f t="shared" si="18"/>
        <v>599.58</v>
      </c>
      <c r="AT92" s="19">
        <f t="shared" si="19"/>
        <v>505.3</v>
      </c>
      <c r="AU92" s="18">
        <f t="shared" si="20"/>
        <v>1259.78</v>
      </c>
      <c r="AV92" s="19">
        <f t="shared" si="21"/>
        <v>999.3</v>
      </c>
    </row>
    <row r="93" spans="1:48">
      <c r="A93" s="13"/>
      <c r="B93" s="14">
        <v>0.625</v>
      </c>
      <c r="C93" s="15">
        <v>384</v>
      </c>
      <c r="D93" s="16">
        <v>288</v>
      </c>
      <c r="E93" s="17">
        <v>276.2</v>
      </c>
      <c r="F93" s="16">
        <v>206</v>
      </c>
      <c r="G93" s="18">
        <f t="shared" si="11"/>
        <v>660.2</v>
      </c>
      <c r="H93" s="19">
        <f t="shared" si="12"/>
        <v>494</v>
      </c>
      <c r="I93" s="15">
        <v>216</v>
      </c>
      <c r="J93" s="16">
        <v>196</v>
      </c>
      <c r="K93" s="16">
        <v>20</v>
      </c>
      <c r="L93" s="16">
        <v>20</v>
      </c>
      <c r="M93" s="16">
        <v>30</v>
      </c>
      <c r="N93" s="16">
        <v>30</v>
      </c>
      <c r="O93" s="18">
        <f t="shared" si="13"/>
        <v>266</v>
      </c>
      <c r="P93" s="19">
        <f t="shared" si="14"/>
        <v>246</v>
      </c>
      <c r="Q93" s="17">
        <v>85</v>
      </c>
      <c r="R93" s="16">
        <v>68</v>
      </c>
      <c r="S93" s="17">
        <v>86.08</v>
      </c>
      <c r="T93" s="16">
        <v>86</v>
      </c>
      <c r="U93" s="17">
        <v>18</v>
      </c>
      <c r="V93" s="16">
        <v>18</v>
      </c>
      <c r="W93" s="17">
        <v>12</v>
      </c>
      <c r="X93" s="16">
        <v>12</v>
      </c>
      <c r="Y93" s="18">
        <f t="shared" si="15"/>
        <v>201.08</v>
      </c>
      <c r="Z93" s="19">
        <f t="shared" si="16"/>
        <v>184</v>
      </c>
      <c r="AA93" s="17">
        <v>14.5</v>
      </c>
      <c r="AB93" s="16">
        <v>0</v>
      </c>
      <c r="AC93" s="17">
        <v>9</v>
      </c>
      <c r="AD93" s="16">
        <v>0</v>
      </c>
      <c r="AE93" s="17">
        <v>9</v>
      </c>
      <c r="AF93" s="16">
        <v>0</v>
      </c>
      <c r="AG93" s="18">
        <v>32.5</v>
      </c>
      <c r="AH93" s="19">
        <v>0</v>
      </c>
      <c r="AI93" s="17">
        <v>60</v>
      </c>
      <c r="AJ93" s="16">
        <v>40</v>
      </c>
      <c r="AK93" s="17">
        <v>20</v>
      </c>
      <c r="AL93" s="16">
        <v>17.7</v>
      </c>
      <c r="AM93" s="17">
        <v>10</v>
      </c>
      <c r="AN93" s="16">
        <v>7.6</v>
      </c>
      <c r="AO93" s="17">
        <v>10</v>
      </c>
      <c r="AP93" s="16">
        <v>10</v>
      </c>
      <c r="AQ93" s="18">
        <v>100</v>
      </c>
      <c r="AR93" s="19">
        <f t="shared" si="17"/>
        <v>75.3</v>
      </c>
      <c r="AS93" s="18">
        <f t="shared" si="18"/>
        <v>599.58</v>
      </c>
      <c r="AT93" s="19">
        <f t="shared" si="19"/>
        <v>505.3</v>
      </c>
      <c r="AU93" s="18">
        <f t="shared" si="20"/>
        <v>1259.78</v>
      </c>
      <c r="AV93" s="19">
        <f t="shared" si="21"/>
        <v>999.3</v>
      </c>
    </row>
    <row r="94" spans="1:48">
      <c r="A94" s="13"/>
      <c r="B94" s="14">
        <v>0.666666666666667</v>
      </c>
      <c r="C94" s="15">
        <v>384</v>
      </c>
      <c r="D94" s="16">
        <v>288</v>
      </c>
      <c r="E94" s="17">
        <v>276.2</v>
      </c>
      <c r="F94" s="16">
        <v>220</v>
      </c>
      <c r="G94" s="18">
        <f t="shared" si="11"/>
        <v>660.2</v>
      </c>
      <c r="H94" s="19">
        <f t="shared" si="12"/>
        <v>508</v>
      </c>
      <c r="I94" s="15">
        <v>216</v>
      </c>
      <c r="J94" s="16">
        <v>196</v>
      </c>
      <c r="K94" s="16">
        <v>20</v>
      </c>
      <c r="L94" s="16">
        <v>20</v>
      </c>
      <c r="M94" s="16">
        <v>30</v>
      </c>
      <c r="N94" s="16">
        <v>30</v>
      </c>
      <c r="O94" s="18">
        <f t="shared" si="13"/>
        <v>266</v>
      </c>
      <c r="P94" s="19">
        <f t="shared" si="14"/>
        <v>246</v>
      </c>
      <c r="Q94" s="17">
        <v>85</v>
      </c>
      <c r="R94" s="16">
        <v>68</v>
      </c>
      <c r="S94" s="17">
        <v>86.08</v>
      </c>
      <c r="T94" s="16">
        <v>86</v>
      </c>
      <c r="U94" s="17">
        <v>18</v>
      </c>
      <c r="V94" s="16">
        <v>18</v>
      </c>
      <c r="W94" s="17">
        <v>12</v>
      </c>
      <c r="X94" s="16">
        <v>12</v>
      </c>
      <c r="Y94" s="18">
        <f t="shared" si="15"/>
        <v>201.08</v>
      </c>
      <c r="Z94" s="19">
        <f t="shared" si="16"/>
        <v>184</v>
      </c>
      <c r="AA94" s="17">
        <v>14.5</v>
      </c>
      <c r="AB94" s="16">
        <v>0</v>
      </c>
      <c r="AC94" s="17">
        <v>9</v>
      </c>
      <c r="AD94" s="16">
        <v>0</v>
      </c>
      <c r="AE94" s="17">
        <v>9</v>
      </c>
      <c r="AF94" s="16">
        <v>0</v>
      </c>
      <c r="AG94" s="18">
        <v>32.5</v>
      </c>
      <c r="AH94" s="19">
        <v>0</v>
      </c>
      <c r="AI94" s="17">
        <v>60</v>
      </c>
      <c r="AJ94" s="16">
        <v>40</v>
      </c>
      <c r="AK94" s="17">
        <v>20</v>
      </c>
      <c r="AL94" s="16">
        <v>17.7</v>
      </c>
      <c r="AM94" s="17">
        <v>10</v>
      </c>
      <c r="AN94" s="16">
        <v>7.6</v>
      </c>
      <c r="AO94" s="17">
        <v>10</v>
      </c>
      <c r="AP94" s="16">
        <v>10</v>
      </c>
      <c r="AQ94" s="18">
        <v>100</v>
      </c>
      <c r="AR94" s="19">
        <f t="shared" si="17"/>
        <v>75.3</v>
      </c>
      <c r="AS94" s="18">
        <f t="shared" si="18"/>
        <v>599.58</v>
      </c>
      <c r="AT94" s="19">
        <f t="shared" si="19"/>
        <v>505.3</v>
      </c>
      <c r="AU94" s="18">
        <f t="shared" si="20"/>
        <v>1259.78</v>
      </c>
      <c r="AV94" s="19">
        <f t="shared" si="21"/>
        <v>1013.3</v>
      </c>
    </row>
    <row r="95" spans="1:48">
      <c r="A95" s="13"/>
      <c r="B95" s="14">
        <v>0.708333333333334</v>
      </c>
      <c r="C95" s="15">
        <v>384</v>
      </c>
      <c r="D95" s="16">
        <v>336</v>
      </c>
      <c r="E95" s="17">
        <v>276.2</v>
      </c>
      <c r="F95" s="16">
        <v>220</v>
      </c>
      <c r="G95" s="18">
        <f t="shared" si="11"/>
        <v>660.2</v>
      </c>
      <c r="H95" s="19">
        <f t="shared" si="12"/>
        <v>556</v>
      </c>
      <c r="I95" s="15">
        <v>216</v>
      </c>
      <c r="J95" s="16">
        <v>196</v>
      </c>
      <c r="K95" s="16">
        <v>20</v>
      </c>
      <c r="L95" s="16">
        <v>20</v>
      </c>
      <c r="M95" s="16">
        <v>30</v>
      </c>
      <c r="N95" s="16">
        <v>30</v>
      </c>
      <c r="O95" s="18">
        <f t="shared" si="13"/>
        <v>266</v>
      </c>
      <c r="P95" s="19">
        <f t="shared" si="14"/>
        <v>246</v>
      </c>
      <c r="Q95" s="17">
        <v>85</v>
      </c>
      <c r="R95" s="16">
        <v>68</v>
      </c>
      <c r="S95" s="17">
        <v>86.08</v>
      </c>
      <c r="T95" s="16">
        <v>86</v>
      </c>
      <c r="U95" s="17">
        <v>18</v>
      </c>
      <c r="V95" s="16">
        <v>18</v>
      </c>
      <c r="W95" s="17">
        <v>12</v>
      </c>
      <c r="X95" s="16">
        <v>12</v>
      </c>
      <c r="Y95" s="18">
        <f t="shared" si="15"/>
        <v>201.08</v>
      </c>
      <c r="Z95" s="19">
        <f t="shared" si="16"/>
        <v>184</v>
      </c>
      <c r="AA95" s="17">
        <v>14.5</v>
      </c>
      <c r="AB95" s="16">
        <v>0</v>
      </c>
      <c r="AC95" s="17">
        <v>9</v>
      </c>
      <c r="AD95" s="16">
        <v>0</v>
      </c>
      <c r="AE95" s="17">
        <v>9</v>
      </c>
      <c r="AF95" s="16">
        <v>0</v>
      </c>
      <c r="AG95" s="18">
        <v>32.5</v>
      </c>
      <c r="AH95" s="19">
        <v>0</v>
      </c>
      <c r="AI95" s="17">
        <v>60</v>
      </c>
      <c r="AJ95" s="16">
        <v>40</v>
      </c>
      <c r="AK95" s="17">
        <v>20</v>
      </c>
      <c r="AL95" s="16">
        <v>17.7</v>
      </c>
      <c r="AM95" s="17">
        <v>10</v>
      </c>
      <c r="AN95" s="16">
        <v>7.6</v>
      </c>
      <c r="AO95" s="17">
        <v>10</v>
      </c>
      <c r="AP95" s="16">
        <v>10</v>
      </c>
      <c r="AQ95" s="18">
        <v>100</v>
      </c>
      <c r="AR95" s="19">
        <f t="shared" si="17"/>
        <v>75.3</v>
      </c>
      <c r="AS95" s="18">
        <f t="shared" si="18"/>
        <v>599.58</v>
      </c>
      <c r="AT95" s="19">
        <f t="shared" si="19"/>
        <v>505.3</v>
      </c>
      <c r="AU95" s="18">
        <f t="shared" si="20"/>
        <v>1259.78</v>
      </c>
      <c r="AV95" s="19">
        <f t="shared" si="21"/>
        <v>1061.3</v>
      </c>
    </row>
    <row r="96" spans="1:48">
      <c r="A96" s="13"/>
      <c r="B96" s="14">
        <v>0.75</v>
      </c>
      <c r="C96" s="15">
        <v>384</v>
      </c>
      <c r="D96" s="16">
        <v>336</v>
      </c>
      <c r="E96" s="17">
        <v>276.2</v>
      </c>
      <c r="F96" s="16">
        <v>220</v>
      </c>
      <c r="G96" s="18">
        <f t="shared" si="11"/>
        <v>660.2</v>
      </c>
      <c r="H96" s="19">
        <f t="shared" si="12"/>
        <v>556</v>
      </c>
      <c r="I96" s="15">
        <v>216</v>
      </c>
      <c r="J96" s="16">
        <v>196</v>
      </c>
      <c r="K96" s="16">
        <v>20</v>
      </c>
      <c r="L96" s="16">
        <v>20</v>
      </c>
      <c r="M96" s="16">
        <v>30</v>
      </c>
      <c r="N96" s="16">
        <v>30</v>
      </c>
      <c r="O96" s="18">
        <f t="shared" si="13"/>
        <v>266</v>
      </c>
      <c r="P96" s="19">
        <f t="shared" si="14"/>
        <v>246</v>
      </c>
      <c r="Q96" s="17">
        <v>85</v>
      </c>
      <c r="R96" s="16">
        <v>68</v>
      </c>
      <c r="S96" s="17">
        <v>86.08</v>
      </c>
      <c r="T96" s="16">
        <v>86</v>
      </c>
      <c r="U96" s="17">
        <v>18</v>
      </c>
      <c r="V96" s="16">
        <v>18</v>
      </c>
      <c r="W96" s="17">
        <v>12</v>
      </c>
      <c r="X96" s="16">
        <v>12</v>
      </c>
      <c r="Y96" s="18">
        <f t="shared" si="15"/>
        <v>201.08</v>
      </c>
      <c r="Z96" s="19">
        <f t="shared" si="16"/>
        <v>184</v>
      </c>
      <c r="AA96" s="17">
        <v>14.5</v>
      </c>
      <c r="AB96" s="16">
        <v>0</v>
      </c>
      <c r="AC96" s="17">
        <v>9</v>
      </c>
      <c r="AD96" s="16">
        <v>0</v>
      </c>
      <c r="AE96" s="17">
        <v>9</v>
      </c>
      <c r="AF96" s="16">
        <v>0</v>
      </c>
      <c r="AG96" s="18">
        <v>32.5</v>
      </c>
      <c r="AH96" s="19">
        <v>0</v>
      </c>
      <c r="AI96" s="17">
        <v>60</v>
      </c>
      <c r="AJ96" s="16">
        <v>40</v>
      </c>
      <c r="AK96" s="17">
        <v>20</v>
      </c>
      <c r="AL96" s="16">
        <v>17.7</v>
      </c>
      <c r="AM96" s="17">
        <v>10</v>
      </c>
      <c r="AN96" s="16">
        <v>7.6</v>
      </c>
      <c r="AO96" s="17">
        <v>10</v>
      </c>
      <c r="AP96" s="16">
        <v>10</v>
      </c>
      <c r="AQ96" s="18">
        <v>100</v>
      </c>
      <c r="AR96" s="19">
        <f t="shared" si="17"/>
        <v>75.3</v>
      </c>
      <c r="AS96" s="18">
        <f t="shared" si="18"/>
        <v>599.58</v>
      </c>
      <c r="AT96" s="19">
        <f t="shared" si="19"/>
        <v>505.3</v>
      </c>
      <c r="AU96" s="18">
        <f t="shared" si="20"/>
        <v>1259.78</v>
      </c>
      <c r="AV96" s="19">
        <f t="shared" si="21"/>
        <v>1061.3</v>
      </c>
    </row>
    <row r="97" spans="1:48">
      <c r="A97" s="13"/>
      <c r="B97" s="14">
        <v>0.791666666666667</v>
      </c>
      <c r="C97" s="15">
        <v>384</v>
      </c>
      <c r="D97" s="16">
        <v>336</v>
      </c>
      <c r="E97" s="17">
        <v>276.2</v>
      </c>
      <c r="F97" s="16">
        <v>220</v>
      </c>
      <c r="G97" s="18">
        <f t="shared" si="11"/>
        <v>660.2</v>
      </c>
      <c r="H97" s="19">
        <f t="shared" si="12"/>
        <v>556</v>
      </c>
      <c r="I97" s="15">
        <v>216</v>
      </c>
      <c r="J97" s="16">
        <v>196</v>
      </c>
      <c r="K97" s="16">
        <v>20</v>
      </c>
      <c r="L97" s="16">
        <v>20</v>
      </c>
      <c r="M97" s="16">
        <v>30</v>
      </c>
      <c r="N97" s="16">
        <v>30</v>
      </c>
      <c r="O97" s="18">
        <f t="shared" si="13"/>
        <v>266</v>
      </c>
      <c r="P97" s="19">
        <f t="shared" si="14"/>
        <v>246</v>
      </c>
      <c r="Q97" s="17">
        <v>85</v>
      </c>
      <c r="R97" s="16">
        <v>68</v>
      </c>
      <c r="S97" s="17">
        <v>86.08</v>
      </c>
      <c r="T97" s="16">
        <v>86</v>
      </c>
      <c r="U97" s="17">
        <v>18</v>
      </c>
      <c r="V97" s="16">
        <v>18</v>
      </c>
      <c r="W97" s="17">
        <v>12</v>
      </c>
      <c r="X97" s="16">
        <v>12</v>
      </c>
      <c r="Y97" s="18">
        <f t="shared" si="15"/>
        <v>201.08</v>
      </c>
      <c r="Z97" s="19">
        <f t="shared" si="16"/>
        <v>184</v>
      </c>
      <c r="AA97" s="17">
        <v>14.5</v>
      </c>
      <c r="AB97" s="16">
        <v>0</v>
      </c>
      <c r="AC97" s="17">
        <v>9</v>
      </c>
      <c r="AD97" s="16">
        <v>0</v>
      </c>
      <c r="AE97" s="17">
        <v>9</v>
      </c>
      <c r="AF97" s="16">
        <v>0</v>
      </c>
      <c r="AG97" s="18">
        <v>32.5</v>
      </c>
      <c r="AH97" s="19">
        <v>0</v>
      </c>
      <c r="AI97" s="17">
        <v>60</v>
      </c>
      <c r="AJ97" s="16">
        <v>40</v>
      </c>
      <c r="AK97" s="17">
        <v>20</v>
      </c>
      <c r="AL97" s="16">
        <v>17.7</v>
      </c>
      <c r="AM97" s="17">
        <v>10</v>
      </c>
      <c r="AN97" s="16">
        <v>7.6</v>
      </c>
      <c r="AO97" s="17">
        <v>10</v>
      </c>
      <c r="AP97" s="16">
        <v>10</v>
      </c>
      <c r="AQ97" s="18">
        <v>100</v>
      </c>
      <c r="AR97" s="19">
        <f t="shared" si="17"/>
        <v>75.3</v>
      </c>
      <c r="AS97" s="18">
        <f t="shared" si="18"/>
        <v>599.58</v>
      </c>
      <c r="AT97" s="19">
        <f t="shared" si="19"/>
        <v>505.3</v>
      </c>
      <c r="AU97" s="18">
        <f t="shared" si="20"/>
        <v>1259.78</v>
      </c>
      <c r="AV97" s="19">
        <f t="shared" si="21"/>
        <v>1061.3</v>
      </c>
    </row>
    <row r="98" spans="1:48">
      <c r="A98" s="13"/>
      <c r="B98" s="14">
        <v>0.833333333333334</v>
      </c>
      <c r="C98" s="15">
        <v>384</v>
      </c>
      <c r="D98" s="16">
        <v>336</v>
      </c>
      <c r="E98" s="17">
        <v>276.2</v>
      </c>
      <c r="F98" s="16">
        <v>220</v>
      </c>
      <c r="G98" s="18">
        <f t="shared" si="11"/>
        <v>660.2</v>
      </c>
      <c r="H98" s="19">
        <f t="shared" si="12"/>
        <v>556</v>
      </c>
      <c r="I98" s="15">
        <v>216</v>
      </c>
      <c r="J98" s="16">
        <v>196</v>
      </c>
      <c r="K98" s="16">
        <v>20</v>
      </c>
      <c r="L98" s="16">
        <v>20</v>
      </c>
      <c r="M98" s="16">
        <v>30</v>
      </c>
      <c r="N98" s="16">
        <v>30</v>
      </c>
      <c r="O98" s="18">
        <f t="shared" si="13"/>
        <v>266</v>
      </c>
      <c r="P98" s="19">
        <f t="shared" si="14"/>
        <v>246</v>
      </c>
      <c r="Q98" s="17">
        <v>85</v>
      </c>
      <c r="R98" s="16">
        <v>68</v>
      </c>
      <c r="S98" s="17">
        <v>86.08</v>
      </c>
      <c r="T98" s="16">
        <v>86</v>
      </c>
      <c r="U98" s="17">
        <v>18</v>
      </c>
      <c r="V98" s="16">
        <v>18</v>
      </c>
      <c r="W98" s="17">
        <v>12</v>
      </c>
      <c r="X98" s="16">
        <v>12</v>
      </c>
      <c r="Y98" s="18">
        <f t="shared" si="15"/>
        <v>201.08</v>
      </c>
      <c r="Z98" s="19">
        <f t="shared" si="16"/>
        <v>184</v>
      </c>
      <c r="AA98" s="17">
        <v>14.5</v>
      </c>
      <c r="AB98" s="16">
        <v>0</v>
      </c>
      <c r="AC98" s="17">
        <v>9</v>
      </c>
      <c r="AD98" s="16">
        <v>0</v>
      </c>
      <c r="AE98" s="17">
        <v>9</v>
      </c>
      <c r="AF98" s="16">
        <v>0</v>
      </c>
      <c r="AG98" s="18">
        <v>32.5</v>
      </c>
      <c r="AH98" s="19">
        <v>0</v>
      </c>
      <c r="AI98" s="17">
        <v>60</v>
      </c>
      <c r="AJ98" s="16">
        <v>40</v>
      </c>
      <c r="AK98" s="17">
        <v>20</v>
      </c>
      <c r="AL98" s="16">
        <v>17.7</v>
      </c>
      <c r="AM98" s="17">
        <v>10</v>
      </c>
      <c r="AN98" s="16">
        <v>7.6</v>
      </c>
      <c r="AO98" s="17">
        <v>10</v>
      </c>
      <c r="AP98" s="16">
        <v>10</v>
      </c>
      <c r="AQ98" s="18">
        <v>100</v>
      </c>
      <c r="AR98" s="19">
        <f t="shared" si="17"/>
        <v>75.3</v>
      </c>
      <c r="AS98" s="18">
        <f t="shared" si="18"/>
        <v>599.58</v>
      </c>
      <c r="AT98" s="19">
        <f t="shared" si="19"/>
        <v>505.3</v>
      </c>
      <c r="AU98" s="18">
        <f t="shared" si="20"/>
        <v>1259.78</v>
      </c>
      <c r="AV98" s="19">
        <f t="shared" si="21"/>
        <v>1061.3</v>
      </c>
    </row>
    <row r="99" spans="1:48">
      <c r="A99" s="13"/>
      <c r="B99" s="14">
        <v>0.875</v>
      </c>
      <c r="C99" s="15">
        <v>384</v>
      </c>
      <c r="D99" s="16">
        <v>336</v>
      </c>
      <c r="E99" s="17">
        <v>276.2</v>
      </c>
      <c r="F99" s="16">
        <v>220</v>
      </c>
      <c r="G99" s="18">
        <f t="shared" si="11"/>
        <v>660.2</v>
      </c>
      <c r="H99" s="19">
        <f t="shared" si="12"/>
        <v>556</v>
      </c>
      <c r="I99" s="15">
        <v>216</v>
      </c>
      <c r="J99" s="16">
        <v>196</v>
      </c>
      <c r="K99" s="16">
        <v>20</v>
      </c>
      <c r="L99" s="16">
        <v>20</v>
      </c>
      <c r="M99" s="16">
        <v>30</v>
      </c>
      <c r="N99" s="16">
        <v>30</v>
      </c>
      <c r="O99" s="18">
        <f t="shared" si="13"/>
        <v>266</v>
      </c>
      <c r="P99" s="19">
        <f t="shared" si="14"/>
        <v>246</v>
      </c>
      <c r="Q99" s="17">
        <v>85</v>
      </c>
      <c r="R99" s="16">
        <v>68</v>
      </c>
      <c r="S99" s="17">
        <v>86.08</v>
      </c>
      <c r="T99" s="16">
        <v>86</v>
      </c>
      <c r="U99" s="17">
        <v>18</v>
      </c>
      <c r="V99" s="16">
        <v>18</v>
      </c>
      <c r="W99" s="17">
        <v>12</v>
      </c>
      <c r="X99" s="16">
        <v>12</v>
      </c>
      <c r="Y99" s="18">
        <f t="shared" si="15"/>
        <v>201.08</v>
      </c>
      <c r="Z99" s="19">
        <f t="shared" si="16"/>
        <v>184</v>
      </c>
      <c r="AA99" s="17">
        <v>14.5</v>
      </c>
      <c r="AB99" s="16">
        <v>0</v>
      </c>
      <c r="AC99" s="17">
        <v>9</v>
      </c>
      <c r="AD99" s="16">
        <v>0</v>
      </c>
      <c r="AE99" s="17">
        <v>9</v>
      </c>
      <c r="AF99" s="16">
        <v>0</v>
      </c>
      <c r="AG99" s="18">
        <v>32.5</v>
      </c>
      <c r="AH99" s="19">
        <v>0</v>
      </c>
      <c r="AI99" s="17">
        <v>60</v>
      </c>
      <c r="AJ99" s="16">
        <v>40</v>
      </c>
      <c r="AK99" s="17">
        <v>20</v>
      </c>
      <c r="AL99" s="16">
        <v>17.7</v>
      </c>
      <c r="AM99" s="17">
        <v>10</v>
      </c>
      <c r="AN99" s="16">
        <v>7.6</v>
      </c>
      <c r="AO99" s="17">
        <v>10</v>
      </c>
      <c r="AP99" s="16">
        <v>10</v>
      </c>
      <c r="AQ99" s="18">
        <v>100</v>
      </c>
      <c r="AR99" s="19">
        <f t="shared" si="17"/>
        <v>75.3</v>
      </c>
      <c r="AS99" s="18">
        <f t="shared" si="18"/>
        <v>599.58</v>
      </c>
      <c r="AT99" s="19">
        <f t="shared" si="19"/>
        <v>505.3</v>
      </c>
      <c r="AU99" s="18">
        <f t="shared" si="20"/>
        <v>1259.78</v>
      </c>
      <c r="AV99" s="19">
        <f t="shared" si="21"/>
        <v>1061.3</v>
      </c>
    </row>
    <row r="100" spans="1:48">
      <c r="A100" s="13"/>
      <c r="B100" s="14">
        <v>0.916666666666667</v>
      </c>
      <c r="C100" s="15">
        <v>384</v>
      </c>
      <c r="D100" s="16">
        <v>336</v>
      </c>
      <c r="E100" s="17">
        <v>276.2</v>
      </c>
      <c r="F100" s="16">
        <v>220</v>
      </c>
      <c r="G100" s="18">
        <f t="shared" si="11"/>
        <v>660.2</v>
      </c>
      <c r="H100" s="19">
        <f t="shared" si="12"/>
        <v>556</v>
      </c>
      <c r="I100" s="15">
        <v>216</v>
      </c>
      <c r="J100" s="16">
        <v>196</v>
      </c>
      <c r="K100" s="16">
        <v>20</v>
      </c>
      <c r="L100" s="16">
        <v>20</v>
      </c>
      <c r="M100" s="16">
        <v>30</v>
      </c>
      <c r="N100" s="16">
        <v>30</v>
      </c>
      <c r="O100" s="18">
        <f t="shared" si="13"/>
        <v>266</v>
      </c>
      <c r="P100" s="19">
        <f t="shared" si="14"/>
        <v>246</v>
      </c>
      <c r="Q100" s="17">
        <v>85</v>
      </c>
      <c r="R100" s="16">
        <v>68</v>
      </c>
      <c r="S100" s="17">
        <v>86.08</v>
      </c>
      <c r="T100" s="16">
        <v>86</v>
      </c>
      <c r="U100" s="17">
        <v>18</v>
      </c>
      <c r="V100" s="16">
        <v>18</v>
      </c>
      <c r="W100" s="17">
        <v>12</v>
      </c>
      <c r="X100" s="16">
        <v>12</v>
      </c>
      <c r="Y100" s="18">
        <f t="shared" si="15"/>
        <v>201.08</v>
      </c>
      <c r="Z100" s="19">
        <f t="shared" si="16"/>
        <v>184</v>
      </c>
      <c r="AA100" s="17">
        <v>14.5</v>
      </c>
      <c r="AB100" s="16">
        <v>0</v>
      </c>
      <c r="AC100" s="17">
        <v>9</v>
      </c>
      <c r="AD100" s="16">
        <v>0</v>
      </c>
      <c r="AE100" s="17">
        <v>9</v>
      </c>
      <c r="AF100" s="16">
        <v>0</v>
      </c>
      <c r="AG100" s="18">
        <v>32.5</v>
      </c>
      <c r="AH100" s="19">
        <v>0</v>
      </c>
      <c r="AI100" s="17">
        <v>60</v>
      </c>
      <c r="AJ100" s="16">
        <v>40</v>
      </c>
      <c r="AK100" s="17">
        <v>20</v>
      </c>
      <c r="AL100" s="16">
        <v>17.7</v>
      </c>
      <c r="AM100" s="17">
        <v>10</v>
      </c>
      <c r="AN100" s="16">
        <v>7.6</v>
      </c>
      <c r="AO100" s="17">
        <v>10</v>
      </c>
      <c r="AP100" s="16">
        <v>10</v>
      </c>
      <c r="AQ100" s="18">
        <v>100</v>
      </c>
      <c r="AR100" s="19">
        <f t="shared" si="17"/>
        <v>75.3</v>
      </c>
      <c r="AS100" s="18">
        <f t="shared" si="18"/>
        <v>599.58</v>
      </c>
      <c r="AT100" s="19">
        <f t="shared" si="19"/>
        <v>505.3</v>
      </c>
      <c r="AU100" s="18">
        <f t="shared" si="20"/>
        <v>1259.78</v>
      </c>
      <c r="AV100" s="19">
        <f t="shared" si="21"/>
        <v>1061.3</v>
      </c>
    </row>
    <row r="101" spans="1:48">
      <c r="A101" s="13"/>
      <c r="B101" s="14">
        <v>0.958333333333334</v>
      </c>
      <c r="C101" s="15">
        <v>384</v>
      </c>
      <c r="D101" s="16">
        <v>336</v>
      </c>
      <c r="E101" s="17">
        <v>276.2</v>
      </c>
      <c r="F101" s="16">
        <v>220</v>
      </c>
      <c r="G101" s="18">
        <f t="shared" si="11"/>
        <v>660.2</v>
      </c>
      <c r="H101" s="19">
        <f t="shared" si="12"/>
        <v>556</v>
      </c>
      <c r="I101" s="15">
        <v>216</v>
      </c>
      <c r="J101" s="16">
        <v>196</v>
      </c>
      <c r="K101" s="16">
        <v>20</v>
      </c>
      <c r="L101" s="16">
        <v>20</v>
      </c>
      <c r="M101" s="16">
        <v>30</v>
      </c>
      <c r="N101" s="16">
        <v>30</v>
      </c>
      <c r="O101" s="18">
        <f t="shared" si="13"/>
        <v>266</v>
      </c>
      <c r="P101" s="19">
        <f t="shared" si="14"/>
        <v>246</v>
      </c>
      <c r="Q101" s="17">
        <v>85</v>
      </c>
      <c r="R101" s="16">
        <v>68</v>
      </c>
      <c r="S101" s="17">
        <v>86.08</v>
      </c>
      <c r="T101" s="16">
        <v>86</v>
      </c>
      <c r="U101" s="17">
        <v>18</v>
      </c>
      <c r="V101" s="16">
        <v>18</v>
      </c>
      <c r="W101" s="17">
        <v>12</v>
      </c>
      <c r="X101" s="16">
        <v>12</v>
      </c>
      <c r="Y101" s="18">
        <f t="shared" si="15"/>
        <v>201.08</v>
      </c>
      <c r="Z101" s="19">
        <f t="shared" si="16"/>
        <v>184</v>
      </c>
      <c r="AA101" s="17">
        <v>14.5</v>
      </c>
      <c r="AB101" s="16">
        <v>0</v>
      </c>
      <c r="AC101" s="17">
        <v>9</v>
      </c>
      <c r="AD101" s="16">
        <v>0</v>
      </c>
      <c r="AE101" s="17">
        <v>9</v>
      </c>
      <c r="AF101" s="16">
        <v>0</v>
      </c>
      <c r="AG101" s="18">
        <v>32.5</v>
      </c>
      <c r="AH101" s="19">
        <v>0</v>
      </c>
      <c r="AI101" s="17">
        <v>60</v>
      </c>
      <c r="AJ101" s="16">
        <v>40</v>
      </c>
      <c r="AK101" s="17">
        <v>20</v>
      </c>
      <c r="AL101" s="16">
        <v>17.7</v>
      </c>
      <c r="AM101" s="17">
        <v>10</v>
      </c>
      <c r="AN101" s="16">
        <v>7.6</v>
      </c>
      <c r="AO101" s="17">
        <v>10</v>
      </c>
      <c r="AP101" s="16">
        <v>10</v>
      </c>
      <c r="AQ101" s="18">
        <v>100</v>
      </c>
      <c r="AR101" s="19">
        <f t="shared" si="17"/>
        <v>75.3</v>
      </c>
      <c r="AS101" s="18">
        <f t="shared" si="18"/>
        <v>599.58</v>
      </c>
      <c r="AT101" s="19">
        <f t="shared" si="19"/>
        <v>505.3</v>
      </c>
      <c r="AU101" s="18">
        <f t="shared" si="20"/>
        <v>1259.78</v>
      </c>
      <c r="AV101" s="19">
        <f t="shared" si="21"/>
        <v>1061.3</v>
      </c>
    </row>
    <row r="102" spans="1:48">
      <c r="A102" s="13"/>
      <c r="B102" s="14">
        <v>1</v>
      </c>
      <c r="C102" s="15">
        <v>384</v>
      </c>
      <c r="D102" s="16">
        <v>336</v>
      </c>
      <c r="E102" s="17">
        <v>276.2</v>
      </c>
      <c r="F102" s="16">
        <v>220</v>
      </c>
      <c r="G102" s="18">
        <f t="shared" si="11"/>
        <v>660.2</v>
      </c>
      <c r="H102" s="19">
        <f t="shared" si="12"/>
        <v>556</v>
      </c>
      <c r="I102" s="15">
        <v>216</v>
      </c>
      <c r="J102" s="16">
        <v>196</v>
      </c>
      <c r="K102" s="16">
        <v>20</v>
      </c>
      <c r="L102" s="16">
        <v>20</v>
      </c>
      <c r="M102" s="16">
        <v>30</v>
      </c>
      <c r="N102" s="16">
        <v>30</v>
      </c>
      <c r="O102" s="18">
        <f t="shared" si="13"/>
        <v>266</v>
      </c>
      <c r="P102" s="19">
        <f t="shared" si="14"/>
        <v>246</v>
      </c>
      <c r="Q102" s="17">
        <v>85</v>
      </c>
      <c r="R102" s="16">
        <v>68</v>
      </c>
      <c r="S102" s="17">
        <v>86.08</v>
      </c>
      <c r="T102" s="16">
        <v>86</v>
      </c>
      <c r="U102" s="17">
        <v>18</v>
      </c>
      <c r="V102" s="16">
        <v>18</v>
      </c>
      <c r="W102" s="17">
        <v>12</v>
      </c>
      <c r="X102" s="16">
        <v>12</v>
      </c>
      <c r="Y102" s="18">
        <f t="shared" si="15"/>
        <v>201.08</v>
      </c>
      <c r="Z102" s="19">
        <f t="shared" si="16"/>
        <v>184</v>
      </c>
      <c r="AA102" s="17">
        <v>14.5</v>
      </c>
      <c r="AB102" s="16">
        <v>0</v>
      </c>
      <c r="AC102" s="17">
        <v>9</v>
      </c>
      <c r="AD102" s="16">
        <v>0</v>
      </c>
      <c r="AE102" s="17">
        <v>9</v>
      </c>
      <c r="AF102" s="16">
        <v>0</v>
      </c>
      <c r="AG102" s="18">
        <v>32.5</v>
      </c>
      <c r="AH102" s="19">
        <v>0</v>
      </c>
      <c r="AI102" s="17">
        <v>60</v>
      </c>
      <c r="AJ102" s="16">
        <v>40</v>
      </c>
      <c r="AK102" s="17">
        <v>20</v>
      </c>
      <c r="AL102" s="16">
        <v>17.7</v>
      </c>
      <c r="AM102" s="17">
        <v>10</v>
      </c>
      <c r="AN102" s="16">
        <v>7.6</v>
      </c>
      <c r="AO102" s="17">
        <v>10</v>
      </c>
      <c r="AP102" s="16">
        <v>10</v>
      </c>
      <c r="AQ102" s="18">
        <v>100</v>
      </c>
      <c r="AR102" s="19">
        <f t="shared" si="17"/>
        <v>75.3</v>
      </c>
      <c r="AS102" s="18">
        <f t="shared" si="18"/>
        <v>599.58</v>
      </c>
      <c r="AT102" s="19">
        <f t="shared" si="19"/>
        <v>505.3</v>
      </c>
      <c r="AU102" s="18">
        <f t="shared" si="20"/>
        <v>1259.78</v>
      </c>
      <c r="AV102" s="19">
        <f t="shared" si="21"/>
        <v>1061.3</v>
      </c>
    </row>
    <row r="103" spans="1:48">
      <c r="A103" s="13" t="s">
        <v>104</v>
      </c>
      <c r="B103" s="14">
        <v>0.0416666666666667</v>
      </c>
      <c r="C103" s="15">
        <v>384</v>
      </c>
      <c r="D103" s="16">
        <v>336</v>
      </c>
      <c r="E103" s="17">
        <v>276.2</v>
      </c>
      <c r="F103" s="16">
        <v>220</v>
      </c>
      <c r="G103" s="18">
        <f t="shared" si="11"/>
        <v>660.2</v>
      </c>
      <c r="H103" s="19">
        <f t="shared" si="12"/>
        <v>556</v>
      </c>
      <c r="I103" s="15">
        <v>216</v>
      </c>
      <c r="J103" s="16">
        <v>192.918</v>
      </c>
      <c r="K103" s="16">
        <v>20</v>
      </c>
      <c r="L103" s="16">
        <v>20</v>
      </c>
      <c r="M103" s="16">
        <v>30</v>
      </c>
      <c r="N103" s="16">
        <v>30</v>
      </c>
      <c r="O103" s="18">
        <f t="shared" si="13"/>
        <v>266</v>
      </c>
      <c r="P103" s="19">
        <f t="shared" si="14"/>
        <v>242.918</v>
      </c>
      <c r="Q103" s="17">
        <v>85</v>
      </c>
      <c r="R103" s="16">
        <v>68</v>
      </c>
      <c r="S103" s="17">
        <v>86.08</v>
      </c>
      <c r="T103" s="16">
        <v>86</v>
      </c>
      <c r="U103" s="17">
        <v>18</v>
      </c>
      <c r="V103" s="16">
        <v>18</v>
      </c>
      <c r="W103" s="17">
        <v>12</v>
      </c>
      <c r="X103" s="16">
        <v>12</v>
      </c>
      <c r="Y103" s="18">
        <f t="shared" si="15"/>
        <v>201.08</v>
      </c>
      <c r="Z103" s="19">
        <f t="shared" si="16"/>
        <v>184</v>
      </c>
      <c r="AA103" s="17">
        <v>14.5</v>
      </c>
      <c r="AB103" s="16">
        <v>0</v>
      </c>
      <c r="AC103" s="17">
        <v>9</v>
      </c>
      <c r="AD103" s="16">
        <v>0</v>
      </c>
      <c r="AE103" s="17">
        <v>9</v>
      </c>
      <c r="AF103" s="16">
        <v>0</v>
      </c>
      <c r="AG103" s="18">
        <v>32.5</v>
      </c>
      <c r="AH103" s="19">
        <v>0</v>
      </c>
      <c r="AI103" s="17">
        <v>60</v>
      </c>
      <c r="AJ103" s="16">
        <v>40</v>
      </c>
      <c r="AK103" s="17">
        <v>20</v>
      </c>
      <c r="AL103" s="16">
        <v>17.7</v>
      </c>
      <c r="AM103" s="17">
        <v>10</v>
      </c>
      <c r="AN103" s="16">
        <v>7.6</v>
      </c>
      <c r="AO103" s="17">
        <v>10</v>
      </c>
      <c r="AP103" s="16">
        <v>10</v>
      </c>
      <c r="AQ103" s="18">
        <v>100</v>
      </c>
      <c r="AR103" s="19">
        <f t="shared" si="17"/>
        <v>75.3</v>
      </c>
      <c r="AS103" s="18">
        <f t="shared" si="18"/>
        <v>599.58</v>
      </c>
      <c r="AT103" s="19">
        <f t="shared" si="19"/>
        <v>502.218</v>
      </c>
      <c r="AU103" s="18">
        <f t="shared" si="20"/>
        <v>1259.78</v>
      </c>
      <c r="AV103" s="19">
        <f t="shared" si="21"/>
        <v>1058.218</v>
      </c>
    </row>
    <row r="104" spans="1:48">
      <c r="A104" s="13"/>
      <c r="B104" s="14">
        <v>0.0833333333333333</v>
      </c>
      <c r="C104" s="15">
        <v>384</v>
      </c>
      <c r="D104" s="16">
        <v>336</v>
      </c>
      <c r="E104" s="17">
        <v>276.2</v>
      </c>
      <c r="F104" s="16">
        <v>220</v>
      </c>
      <c r="G104" s="18">
        <f t="shared" si="11"/>
        <v>660.2</v>
      </c>
      <c r="H104" s="19">
        <f t="shared" si="12"/>
        <v>556</v>
      </c>
      <c r="I104" s="15">
        <v>216</v>
      </c>
      <c r="J104" s="16">
        <v>192.918</v>
      </c>
      <c r="K104" s="16">
        <v>20</v>
      </c>
      <c r="L104" s="16">
        <v>20</v>
      </c>
      <c r="M104" s="16">
        <v>30</v>
      </c>
      <c r="N104" s="16">
        <v>30</v>
      </c>
      <c r="O104" s="18">
        <f t="shared" si="13"/>
        <v>266</v>
      </c>
      <c r="P104" s="19">
        <f t="shared" si="14"/>
        <v>242.918</v>
      </c>
      <c r="Q104" s="17">
        <v>85</v>
      </c>
      <c r="R104" s="16">
        <v>68</v>
      </c>
      <c r="S104" s="17">
        <v>86.08</v>
      </c>
      <c r="T104" s="16">
        <v>86</v>
      </c>
      <c r="U104" s="17">
        <v>18</v>
      </c>
      <c r="V104" s="16">
        <v>18</v>
      </c>
      <c r="W104" s="17">
        <v>12</v>
      </c>
      <c r="X104" s="16">
        <v>12</v>
      </c>
      <c r="Y104" s="18">
        <f t="shared" si="15"/>
        <v>201.08</v>
      </c>
      <c r="Z104" s="19">
        <f t="shared" si="16"/>
        <v>184</v>
      </c>
      <c r="AA104" s="17">
        <v>14.5</v>
      </c>
      <c r="AB104" s="16">
        <v>0</v>
      </c>
      <c r="AC104" s="17">
        <v>9</v>
      </c>
      <c r="AD104" s="16">
        <v>0</v>
      </c>
      <c r="AE104" s="17">
        <v>9</v>
      </c>
      <c r="AF104" s="16">
        <v>0</v>
      </c>
      <c r="AG104" s="18">
        <v>32.5</v>
      </c>
      <c r="AH104" s="19">
        <v>0</v>
      </c>
      <c r="AI104" s="17">
        <v>60</v>
      </c>
      <c r="AJ104" s="16">
        <v>40</v>
      </c>
      <c r="AK104" s="17">
        <v>20</v>
      </c>
      <c r="AL104" s="16">
        <v>17.7</v>
      </c>
      <c r="AM104" s="17">
        <v>10</v>
      </c>
      <c r="AN104" s="16">
        <v>7.6</v>
      </c>
      <c r="AO104" s="17">
        <v>10</v>
      </c>
      <c r="AP104" s="16">
        <v>10</v>
      </c>
      <c r="AQ104" s="18">
        <v>100</v>
      </c>
      <c r="AR104" s="19">
        <f t="shared" si="17"/>
        <v>75.3</v>
      </c>
      <c r="AS104" s="18">
        <f t="shared" si="18"/>
        <v>599.58</v>
      </c>
      <c r="AT104" s="19">
        <f t="shared" si="19"/>
        <v>502.218</v>
      </c>
      <c r="AU104" s="18">
        <f t="shared" si="20"/>
        <v>1259.78</v>
      </c>
      <c r="AV104" s="19">
        <f t="shared" si="21"/>
        <v>1058.218</v>
      </c>
    </row>
    <row r="105" spans="1:48">
      <c r="A105" s="13"/>
      <c r="B105" s="14">
        <v>0.125</v>
      </c>
      <c r="C105" s="15">
        <v>384</v>
      </c>
      <c r="D105" s="16">
        <v>336</v>
      </c>
      <c r="E105" s="17">
        <v>276.2</v>
      </c>
      <c r="F105" s="16">
        <v>220</v>
      </c>
      <c r="G105" s="18">
        <f t="shared" si="11"/>
        <v>660.2</v>
      </c>
      <c r="H105" s="19">
        <f t="shared" si="12"/>
        <v>556</v>
      </c>
      <c r="I105" s="15">
        <v>216</v>
      </c>
      <c r="J105" s="16">
        <v>192.918</v>
      </c>
      <c r="K105" s="16">
        <v>20</v>
      </c>
      <c r="L105" s="16">
        <v>20</v>
      </c>
      <c r="M105" s="16">
        <v>30</v>
      </c>
      <c r="N105" s="16">
        <v>30</v>
      </c>
      <c r="O105" s="18">
        <f t="shared" si="13"/>
        <v>266</v>
      </c>
      <c r="P105" s="19">
        <f t="shared" si="14"/>
        <v>242.918</v>
      </c>
      <c r="Q105" s="17">
        <v>85</v>
      </c>
      <c r="R105" s="16">
        <v>68</v>
      </c>
      <c r="S105" s="17">
        <v>86.08</v>
      </c>
      <c r="T105" s="16">
        <v>86</v>
      </c>
      <c r="U105" s="17">
        <v>18</v>
      </c>
      <c r="V105" s="16">
        <v>18</v>
      </c>
      <c r="W105" s="17">
        <v>12</v>
      </c>
      <c r="X105" s="16">
        <v>12</v>
      </c>
      <c r="Y105" s="18">
        <f t="shared" si="15"/>
        <v>201.08</v>
      </c>
      <c r="Z105" s="19">
        <f t="shared" si="16"/>
        <v>184</v>
      </c>
      <c r="AA105" s="17">
        <v>14.5</v>
      </c>
      <c r="AB105" s="16">
        <v>0</v>
      </c>
      <c r="AC105" s="17">
        <v>9</v>
      </c>
      <c r="AD105" s="16">
        <v>0</v>
      </c>
      <c r="AE105" s="17">
        <v>9</v>
      </c>
      <c r="AF105" s="16">
        <v>0</v>
      </c>
      <c r="AG105" s="18">
        <v>32.5</v>
      </c>
      <c r="AH105" s="19">
        <v>0</v>
      </c>
      <c r="AI105" s="17">
        <v>60</v>
      </c>
      <c r="AJ105" s="16">
        <v>40</v>
      </c>
      <c r="AK105" s="17">
        <v>20</v>
      </c>
      <c r="AL105" s="16">
        <v>17.7</v>
      </c>
      <c r="AM105" s="17">
        <v>10</v>
      </c>
      <c r="AN105" s="16">
        <v>7.6</v>
      </c>
      <c r="AO105" s="17">
        <v>10</v>
      </c>
      <c r="AP105" s="16">
        <v>10</v>
      </c>
      <c r="AQ105" s="18">
        <v>100</v>
      </c>
      <c r="AR105" s="19">
        <f t="shared" si="17"/>
        <v>75.3</v>
      </c>
      <c r="AS105" s="18">
        <f t="shared" si="18"/>
        <v>599.58</v>
      </c>
      <c r="AT105" s="19">
        <f t="shared" si="19"/>
        <v>502.218</v>
      </c>
      <c r="AU105" s="18">
        <f t="shared" si="20"/>
        <v>1259.78</v>
      </c>
      <c r="AV105" s="19">
        <f t="shared" si="21"/>
        <v>1058.218</v>
      </c>
    </row>
    <row r="106" spans="1:48">
      <c r="A106" s="13"/>
      <c r="B106" s="14">
        <v>0.166666666666667</v>
      </c>
      <c r="C106" s="15">
        <v>384</v>
      </c>
      <c r="D106" s="16">
        <v>336</v>
      </c>
      <c r="E106" s="17">
        <v>276.2</v>
      </c>
      <c r="F106" s="16">
        <v>220</v>
      </c>
      <c r="G106" s="18">
        <f t="shared" si="11"/>
        <v>660.2</v>
      </c>
      <c r="H106" s="19">
        <f t="shared" si="12"/>
        <v>556</v>
      </c>
      <c r="I106" s="15">
        <v>216</v>
      </c>
      <c r="J106" s="16">
        <v>192.918</v>
      </c>
      <c r="K106" s="16">
        <v>20</v>
      </c>
      <c r="L106" s="16">
        <v>20</v>
      </c>
      <c r="M106" s="16">
        <v>30</v>
      </c>
      <c r="N106" s="16">
        <v>30</v>
      </c>
      <c r="O106" s="18">
        <f t="shared" si="13"/>
        <v>266</v>
      </c>
      <c r="P106" s="19">
        <f t="shared" si="14"/>
        <v>242.918</v>
      </c>
      <c r="Q106" s="17">
        <v>85</v>
      </c>
      <c r="R106" s="16">
        <v>68</v>
      </c>
      <c r="S106" s="17">
        <v>86.08</v>
      </c>
      <c r="T106" s="16">
        <v>86</v>
      </c>
      <c r="U106" s="17">
        <v>18</v>
      </c>
      <c r="V106" s="16">
        <v>18</v>
      </c>
      <c r="W106" s="17">
        <v>12</v>
      </c>
      <c r="X106" s="16">
        <v>12</v>
      </c>
      <c r="Y106" s="18">
        <f t="shared" si="15"/>
        <v>201.08</v>
      </c>
      <c r="Z106" s="19">
        <f t="shared" si="16"/>
        <v>184</v>
      </c>
      <c r="AA106" s="17">
        <v>14.5</v>
      </c>
      <c r="AB106" s="16">
        <v>0</v>
      </c>
      <c r="AC106" s="17">
        <v>9</v>
      </c>
      <c r="AD106" s="16">
        <v>0</v>
      </c>
      <c r="AE106" s="17">
        <v>9</v>
      </c>
      <c r="AF106" s="16">
        <v>0</v>
      </c>
      <c r="AG106" s="18">
        <v>32.5</v>
      </c>
      <c r="AH106" s="19">
        <v>0</v>
      </c>
      <c r="AI106" s="17">
        <v>60</v>
      </c>
      <c r="AJ106" s="16">
        <v>40</v>
      </c>
      <c r="AK106" s="17">
        <v>20</v>
      </c>
      <c r="AL106" s="16">
        <v>17.7</v>
      </c>
      <c r="AM106" s="17">
        <v>10</v>
      </c>
      <c r="AN106" s="16">
        <v>7.6</v>
      </c>
      <c r="AO106" s="17">
        <v>10</v>
      </c>
      <c r="AP106" s="16">
        <v>10</v>
      </c>
      <c r="AQ106" s="18">
        <v>100</v>
      </c>
      <c r="AR106" s="19">
        <f t="shared" si="17"/>
        <v>75.3</v>
      </c>
      <c r="AS106" s="18">
        <f t="shared" si="18"/>
        <v>599.58</v>
      </c>
      <c r="AT106" s="19">
        <f t="shared" si="19"/>
        <v>502.218</v>
      </c>
      <c r="AU106" s="18">
        <f t="shared" si="20"/>
        <v>1259.78</v>
      </c>
      <c r="AV106" s="19">
        <f t="shared" si="21"/>
        <v>1058.218</v>
      </c>
    </row>
    <row r="107" spans="1:48">
      <c r="A107" s="13"/>
      <c r="B107" s="14">
        <v>0.208333333333334</v>
      </c>
      <c r="C107" s="15">
        <v>384</v>
      </c>
      <c r="D107" s="16">
        <v>336</v>
      </c>
      <c r="E107" s="17">
        <v>276.2</v>
      </c>
      <c r="F107" s="16">
        <v>220</v>
      </c>
      <c r="G107" s="18">
        <f t="shared" si="11"/>
        <v>660.2</v>
      </c>
      <c r="H107" s="19">
        <f t="shared" si="12"/>
        <v>556</v>
      </c>
      <c r="I107" s="15">
        <v>216</v>
      </c>
      <c r="J107" s="16">
        <v>192.918</v>
      </c>
      <c r="K107" s="16">
        <v>20</v>
      </c>
      <c r="L107" s="16">
        <v>20</v>
      </c>
      <c r="M107" s="16">
        <v>30</v>
      </c>
      <c r="N107" s="16">
        <v>30</v>
      </c>
      <c r="O107" s="18">
        <f t="shared" si="13"/>
        <v>266</v>
      </c>
      <c r="P107" s="19">
        <f t="shared" si="14"/>
        <v>242.918</v>
      </c>
      <c r="Q107" s="17">
        <v>85</v>
      </c>
      <c r="R107" s="16">
        <v>68</v>
      </c>
      <c r="S107" s="17">
        <v>86.08</v>
      </c>
      <c r="T107" s="16">
        <v>86</v>
      </c>
      <c r="U107" s="17">
        <v>18</v>
      </c>
      <c r="V107" s="16">
        <v>18</v>
      </c>
      <c r="W107" s="17">
        <v>12</v>
      </c>
      <c r="X107" s="16">
        <v>12</v>
      </c>
      <c r="Y107" s="18">
        <f t="shared" si="15"/>
        <v>201.08</v>
      </c>
      <c r="Z107" s="19">
        <f t="shared" si="16"/>
        <v>184</v>
      </c>
      <c r="AA107" s="17">
        <v>14.5</v>
      </c>
      <c r="AB107" s="16">
        <v>0</v>
      </c>
      <c r="AC107" s="17">
        <v>9</v>
      </c>
      <c r="AD107" s="16">
        <v>0</v>
      </c>
      <c r="AE107" s="17">
        <v>9</v>
      </c>
      <c r="AF107" s="16">
        <v>0</v>
      </c>
      <c r="AG107" s="18">
        <v>32.5</v>
      </c>
      <c r="AH107" s="19">
        <v>0</v>
      </c>
      <c r="AI107" s="17">
        <v>60</v>
      </c>
      <c r="AJ107" s="16">
        <v>40</v>
      </c>
      <c r="AK107" s="17">
        <v>20</v>
      </c>
      <c r="AL107" s="16">
        <v>17.7</v>
      </c>
      <c r="AM107" s="17">
        <v>10</v>
      </c>
      <c r="AN107" s="16">
        <v>7.6</v>
      </c>
      <c r="AO107" s="17">
        <v>10</v>
      </c>
      <c r="AP107" s="16">
        <v>10</v>
      </c>
      <c r="AQ107" s="18">
        <v>100</v>
      </c>
      <c r="AR107" s="19">
        <f t="shared" si="17"/>
        <v>75.3</v>
      </c>
      <c r="AS107" s="18">
        <f t="shared" si="18"/>
        <v>599.58</v>
      </c>
      <c r="AT107" s="19">
        <f t="shared" si="19"/>
        <v>502.218</v>
      </c>
      <c r="AU107" s="18">
        <f t="shared" si="20"/>
        <v>1259.78</v>
      </c>
      <c r="AV107" s="19">
        <f t="shared" si="21"/>
        <v>1058.218</v>
      </c>
    </row>
    <row r="108" spans="1:48">
      <c r="A108" s="13"/>
      <c r="B108" s="14">
        <v>0.25</v>
      </c>
      <c r="C108" s="15">
        <v>384</v>
      </c>
      <c r="D108" s="16">
        <v>336</v>
      </c>
      <c r="E108" s="17">
        <v>276.2</v>
      </c>
      <c r="F108" s="16">
        <v>220</v>
      </c>
      <c r="G108" s="18">
        <f t="shared" si="11"/>
        <v>660.2</v>
      </c>
      <c r="H108" s="19">
        <f t="shared" si="12"/>
        <v>556</v>
      </c>
      <c r="I108" s="15">
        <v>216</v>
      </c>
      <c r="J108" s="16">
        <v>192.918</v>
      </c>
      <c r="K108" s="16">
        <v>20</v>
      </c>
      <c r="L108" s="16">
        <v>20</v>
      </c>
      <c r="M108" s="16">
        <v>30</v>
      </c>
      <c r="N108" s="16">
        <v>30</v>
      </c>
      <c r="O108" s="18">
        <f t="shared" si="13"/>
        <v>266</v>
      </c>
      <c r="P108" s="19">
        <f t="shared" si="14"/>
        <v>242.918</v>
      </c>
      <c r="Q108" s="17">
        <v>85</v>
      </c>
      <c r="R108" s="16">
        <v>68</v>
      </c>
      <c r="S108" s="17">
        <v>86.08</v>
      </c>
      <c r="T108" s="16">
        <v>86</v>
      </c>
      <c r="U108" s="17">
        <v>18</v>
      </c>
      <c r="V108" s="16">
        <v>18</v>
      </c>
      <c r="W108" s="17">
        <v>12</v>
      </c>
      <c r="X108" s="16">
        <v>12</v>
      </c>
      <c r="Y108" s="18">
        <f t="shared" si="15"/>
        <v>201.08</v>
      </c>
      <c r="Z108" s="19">
        <f t="shared" si="16"/>
        <v>184</v>
      </c>
      <c r="AA108" s="17">
        <v>14.5</v>
      </c>
      <c r="AB108" s="16">
        <v>0</v>
      </c>
      <c r="AC108" s="17">
        <v>9</v>
      </c>
      <c r="AD108" s="16">
        <v>0</v>
      </c>
      <c r="AE108" s="17">
        <v>9</v>
      </c>
      <c r="AF108" s="16">
        <v>0</v>
      </c>
      <c r="AG108" s="18">
        <v>32.5</v>
      </c>
      <c r="AH108" s="19">
        <v>0</v>
      </c>
      <c r="AI108" s="17">
        <v>60</v>
      </c>
      <c r="AJ108" s="16">
        <v>40</v>
      </c>
      <c r="AK108" s="17">
        <v>20</v>
      </c>
      <c r="AL108" s="16">
        <v>17.7</v>
      </c>
      <c r="AM108" s="17">
        <v>10</v>
      </c>
      <c r="AN108" s="16">
        <v>7.6</v>
      </c>
      <c r="AO108" s="17">
        <v>10</v>
      </c>
      <c r="AP108" s="16">
        <v>10</v>
      </c>
      <c r="AQ108" s="18">
        <v>100</v>
      </c>
      <c r="AR108" s="19">
        <f t="shared" si="17"/>
        <v>75.3</v>
      </c>
      <c r="AS108" s="18">
        <f t="shared" si="18"/>
        <v>599.58</v>
      </c>
      <c r="AT108" s="19">
        <f t="shared" si="19"/>
        <v>502.218</v>
      </c>
      <c r="AU108" s="18">
        <f t="shared" si="20"/>
        <v>1259.78</v>
      </c>
      <c r="AV108" s="19">
        <f t="shared" si="21"/>
        <v>1058.218</v>
      </c>
    </row>
    <row r="109" spans="1:48">
      <c r="A109" s="13"/>
      <c r="B109" s="14">
        <v>0.291666666666667</v>
      </c>
      <c r="C109" s="15">
        <v>384</v>
      </c>
      <c r="D109" s="16">
        <v>336</v>
      </c>
      <c r="E109" s="17">
        <v>276.2</v>
      </c>
      <c r="F109" s="16">
        <v>220</v>
      </c>
      <c r="G109" s="18">
        <f t="shared" si="11"/>
        <v>660.2</v>
      </c>
      <c r="H109" s="19">
        <f t="shared" si="12"/>
        <v>556</v>
      </c>
      <c r="I109" s="15">
        <v>216</v>
      </c>
      <c r="J109" s="16">
        <v>192.918</v>
      </c>
      <c r="K109" s="16">
        <v>20</v>
      </c>
      <c r="L109" s="16">
        <v>20</v>
      </c>
      <c r="M109" s="16">
        <v>30</v>
      </c>
      <c r="N109" s="16">
        <v>30</v>
      </c>
      <c r="O109" s="18">
        <f t="shared" si="13"/>
        <v>266</v>
      </c>
      <c r="P109" s="19">
        <f t="shared" si="14"/>
        <v>242.918</v>
      </c>
      <c r="Q109" s="17">
        <v>85</v>
      </c>
      <c r="R109" s="16">
        <v>68</v>
      </c>
      <c r="S109" s="17">
        <v>86.08</v>
      </c>
      <c r="T109" s="16">
        <v>86</v>
      </c>
      <c r="U109" s="17">
        <v>18</v>
      </c>
      <c r="V109" s="16">
        <v>18</v>
      </c>
      <c r="W109" s="17">
        <v>12</v>
      </c>
      <c r="X109" s="16">
        <v>12</v>
      </c>
      <c r="Y109" s="18">
        <f t="shared" si="15"/>
        <v>201.08</v>
      </c>
      <c r="Z109" s="19">
        <f t="shared" si="16"/>
        <v>184</v>
      </c>
      <c r="AA109" s="17">
        <v>14.5</v>
      </c>
      <c r="AB109" s="16">
        <v>0</v>
      </c>
      <c r="AC109" s="17">
        <v>9</v>
      </c>
      <c r="AD109" s="16">
        <v>0</v>
      </c>
      <c r="AE109" s="17">
        <v>9</v>
      </c>
      <c r="AF109" s="16">
        <v>0</v>
      </c>
      <c r="AG109" s="18">
        <v>32.5</v>
      </c>
      <c r="AH109" s="19">
        <v>0</v>
      </c>
      <c r="AI109" s="17">
        <v>60</v>
      </c>
      <c r="AJ109" s="16">
        <v>40</v>
      </c>
      <c r="AK109" s="17">
        <v>20</v>
      </c>
      <c r="AL109" s="16">
        <v>17.7</v>
      </c>
      <c r="AM109" s="17">
        <v>10</v>
      </c>
      <c r="AN109" s="16">
        <v>7.6</v>
      </c>
      <c r="AO109" s="17">
        <v>10</v>
      </c>
      <c r="AP109" s="16">
        <v>10</v>
      </c>
      <c r="AQ109" s="18">
        <v>100</v>
      </c>
      <c r="AR109" s="19">
        <f t="shared" si="17"/>
        <v>75.3</v>
      </c>
      <c r="AS109" s="18">
        <f t="shared" si="18"/>
        <v>599.58</v>
      </c>
      <c r="AT109" s="19">
        <f t="shared" si="19"/>
        <v>502.218</v>
      </c>
      <c r="AU109" s="18">
        <f t="shared" si="20"/>
        <v>1259.78</v>
      </c>
      <c r="AV109" s="19">
        <f t="shared" si="21"/>
        <v>1058.218</v>
      </c>
    </row>
    <row r="110" spans="1:48">
      <c r="A110" s="13"/>
      <c r="B110" s="14">
        <v>0.333333333333334</v>
      </c>
      <c r="C110" s="15">
        <v>384</v>
      </c>
      <c r="D110" s="16">
        <v>288</v>
      </c>
      <c r="E110" s="17">
        <v>276.2</v>
      </c>
      <c r="F110" s="16">
        <v>220</v>
      </c>
      <c r="G110" s="18">
        <f t="shared" si="11"/>
        <v>660.2</v>
      </c>
      <c r="H110" s="19">
        <f t="shared" si="12"/>
        <v>508</v>
      </c>
      <c r="I110" s="15">
        <v>216</v>
      </c>
      <c r="J110" s="16">
        <v>192.918</v>
      </c>
      <c r="K110" s="16">
        <v>20</v>
      </c>
      <c r="L110" s="16">
        <v>20</v>
      </c>
      <c r="M110" s="16">
        <v>30</v>
      </c>
      <c r="N110" s="16">
        <v>30</v>
      </c>
      <c r="O110" s="18">
        <f t="shared" si="13"/>
        <v>266</v>
      </c>
      <c r="P110" s="19">
        <f t="shared" si="14"/>
        <v>242.918</v>
      </c>
      <c r="Q110" s="17">
        <v>85</v>
      </c>
      <c r="R110" s="16">
        <v>68</v>
      </c>
      <c r="S110" s="17">
        <v>86.08</v>
      </c>
      <c r="T110" s="16">
        <v>86</v>
      </c>
      <c r="U110" s="17">
        <v>18</v>
      </c>
      <c r="V110" s="16">
        <v>18</v>
      </c>
      <c r="W110" s="17">
        <v>12</v>
      </c>
      <c r="X110" s="16">
        <v>12</v>
      </c>
      <c r="Y110" s="18">
        <f t="shared" si="15"/>
        <v>201.08</v>
      </c>
      <c r="Z110" s="19">
        <f t="shared" si="16"/>
        <v>184</v>
      </c>
      <c r="AA110" s="17">
        <v>14.5</v>
      </c>
      <c r="AB110" s="16">
        <v>0</v>
      </c>
      <c r="AC110" s="17">
        <v>9</v>
      </c>
      <c r="AD110" s="16">
        <v>0</v>
      </c>
      <c r="AE110" s="17">
        <v>9</v>
      </c>
      <c r="AF110" s="16">
        <v>0</v>
      </c>
      <c r="AG110" s="18">
        <v>32.5</v>
      </c>
      <c r="AH110" s="19">
        <v>0</v>
      </c>
      <c r="AI110" s="17">
        <v>60</v>
      </c>
      <c r="AJ110" s="16">
        <v>40</v>
      </c>
      <c r="AK110" s="17">
        <v>20</v>
      </c>
      <c r="AL110" s="16">
        <v>17.7</v>
      </c>
      <c r="AM110" s="17">
        <v>10</v>
      </c>
      <c r="AN110" s="16">
        <v>7.6</v>
      </c>
      <c r="AO110" s="17">
        <v>10</v>
      </c>
      <c r="AP110" s="16">
        <v>10</v>
      </c>
      <c r="AQ110" s="18">
        <v>100</v>
      </c>
      <c r="AR110" s="19">
        <f t="shared" si="17"/>
        <v>75.3</v>
      </c>
      <c r="AS110" s="18">
        <f t="shared" si="18"/>
        <v>599.58</v>
      </c>
      <c r="AT110" s="19">
        <f t="shared" si="19"/>
        <v>502.218</v>
      </c>
      <c r="AU110" s="18">
        <f t="shared" si="20"/>
        <v>1259.78</v>
      </c>
      <c r="AV110" s="19">
        <f t="shared" si="21"/>
        <v>1010.218</v>
      </c>
    </row>
    <row r="111" spans="1:48">
      <c r="A111" s="13"/>
      <c r="B111" s="14">
        <v>0.375</v>
      </c>
      <c r="C111" s="15">
        <v>384</v>
      </c>
      <c r="D111" s="16">
        <v>288</v>
      </c>
      <c r="E111" s="17">
        <v>276.2</v>
      </c>
      <c r="F111" s="16">
        <v>220</v>
      </c>
      <c r="G111" s="18">
        <f t="shared" si="11"/>
        <v>660.2</v>
      </c>
      <c r="H111" s="19">
        <f t="shared" si="12"/>
        <v>508</v>
      </c>
      <c r="I111" s="15">
        <v>216</v>
      </c>
      <c r="J111" s="16">
        <v>196</v>
      </c>
      <c r="K111" s="16">
        <v>20</v>
      </c>
      <c r="L111" s="16">
        <v>20</v>
      </c>
      <c r="M111" s="16">
        <v>30</v>
      </c>
      <c r="N111" s="16">
        <v>30</v>
      </c>
      <c r="O111" s="18">
        <f t="shared" si="13"/>
        <v>266</v>
      </c>
      <c r="P111" s="19">
        <f t="shared" si="14"/>
        <v>246</v>
      </c>
      <c r="Q111" s="17">
        <v>85</v>
      </c>
      <c r="R111" s="16">
        <v>68</v>
      </c>
      <c r="S111" s="17">
        <v>86.08</v>
      </c>
      <c r="T111" s="16">
        <v>86</v>
      </c>
      <c r="U111" s="17">
        <v>18</v>
      </c>
      <c r="V111" s="16">
        <v>18</v>
      </c>
      <c r="W111" s="17">
        <v>12</v>
      </c>
      <c r="X111" s="16">
        <v>12</v>
      </c>
      <c r="Y111" s="18">
        <f t="shared" si="15"/>
        <v>201.08</v>
      </c>
      <c r="Z111" s="19">
        <f t="shared" si="16"/>
        <v>184</v>
      </c>
      <c r="AA111" s="17">
        <v>14.5</v>
      </c>
      <c r="AB111" s="16">
        <v>0</v>
      </c>
      <c r="AC111" s="17">
        <v>9</v>
      </c>
      <c r="AD111" s="16">
        <v>0</v>
      </c>
      <c r="AE111" s="17">
        <v>9</v>
      </c>
      <c r="AF111" s="16">
        <v>0</v>
      </c>
      <c r="AG111" s="18">
        <v>32.5</v>
      </c>
      <c r="AH111" s="19">
        <v>0</v>
      </c>
      <c r="AI111" s="17">
        <v>60</v>
      </c>
      <c r="AJ111" s="16">
        <v>40</v>
      </c>
      <c r="AK111" s="17">
        <v>20</v>
      </c>
      <c r="AL111" s="16">
        <v>17.7</v>
      </c>
      <c r="AM111" s="17">
        <v>10</v>
      </c>
      <c r="AN111" s="16">
        <v>7.6</v>
      </c>
      <c r="AO111" s="17">
        <v>10</v>
      </c>
      <c r="AP111" s="16">
        <v>10</v>
      </c>
      <c r="AQ111" s="18">
        <v>100</v>
      </c>
      <c r="AR111" s="19">
        <f t="shared" si="17"/>
        <v>75.3</v>
      </c>
      <c r="AS111" s="18">
        <f t="shared" si="18"/>
        <v>599.58</v>
      </c>
      <c r="AT111" s="19">
        <f t="shared" si="19"/>
        <v>505.3</v>
      </c>
      <c r="AU111" s="18">
        <f t="shared" si="20"/>
        <v>1259.78</v>
      </c>
      <c r="AV111" s="19">
        <f t="shared" si="21"/>
        <v>1013.3</v>
      </c>
    </row>
    <row r="112" spans="1:48">
      <c r="A112" s="13"/>
      <c r="B112" s="14">
        <v>0.416666666666667</v>
      </c>
      <c r="C112" s="15">
        <v>384</v>
      </c>
      <c r="D112" s="16">
        <v>288</v>
      </c>
      <c r="E112" s="17">
        <v>276.2</v>
      </c>
      <c r="F112" s="16">
        <v>220</v>
      </c>
      <c r="G112" s="18">
        <f t="shared" si="11"/>
        <v>660.2</v>
      </c>
      <c r="H112" s="19">
        <f t="shared" si="12"/>
        <v>508</v>
      </c>
      <c r="I112" s="15">
        <v>216</v>
      </c>
      <c r="J112" s="16">
        <v>196</v>
      </c>
      <c r="K112" s="16">
        <v>20</v>
      </c>
      <c r="L112" s="16">
        <v>20</v>
      </c>
      <c r="M112" s="16">
        <v>30</v>
      </c>
      <c r="N112" s="16">
        <v>30</v>
      </c>
      <c r="O112" s="18">
        <f t="shared" si="13"/>
        <v>266</v>
      </c>
      <c r="P112" s="19">
        <f t="shared" si="14"/>
        <v>246</v>
      </c>
      <c r="Q112" s="17">
        <v>85</v>
      </c>
      <c r="R112" s="16">
        <v>68</v>
      </c>
      <c r="S112" s="17">
        <v>86.08</v>
      </c>
      <c r="T112" s="16">
        <v>86</v>
      </c>
      <c r="U112" s="17">
        <v>18</v>
      </c>
      <c r="V112" s="16">
        <v>18</v>
      </c>
      <c r="W112" s="17">
        <v>12</v>
      </c>
      <c r="X112" s="16">
        <v>12</v>
      </c>
      <c r="Y112" s="18">
        <f t="shared" si="15"/>
        <v>201.08</v>
      </c>
      <c r="Z112" s="19">
        <f t="shared" si="16"/>
        <v>184</v>
      </c>
      <c r="AA112" s="17">
        <v>14.5</v>
      </c>
      <c r="AB112" s="16">
        <v>0</v>
      </c>
      <c r="AC112" s="17">
        <v>9</v>
      </c>
      <c r="AD112" s="16">
        <v>0</v>
      </c>
      <c r="AE112" s="17">
        <v>9</v>
      </c>
      <c r="AF112" s="16">
        <v>0</v>
      </c>
      <c r="AG112" s="18">
        <v>32.5</v>
      </c>
      <c r="AH112" s="19">
        <v>0</v>
      </c>
      <c r="AI112" s="17">
        <v>60</v>
      </c>
      <c r="AJ112" s="16">
        <v>40</v>
      </c>
      <c r="AK112" s="17">
        <v>20</v>
      </c>
      <c r="AL112" s="16">
        <v>17.7</v>
      </c>
      <c r="AM112" s="17">
        <v>10</v>
      </c>
      <c r="AN112" s="16">
        <v>7.6</v>
      </c>
      <c r="AO112" s="17">
        <v>10</v>
      </c>
      <c r="AP112" s="16">
        <v>10</v>
      </c>
      <c r="AQ112" s="18">
        <v>100</v>
      </c>
      <c r="AR112" s="19">
        <f t="shared" si="17"/>
        <v>75.3</v>
      </c>
      <c r="AS112" s="18">
        <f t="shared" si="18"/>
        <v>599.58</v>
      </c>
      <c r="AT112" s="19">
        <f t="shared" si="19"/>
        <v>505.3</v>
      </c>
      <c r="AU112" s="18">
        <f t="shared" si="20"/>
        <v>1259.78</v>
      </c>
      <c r="AV112" s="19">
        <f t="shared" si="21"/>
        <v>1013.3</v>
      </c>
    </row>
    <row r="113" spans="1:48">
      <c r="A113" s="13"/>
      <c r="B113" s="14">
        <v>0.458333333333334</v>
      </c>
      <c r="C113" s="15">
        <v>384</v>
      </c>
      <c r="D113" s="16">
        <v>288</v>
      </c>
      <c r="E113" s="17">
        <v>276.2</v>
      </c>
      <c r="F113" s="16">
        <v>220</v>
      </c>
      <c r="G113" s="18">
        <f t="shared" si="11"/>
        <v>660.2</v>
      </c>
      <c r="H113" s="19">
        <f t="shared" si="12"/>
        <v>508</v>
      </c>
      <c r="I113" s="15">
        <v>216</v>
      </c>
      <c r="J113" s="16">
        <v>196</v>
      </c>
      <c r="K113" s="16">
        <v>20</v>
      </c>
      <c r="L113" s="16">
        <v>20</v>
      </c>
      <c r="M113" s="16">
        <v>30</v>
      </c>
      <c r="N113" s="16">
        <v>30</v>
      </c>
      <c r="O113" s="18">
        <f t="shared" si="13"/>
        <v>266</v>
      </c>
      <c r="P113" s="19">
        <f t="shared" si="14"/>
        <v>246</v>
      </c>
      <c r="Q113" s="17">
        <v>85</v>
      </c>
      <c r="R113" s="16">
        <v>68</v>
      </c>
      <c r="S113" s="17">
        <v>86.08</v>
      </c>
      <c r="T113" s="16">
        <v>86</v>
      </c>
      <c r="U113" s="17">
        <v>18</v>
      </c>
      <c r="V113" s="16">
        <v>18</v>
      </c>
      <c r="W113" s="17">
        <v>12</v>
      </c>
      <c r="X113" s="16">
        <v>12</v>
      </c>
      <c r="Y113" s="18">
        <f t="shared" si="15"/>
        <v>201.08</v>
      </c>
      <c r="Z113" s="19">
        <f t="shared" si="16"/>
        <v>184</v>
      </c>
      <c r="AA113" s="17">
        <v>14.5</v>
      </c>
      <c r="AB113" s="16">
        <v>0</v>
      </c>
      <c r="AC113" s="17">
        <v>9</v>
      </c>
      <c r="AD113" s="16">
        <v>0</v>
      </c>
      <c r="AE113" s="17">
        <v>9</v>
      </c>
      <c r="AF113" s="16">
        <v>0</v>
      </c>
      <c r="AG113" s="18">
        <v>32.5</v>
      </c>
      <c r="AH113" s="19">
        <v>0</v>
      </c>
      <c r="AI113" s="17">
        <v>60</v>
      </c>
      <c r="AJ113" s="16">
        <v>40</v>
      </c>
      <c r="AK113" s="17">
        <v>20</v>
      </c>
      <c r="AL113" s="16">
        <v>17.7</v>
      </c>
      <c r="AM113" s="17">
        <v>10</v>
      </c>
      <c r="AN113" s="16">
        <v>7.6</v>
      </c>
      <c r="AO113" s="17">
        <v>10</v>
      </c>
      <c r="AP113" s="16">
        <v>10</v>
      </c>
      <c r="AQ113" s="18">
        <v>100</v>
      </c>
      <c r="AR113" s="19">
        <f t="shared" si="17"/>
        <v>75.3</v>
      </c>
      <c r="AS113" s="18">
        <f t="shared" si="18"/>
        <v>599.58</v>
      </c>
      <c r="AT113" s="19">
        <f t="shared" si="19"/>
        <v>505.3</v>
      </c>
      <c r="AU113" s="18">
        <f t="shared" si="20"/>
        <v>1259.78</v>
      </c>
      <c r="AV113" s="19">
        <f t="shared" si="21"/>
        <v>1013.3</v>
      </c>
    </row>
    <row r="114" spans="1:48">
      <c r="A114" s="13"/>
      <c r="B114" s="14">
        <v>0.5</v>
      </c>
      <c r="C114" s="15">
        <v>384</v>
      </c>
      <c r="D114" s="16">
        <v>288</v>
      </c>
      <c r="E114" s="17">
        <v>276.2</v>
      </c>
      <c r="F114" s="16">
        <v>220</v>
      </c>
      <c r="G114" s="18">
        <f t="shared" si="11"/>
        <v>660.2</v>
      </c>
      <c r="H114" s="19">
        <f t="shared" si="12"/>
        <v>508</v>
      </c>
      <c r="I114" s="15">
        <v>216</v>
      </c>
      <c r="J114" s="16">
        <v>196</v>
      </c>
      <c r="K114" s="16">
        <v>20</v>
      </c>
      <c r="L114" s="16">
        <v>20</v>
      </c>
      <c r="M114" s="16">
        <v>30</v>
      </c>
      <c r="N114" s="16">
        <v>30</v>
      </c>
      <c r="O114" s="18">
        <f t="shared" si="13"/>
        <v>266</v>
      </c>
      <c r="P114" s="19">
        <f t="shared" si="14"/>
        <v>246</v>
      </c>
      <c r="Q114" s="17">
        <v>85</v>
      </c>
      <c r="R114" s="16">
        <v>68</v>
      </c>
      <c r="S114" s="17">
        <v>86.08</v>
      </c>
      <c r="T114" s="16">
        <v>86</v>
      </c>
      <c r="U114" s="17">
        <v>18</v>
      </c>
      <c r="V114" s="16">
        <v>18</v>
      </c>
      <c r="W114" s="17">
        <v>12</v>
      </c>
      <c r="X114" s="16">
        <v>12</v>
      </c>
      <c r="Y114" s="18">
        <f t="shared" si="15"/>
        <v>201.08</v>
      </c>
      <c r="Z114" s="19">
        <f t="shared" si="16"/>
        <v>184</v>
      </c>
      <c r="AA114" s="17">
        <v>14.5</v>
      </c>
      <c r="AB114" s="16">
        <v>0</v>
      </c>
      <c r="AC114" s="17">
        <v>9</v>
      </c>
      <c r="AD114" s="16">
        <v>0</v>
      </c>
      <c r="AE114" s="17">
        <v>9</v>
      </c>
      <c r="AF114" s="16">
        <v>0</v>
      </c>
      <c r="AG114" s="18">
        <v>32.5</v>
      </c>
      <c r="AH114" s="19">
        <v>0</v>
      </c>
      <c r="AI114" s="17">
        <v>60</v>
      </c>
      <c r="AJ114" s="16">
        <v>40</v>
      </c>
      <c r="AK114" s="17">
        <v>20</v>
      </c>
      <c r="AL114" s="16">
        <v>17.7</v>
      </c>
      <c r="AM114" s="17">
        <v>10</v>
      </c>
      <c r="AN114" s="16">
        <v>7.6</v>
      </c>
      <c r="AO114" s="17">
        <v>10</v>
      </c>
      <c r="AP114" s="16">
        <v>10</v>
      </c>
      <c r="AQ114" s="18">
        <v>100</v>
      </c>
      <c r="AR114" s="19">
        <f t="shared" si="17"/>
        <v>75.3</v>
      </c>
      <c r="AS114" s="18">
        <f t="shared" si="18"/>
        <v>599.58</v>
      </c>
      <c r="AT114" s="19">
        <f t="shared" si="19"/>
        <v>505.3</v>
      </c>
      <c r="AU114" s="18">
        <f t="shared" si="20"/>
        <v>1259.78</v>
      </c>
      <c r="AV114" s="19">
        <f t="shared" si="21"/>
        <v>1013.3</v>
      </c>
    </row>
    <row r="115" spans="1:48">
      <c r="A115" s="13"/>
      <c r="B115" s="14">
        <v>0.541666666666667</v>
      </c>
      <c r="C115" s="15">
        <v>384</v>
      </c>
      <c r="D115" s="16">
        <v>288</v>
      </c>
      <c r="E115" s="17">
        <v>276.2</v>
      </c>
      <c r="F115" s="16">
        <v>220</v>
      </c>
      <c r="G115" s="18">
        <f t="shared" si="11"/>
        <v>660.2</v>
      </c>
      <c r="H115" s="19">
        <f t="shared" si="12"/>
        <v>508</v>
      </c>
      <c r="I115" s="15">
        <v>216</v>
      </c>
      <c r="J115" s="16">
        <v>196</v>
      </c>
      <c r="K115" s="16">
        <v>20</v>
      </c>
      <c r="L115" s="16">
        <v>20</v>
      </c>
      <c r="M115" s="16">
        <v>30</v>
      </c>
      <c r="N115" s="16">
        <v>30</v>
      </c>
      <c r="O115" s="18">
        <f t="shared" si="13"/>
        <v>266</v>
      </c>
      <c r="P115" s="19">
        <f t="shared" si="14"/>
        <v>246</v>
      </c>
      <c r="Q115" s="17">
        <v>85</v>
      </c>
      <c r="R115" s="16">
        <v>68</v>
      </c>
      <c r="S115" s="17">
        <v>86.08</v>
      </c>
      <c r="T115" s="16">
        <v>86</v>
      </c>
      <c r="U115" s="17">
        <v>18</v>
      </c>
      <c r="V115" s="16">
        <v>18</v>
      </c>
      <c r="W115" s="17">
        <v>12</v>
      </c>
      <c r="X115" s="16">
        <v>12</v>
      </c>
      <c r="Y115" s="18">
        <f t="shared" si="15"/>
        <v>201.08</v>
      </c>
      <c r="Z115" s="19">
        <f t="shared" si="16"/>
        <v>184</v>
      </c>
      <c r="AA115" s="17">
        <v>14.5</v>
      </c>
      <c r="AB115" s="16">
        <v>0</v>
      </c>
      <c r="AC115" s="17">
        <v>9</v>
      </c>
      <c r="AD115" s="16">
        <v>0</v>
      </c>
      <c r="AE115" s="17">
        <v>9</v>
      </c>
      <c r="AF115" s="16">
        <v>0</v>
      </c>
      <c r="AG115" s="18">
        <v>32.5</v>
      </c>
      <c r="AH115" s="19">
        <v>0</v>
      </c>
      <c r="AI115" s="17">
        <v>60</v>
      </c>
      <c r="AJ115" s="16">
        <v>40</v>
      </c>
      <c r="AK115" s="17">
        <v>20</v>
      </c>
      <c r="AL115" s="16">
        <v>17.7</v>
      </c>
      <c r="AM115" s="17">
        <v>10</v>
      </c>
      <c r="AN115" s="16">
        <v>7.6</v>
      </c>
      <c r="AO115" s="17">
        <v>10</v>
      </c>
      <c r="AP115" s="16">
        <v>10</v>
      </c>
      <c r="AQ115" s="18">
        <v>100</v>
      </c>
      <c r="AR115" s="19">
        <f t="shared" si="17"/>
        <v>75.3</v>
      </c>
      <c r="AS115" s="18">
        <f t="shared" si="18"/>
        <v>599.58</v>
      </c>
      <c r="AT115" s="19">
        <f t="shared" si="19"/>
        <v>505.3</v>
      </c>
      <c r="AU115" s="18">
        <f t="shared" si="20"/>
        <v>1259.78</v>
      </c>
      <c r="AV115" s="19">
        <f t="shared" si="21"/>
        <v>1013.3</v>
      </c>
    </row>
    <row r="116" spans="1:48">
      <c r="A116" s="13"/>
      <c r="B116" s="14">
        <v>0.583333333333334</v>
      </c>
      <c r="C116" s="15">
        <v>384</v>
      </c>
      <c r="D116" s="16">
        <v>288</v>
      </c>
      <c r="E116" s="17">
        <v>276.2</v>
      </c>
      <c r="F116" s="16">
        <v>220</v>
      </c>
      <c r="G116" s="18">
        <f t="shared" si="11"/>
        <v>660.2</v>
      </c>
      <c r="H116" s="19">
        <f t="shared" si="12"/>
        <v>508</v>
      </c>
      <c r="I116" s="15">
        <v>216</v>
      </c>
      <c r="J116" s="16">
        <v>196</v>
      </c>
      <c r="K116" s="16">
        <v>20</v>
      </c>
      <c r="L116" s="16">
        <v>20</v>
      </c>
      <c r="M116" s="16">
        <v>30</v>
      </c>
      <c r="N116" s="16">
        <v>30</v>
      </c>
      <c r="O116" s="18">
        <f t="shared" si="13"/>
        <v>266</v>
      </c>
      <c r="P116" s="19">
        <f t="shared" si="14"/>
        <v>246</v>
      </c>
      <c r="Q116" s="17">
        <v>85</v>
      </c>
      <c r="R116" s="16">
        <v>68</v>
      </c>
      <c r="S116" s="17">
        <v>86.08</v>
      </c>
      <c r="T116" s="16">
        <v>86</v>
      </c>
      <c r="U116" s="17">
        <v>18</v>
      </c>
      <c r="V116" s="16">
        <v>18</v>
      </c>
      <c r="W116" s="17">
        <v>12</v>
      </c>
      <c r="X116" s="16">
        <v>12</v>
      </c>
      <c r="Y116" s="18">
        <f t="shared" si="15"/>
        <v>201.08</v>
      </c>
      <c r="Z116" s="19">
        <f t="shared" si="16"/>
        <v>184</v>
      </c>
      <c r="AA116" s="17">
        <v>14.5</v>
      </c>
      <c r="AB116" s="16">
        <v>0</v>
      </c>
      <c r="AC116" s="17">
        <v>9</v>
      </c>
      <c r="AD116" s="16">
        <v>0</v>
      </c>
      <c r="AE116" s="17">
        <v>9</v>
      </c>
      <c r="AF116" s="16">
        <v>0</v>
      </c>
      <c r="AG116" s="18">
        <v>32.5</v>
      </c>
      <c r="AH116" s="19">
        <v>0</v>
      </c>
      <c r="AI116" s="17">
        <v>60</v>
      </c>
      <c r="AJ116" s="16">
        <v>40</v>
      </c>
      <c r="AK116" s="17">
        <v>20</v>
      </c>
      <c r="AL116" s="16">
        <v>17.7</v>
      </c>
      <c r="AM116" s="17">
        <v>10</v>
      </c>
      <c r="AN116" s="16">
        <v>7.6</v>
      </c>
      <c r="AO116" s="17">
        <v>10</v>
      </c>
      <c r="AP116" s="16">
        <v>10</v>
      </c>
      <c r="AQ116" s="18">
        <v>100</v>
      </c>
      <c r="AR116" s="19">
        <f t="shared" si="17"/>
        <v>75.3</v>
      </c>
      <c r="AS116" s="18">
        <f t="shared" si="18"/>
        <v>599.58</v>
      </c>
      <c r="AT116" s="19">
        <f t="shared" si="19"/>
        <v>505.3</v>
      </c>
      <c r="AU116" s="18">
        <f t="shared" si="20"/>
        <v>1259.78</v>
      </c>
      <c r="AV116" s="19">
        <f t="shared" si="21"/>
        <v>1013.3</v>
      </c>
    </row>
    <row r="117" spans="1:48">
      <c r="A117" s="13"/>
      <c r="B117" s="14">
        <v>0.625</v>
      </c>
      <c r="C117" s="15">
        <v>384</v>
      </c>
      <c r="D117" s="16">
        <v>288</v>
      </c>
      <c r="E117" s="17">
        <v>276.2</v>
      </c>
      <c r="F117" s="16">
        <v>220</v>
      </c>
      <c r="G117" s="18">
        <f t="shared" si="11"/>
        <v>660.2</v>
      </c>
      <c r="H117" s="19">
        <f t="shared" si="12"/>
        <v>508</v>
      </c>
      <c r="I117" s="15">
        <v>216</v>
      </c>
      <c r="J117" s="16">
        <v>196</v>
      </c>
      <c r="K117" s="16">
        <v>20</v>
      </c>
      <c r="L117" s="16">
        <v>20</v>
      </c>
      <c r="M117" s="16">
        <v>30</v>
      </c>
      <c r="N117" s="16">
        <v>30</v>
      </c>
      <c r="O117" s="18">
        <f t="shared" si="13"/>
        <v>266</v>
      </c>
      <c r="P117" s="19">
        <f t="shared" si="14"/>
        <v>246</v>
      </c>
      <c r="Q117" s="17">
        <v>85</v>
      </c>
      <c r="R117" s="16">
        <v>68</v>
      </c>
      <c r="S117" s="17">
        <v>86.08</v>
      </c>
      <c r="T117" s="16">
        <v>86</v>
      </c>
      <c r="U117" s="17">
        <v>18</v>
      </c>
      <c r="V117" s="16">
        <v>18</v>
      </c>
      <c r="W117" s="17">
        <v>12</v>
      </c>
      <c r="X117" s="16">
        <v>12</v>
      </c>
      <c r="Y117" s="18">
        <f t="shared" si="15"/>
        <v>201.08</v>
      </c>
      <c r="Z117" s="19">
        <f t="shared" si="16"/>
        <v>184</v>
      </c>
      <c r="AA117" s="17">
        <v>14.5</v>
      </c>
      <c r="AB117" s="16">
        <v>0</v>
      </c>
      <c r="AC117" s="17">
        <v>9</v>
      </c>
      <c r="AD117" s="16">
        <v>0</v>
      </c>
      <c r="AE117" s="17">
        <v>9</v>
      </c>
      <c r="AF117" s="16">
        <v>0</v>
      </c>
      <c r="AG117" s="18">
        <v>32.5</v>
      </c>
      <c r="AH117" s="19">
        <v>0</v>
      </c>
      <c r="AI117" s="17">
        <v>60</v>
      </c>
      <c r="AJ117" s="16">
        <v>40</v>
      </c>
      <c r="AK117" s="17">
        <v>20</v>
      </c>
      <c r="AL117" s="16">
        <v>17.7</v>
      </c>
      <c r="AM117" s="17">
        <v>10</v>
      </c>
      <c r="AN117" s="16">
        <v>7.6</v>
      </c>
      <c r="AO117" s="17">
        <v>10</v>
      </c>
      <c r="AP117" s="16">
        <v>10</v>
      </c>
      <c r="AQ117" s="18">
        <v>100</v>
      </c>
      <c r="AR117" s="19">
        <f t="shared" si="17"/>
        <v>75.3</v>
      </c>
      <c r="AS117" s="18">
        <f t="shared" si="18"/>
        <v>599.58</v>
      </c>
      <c r="AT117" s="19">
        <f t="shared" si="19"/>
        <v>505.3</v>
      </c>
      <c r="AU117" s="18">
        <f t="shared" si="20"/>
        <v>1259.78</v>
      </c>
      <c r="AV117" s="19">
        <f t="shared" si="21"/>
        <v>1013.3</v>
      </c>
    </row>
    <row r="118" spans="1:48">
      <c r="A118" s="13"/>
      <c r="B118" s="14">
        <v>0.666666666666667</v>
      </c>
      <c r="C118" s="15">
        <v>384</v>
      </c>
      <c r="D118" s="16">
        <v>288</v>
      </c>
      <c r="E118" s="17">
        <v>276.2</v>
      </c>
      <c r="F118" s="16">
        <v>220</v>
      </c>
      <c r="G118" s="18">
        <f t="shared" si="11"/>
        <v>660.2</v>
      </c>
      <c r="H118" s="19">
        <f t="shared" si="12"/>
        <v>508</v>
      </c>
      <c r="I118" s="15">
        <v>216</v>
      </c>
      <c r="J118" s="16">
        <v>196</v>
      </c>
      <c r="K118" s="16">
        <v>20</v>
      </c>
      <c r="L118" s="16">
        <v>20</v>
      </c>
      <c r="M118" s="16">
        <v>30</v>
      </c>
      <c r="N118" s="16">
        <v>30</v>
      </c>
      <c r="O118" s="18">
        <f t="shared" si="13"/>
        <v>266</v>
      </c>
      <c r="P118" s="19">
        <f t="shared" si="14"/>
        <v>246</v>
      </c>
      <c r="Q118" s="17">
        <v>85</v>
      </c>
      <c r="R118" s="16">
        <v>68</v>
      </c>
      <c r="S118" s="17">
        <v>86.08</v>
      </c>
      <c r="T118" s="16">
        <v>86</v>
      </c>
      <c r="U118" s="17">
        <v>18</v>
      </c>
      <c r="V118" s="16">
        <v>18</v>
      </c>
      <c r="W118" s="17">
        <v>12</v>
      </c>
      <c r="X118" s="16">
        <v>12</v>
      </c>
      <c r="Y118" s="18">
        <f t="shared" si="15"/>
        <v>201.08</v>
      </c>
      <c r="Z118" s="19">
        <f t="shared" si="16"/>
        <v>184</v>
      </c>
      <c r="AA118" s="17">
        <v>14.5</v>
      </c>
      <c r="AB118" s="16">
        <v>0</v>
      </c>
      <c r="AC118" s="17">
        <v>9</v>
      </c>
      <c r="AD118" s="16">
        <v>0</v>
      </c>
      <c r="AE118" s="17">
        <v>9</v>
      </c>
      <c r="AF118" s="16">
        <v>0</v>
      </c>
      <c r="AG118" s="18">
        <v>32.5</v>
      </c>
      <c r="AH118" s="19">
        <v>0</v>
      </c>
      <c r="AI118" s="17">
        <v>60</v>
      </c>
      <c r="AJ118" s="16">
        <v>40</v>
      </c>
      <c r="AK118" s="17">
        <v>20</v>
      </c>
      <c r="AL118" s="16">
        <v>17.7</v>
      </c>
      <c r="AM118" s="17">
        <v>10</v>
      </c>
      <c r="AN118" s="16">
        <v>7.6</v>
      </c>
      <c r="AO118" s="17">
        <v>10</v>
      </c>
      <c r="AP118" s="16">
        <v>10</v>
      </c>
      <c r="AQ118" s="18">
        <v>100</v>
      </c>
      <c r="AR118" s="19">
        <f t="shared" si="17"/>
        <v>75.3</v>
      </c>
      <c r="AS118" s="18">
        <f t="shared" si="18"/>
        <v>599.58</v>
      </c>
      <c r="AT118" s="19">
        <f t="shared" si="19"/>
        <v>505.3</v>
      </c>
      <c r="AU118" s="18">
        <f t="shared" si="20"/>
        <v>1259.78</v>
      </c>
      <c r="AV118" s="19">
        <f t="shared" si="21"/>
        <v>1013.3</v>
      </c>
    </row>
    <row r="119" spans="1:48">
      <c r="A119" s="13"/>
      <c r="B119" s="14">
        <v>0.708333333333334</v>
      </c>
      <c r="C119" s="15">
        <v>384</v>
      </c>
      <c r="D119" s="16">
        <v>336</v>
      </c>
      <c r="E119" s="17">
        <v>276.2</v>
      </c>
      <c r="F119" s="16">
        <v>220</v>
      </c>
      <c r="G119" s="18">
        <f t="shared" si="11"/>
        <v>660.2</v>
      </c>
      <c r="H119" s="19">
        <f t="shared" si="12"/>
        <v>556</v>
      </c>
      <c r="I119" s="15">
        <v>216</v>
      </c>
      <c r="J119" s="16">
        <v>196</v>
      </c>
      <c r="K119" s="16">
        <v>20</v>
      </c>
      <c r="L119" s="16">
        <v>20</v>
      </c>
      <c r="M119" s="16">
        <v>30</v>
      </c>
      <c r="N119" s="16">
        <v>30</v>
      </c>
      <c r="O119" s="18">
        <f t="shared" si="13"/>
        <v>266</v>
      </c>
      <c r="P119" s="19">
        <f t="shared" si="14"/>
        <v>246</v>
      </c>
      <c r="Q119" s="17">
        <v>85</v>
      </c>
      <c r="R119" s="16">
        <v>68</v>
      </c>
      <c r="S119" s="17">
        <v>86.08</v>
      </c>
      <c r="T119" s="16">
        <v>86</v>
      </c>
      <c r="U119" s="17">
        <v>18</v>
      </c>
      <c r="V119" s="16">
        <v>18</v>
      </c>
      <c r="W119" s="17">
        <v>12</v>
      </c>
      <c r="X119" s="16">
        <v>12</v>
      </c>
      <c r="Y119" s="18">
        <f t="shared" si="15"/>
        <v>201.08</v>
      </c>
      <c r="Z119" s="19">
        <f t="shared" si="16"/>
        <v>184</v>
      </c>
      <c r="AA119" s="17">
        <v>14.5</v>
      </c>
      <c r="AB119" s="16">
        <v>0</v>
      </c>
      <c r="AC119" s="17">
        <v>9</v>
      </c>
      <c r="AD119" s="16">
        <v>0</v>
      </c>
      <c r="AE119" s="17">
        <v>9</v>
      </c>
      <c r="AF119" s="16">
        <v>0</v>
      </c>
      <c r="AG119" s="18">
        <v>32.5</v>
      </c>
      <c r="AH119" s="19">
        <v>0</v>
      </c>
      <c r="AI119" s="17">
        <v>60</v>
      </c>
      <c r="AJ119" s="16">
        <v>40</v>
      </c>
      <c r="AK119" s="17">
        <v>20</v>
      </c>
      <c r="AL119" s="16">
        <v>17.7</v>
      </c>
      <c r="AM119" s="17">
        <v>10</v>
      </c>
      <c r="AN119" s="16">
        <v>7.6</v>
      </c>
      <c r="AO119" s="17">
        <v>10</v>
      </c>
      <c r="AP119" s="16">
        <v>10</v>
      </c>
      <c r="AQ119" s="18">
        <v>100</v>
      </c>
      <c r="AR119" s="19">
        <f t="shared" si="17"/>
        <v>75.3</v>
      </c>
      <c r="AS119" s="18">
        <f t="shared" si="18"/>
        <v>599.58</v>
      </c>
      <c r="AT119" s="19">
        <f t="shared" si="19"/>
        <v>505.3</v>
      </c>
      <c r="AU119" s="18">
        <f t="shared" si="20"/>
        <v>1259.78</v>
      </c>
      <c r="AV119" s="19">
        <f t="shared" si="21"/>
        <v>1061.3</v>
      </c>
    </row>
    <row r="120" spans="1:48">
      <c r="A120" s="13"/>
      <c r="B120" s="14">
        <v>0.75</v>
      </c>
      <c r="C120" s="15">
        <v>384</v>
      </c>
      <c r="D120" s="16">
        <v>336</v>
      </c>
      <c r="E120" s="17">
        <v>276.2</v>
      </c>
      <c r="F120" s="16">
        <v>220</v>
      </c>
      <c r="G120" s="18">
        <f t="shared" si="11"/>
        <v>660.2</v>
      </c>
      <c r="H120" s="19">
        <f t="shared" si="12"/>
        <v>556</v>
      </c>
      <c r="I120" s="15">
        <v>216</v>
      </c>
      <c r="J120" s="16">
        <v>196</v>
      </c>
      <c r="K120" s="16">
        <v>20</v>
      </c>
      <c r="L120" s="16">
        <v>20</v>
      </c>
      <c r="M120" s="16">
        <v>30</v>
      </c>
      <c r="N120" s="16">
        <v>30</v>
      </c>
      <c r="O120" s="18">
        <f t="shared" si="13"/>
        <v>266</v>
      </c>
      <c r="P120" s="19">
        <f t="shared" si="14"/>
        <v>246</v>
      </c>
      <c r="Q120" s="17">
        <v>85</v>
      </c>
      <c r="R120" s="16">
        <v>68</v>
      </c>
      <c r="S120" s="17">
        <v>86.08</v>
      </c>
      <c r="T120" s="16">
        <v>86</v>
      </c>
      <c r="U120" s="17">
        <v>18</v>
      </c>
      <c r="V120" s="16">
        <v>18</v>
      </c>
      <c r="W120" s="17">
        <v>12</v>
      </c>
      <c r="X120" s="16">
        <v>12</v>
      </c>
      <c r="Y120" s="18">
        <f t="shared" si="15"/>
        <v>201.08</v>
      </c>
      <c r="Z120" s="19">
        <f t="shared" si="16"/>
        <v>184</v>
      </c>
      <c r="AA120" s="17">
        <v>14.5</v>
      </c>
      <c r="AB120" s="16">
        <v>0</v>
      </c>
      <c r="AC120" s="17">
        <v>9</v>
      </c>
      <c r="AD120" s="16">
        <v>0</v>
      </c>
      <c r="AE120" s="17">
        <v>9</v>
      </c>
      <c r="AF120" s="16">
        <v>0</v>
      </c>
      <c r="AG120" s="18">
        <v>32.5</v>
      </c>
      <c r="AH120" s="19">
        <v>0</v>
      </c>
      <c r="AI120" s="17">
        <v>60</v>
      </c>
      <c r="AJ120" s="16">
        <v>40</v>
      </c>
      <c r="AK120" s="17">
        <v>20</v>
      </c>
      <c r="AL120" s="16">
        <v>17.7</v>
      </c>
      <c r="AM120" s="17">
        <v>10</v>
      </c>
      <c r="AN120" s="16">
        <v>7.6</v>
      </c>
      <c r="AO120" s="17">
        <v>10</v>
      </c>
      <c r="AP120" s="16">
        <v>10</v>
      </c>
      <c r="AQ120" s="18">
        <v>100</v>
      </c>
      <c r="AR120" s="19">
        <f t="shared" si="17"/>
        <v>75.3</v>
      </c>
      <c r="AS120" s="18">
        <f t="shared" si="18"/>
        <v>599.58</v>
      </c>
      <c r="AT120" s="19">
        <f t="shared" si="19"/>
        <v>505.3</v>
      </c>
      <c r="AU120" s="18">
        <f t="shared" si="20"/>
        <v>1259.78</v>
      </c>
      <c r="AV120" s="19">
        <f t="shared" si="21"/>
        <v>1061.3</v>
      </c>
    </row>
    <row r="121" spans="1:48">
      <c r="A121" s="13"/>
      <c r="B121" s="14">
        <v>0.791666666666667</v>
      </c>
      <c r="C121" s="15">
        <v>384</v>
      </c>
      <c r="D121" s="16">
        <v>336</v>
      </c>
      <c r="E121" s="17">
        <v>276.2</v>
      </c>
      <c r="F121" s="16">
        <v>220</v>
      </c>
      <c r="G121" s="18">
        <f t="shared" si="11"/>
        <v>660.2</v>
      </c>
      <c r="H121" s="19">
        <f t="shared" si="12"/>
        <v>556</v>
      </c>
      <c r="I121" s="15">
        <v>216</v>
      </c>
      <c r="J121" s="16">
        <v>196</v>
      </c>
      <c r="K121" s="16">
        <v>20</v>
      </c>
      <c r="L121" s="16">
        <v>20</v>
      </c>
      <c r="M121" s="16">
        <v>30</v>
      </c>
      <c r="N121" s="16">
        <v>30</v>
      </c>
      <c r="O121" s="18">
        <f t="shared" si="13"/>
        <v>266</v>
      </c>
      <c r="P121" s="19">
        <f t="shared" si="14"/>
        <v>246</v>
      </c>
      <c r="Q121" s="17">
        <v>85</v>
      </c>
      <c r="R121" s="16">
        <v>68</v>
      </c>
      <c r="S121" s="17">
        <v>86.08</v>
      </c>
      <c r="T121" s="16">
        <v>86</v>
      </c>
      <c r="U121" s="17">
        <v>18</v>
      </c>
      <c r="V121" s="16">
        <v>18</v>
      </c>
      <c r="W121" s="17">
        <v>12</v>
      </c>
      <c r="X121" s="16">
        <v>12</v>
      </c>
      <c r="Y121" s="18">
        <f t="shared" si="15"/>
        <v>201.08</v>
      </c>
      <c r="Z121" s="19">
        <f t="shared" si="16"/>
        <v>184</v>
      </c>
      <c r="AA121" s="17">
        <v>14.5</v>
      </c>
      <c r="AB121" s="16">
        <v>0</v>
      </c>
      <c r="AC121" s="17">
        <v>9</v>
      </c>
      <c r="AD121" s="16">
        <v>0</v>
      </c>
      <c r="AE121" s="17">
        <v>9</v>
      </c>
      <c r="AF121" s="16">
        <v>0</v>
      </c>
      <c r="AG121" s="18">
        <v>32.5</v>
      </c>
      <c r="AH121" s="19">
        <v>0</v>
      </c>
      <c r="AI121" s="17">
        <v>60</v>
      </c>
      <c r="AJ121" s="16">
        <v>40</v>
      </c>
      <c r="AK121" s="17">
        <v>20</v>
      </c>
      <c r="AL121" s="16">
        <v>17.7</v>
      </c>
      <c r="AM121" s="17">
        <v>10</v>
      </c>
      <c r="AN121" s="16">
        <v>7.6</v>
      </c>
      <c r="AO121" s="17">
        <v>10</v>
      </c>
      <c r="AP121" s="16">
        <v>10</v>
      </c>
      <c r="AQ121" s="18">
        <v>100</v>
      </c>
      <c r="AR121" s="19">
        <f t="shared" si="17"/>
        <v>75.3</v>
      </c>
      <c r="AS121" s="18">
        <f t="shared" si="18"/>
        <v>599.58</v>
      </c>
      <c r="AT121" s="19">
        <f t="shared" si="19"/>
        <v>505.3</v>
      </c>
      <c r="AU121" s="18">
        <f t="shared" si="20"/>
        <v>1259.78</v>
      </c>
      <c r="AV121" s="19">
        <f t="shared" si="21"/>
        <v>1061.3</v>
      </c>
    </row>
    <row r="122" spans="1:48">
      <c r="A122" s="13"/>
      <c r="B122" s="14">
        <v>0.833333333333334</v>
      </c>
      <c r="C122" s="15">
        <v>384</v>
      </c>
      <c r="D122" s="16">
        <v>336</v>
      </c>
      <c r="E122" s="17">
        <v>276.2</v>
      </c>
      <c r="F122" s="16">
        <v>220</v>
      </c>
      <c r="G122" s="18">
        <f t="shared" si="11"/>
        <v>660.2</v>
      </c>
      <c r="H122" s="19">
        <f t="shared" si="12"/>
        <v>556</v>
      </c>
      <c r="I122" s="15">
        <v>216</v>
      </c>
      <c r="J122" s="16">
        <v>196</v>
      </c>
      <c r="K122" s="16">
        <v>20</v>
      </c>
      <c r="L122" s="16">
        <v>20</v>
      </c>
      <c r="M122" s="16">
        <v>30</v>
      </c>
      <c r="N122" s="16">
        <v>30</v>
      </c>
      <c r="O122" s="18">
        <f t="shared" si="13"/>
        <v>266</v>
      </c>
      <c r="P122" s="19">
        <f t="shared" si="14"/>
        <v>246</v>
      </c>
      <c r="Q122" s="17">
        <v>85</v>
      </c>
      <c r="R122" s="16">
        <v>68</v>
      </c>
      <c r="S122" s="17">
        <v>86.08</v>
      </c>
      <c r="T122" s="16">
        <v>86</v>
      </c>
      <c r="U122" s="17">
        <v>18</v>
      </c>
      <c r="V122" s="16">
        <v>18</v>
      </c>
      <c r="W122" s="17">
        <v>12</v>
      </c>
      <c r="X122" s="16">
        <v>12</v>
      </c>
      <c r="Y122" s="18">
        <f t="shared" si="15"/>
        <v>201.08</v>
      </c>
      <c r="Z122" s="19">
        <f t="shared" si="16"/>
        <v>184</v>
      </c>
      <c r="AA122" s="17">
        <v>14.5</v>
      </c>
      <c r="AB122" s="16">
        <v>0</v>
      </c>
      <c r="AC122" s="17">
        <v>9</v>
      </c>
      <c r="AD122" s="16">
        <v>0</v>
      </c>
      <c r="AE122" s="17">
        <v>9</v>
      </c>
      <c r="AF122" s="16">
        <v>0</v>
      </c>
      <c r="AG122" s="18">
        <v>32.5</v>
      </c>
      <c r="AH122" s="19">
        <v>0</v>
      </c>
      <c r="AI122" s="17">
        <v>60</v>
      </c>
      <c r="AJ122" s="16">
        <v>40</v>
      </c>
      <c r="AK122" s="17">
        <v>20</v>
      </c>
      <c r="AL122" s="16">
        <v>17.7</v>
      </c>
      <c r="AM122" s="17">
        <v>10</v>
      </c>
      <c r="AN122" s="16">
        <v>7.6</v>
      </c>
      <c r="AO122" s="17">
        <v>10</v>
      </c>
      <c r="AP122" s="16">
        <v>10</v>
      </c>
      <c r="AQ122" s="18">
        <v>100</v>
      </c>
      <c r="AR122" s="19">
        <f t="shared" si="17"/>
        <v>75.3</v>
      </c>
      <c r="AS122" s="18">
        <f t="shared" si="18"/>
        <v>599.58</v>
      </c>
      <c r="AT122" s="19">
        <f t="shared" si="19"/>
        <v>505.3</v>
      </c>
      <c r="AU122" s="18">
        <f t="shared" si="20"/>
        <v>1259.78</v>
      </c>
      <c r="AV122" s="19">
        <f t="shared" si="21"/>
        <v>1061.3</v>
      </c>
    </row>
    <row r="123" spans="1:48">
      <c r="A123" s="13"/>
      <c r="B123" s="14">
        <v>0.875</v>
      </c>
      <c r="C123" s="15">
        <v>384</v>
      </c>
      <c r="D123" s="16">
        <v>336</v>
      </c>
      <c r="E123" s="17">
        <v>276.2</v>
      </c>
      <c r="F123" s="16">
        <v>220</v>
      </c>
      <c r="G123" s="18">
        <f t="shared" si="11"/>
        <v>660.2</v>
      </c>
      <c r="H123" s="19">
        <f t="shared" si="12"/>
        <v>556</v>
      </c>
      <c r="I123" s="15">
        <v>216</v>
      </c>
      <c r="J123" s="16">
        <v>196</v>
      </c>
      <c r="K123" s="16">
        <v>20</v>
      </c>
      <c r="L123" s="16">
        <v>20</v>
      </c>
      <c r="M123" s="16">
        <v>30</v>
      </c>
      <c r="N123" s="16">
        <v>30</v>
      </c>
      <c r="O123" s="18">
        <f t="shared" si="13"/>
        <v>266</v>
      </c>
      <c r="P123" s="19">
        <f t="shared" si="14"/>
        <v>246</v>
      </c>
      <c r="Q123" s="17">
        <v>85</v>
      </c>
      <c r="R123" s="16">
        <v>68</v>
      </c>
      <c r="S123" s="17">
        <v>86.08</v>
      </c>
      <c r="T123" s="16">
        <v>86</v>
      </c>
      <c r="U123" s="17">
        <v>18</v>
      </c>
      <c r="V123" s="16">
        <v>18</v>
      </c>
      <c r="W123" s="17">
        <v>12</v>
      </c>
      <c r="X123" s="16">
        <v>12</v>
      </c>
      <c r="Y123" s="18">
        <f t="shared" si="15"/>
        <v>201.08</v>
      </c>
      <c r="Z123" s="19">
        <f t="shared" si="16"/>
        <v>184</v>
      </c>
      <c r="AA123" s="17">
        <v>14.5</v>
      </c>
      <c r="AB123" s="16">
        <v>0</v>
      </c>
      <c r="AC123" s="17">
        <v>9</v>
      </c>
      <c r="AD123" s="16">
        <v>0</v>
      </c>
      <c r="AE123" s="17">
        <v>9</v>
      </c>
      <c r="AF123" s="16">
        <v>0</v>
      </c>
      <c r="AG123" s="18">
        <v>32.5</v>
      </c>
      <c r="AH123" s="19">
        <v>0</v>
      </c>
      <c r="AI123" s="17">
        <v>60</v>
      </c>
      <c r="AJ123" s="16">
        <v>40</v>
      </c>
      <c r="AK123" s="17">
        <v>20</v>
      </c>
      <c r="AL123" s="16">
        <v>17.7</v>
      </c>
      <c r="AM123" s="17">
        <v>10</v>
      </c>
      <c r="AN123" s="16">
        <v>7.6</v>
      </c>
      <c r="AO123" s="17">
        <v>10</v>
      </c>
      <c r="AP123" s="16">
        <v>10</v>
      </c>
      <c r="AQ123" s="18">
        <v>100</v>
      </c>
      <c r="AR123" s="19">
        <f t="shared" si="17"/>
        <v>75.3</v>
      </c>
      <c r="AS123" s="18">
        <f t="shared" si="18"/>
        <v>599.58</v>
      </c>
      <c r="AT123" s="19">
        <f t="shared" si="19"/>
        <v>505.3</v>
      </c>
      <c r="AU123" s="18">
        <f t="shared" si="20"/>
        <v>1259.78</v>
      </c>
      <c r="AV123" s="19">
        <f t="shared" si="21"/>
        <v>1061.3</v>
      </c>
    </row>
    <row r="124" spans="1:48">
      <c r="A124" s="13"/>
      <c r="B124" s="14">
        <v>0.916666666666667</v>
      </c>
      <c r="C124" s="15">
        <v>384</v>
      </c>
      <c r="D124" s="16">
        <v>336</v>
      </c>
      <c r="E124" s="17">
        <v>276.2</v>
      </c>
      <c r="F124" s="16">
        <v>220</v>
      </c>
      <c r="G124" s="18">
        <f t="shared" si="11"/>
        <v>660.2</v>
      </c>
      <c r="H124" s="19">
        <f t="shared" si="12"/>
        <v>556</v>
      </c>
      <c r="I124" s="15">
        <v>216</v>
      </c>
      <c r="J124" s="16">
        <v>196</v>
      </c>
      <c r="K124" s="16">
        <v>20</v>
      </c>
      <c r="L124" s="16">
        <v>20</v>
      </c>
      <c r="M124" s="16">
        <v>30</v>
      </c>
      <c r="N124" s="16">
        <v>30</v>
      </c>
      <c r="O124" s="18">
        <f t="shared" si="13"/>
        <v>266</v>
      </c>
      <c r="P124" s="19">
        <f t="shared" si="14"/>
        <v>246</v>
      </c>
      <c r="Q124" s="17">
        <v>85</v>
      </c>
      <c r="R124" s="16">
        <v>68</v>
      </c>
      <c r="S124" s="17">
        <v>86.08</v>
      </c>
      <c r="T124" s="16">
        <v>86</v>
      </c>
      <c r="U124" s="17">
        <v>18</v>
      </c>
      <c r="V124" s="16">
        <v>18</v>
      </c>
      <c r="W124" s="17">
        <v>12</v>
      </c>
      <c r="X124" s="16">
        <v>12</v>
      </c>
      <c r="Y124" s="18">
        <f t="shared" si="15"/>
        <v>201.08</v>
      </c>
      <c r="Z124" s="19">
        <f t="shared" si="16"/>
        <v>184</v>
      </c>
      <c r="AA124" s="17">
        <v>14.5</v>
      </c>
      <c r="AB124" s="16">
        <v>0</v>
      </c>
      <c r="AC124" s="17">
        <v>9</v>
      </c>
      <c r="AD124" s="16">
        <v>0</v>
      </c>
      <c r="AE124" s="17">
        <v>9</v>
      </c>
      <c r="AF124" s="16">
        <v>0</v>
      </c>
      <c r="AG124" s="18">
        <v>32.5</v>
      </c>
      <c r="AH124" s="19">
        <v>0</v>
      </c>
      <c r="AI124" s="17">
        <v>60</v>
      </c>
      <c r="AJ124" s="16">
        <v>40</v>
      </c>
      <c r="AK124" s="17">
        <v>20</v>
      </c>
      <c r="AL124" s="16">
        <v>17.7</v>
      </c>
      <c r="AM124" s="17">
        <v>10</v>
      </c>
      <c r="AN124" s="16">
        <v>7.6</v>
      </c>
      <c r="AO124" s="17">
        <v>10</v>
      </c>
      <c r="AP124" s="16">
        <v>10</v>
      </c>
      <c r="AQ124" s="18">
        <v>100</v>
      </c>
      <c r="AR124" s="19">
        <f t="shared" si="17"/>
        <v>75.3</v>
      </c>
      <c r="AS124" s="18">
        <f t="shared" si="18"/>
        <v>599.58</v>
      </c>
      <c r="AT124" s="19">
        <f t="shared" si="19"/>
        <v>505.3</v>
      </c>
      <c r="AU124" s="18">
        <f t="shared" si="20"/>
        <v>1259.78</v>
      </c>
      <c r="AV124" s="19">
        <f t="shared" si="21"/>
        <v>1061.3</v>
      </c>
    </row>
    <row r="125" spans="1:48">
      <c r="A125" s="13"/>
      <c r="B125" s="14">
        <v>0.958333333333334</v>
      </c>
      <c r="C125" s="15">
        <v>384</v>
      </c>
      <c r="D125" s="16">
        <v>336</v>
      </c>
      <c r="E125" s="17">
        <v>276.2</v>
      </c>
      <c r="F125" s="16">
        <v>220</v>
      </c>
      <c r="G125" s="18">
        <f t="shared" si="11"/>
        <v>660.2</v>
      </c>
      <c r="H125" s="19">
        <f t="shared" si="12"/>
        <v>556</v>
      </c>
      <c r="I125" s="15">
        <v>216</v>
      </c>
      <c r="J125" s="16">
        <v>196</v>
      </c>
      <c r="K125" s="16">
        <v>20</v>
      </c>
      <c r="L125" s="16">
        <v>20</v>
      </c>
      <c r="M125" s="16">
        <v>30</v>
      </c>
      <c r="N125" s="16">
        <v>30</v>
      </c>
      <c r="O125" s="18">
        <f t="shared" si="13"/>
        <v>266</v>
      </c>
      <c r="P125" s="19">
        <f t="shared" si="14"/>
        <v>246</v>
      </c>
      <c r="Q125" s="17">
        <v>85</v>
      </c>
      <c r="R125" s="16">
        <v>68</v>
      </c>
      <c r="S125" s="17">
        <v>86.08</v>
      </c>
      <c r="T125" s="16">
        <v>86</v>
      </c>
      <c r="U125" s="17">
        <v>18</v>
      </c>
      <c r="V125" s="16">
        <v>18</v>
      </c>
      <c r="W125" s="17">
        <v>12</v>
      </c>
      <c r="X125" s="16">
        <v>12</v>
      </c>
      <c r="Y125" s="18">
        <f t="shared" si="15"/>
        <v>201.08</v>
      </c>
      <c r="Z125" s="19">
        <f t="shared" si="16"/>
        <v>184</v>
      </c>
      <c r="AA125" s="17">
        <v>14.5</v>
      </c>
      <c r="AB125" s="16">
        <v>0</v>
      </c>
      <c r="AC125" s="17">
        <v>9</v>
      </c>
      <c r="AD125" s="16">
        <v>0</v>
      </c>
      <c r="AE125" s="17">
        <v>9</v>
      </c>
      <c r="AF125" s="16">
        <v>0</v>
      </c>
      <c r="AG125" s="18">
        <v>32.5</v>
      </c>
      <c r="AH125" s="19">
        <v>0</v>
      </c>
      <c r="AI125" s="17">
        <v>60</v>
      </c>
      <c r="AJ125" s="16">
        <v>40</v>
      </c>
      <c r="AK125" s="17">
        <v>20</v>
      </c>
      <c r="AL125" s="16">
        <v>17.7</v>
      </c>
      <c r="AM125" s="17">
        <v>10</v>
      </c>
      <c r="AN125" s="16">
        <v>7.6</v>
      </c>
      <c r="AO125" s="17">
        <v>10</v>
      </c>
      <c r="AP125" s="16">
        <v>10</v>
      </c>
      <c r="AQ125" s="18">
        <v>100</v>
      </c>
      <c r="AR125" s="19">
        <f t="shared" si="17"/>
        <v>75.3</v>
      </c>
      <c r="AS125" s="18">
        <f t="shared" si="18"/>
        <v>599.58</v>
      </c>
      <c r="AT125" s="19">
        <f t="shared" si="19"/>
        <v>505.3</v>
      </c>
      <c r="AU125" s="18">
        <f t="shared" si="20"/>
        <v>1259.78</v>
      </c>
      <c r="AV125" s="19">
        <f t="shared" si="21"/>
        <v>1061.3</v>
      </c>
    </row>
    <row r="126" spans="1:48">
      <c r="A126" s="13"/>
      <c r="B126" s="14">
        <v>1</v>
      </c>
      <c r="C126" s="15">
        <v>384</v>
      </c>
      <c r="D126" s="16">
        <v>336</v>
      </c>
      <c r="E126" s="17">
        <v>276.2</v>
      </c>
      <c r="F126" s="16">
        <v>220</v>
      </c>
      <c r="G126" s="18">
        <f t="shared" si="11"/>
        <v>660.2</v>
      </c>
      <c r="H126" s="19">
        <f t="shared" si="12"/>
        <v>556</v>
      </c>
      <c r="I126" s="15">
        <v>216</v>
      </c>
      <c r="J126" s="16">
        <v>196</v>
      </c>
      <c r="K126" s="16">
        <v>20</v>
      </c>
      <c r="L126" s="16">
        <v>20</v>
      </c>
      <c r="M126" s="16">
        <v>30</v>
      </c>
      <c r="N126" s="16">
        <v>30</v>
      </c>
      <c r="O126" s="18">
        <f t="shared" si="13"/>
        <v>266</v>
      </c>
      <c r="P126" s="19">
        <f t="shared" si="14"/>
        <v>246</v>
      </c>
      <c r="Q126" s="17">
        <v>85</v>
      </c>
      <c r="R126" s="16">
        <v>68</v>
      </c>
      <c r="S126" s="17">
        <v>86.08</v>
      </c>
      <c r="T126" s="16">
        <v>86</v>
      </c>
      <c r="U126" s="17">
        <v>18</v>
      </c>
      <c r="V126" s="16">
        <v>18</v>
      </c>
      <c r="W126" s="17">
        <v>12</v>
      </c>
      <c r="X126" s="16">
        <v>12</v>
      </c>
      <c r="Y126" s="18">
        <f t="shared" si="15"/>
        <v>201.08</v>
      </c>
      <c r="Z126" s="19">
        <f t="shared" si="16"/>
        <v>184</v>
      </c>
      <c r="AA126" s="17">
        <v>14.5</v>
      </c>
      <c r="AB126" s="16">
        <v>0</v>
      </c>
      <c r="AC126" s="17">
        <v>9</v>
      </c>
      <c r="AD126" s="16">
        <v>0</v>
      </c>
      <c r="AE126" s="17">
        <v>9</v>
      </c>
      <c r="AF126" s="16">
        <v>0</v>
      </c>
      <c r="AG126" s="18">
        <v>32.5</v>
      </c>
      <c r="AH126" s="19">
        <v>0</v>
      </c>
      <c r="AI126" s="17">
        <v>60</v>
      </c>
      <c r="AJ126" s="16">
        <v>40</v>
      </c>
      <c r="AK126" s="17">
        <v>20</v>
      </c>
      <c r="AL126" s="16">
        <v>17.7</v>
      </c>
      <c r="AM126" s="17">
        <v>10</v>
      </c>
      <c r="AN126" s="16">
        <v>7.6</v>
      </c>
      <c r="AO126" s="17">
        <v>10</v>
      </c>
      <c r="AP126" s="16">
        <v>10</v>
      </c>
      <c r="AQ126" s="18">
        <v>100</v>
      </c>
      <c r="AR126" s="19">
        <f t="shared" si="17"/>
        <v>75.3</v>
      </c>
      <c r="AS126" s="18">
        <f t="shared" si="18"/>
        <v>599.58</v>
      </c>
      <c r="AT126" s="19">
        <f t="shared" si="19"/>
        <v>505.3</v>
      </c>
      <c r="AU126" s="18">
        <f t="shared" si="20"/>
        <v>1259.78</v>
      </c>
      <c r="AV126" s="19">
        <f t="shared" si="21"/>
        <v>1061.3</v>
      </c>
    </row>
    <row r="127" spans="1:48">
      <c r="A127" s="13" t="s">
        <v>105</v>
      </c>
      <c r="B127" s="14">
        <v>0.0416666666666667</v>
      </c>
      <c r="C127" s="15">
        <v>384</v>
      </c>
      <c r="D127" s="16">
        <v>336</v>
      </c>
      <c r="E127" s="17">
        <v>276.2</v>
      </c>
      <c r="F127" s="16">
        <v>220</v>
      </c>
      <c r="G127" s="18">
        <f t="shared" si="11"/>
        <v>660.2</v>
      </c>
      <c r="H127" s="19">
        <f t="shared" si="12"/>
        <v>556</v>
      </c>
      <c r="I127" s="15">
        <v>216</v>
      </c>
      <c r="J127" s="16">
        <v>192.918</v>
      </c>
      <c r="K127" s="16">
        <v>20</v>
      </c>
      <c r="L127" s="16">
        <v>20</v>
      </c>
      <c r="M127" s="16">
        <v>30</v>
      </c>
      <c r="N127" s="16">
        <v>30</v>
      </c>
      <c r="O127" s="18">
        <f t="shared" si="13"/>
        <v>266</v>
      </c>
      <c r="P127" s="19">
        <f t="shared" si="14"/>
        <v>242.918</v>
      </c>
      <c r="Q127" s="17">
        <v>85</v>
      </c>
      <c r="R127" s="16">
        <v>68</v>
      </c>
      <c r="S127" s="17">
        <v>86.08</v>
      </c>
      <c r="T127" s="16">
        <v>86</v>
      </c>
      <c r="U127" s="17">
        <v>18</v>
      </c>
      <c r="V127" s="16">
        <v>18</v>
      </c>
      <c r="W127" s="17">
        <v>12</v>
      </c>
      <c r="X127" s="16">
        <v>12</v>
      </c>
      <c r="Y127" s="18">
        <f t="shared" si="15"/>
        <v>201.08</v>
      </c>
      <c r="Z127" s="19">
        <f t="shared" si="16"/>
        <v>184</v>
      </c>
      <c r="AA127" s="17">
        <v>14.5</v>
      </c>
      <c r="AB127" s="16">
        <v>0</v>
      </c>
      <c r="AC127" s="17">
        <v>9</v>
      </c>
      <c r="AD127" s="16">
        <v>0</v>
      </c>
      <c r="AE127" s="17">
        <v>9</v>
      </c>
      <c r="AF127" s="16">
        <v>0</v>
      </c>
      <c r="AG127" s="18">
        <v>32.5</v>
      </c>
      <c r="AH127" s="19">
        <v>0</v>
      </c>
      <c r="AI127" s="17">
        <v>60</v>
      </c>
      <c r="AJ127" s="16">
        <v>40</v>
      </c>
      <c r="AK127" s="17">
        <v>20</v>
      </c>
      <c r="AL127" s="16">
        <v>17.7</v>
      </c>
      <c r="AM127" s="17">
        <v>10</v>
      </c>
      <c r="AN127" s="16">
        <v>7.6</v>
      </c>
      <c r="AO127" s="17">
        <v>10</v>
      </c>
      <c r="AP127" s="16">
        <v>10</v>
      </c>
      <c r="AQ127" s="18">
        <v>100</v>
      </c>
      <c r="AR127" s="19">
        <f t="shared" si="17"/>
        <v>75.3</v>
      </c>
      <c r="AS127" s="18">
        <f t="shared" si="18"/>
        <v>599.58</v>
      </c>
      <c r="AT127" s="19">
        <f t="shared" si="19"/>
        <v>502.218</v>
      </c>
      <c r="AU127" s="18">
        <f t="shared" si="20"/>
        <v>1259.78</v>
      </c>
      <c r="AV127" s="19">
        <f t="shared" si="21"/>
        <v>1058.218</v>
      </c>
    </row>
    <row r="128" spans="1:48">
      <c r="A128" s="13"/>
      <c r="B128" s="14">
        <v>0.0833333333333333</v>
      </c>
      <c r="C128" s="15">
        <v>384</v>
      </c>
      <c r="D128" s="16">
        <v>336</v>
      </c>
      <c r="E128" s="17">
        <v>276.2</v>
      </c>
      <c r="F128" s="16">
        <v>220</v>
      </c>
      <c r="G128" s="18">
        <f t="shared" si="11"/>
        <v>660.2</v>
      </c>
      <c r="H128" s="19">
        <f t="shared" si="12"/>
        <v>556</v>
      </c>
      <c r="I128" s="15">
        <v>216</v>
      </c>
      <c r="J128" s="16">
        <v>192.918</v>
      </c>
      <c r="K128" s="16">
        <v>20</v>
      </c>
      <c r="L128" s="16">
        <v>20</v>
      </c>
      <c r="M128" s="16">
        <v>30</v>
      </c>
      <c r="N128" s="16">
        <v>30</v>
      </c>
      <c r="O128" s="18">
        <f t="shared" si="13"/>
        <v>266</v>
      </c>
      <c r="P128" s="19">
        <f t="shared" si="14"/>
        <v>242.918</v>
      </c>
      <c r="Q128" s="17">
        <v>85</v>
      </c>
      <c r="R128" s="16">
        <v>68</v>
      </c>
      <c r="S128" s="17">
        <v>86.08</v>
      </c>
      <c r="T128" s="16">
        <v>86</v>
      </c>
      <c r="U128" s="17">
        <v>18</v>
      </c>
      <c r="V128" s="16">
        <v>18</v>
      </c>
      <c r="W128" s="17">
        <v>12</v>
      </c>
      <c r="X128" s="16">
        <v>12</v>
      </c>
      <c r="Y128" s="18">
        <f t="shared" si="15"/>
        <v>201.08</v>
      </c>
      <c r="Z128" s="19">
        <f t="shared" si="16"/>
        <v>184</v>
      </c>
      <c r="AA128" s="17">
        <v>14.5</v>
      </c>
      <c r="AB128" s="16">
        <v>0</v>
      </c>
      <c r="AC128" s="17">
        <v>9</v>
      </c>
      <c r="AD128" s="16">
        <v>0</v>
      </c>
      <c r="AE128" s="17">
        <v>9</v>
      </c>
      <c r="AF128" s="16">
        <v>0</v>
      </c>
      <c r="AG128" s="18">
        <v>32.5</v>
      </c>
      <c r="AH128" s="19">
        <v>0</v>
      </c>
      <c r="AI128" s="17">
        <v>60</v>
      </c>
      <c r="AJ128" s="16">
        <v>40</v>
      </c>
      <c r="AK128" s="17">
        <v>20</v>
      </c>
      <c r="AL128" s="16">
        <v>17.7</v>
      </c>
      <c r="AM128" s="17">
        <v>10</v>
      </c>
      <c r="AN128" s="16">
        <v>7.6</v>
      </c>
      <c r="AO128" s="17">
        <v>10</v>
      </c>
      <c r="AP128" s="16">
        <v>10</v>
      </c>
      <c r="AQ128" s="18">
        <v>100</v>
      </c>
      <c r="AR128" s="19">
        <f t="shared" si="17"/>
        <v>75.3</v>
      </c>
      <c r="AS128" s="18">
        <f t="shared" si="18"/>
        <v>599.58</v>
      </c>
      <c r="AT128" s="19">
        <f t="shared" si="19"/>
        <v>502.218</v>
      </c>
      <c r="AU128" s="18">
        <f t="shared" si="20"/>
        <v>1259.78</v>
      </c>
      <c r="AV128" s="19">
        <f t="shared" si="21"/>
        <v>1058.218</v>
      </c>
    </row>
    <row r="129" spans="1:48">
      <c r="A129" s="13"/>
      <c r="B129" s="14">
        <v>0.125</v>
      </c>
      <c r="C129" s="15">
        <v>384</v>
      </c>
      <c r="D129" s="16">
        <v>336</v>
      </c>
      <c r="E129" s="17">
        <v>276.2</v>
      </c>
      <c r="F129" s="16">
        <v>220</v>
      </c>
      <c r="G129" s="18">
        <f t="shared" si="11"/>
        <v>660.2</v>
      </c>
      <c r="H129" s="19">
        <f t="shared" si="12"/>
        <v>556</v>
      </c>
      <c r="I129" s="15">
        <v>216</v>
      </c>
      <c r="J129" s="16">
        <v>192.918</v>
      </c>
      <c r="K129" s="16">
        <v>20</v>
      </c>
      <c r="L129" s="16">
        <v>20</v>
      </c>
      <c r="M129" s="16">
        <v>30</v>
      </c>
      <c r="N129" s="16">
        <v>30</v>
      </c>
      <c r="O129" s="18">
        <f t="shared" si="13"/>
        <v>266</v>
      </c>
      <c r="P129" s="19">
        <f t="shared" si="14"/>
        <v>242.918</v>
      </c>
      <c r="Q129" s="17">
        <v>85</v>
      </c>
      <c r="R129" s="16">
        <v>68</v>
      </c>
      <c r="S129" s="17">
        <v>86.08</v>
      </c>
      <c r="T129" s="16">
        <v>86</v>
      </c>
      <c r="U129" s="17">
        <v>18</v>
      </c>
      <c r="V129" s="16">
        <v>18</v>
      </c>
      <c r="W129" s="17">
        <v>12</v>
      </c>
      <c r="X129" s="16">
        <v>12</v>
      </c>
      <c r="Y129" s="18">
        <f t="shared" si="15"/>
        <v>201.08</v>
      </c>
      <c r="Z129" s="19">
        <f t="shared" si="16"/>
        <v>184</v>
      </c>
      <c r="AA129" s="17">
        <v>14.5</v>
      </c>
      <c r="AB129" s="16">
        <v>0</v>
      </c>
      <c r="AC129" s="17">
        <v>9</v>
      </c>
      <c r="AD129" s="16">
        <v>0</v>
      </c>
      <c r="AE129" s="17">
        <v>9</v>
      </c>
      <c r="AF129" s="16">
        <v>0</v>
      </c>
      <c r="AG129" s="18">
        <v>32.5</v>
      </c>
      <c r="AH129" s="19">
        <v>0</v>
      </c>
      <c r="AI129" s="17">
        <v>60</v>
      </c>
      <c r="AJ129" s="16">
        <v>40</v>
      </c>
      <c r="AK129" s="17">
        <v>20</v>
      </c>
      <c r="AL129" s="16">
        <v>17.7</v>
      </c>
      <c r="AM129" s="17">
        <v>10</v>
      </c>
      <c r="AN129" s="16">
        <v>7.6</v>
      </c>
      <c r="AO129" s="17">
        <v>10</v>
      </c>
      <c r="AP129" s="16">
        <v>10</v>
      </c>
      <c r="AQ129" s="18">
        <v>100</v>
      </c>
      <c r="AR129" s="19">
        <f t="shared" si="17"/>
        <v>75.3</v>
      </c>
      <c r="AS129" s="18">
        <f t="shared" si="18"/>
        <v>599.58</v>
      </c>
      <c r="AT129" s="19">
        <f t="shared" si="19"/>
        <v>502.218</v>
      </c>
      <c r="AU129" s="18">
        <f t="shared" si="20"/>
        <v>1259.78</v>
      </c>
      <c r="AV129" s="19">
        <f t="shared" si="21"/>
        <v>1058.218</v>
      </c>
    </row>
    <row r="130" spans="1:48">
      <c r="A130" s="13"/>
      <c r="B130" s="14">
        <v>0.166666666666667</v>
      </c>
      <c r="C130" s="15">
        <v>384</v>
      </c>
      <c r="D130" s="16">
        <v>336</v>
      </c>
      <c r="E130" s="17">
        <v>276.2</v>
      </c>
      <c r="F130" s="16">
        <v>220</v>
      </c>
      <c r="G130" s="18">
        <f t="shared" si="11"/>
        <v>660.2</v>
      </c>
      <c r="H130" s="19">
        <f t="shared" si="12"/>
        <v>556</v>
      </c>
      <c r="I130" s="15">
        <v>216</v>
      </c>
      <c r="J130" s="16">
        <v>192.918</v>
      </c>
      <c r="K130" s="16">
        <v>20</v>
      </c>
      <c r="L130" s="16">
        <v>20</v>
      </c>
      <c r="M130" s="16">
        <v>30</v>
      </c>
      <c r="N130" s="16">
        <v>30</v>
      </c>
      <c r="O130" s="18">
        <f t="shared" si="13"/>
        <v>266</v>
      </c>
      <c r="P130" s="19">
        <f t="shared" si="14"/>
        <v>242.918</v>
      </c>
      <c r="Q130" s="17">
        <v>85</v>
      </c>
      <c r="R130" s="16">
        <v>68</v>
      </c>
      <c r="S130" s="17">
        <v>86.08</v>
      </c>
      <c r="T130" s="16">
        <v>86</v>
      </c>
      <c r="U130" s="17">
        <v>18</v>
      </c>
      <c r="V130" s="16">
        <v>18</v>
      </c>
      <c r="W130" s="17">
        <v>12</v>
      </c>
      <c r="X130" s="16">
        <v>12</v>
      </c>
      <c r="Y130" s="18">
        <f t="shared" si="15"/>
        <v>201.08</v>
      </c>
      <c r="Z130" s="19">
        <f t="shared" si="16"/>
        <v>184</v>
      </c>
      <c r="AA130" s="17">
        <v>14.5</v>
      </c>
      <c r="AB130" s="16">
        <v>0</v>
      </c>
      <c r="AC130" s="17">
        <v>9</v>
      </c>
      <c r="AD130" s="16">
        <v>0</v>
      </c>
      <c r="AE130" s="17">
        <v>9</v>
      </c>
      <c r="AF130" s="16">
        <v>0</v>
      </c>
      <c r="AG130" s="18">
        <v>32.5</v>
      </c>
      <c r="AH130" s="19">
        <v>0</v>
      </c>
      <c r="AI130" s="17">
        <v>60</v>
      </c>
      <c r="AJ130" s="16">
        <v>40</v>
      </c>
      <c r="AK130" s="17">
        <v>20</v>
      </c>
      <c r="AL130" s="16">
        <v>17.7</v>
      </c>
      <c r="AM130" s="17">
        <v>10</v>
      </c>
      <c r="AN130" s="16">
        <v>7.6</v>
      </c>
      <c r="AO130" s="17">
        <v>10</v>
      </c>
      <c r="AP130" s="16">
        <v>10</v>
      </c>
      <c r="AQ130" s="18">
        <v>100</v>
      </c>
      <c r="AR130" s="19">
        <f t="shared" si="17"/>
        <v>75.3</v>
      </c>
      <c r="AS130" s="18">
        <f t="shared" si="18"/>
        <v>599.58</v>
      </c>
      <c r="AT130" s="19">
        <f t="shared" si="19"/>
        <v>502.218</v>
      </c>
      <c r="AU130" s="18">
        <f t="shared" si="20"/>
        <v>1259.78</v>
      </c>
      <c r="AV130" s="19">
        <f t="shared" si="21"/>
        <v>1058.218</v>
      </c>
    </row>
    <row r="131" spans="1:48">
      <c r="A131" s="13"/>
      <c r="B131" s="14">
        <v>0.208333333333334</v>
      </c>
      <c r="C131" s="15">
        <v>384</v>
      </c>
      <c r="D131" s="16">
        <v>336</v>
      </c>
      <c r="E131" s="17">
        <v>276.2</v>
      </c>
      <c r="F131" s="16">
        <v>220</v>
      </c>
      <c r="G131" s="18">
        <f t="shared" si="11"/>
        <v>660.2</v>
      </c>
      <c r="H131" s="19">
        <f t="shared" si="12"/>
        <v>556</v>
      </c>
      <c r="I131" s="15">
        <v>216</v>
      </c>
      <c r="J131" s="16">
        <v>192.918</v>
      </c>
      <c r="K131" s="16">
        <v>20</v>
      </c>
      <c r="L131" s="16">
        <v>20</v>
      </c>
      <c r="M131" s="16">
        <v>30</v>
      </c>
      <c r="N131" s="16">
        <v>30</v>
      </c>
      <c r="O131" s="18">
        <f t="shared" si="13"/>
        <v>266</v>
      </c>
      <c r="P131" s="19">
        <f t="shared" si="14"/>
        <v>242.918</v>
      </c>
      <c r="Q131" s="17">
        <v>85</v>
      </c>
      <c r="R131" s="16">
        <v>68</v>
      </c>
      <c r="S131" s="17">
        <v>86.08</v>
      </c>
      <c r="T131" s="16">
        <v>86</v>
      </c>
      <c r="U131" s="17">
        <v>18</v>
      </c>
      <c r="V131" s="16">
        <v>18</v>
      </c>
      <c r="W131" s="17">
        <v>12</v>
      </c>
      <c r="X131" s="16">
        <v>12</v>
      </c>
      <c r="Y131" s="18">
        <f t="shared" si="15"/>
        <v>201.08</v>
      </c>
      <c r="Z131" s="19">
        <f t="shared" si="16"/>
        <v>184</v>
      </c>
      <c r="AA131" s="17">
        <v>14.5</v>
      </c>
      <c r="AB131" s="16">
        <v>0</v>
      </c>
      <c r="AC131" s="17">
        <v>9</v>
      </c>
      <c r="AD131" s="16">
        <v>0</v>
      </c>
      <c r="AE131" s="17">
        <v>9</v>
      </c>
      <c r="AF131" s="16">
        <v>0</v>
      </c>
      <c r="AG131" s="18">
        <v>32.5</v>
      </c>
      <c r="AH131" s="19">
        <v>0</v>
      </c>
      <c r="AI131" s="17">
        <v>60</v>
      </c>
      <c r="AJ131" s="16">
        <v>40</v>
      </c>
      <c r="AK131" s="17">
        <v>20</v>
      </c>
      <c r="AL131" s="16">
        <v>17.7</v>
      </c>
      <c r="AM131" s="17">
        <v>10</v>
      </c>
      <c r="AN131" s="16">
        <v>7.6</v>
      </c>
      <c r="AO131" s="17">
        <v>10</v>
      </c>
      <c r="AP131" s="16">
        <v>10</v>
      </c>
      <c r="AQ131" s="18">
        <v>100</v>
      </c>
      <c r="AR131" s="19">
        <f t="shared" si="17"/>
        <v>75.3</v>
      </c>
      <c r="AS131" s="18">
        <f t="shared" si="18"/>
        <v>599.58</v>
      </c>
      <c r="AT131" s="19">
        <f t="shared" si="19"/>
        <v>502.218</v>
      </c>
      <c r="AU131" s="18">
        <f t="shared" si="20"/>
        <v>1259.78</v>
      </c>
      <c r="AV131" s="19">
        <f t="shared" si="21"/>
        <v>1058.218</v>
      </c>
    </row>
    <row r="132" spans="1:48">
      <c r="A132" s="13"/>
      <c r="B132" s="14">
        <v>0.25</v>
      </c>
      <c r="C132" s="15">
        <v>384</v>
      </c>
      <c r="D132" s="16">
        <v>336</v>
      </c>
      <c r="E132" s="17">
        <v>276.2</v>
      </c>
      <c r="F132" s="16">
        <v>220</v>
      </c>
      <c r="G132" s="18">
        <f t="shared" si="11"/>
        <v>660.2</v>
      </c>
      <c r="H132" s="19">
        <f t="shared" si="12"/>
        <v>556</v>
      </c>
      <c r="I132" s="15">
        <v>216</v>
      </c>
      <c r="J132" s="16">
        <v>192.918</v>
      </c>
      <c r="K132" s="16">
        <v>20</v>
      </c>
      <c r="L132" s="16">
        <v>20</v>
      </c>
      <c r="M132" s="16">
        <v>30</v>
      </c>
      <c r="N132" s="16">
        <v>30</v>
      </c>
      <c r="O132" s="18">
        <f t="shared" si="13"/>
        <v>266</v>
      </c>
      <c r="P132" s="19">
        <f t="shared" si="14"/>
        <v>242.918</v>
      </c>
      <c r="Q132" s="17">
        <v>85</v>
      </c>
      <c r="R132" s="16">
        <v>68</v>
      </c>
      <c r="S132" s="17">
        <v>86.08</v>
      </c>
      <c r="T132" s="16">
        <v>86</v>
      </c>
      <c r="U132" s="17">
        <v>18</v>
      </c>
      <c r="V132" s="16">
        <v>18</v>
      </c>
      <c r="W132" s="17">
        <v>12</v>
      </c>
      <c r="X132" s="16">
        <v>12</v>
      </c>
      <c r="Y132" s="18">
        <f t="shared" si="15"/>
        <v>201.08</v>
      </c>
      <c r="Z132" s="19">
        <f t="shared" si="16"/>
        <v>184</v>
      </c>
      <c r="AA132" s="17">
        <v>14.5</v>
      </c>
      <c r="AB132" s="16">
        <v>0</v>
      </c>
      <c r="AC132" s="17">
        <v>9</v>
      </c>
      <c r="AD132" s="16">
        <v>0</v>
      </c>
      <c r="AE132" s="17">
        <v>9</v>
      </c>
      <c r="AF132" s="16">
        <v>0</v>
      </c>
      <c r="AG132" s="18">
        <v>32.5</v>
      </c>
      <c r="AH132" s="19">
        <v>0</v>
      </c>
      <c r="AI132" s="17">
        <v>60</v>
      </c>
      <c r="AJ132" s="16">
        <v>40</v>
      </c>
      <c r="AK132" s="17">
        <v>20</v>
      </c>
      <c r="AL132" s="16">
        <v>17.7</v>
      </c>
      <c r="AM132" s="17">
        <v>10</v>
      </c>
      <c r="AN132" s="16">
        <v>7.6</v>
      </c>
      <c r="AO132" s="17">
        <v>10</v>
      </c>
      <c r="AP132" s="16">
        <v>10</v>
      </c>
      <c r="AQ132" s="18">
        <v>100</v>
      </c>
      <c r="AR132" s="19">
        <f t="shared" si="17"/>
        <v>75.3</v>
      </c>
      <c r="AS132" s="18">
        <f t="shared" si="18"/>
        <v>599.58</v>
      </c>
      <c r="AT132" s="19">
        <f t="shared" si="19"/>
        <v>502.218</v>
      </c>
      <c r="AU132" s="18">
        <f t="shared" si="20"/>
        <v>1259.78</v>
      </c>
      <c r="AV132" s="19">
        <f t="shared" si="21"/>
        <v>1058.218</v>
      </c>
    </row>
    <row r="133" spans="1:48">
      <c r="A133" s="13"/>
      <c r="B133" s="14">
        <v>0.291666666666667</v>
      </c>
      <c r="C133" s="15">
        <v>384</v>
      </c>
      <c r="D133" s="16">
        <v>336</v>
      </c>
      <c r="E133" s="17">
        <v>276.2</v>
      </c>
      <c r="F133" s="16">
        <v>220</v>
      </c>
      <c r="G133" s="18">
        <f t="shared" si="11"/>
        <v>660.2</v>
      </c>
      <c r="H133" s="19">
        <f t="shared" si="12"/>
        <v>556</v>
      </c>
      <c r="I133" s="15">
        <v>216</v>
      </c>
      <c r="J133" s="16">
        <v>192.918</v>
      </c>
      <c r="K133" s="16">
        <v>20</v>
      </c>
      <c r="L133" s="16">
        <v>20</v>
      </c>
      <c r="M133" s="16">
        <v>30</v>
      </c>
      <c r="N133" s="16">
        <v>30</v>
      </c>
      <c r="O133" s="18">
        <f t="shared" si="13"/>
        <v>266</v>
      </c>
      <c r="P133" s="19">
        <f t="shared" si="14"/>
        <v>242.918</v>
      </c>
      <c r="Q133" s="17">
        <v>85</v>
      </c>
      <c r="R133" s="16">
        <v>68</v>
      </c>
      <c r="S133" s="17">
        <v>86.08</v>
      </c>
      <c r="T133" s="16">
        <v>86</v>
      </c>
      <c r="U133" s="17">
        <v>18</v>
      </c>
      <c r="V133" s="16">
        <v>18</v>
      </c>
      <c r="W133" s="17">
        <v>12</v>
      </c>
      <c r="X133" s="16">
        <v>12</v>
      </c>
      <c r="Y133" s="18">
        <f t="shared" si="15"/>
        <v>201.08</v>
      </c>
      <c r="Z133" s="19">
        <f t="shared" si="16"/>
        <v>184</v>
      </c>
      <c r="AA133" s="17">
        <v>14.5</v>
      </c>
      <c r="AB133" s="16">
        <v>0</v>
      </c>
      <c r="AC133" s="17">
        <v>9</v>
      </c>
      <c r="AD133" s="16">
        <v>0</v>
      </c>
      <c r="AE133" s="17">
        <v>9</v>
      </c>
      <c r="AF133" s="16">
        <v>0</v>
      </c>
      <c r="AG133" s="18">
        <v>32.5</v>
      </c>
      <c r="AH133" s="19">
        <v>0</v>
      </c>
      <c r="AI133" s="17">
        <v>60</v>
      </c>
      <c r="AJ133" s="16">
        <v>40</v>
      </c>
      <c r="AK133" s="17">
        <v>20</v>
      </c>
      <c r="AL133" s="16">
        <v>17.7</v>
      </c>
      <c r="AM133" s="17">
        <v>10</v>
      </c>
      <c r="AN133" s="16">
        <v>7.6</v>
      </c>
      <c r="AO133" s="17">
        <v>10</v>
      </c>
      <c r="AP133" s="16">
        <v>10</v>
      </c>
      <c r="AQ133" s="18">
        <v>100</v>
      </c>
      <c r="AR133" s="19">
        <f t="shared" si="17"/>
        <v>75.3</v>
      </c>
      <c r="AS133" s="18">
        <f t="shared" si="18"/>
        <v>599.58</v>
      </c>
      <c r="AT133" s="19">
        <f t="shared" si="19"/>
        <v>502.218</v>
      </c>
      <c r="AU133" s="18">
        <f t="shared" si="20"/>
        <v>1259.78</v>
      </c>
      <c r="AV133" s="19">
        <f t="shared" si="21"/>
        <v>1058.218</v>
      </c>
    </row>
    <row r="134" spans="1:48">
      <c r="A134" s="13"/>
      <c r="B134" s="14">
        <v>0.333333333333334</v>
      </c>
      <c r="C134" s="15">
        <v>384</v>
      </c>
      <c r="D134" s="16">
        <v>288</v>
      </c>
      <c r="E134" s="17">
        <v>276.2</v>
      </c>
      <c r="F134" s="16">
        <v>220</v>
      </c>
      <c r="G134" s="18">
        <f t="shared" si="11"/>
        <v>660.2</v>
      </c>
      <c r="H134" s="19">
        <f t="shared" si="12"/>
        <v>508</v>
      </c>
      <c r="I134" s="15">
        <v>216</v>
      </c>
      <c r="J134" s="16">
        <v>192.918</v>
      </c>
      <c r="K134" s="16">
        <v>20</v>
      </c>
      <c r="L134" s="16">
        <v>20</v>
      </c>
      <c r="M134" s="16">
        <v>30</v>
      </c>
      <c r="N134" s="16">
        <v>30</v>
      </c>
      <c r="O134" s="18">
        <f t="shared" si="13"/>
        <v>266</v>
      </c>
      <c r="P134" s="19">
        <f t="shared" si="14"/>
        <v>242.918</v>
      </c>
      <c r="Q134" s="17">
        <v>85</v>
      </c>
      <c r="R134" s="16">
        <v>68</v>
      </c>
      <c r="S134" s="17">
        <v>86.08</v>
      </c>
      <c r="T134" s="16">
        <v>86</v>
      </c>
      <c r="U134" s="17">
        <v>18</v>
      </c>
      <c r="V134" s="16">
        <v>18</v>
      </c>
      <c r="W134" s="17">
        <v>12</v>
      </c>
      <c r="X134" s="16">
        <v>12</v>
      </c>
      <c r="Y134" s="18">
        <f t="shared" si="15"/>
        <v>201.08</v>
      </c>
      <c r="Z134" s="19">
        <f t="shared" si="16"/>
        <v>184</v>
      </c>
      <c r="AA134" s="17">
        <v>14.5</v>
      </c>
      <c r="AB134" s="16">
        <v>0</v>
      </c>
      <c r="AC134" s="17">
        <v>9</v>
      </c>
      <c r="AD134" s="16">
        <v>0</v>
      </c>
      <c r="AE134" s="17">
        <v>9</v>
      </c>
      <c r="AF134" s="16">
        <v>0</v>
      </c>
      <c r="AG134" s="18">
        <v>32.5</v>
      </c>
      <c r="AH134" s="19">
        <v>0</v>
      </c>
      <c r="AI134" s="17">
        <v>60</v>
      </c>
      <c r="AJ134" s="16">
        <v>40</v>
      </c>
      <c r="AK134" s="17">
        <v>20</v>
      </c>
      <c r="AL134" s="16">
        <v>17.7</v>
      </c>
      <c r="AM134" s="17">
        <v>10</v>
      </c>
      <c r="AN134" s="16">
        <v>7.6</v>
      </c>
      <c r="AO134" s="17">
        <v>10</v>
      </c>
      <c r="AP134" s="16">
        <v>10</v>
      </c>
      <c r="AQ134" s="18">
        <v>100</v>
      </c>
      <c r="AR134" s="19">
        <f t="shared" si="17"/>
        <v>75.3</v>
      </c>
      <c r="AS134" s="18">
        <f t="shared" si="18"/>
        <v>599.58</v>
      </c>
      <c r="AT134" s="19">
        <f t="shared" si="19"/>
        <v>502.218</v>
      </c>
      <c r="AU134" s="18">
        <f t="shared" si="20"/>
        <v>1259.78</v>
      </c>
      <c r="AV134" s="19">
        <f t="shared" si="21"/>
        <v>1010.218</v>
      </c>
    </row>
    <row r="135" spans="1:48">
      <c r="A135" s="13"/>
      <c r="B135" s="14">
        <v>0.375</v>
      </c>
      <c r="C135" s="15">
        <v>384</v>
      </c>
      <c r="D135" s="16">
        <v>288</v>
      </c>
      <c r="E135" s="17">
        <v>276.2</v>
      </c>
      <c r="F135" s="16">
        <v>220</v>
      </c>
      <c r="G135" s="18">
        <f t="shared" si="11"/>
        <v>660.2</v>
      </c>
      <c r="H135" s="19">
        <f t="shared" si="12"/>
        <v>508</v>
      </c>
      <c r="I135" s="15">
        <v>216</v>
      </c>
      <c r="J135" s="16">
        <v>196</v>
      </c>
      <c r="K135" s="16">
        <v>20</v>
      </c>
      <c r="L135" s="16">
        <v>20</v>
      </c>
      <c r="M135" s="16">
        <v>30</v>
      </c>
      <c r="N135" s="16">
        <v>30</v>
      </c>
      <c r="O135" s="18">
        <f t="shared" si="13"/>
        <v>266</v>
      </c>
      <c r="P135" s="19">
        <f t="shared" si="14"/>
        <v>246</v>
      </c>
      <c r="Q135" s="17">
        <v>85</v>
      </c>
      <c r="R135" s="16">
        <v>68</v>
      </c>
      <c r="S135" s="17">
        <v>86.08</v>
      </c>
      <c r="T135" s="16">
        <v>86</v>
      </c>
      <c r="U135" s="17">
        <v>18</v>
      </c>
      <c r="V135" s="16">
        <v>18</v>
      </c>
      <c r="W135" s="17">
        <v>12</v>
      </c>
      <c r="X135" s="16">
        <v>12</v>
      </c>
      <c r="Y135" s="18">
        <f t="shared" si="15"/>
        <v>201.08</v>
      </c>
      <c r="Z135" s="19">
        <f t="shared" si="16"/>
        <v>184</v>
      </c>
      <c r="AA135" s="17">
        <v>14.5</v>
      </c>
      <c r="AB135" s="16">
        <v>0</v>
      </c>
      <c r="AC135" s="17">
        <v>9</v>
      </c>
      <c r="AD135" s="16">
        <v>0</v>
      </c>
      <c r="AE135" s="17">
        <v>9</v>
      </c>
      <c r="AF135" s="16">
        <v>0</v>
      </c>
      <c r="AG135" s="18">
        <v>32.5</v>
      </c>
      <c r="AH135" s="19">
        <v>0</v>
      </c>
      <c r="AI135" s="17">
        <v>60</v>
      </c>
      <c r="AJ135" s="16">
        <v>40</v>
      </c>
      <c r="AK135" s="17">
        <v>20</v>
      </c>
      <c r="AL135" s="16">
        <v>17.7</v>
      </c>
      <c r="AM135" s="17">
        <v>10</v>
      </c>
      <c r="AN135" s="16">
        <v>7.6</v>
      </c>
      <c r="AO135" s="17">
        <v>10</v>
      </c>
      <c r="AP135" s="16">
        <v>10</v>
      </c>
      <c r="AQ135" s="18">
        <v>100</v>
      </c>
      <c r="AR135" s="19">
        <f t="shared" si="17"/>
        <v>75.3</v>
      </c>
      <c r="AS135" s="18">
        <f t="shared" si="18"/>
        <v>599.58</v>
      </c>
      <c r="AT135" s="19">
        <f t="shared" si="19"/>
        <v>505.3</v>
      </c>
      <c r="AU135" s="18">
        <f t="shared" si="20"/>
        <v>1259.78</v>
      </c>
      <c r="AV135" s="19">
        <f t="shared" si="21"/>
        <v>1013.3</v>
      </c>
    </row>
    <row r="136" spans="1:48">
      <c r="A136" s="13"/>
      <c r="B136" s="14">
        <v>0.416666666666667</v>
      </c>
      <c r="C136" s="15">
        <v>384</v>
      </c>
      <c r="D136" s="16">
        <v>288</v>
      </c>
      <c r="E136" s="17">
        <v>276.2</v>
      </c>
      <c r="F136" s="16">
        <v>220</v>
      </c>
      <c r="G136" s="18">
        <f t="shared" ref="G136:G174" si="22">C136+E136</f>
        <v>660.2</v>
      </c>
      <c r="H136" s="19">
        <f t="shared" ref="H136:H174" si="23">D136+F136</f>
        <v>508</v>
      </c>
      <c r="I136" s="15">
        <v>216</v>
      </c>
      <c r="J136" s="16">
        <v>196</v>
      </c>
      <c r="K136" s="16">
        <v>20</v>
      </c>
      <c r="L136" s="16">
        <v>20</v>
      </c>
      <c r="M136" s="16">
        <v>30</v>
      </c>
      <c r="N136" s="16">
        <v>30</v>
      </c>
      <c r="O136" s="18">
        <f t="shared" ref="O136:O174" si="24">I136+K136+M136</f>
        <v>266</v>
      </c>
      <c r="P136" s="19">
        <f t="shared" ref="P136:P174" si="25">J136+L136+N136</f>
        <v>246</v>
      </c>
      <c r="Q136" s="17">
        <v>85</v>
      </c>
      <c r="R136" s="16">
        <v>68</v>
      </c>
      <c r="S136" s="17">
        <v>86.08</v>
      </c>
      <c r="T136" s="16">
        <v>86</v>
      </c>
      <c r="U136" s="17">
        <v>18</v>
      </c>
      <c r="V136" s="16">
        <v>18</v>
      </c>
      <c r="W136" s="17">
        <v>12</v>
      </c>
      <c r="X136" s="16">
        <v>12</v>
      </c>
      <c r="Y136" s="18">
        <f t="shared" ref="Y136:Y174" si="26">Q136+S136+U136+W136</f>
        <v>201.08</v>
      </c>
      <c r="Z136" s="19">
        <f t="shared" ref="Z136:Z174" si="27">R136+T136+V136+X136</f>
        <v>184</v>
      </c>
      <c r="AA136" s="17">
        <v>14.5</v>
      </c>
      <c r="AB136" s="16">
        <v>0</v>
      </c>
      <c r="AC136" s="17">
        <v>9</v>
      </c>
      <c r="AD136" s="16">
        <v>0</v>
      </c>
      <c r="AE136" s="17">
        <v>9</v>
      </c>
      <c r="AF136" s="16">
        <v>0</v>
      </c>
      <c r="AG136" s="18">
        <v>32.5</v>
      </c>
      <c r="AH136" s="19">
        <v>0</v>
      </c>
      <c r="AI136" s="17">
        <v>60</v>
      </c>
      <c r="AJ136" s="16">
        <v>40</v>
      </c>
      <c r="AK136" s="17">
        <v>20</v>
      </c>
      <c r="AL136" s="16">
        <v>17.7</v>
      </c>
      <c r="AM136" s="17">
        <v>10</v>
      </c>
      <c r="AN136" s="16">
        <v>7.6</v>
      </c>
      <c r="AO136" s="17">
        <v>10</v>
      </c>
      <c r="AP136" s="16">
        <v>10</v>
      </c>
      <c r="AQ136" s="18">
        <v>100</v>
      </c>
      <c r="AR136" s="19">
        <f t="shared" ref="AR136:AR174" si="28">AJ136+AL136+AN136+AP136</f>
        <v>75.3</v>
      </c>
      <c r="AS136" s="18">
        <f t="shared" ref="AS136:AS174" si="29">AQ136+AG136+Y136+O136</f>
        <v>599.58</v>
      </c>
      <c r="AT136" s="19">
        <f t="shared" ref="AT136:AT174" si="30">AR136+AH136+Z136+P136</f>
        <v>505.3</v>
      </c>
      <c r="AU136" s="18">
        <f t="shared" ref="AU136:AU174" si="31">AS136+G136</f>
        <v>1259.78</v>
      </c>
      <c r="AV136" s="19">
        <f t="shared" ref="AV136:AV174" si="32">AT136+H136</f>
        <v>1013.3</v>
      </c>
    </row>
    <row r="137" spans="1:48">
      <c r="A137" s="13"/>
      <c r="B137" s="14">
        <v>0.458333333333334</v>
      </c>
      <c r="C137" s="15">
        <v>384</v>
      </c>
      <c r="D137" s="16">
        <v>288</v>
      </c>
      <c r="E137" s="17">
        <v>276.2</v>
      </c>
      <c r="F137" s="16">
        <v>220</v>
      </c>
      <c r="G137" s="18">
        <f t="shared" si="22"/>
        <v>660.2</v>
      </c>
      <c r="H137" s="19">
        <f t="shared" si="23"/>
        <v>508</v>
      </c>
      <c r="I137" s="15">
        <v>216</v>
      </c>
      <c r="J137" s="16">
        <v>196</v>
      </c>
      <c r="K137" s="16">
        <v>20</v>
      </c>
      <c r="L137" s="16">
        <v>20</v>
      </c>
      <c r="M137" s="16">
        <v>30</v>
      </c>
      <c r="N137" s="16">
        <v>30</v>
      </c>
      <c r="O137" s="18">
        <f t="shared" si="24"/>
        <v>266</v>
      </c>
      <c r="P137" s="19">
        <f t="shared" si="25"/>
        <v>246</v>
      </c>
      <c r="Q137" s="17">
        <v>85</v>
      </c>
      <c r="R137" s="16">
        <v>68</v>
      </c>
      <c r="S137" s="17">
        <v>86.08</v>
      </c>
      <c r="T137" s="16">
        <v>86</v>
      </c>
      <c r="U137" s="17">
        <v>18</v>
      </c>
      <c r="V137" s="16">
        <v>18</v>
      </c>
      <c r="W137" s="17">
        <v>12</v>
      </c>
      <c r="X137" s="16">
        <v>12</v>
      </c>
      <c r="Y137" s="18">
        <f t="shared" si="26"/>
        <v>201.08</v>
      </c>
      <c r="Z137" s="19">
        <f t="shared" si="27"/>
        <v>184</v>
      </c>
      <c r="AA137" s="17">
        <v>14.5</v>
      </c>
      <c r="AB137" s="16">
        <v>0</v>
      </c>
      <c r="AC137" s="17">
        <v>9</v>
      </c>
      <c r="AD137" s="16">
        <v>0</v>
      </c>
      <c r="AE137" s="17">
        <v>9</v>
      </c>
      <c r="AF137" s="16">
        <v>0</v>
      </c>
      <c r="AG137" s="18">
        <v>32.5</v>
      </c>
      <c r="AH137" s="19">
        <v>0</v>
      </c>
      <c r="AI137" s="17">
        <v>60</v>
      </c>
      <c r="AJ137" s="16">
        <v>40</v>
      </c>
      <c r="AK137" s="17">
        <v>20</v>
      </c>
      <c r="AL137" s="16">
        <v>17.7</v>
      </c>
      <c r="AM137" s="17">
        <v>10</v>
      </c>
      <c r="AN137" s="16">
        <v>7.6</v>
      </c>
      <c r="AO137" s="17">
        <v>10</v>
      </c>
      <c r="AP137" s="16">
        <v>10</v>
      </c>
      <c r="AQ137" s="18">
        <v>100</v>
      </c>
      <c r="AR137" s="19">
        <f t="shared" si="28"/>
        <v>75.3</v>
      </c>
      <c r="AS137" s="18">
        <f t="shared" si="29"/>
        <v>599.58</v>
      </c>
      <c r="AT137" s="19">
        <f t="shared" si="30"/>
        <v>505.3</v>
      </c>
      <c r="AU137" s="18">
        <f t="shared" si="31"/>
        <v>1259.78</v>
      </c>
      <c r="AV137" s="19">
        <f t="shared" si="32"/>
        <v>1013.3</v>
      </c>
    </row>
    <row r="138" spans="1:48">
      <c r="A138" s="13"/>
      <c r="B138" s="14">
        <v>0.5</v>
      </c>
      <c r="C138" s="15">
        <v>384</v>
      </c>
      <c r="D138" s="16">
        <v>288</v>
      </c>
      <c r="E138" s="17">
        <v>276.2</v>
      </c>
      <c r="F138" s="16">
        <v>220</v>
      </c>
      <c r="G138" s="18">
        <f t="shared" si="22"/>
        <v>660.2</v>
      </c>
      <c r="H138" s="19">
        <f t="shared" si="23"/>
        <v>508</v>
      </c>
      <c r="I138" s="15">
        <v>216</v>
      </c>
      <c r="J138" s="16">
        <v>196</v>
      </c>
      <c r="K138" s="16">
        <v>20</v>
      </c>
      <c r="L138" s="16">
        <v>20</v>
      </c>
      <c r="M138" s="16">
        <v>30</v>
      </c>
      <c r="N138" s="16">
        <v>30</v>
      </c>
      <c r="O138" s="18">
        <f t="shared" si="24"/>
        <v>266</v>
      </c>
      <c r="P138" s="19">
        <f t="shared" si="25"/>
        <v>246</v>
      </c>
      <c r="Q138" s="17">
        <v>85</v>
      </c>
      <c r="R138" s="16">
        <v>68</v>
      </c>
      <c r="S138" s="17">
        <v>86.08</v>
      </c>
      <c r="T138" s="16">
        <v>86</v>
      </c>
      <c r="U138" s="17">
        <v>18</v>
      </c>
      <c r="V138" s="16">
        <v>18</v>
      </c>
      <c r="W138" s="17">
        <v>12</v>
      </c>
      <c r="X138" s="16">
        <v>12</v>
      </c>
      <c r="Y138" s="18">
        <f t="shared" si="26"/>
        <v>201.08</v>
      </c>
      <c r="Z138" s="19">
        <f t="shared" si="27"/>
        <v>184</v>
      </c>
      <c r="AA138" s="17">
        <v>14.5</v>
      </c>
      <c r="AB138" s="16">
        <v>0</v>
      </c>
      <c r="AC138" s="17">
        <v>9</v>
      </c>
      <c r="AD138" s="16">
        <v>0</v>
      </c>
      <c r="AE138" s="17">
        <v>9</v>
      </c>
      <c r="AF138" s="16">
        <v>0</v>
      </c>
      <c r="AG138" s="18">
        <v>32.5</v>
      </c>
      <c r="AH138" s="19">
        <v>0</v>
      </c>
      <c r="AI138" s="17">
        <v>60</v>
      </c>
      <c r="AJ138" s="16">
        <v>40</v>
      </c>
      <c r="AK138" s="17">
        <v>20</v>
      </c>
      <c r="AL138" s="16">
        <v>17.7</v>
      </c>
      <c r="AM138" s="17">
        <v>10</v>
      </c>
      <c r="AN138" s="16">
        <v>7.6</v>
      </c>
      <c r="AO138" s="17">
        <v>10</v>
      </c>
      <c r="AP138" s="16">
        <v>10</v>
      </c>
      <c r="AQ138" s="18">
        <v>100</v>
      </c>
      <c r="AR138" s="19">
        <f t="shared" si="28"/>
        <v>75.3</v>
      </c>
      <c r="AS138" s="18">
        <f t="shared" si="29"/>
        <v>599.58</v>
      </c>
      <c r="AT138" s="19">
        <f t="shared" si="30"/>
        <v>505.3</v>
      </c>
      <c r="AU138" s="18">
        <f t="shared" si="31"/>
        <v>1259.78</v>
      </c>
      <c r="AV138" s="19">
        <f t="shared" si="32"/>
        <v>1013.3</v>
      </c>
    </row>
    <row r="139" spans="1:48">
      <c r="A139" s="13"/>
      <c r="B139" s="14">
        <v>0.541666666666667</v>
      </c>
      <c r="C139" s="15">
        <v>384</v>
      </c>
      <c r="D139" s="16">
        <v>288</v>
      </c>
      <c r="E139" s="17">
        <v>276.2</v>
      </c>
      <c r="F139" s="16">
        <v>220</v>
      </c>
      <c r="G139" s="18">
        <f t="shared" si="22"/>
        <v>660.2</v>
      </c>
      <c r="H139" s="19">
        <f t="shared" si="23"/>
        <v>508</v>
      </c>
      <c r="I139" s="15">
        <v>216</v>
      </c>
      <c r="J139" s="16">
        <v>196</v>
      </c>
      <c r="K139" s="16">
        <v>20</v>
      </c>
      <c r="L139" s="16">
        <v>20</v>
      </c>
      <c r="M139" s="16">
        <v>30</v>
      </c>
      <c r="N139" s="16">
        <v>30</v>
      </c>
      <c r="O139" s="18">
        <f t="shared" si="24"/>
        <v>266</v>
      </c>
      <c r="P139" s="19">
        <f t="shared" si="25"/>
        <v>246</v>
      </c>
      <c r="Q139" s="17">
        <v>85</v>
      </c>
      <c r="R139" s="16">
        <v>68</v>
      </c>
      <c r="S139" s="17">
        <v>86.08</v>
      </c>
      <c r="T139" s="16">
        <v>86</v>
      </c>
      <c r="U139" s="17">
        <v>18</v>
      </c>
      <c r="V139" s="16">
        <v>18</v>
      </c>
      <c r="W139" s="17">
        <v>12</v>
      </c>
      <c r="X139" s="16">
        <v>12</v>
      </c>
      <c r="Y139" s="18">
        <f t="shared" si="26"/>
        <v>201.08</v>
      </c>
      <c r="Z139" s="19">
        <f t="shared" si="27"/>
        <v>184</v>
      </c>
      <c r="AA139" s="17">
        <v>14.5</v>
      </c>
      <c r="AB139" s="16">
        <v>0</v>
      </c>
      <c r="AC139" s="17">
        <v>9</v>
      </c>
      <c r="AD139" s="16">
        <v>0</v>
      </c>
      <c r="AE139" s="17">
        <v>9</v>
      </c>
      <c r="AF139" s="16">
        <v>0</v>
      </c>
      <c r="AG139" s="18">
        <v>32.5</v>
      </c>
      <c r="AH139" s="19">
        <v>0</v>
      </c>
      <c r="AI139" s="17">
        <v>60</v>
      </c>
      <c r="AJ139" s="16">
        <v>40</v>
      </c>
      <c r="AK139" s="17">
        <v>20</v>
      </c>
      <c r="AL139" s="16">
        <v>17.7</v>
      </c>
      <c r="AM139" s="17">
        <v>10</v>
      </c>
      <c r="AN139" s="16">
        <v>7.6</v>
      </c>
      <c r="AO139" s="17">
        <v>10</v>
      </c>
      <c r="AP139" s="16">
        <v>10</v>
      </c>
      <c r="AQ139" s="18">
        <v>100</v>
      </c>
      <c r="AR139" s="19">
        <f t="shared" si="28"/>
        <v>75.3</v>
      </c>
      <c r="AS139" s="18">
        <f t="shared" si="29"/>
        <v>599.58</v>
      </c>
      <c r="AT139" s="19">
        <f t="shared" si="30"/>
        <v>505.3</v>
      </c>
      <c r="AU139" s="18">
        <f t="shared" si="31"/>
        <v>1259.78</v>
      </c>
      <c r="AV139" s="19">
        <f t="shared" si="32"/>
        <v>1013.3</v>
      </c>
    </row>
    <row r="140" spans="1:48">
      <c r="A140" s="13"/>
      <c r="B140" s="14">
        <v>0.583333333333334</v>
      </c>
      <c r="C140" s="15">
        <v>384</v>
      </c>
      <c r="D140" s="16">
        <v>288</v>
      </c>
      <c r="E140" s="17">
        <v>276.2</v>
      </c>
      <c r="F140" s="16">
        <v>220</v>
      </c>
      <c r="G140" s="18">
        <f t="shared" si="22"/>
        <v>660.2</v>
      </c>
      <c r="H140" s="19">
        <f t="shared" si="23"/>
        <v>508</v>
      </c>
      <c r="I140" s="15">
        <v>216</v>
      </c>
      <c r="J140" s="16">
        <v>196</v>
      </c>
      <c r="K140" s="16">
        <v>20</v>
      </c>
      <c r="L140" s="16">
        <v>20</v>
      </c>
      <c r="M140" s="16">
        <v>30</v>
      </c>
      <c r="N140" s="16">
        <v>30</v>
      </c>
      <c r="O140" s="18">
        <f t="shared" si="24"/>
        <v>266</v>
      </c>
      <c r="P140" s="19">
        <f t="shared" si="25"/>
        <v>246</v>
      </c>
      <c r="Q140" s="17">
        <v>85</v>
      </c>
      <c r="R140" s="16">
        <v>68</v>
      </c>
      <c r="S140" s="17">
        <v>86.08</v>
      </c>
      <c r="T140" s="16">
        <v>86</v>
      </c>
      <c r="U140" s="17">
        <v>18</v>
      </c>
      <c r="V140" s="16">
        <v>18</v>
      </c>
      <c r="W140" s="17">
        <v>12</v>
      </c>
      <c r="X140" s="16">
        <v>12</v>
      </c>
      <c r="Y140" s="18">
        <f t="shared" si="26"/>
        <v>201.08</v>
      </c>
      <c r="Z140" s="19">
        <f t="shared" si="27"/>
        <v>184</v>
      </c>
      <c r="AA140" s="17">
        <v>14.5</v>
      </c>
      <c r="AB140" s="16">
        <v>0</v>
      </c>
      <c r="AC140" s="17">
        <v>9</v>
      </c>
      <c r="AD140" s="16">
        <v>0</v>
      </c>
      <c r="AE140" s="17">
        <v>9</v>
      </c>
      <c r="AF140" s="16">
        <v>0</v>
      </c>
      <c r="AG140" s="18">
        <v>32.5</v>
      </c>
      <c r="AH140" s="19">
        <v>0</v>
      </c>
      <c r="AI140" s="17">
        <v>60</v>
      </c>
      <c r="AJ140" s="16">
        <v>40</v>
      </c>
      <c r="AK140" s="17">
        <v>20</v>
      </c>
      <c r="AL140" s="16">
        <v>17.7</v>
      </c>
      <c r="AM140" s="17">
        <v>10</v>
      </c>
      <c r="AN140" s="16">
        <v>7.6</v>
      </c>
      <c r="AO140" s="17">
        <v>10</v>
      </c>
      <c r="AP140" s="16">
        <v>10</v>
      </c>
      <c r="AQ140" s="18">
        <v>100</v>
      </c>
      <c r="AR140" s="19">
        <f t="shared" si="28"/>
        <v>75.3</v>
      </c>
      <c r="AS140" s="18">
        <f t="shared" si="29"/>
        <v>599.58</v>
      </c>
      <c r="AT140" s="19">
        <f t="shared" si="30"/>
        <v>505.3</v>
      </c>
      <c r="AU140" s="18">
        <f t="shared" si="31"/>
        <v>1259.78</v>
      </c>
      <c r="AV140" s="19">
        <f t="shared" si="32"/>
        <v>1013.3</v>
      </c>
    </row>
    <row r="141" spans="1:48">
      <c r="A141" s="13"/>
      <c r="B141" s="14">
        <v>0.625</v>
      </c>
      <c r="C141" s="15">
        <v>384</v>
      </c>
      <c r="D141" s="16">
        <v>288</v>
      </c>
      <c r="E141" s="17">
        <v>276.2</v>
      </c>
      <c r="F141" s="16">
        <v>220</v>
      </c>
      <c r="G141" s="18">
        <f t="shared" si="22"/>
        <v>660.2</v>
      </c>
      <c r="H141" s="19">
        <f t="shared" si="23"/>
        <v>508</v>
      </c>
      <c r="I141" s="15">
        <v>216</v>
      </c>
      <c r="J141" s="16">
        <v>196</v>
      </c>
      <c r="K141" s="16">
        <v>20</v>
      </c>
      <c r="L141" s="16">
        <v>20</v>
      </c>
      <c r="M141" s="16">
        <v>30</v>
      </c>
      <c r="N141" s="16">
        <v>30</v>
      </c>
      <c r="O141" s="18">
        <f t="shared" si="24"/>
        <v>266</v>
      </c>
      <c r="P141" s="19">
        <f t="shared" si="25"/>
        <v>246</v>
      </c>
      <c r="Q141" s="17">
        <v>85</v>
      </c>
      <c r="R141" s="16">
        <v>68</v>
      </c>
      <c r="S141" s="17">
        <v>86.08</v>
      </c>
      <c r="T141" s="16">
        <v>86</v>
      </c>
      <c r="U141" s="17">
        <v>18</v>
      </c>
      <c r="V141" s="16">
        <v>18</v>
      </c>
      <c r="W141" s="17">
        <v>12</v>
      </c>
      <c r="X141" s="16">
        <v>12</v>
      </c>
      <c r="Y141" s="18">
        <f t="shared" si="26"/>
        <v>201.08</v>
      </c>
      <c r="Z141" s="19">
        <f t="shared" si="27"/>
        <v>184</v>
      </c>
      <c r="AA141" s="17">
        <v>14.5</v>
      </c>
      <c r="AB141" s="16">
        <v>0</v>
      </c>
      <c r="AC141" s="17">
        <v>9</v>
      </c>
      <c r="AD141" s="16">
        <v>0</v>
      </c>
      <c r="AE141" s="17">
        <v>9</v>
      </c>
      <c r="AF141" s="16">
        <v>0</v>
      </c>
      <c r="AG141" s="18">
        <v>32.5</v>
      </c>
      <c r="AH141" s="19">
        <v>0</v>
      </c>
      <c r="AI141" s="17">
        <v>60</v>
      </c>
      <c r="AJ141" s="16">
        <v>40</v>
      </c>
      <c r="AK141" s="17">
        <v>20</v>
      </c>
      <c r="AL141" s="16">
        <v>17.7</v>
      </c>
      <c r="AM141" s="17">
        <v>10</v>
      </c>
      <c r="AN141" s="16">
        <v>7.6</v>
      </c>
      <c r="AO141" s="17">
        <v>10</v>
      </c>
      <c r="AP141" s="16">
        <v>10</v>
      </c>
      <c r="AQ141" s="18">
        <v>100</v>
      </c>
      <c r="AR141" s="19">
        <f t="shared" si="28"/>
        <v>75.3</v>
      </c>
      <c r="AS141" s="18">
        <f t="shared" si="29"/>
        <v>599.58</v>
      </c>
      <c r="AT141" s="19">
        <f t="shared" si="30"/>
        <v>505.3</v>
      </c>
      <c r="AU141" s="18">
        <f t="shared" si="31"/>
        <v>1259.78</v>
      </c>
      <c r="AV141" s="19">
        <f t="shared" si="32"/>
        <v>1013.3</v>
      </c>
    </row>
    <row r="142" spans="1:48">
      <c r="A142" s="13"/>
      <c r="B142" s="14">
        <v>0.666666666666667</v>
      </c>
      <c r="C142" s="15">
        <v>384</v>
      </c>
      <c r="D142" s="16">
        <v>288</v>
      </c>
      <c r="E142" s="17">
        <v>276.2</v>
      </c>
      <c r="F142" s="16">
        <v>220</v>
      </c>
      <c r="G142" s="18">
        <f t="shared" si="22"/>
        <v>660.2</v>
      </c>
      <c r="H142" s="19">
        <f t="shared" si="23"/>
        <v>508</v>
      </c>
      <c r="I142" s="15">
        <v>216</v>
      </c>
      <c r="J142" s="16">
        <v>196</v>
      </c>
      <c r="K142" s="16">
        <v>20</v>
      </c>
      <c r="L142" s="16">
        <v>20</v>
      </c>
      <c r="M142" s="16">
        <v>30</v>
      </c>
      <c r="N142" s="16">
        <v>30</v>
      </c>
      <c r="O142" s="18">
        <f t="shared" si="24"/>
        <v>266</v>
      </c>
      <c r="P142" s="19">
        <f t="shared" si="25"/>
        <v>246</v>
      </c>
      <c r="Q142" s="17">
        <v>85</v>
      </c>
      <c r="R142" s="16">
        <v>68</v>
      </c>
      <c r="S142" s="17">
        <v>86.08</v>
      </c>
      <c r="T142" s="16">
        <v>86</v>
      </c>
      <c r="U142" s="17">
        <v>18</v>
      </c>
      <c r="V142" s="16">
        <v>18</v>
      </c>
      <c r="W142" s="17">
        <v>12</v>
      </c>
      <c r="X142" s="16">
        <v>12</v>
      </c>
      <c r="Y142" s="18">
        <f t="shared" si="26"/>
        <v>201.08</v>
      </c>
      <c r="Z142" s="19">
        <f t="shared" si="27"/>
        <v>184</v>
      </c>
      <c r="AA142" s="17">
        <v>14.5</v>
      </c>
      <c r="AB142" s="16">
        <v>0</v>
      </c>
      <c r="AC142" s="17">
        <v>9</v>
      </c>
      <c r="AD142" s="16">
        <v>0</v>
      </c>
      <c r="AE142" s="17">
        <v>9</v>
      </c>
      <c r="AF142" s="16">
        <v>0</v>
      </c>
      <c r="AG142" s="18">
        <v>32.5</v>
      </c>
      <c r="AH142" s="19">
        <v>0</v>
      </c>
      <c r="AI142" s="17">
        <v>60</v>
      </c>
      <c r="AJ142" s="16">
        <v>40</v>
      </c>
      <c r="AK142" s="17">
        <v>20</v>
      </c>
      <c r="AL142" s="16">
        <v>17.7</v>
      </c>
      <c r="AM142" s="17">
        <v>10</v>
      </c>
      <c r="AN142" s="16">
        <v>7.6</v>
      </c>
      <c r="AO142" s="17">
        <v>10</v>
      </c>
      <c r="AP142" s="16">
        <v>10</v>
      </c>
      <c r="AQ142" s="18">
        <v>100</v>
      </c>
      <c r="AR142" s="19">
        <f t="shared" si="28"/>
        <v>75.3</v>
      </c>
      <c r="AS142" s="18">
        <f t="shared" si="29"/>
        <v>599.58</v>
      </c>
      <c r="AT142" s="19">
        <f t="shared" si="30"/>
        <v>505.3</v>
      </c>
      <c r="AU142" s="18">
        <f t="shared" si="31"/>
        <v>1259.78</v>
      </c>
      <c r="AV142" s="19">
        <f t="shared" si="32"/>
        <v>1013.3</v>
      </c>
    </row>
    <row r="143" spans="1:48">
      <c r="A143" s="13"/>
      <c r="B143" s="14">
        <v>0.708333333333334</v>
      </c>
      <c r="C143" s="15">
        <v>384</v>
      </c>
      <c r="D143" s="16">
        <v>336</v>
      </c>
      <c r="E143" s="17">
        <v>276.2</v>
      </c>
      <c r="F143" s="16">
        <v>220</v>
      </c>
      <c r="G143" s="18">
        <f t="shared" si="22"/>
        <v>660.2</v>
      </c>
      <c r="H143" s="19">
        <f t="shared" si="23"/>
        <v>556</v>
      </c>
      <c r="I143" s="15">
        <v>216</v>
      </c>
      <c r="J143" s="16">
        <v>196</v>
      </c>
      <c r="K143" s="16">
        <v>20</v>
      </c>
      <c r="L143" s="16">
        <v>20</v>
      </c>
      <c r="M143" s="16">
        <v>30</v>
      </c>
      <c r="N143" s="16">
        <v>30</v>
      </c>
      <c r="O143" s="18">
        <f t="shared" si="24"/>
        <v>266</v>
      </c>
      <c r="P143" s="19">
        <f t="shared" si="25"/>
        <v>246</v>
      </c>
      <c r="Q143" s="17">
        <v>85</v>
      </c>
      <c r="R143" s="16">
        <v>68</v>
      </c>
      <c r="S143" s="17">
        <v>86.08</v>
      </c>
      <c r="T143" s="16">
        <v>86</v>
      </c>
      <c r="U143" s="17">
        <v>18</v>
      </c>
      <c r="V143" s="16">
        <v>18</v>
      </c>
      <c r="W143" s="17">
        <v>12</v>
      </c>
      <c r="X143" s="16">
        <v>12</v>
      </c>
      <c r="Y143" s="18">
        <f t="shared" si="26"/>
        <v>201.08</v>
      </c>
      <c r="Z143" s="19">
        <f t="shared" si="27"/>
        <v>184</v>
      </c>
      <c r="AA143" s="17">
        <v>14.5</v>
      </c>
      <c r="AB143" s="16">
        <v>0</v>
      </c>
      <c r="AC143" s="17">
        <v>9</v>
      </c>
      <c r="AD143" s="16">
        <v>0</v>
      </c>
      <c r="AE143" s="17">
        <v>9</v>
      </c>
      <c r="AF143" s="16">
        <v>0</v>
      </c>
      <c r="AG143" s="18">
        <v>32.5</v>
      </c>
      <c r="AH143" s="19">
        <v>0</v>
      </c>
      <c r="AI143" s="17">
        <v>60</v>
      </c>
      <c r="AJ143" s="16">
        <v>40</v>
      </c>
      <c r="AK143" s="17">
        <v>20</v>
      </c>
      <c r="AL143" s="16">
        <v>17.7</v>
      </c>
      <c r="AM143" s="17">
        <v>10</v>
      </c>
      <c r="AN143" s="16">
        <v>7.6</v>
      </c>
      <c r="AO143" s="17">
        <v>10</v>
      </c>
      <c r="AP143" s="16">
        <v>10</v>
      </c>
      <c r="AQ143" s="18">
        <v>100</v>
      </c>
      <c r="AR143" s="19">
        <f t="shared" si="28"/>
        <v>75.3</v>
      </c>
      <c r="AS143" s="18">
        <f t="shared" si="29"/>
        <v>599.58</v>
      </c>
      <c r="AT143" s="19">
        <f t="shared" si="30"/>
        <v>505.3</v>
      </c>
      <c r="AU143" s="18">
        <f t="shared" si="31"/>
        <v>1259.78</v>
      </c>
      <c r="AV143" s="19">
        <f t="shared" si="32"/>
        <v>1061.3</v>
      </c>
    </row>
    <row r="144" spans="1:48">
      <c r="A144" s="13"/>
      <c r="B144" s="14">
        <v>0.75</v>
      </c>
      <c r="C144" s="15">
        <v>384</v>
      </c>
      <c r="D144" s="16">
        <v>336</v>
      </c>
      <c r="E144" s="17">
        <v>276.2</v>
      </c>
      <c r="F144" s="16">
        <v>220</v>
      </c>
      <c r="G144" s="18">
        <f t="shared" si="22"/>
        <v>660.2</v>
      </c>
      <c r="H144" s="19">
        <f t="shared" si="23"/>
        <v>556</v>
      </c>
      <c r="I144" s="15">
        <v>216</v>
      </c>
      <c r="J144" s="16">
        <v>196</v>
      </c>
      <c r="K144" s="16">
        <v>20</v>
      </c>
      <c r="L144" s="16">
        <v>20</v>
      </c>
      <c r="M144" s="16">
        <v>30</v>
      </c>
      <c r="N144" s="16">
        <v>30</v>
      </c>
      <c r="O144" s="18">
        <f t="shared" si="24"/>
        <v>266</v>
      </c>
      <c r="P144" s="19">
        <f t="shared" si="25"/>
        <v>246</v>
      </c>
      <c r="Q144" s="17">
        <v>85</v>
      </c>
      <c r="R144" s="16">
        <v>68</v>
      </c>
      <c r="S144" s="17">
        <v>86.08</v>
      </c>
      <c r="T144" s="16">
        <v>86</v>
      </c>
      <c r="U144" s="17">
        <v>18</v>
      </c>
      <c r="V144" s="16">
        <v>18</v>
      </c>
      <c r="W144" s="17">
        <v>12</v>
      </c>
      <c r="X144" s="16">
        <v>12</v>
      </c>
      <c r="Y144" s="18">
        <f t="shared" si="26"/>
        <v>201.08</v>
      </c>
      <c r="Z144" s="19">
        <f t="shared" si="27"/>
        <v>184</v>
      </c>
      <c r="AA144" s="17">
        <v>14.5</v>
      </c>
      <c r="AB144" s="16">
        <v>0</v>
      </c>
      <c r="AC144" s="17">
        <v>9</v>
      </c>
      <c r="AD144" s="16">
        <v>0</v>
      </c>
      <c r="AE144" s="17">
        <v>9</v>
      </c>
      <c r="AF144" s="16">
        <v>0</v>
      </c>
      <c r="AG144" s="18">
        <v>32.5</v>
      </c>
      <c r="AH144" s="19">
        <v>0</v>
      </c>
      <c r="AI144" s="17">
        <v>60</v>
      </c>
      <c r="AJ144" s="16">
        <v>40</v>
      </c>
      <c r="AK144" s="17">
        <v>20</v>
      </c>
      <c r="AL144" s="16">
        <v>17.7</v>
      </c>
      <c r="AM144" s="17">
        <v>10</v>
      </c>
      <c r="AN144" s="16">
        <v>7.6</v>
      </c>
      <c r="AO144" s="17">
        <v>10</v>
      </c>
      <c r="AP144" s="16">
        <v>10</v>
      </c>
      <c r="AQ144" s="18">
        <v>100</v>
      </c>
      <c r="AR144" s="19">
        <f t="shared" si="28"/>
        <v>75.3</v>
      </c>
      <c r="AS144" s="18">
        <f t="shared" si="29"/>
        <v>599.58</v>
      </c>
      <c r="AT144" s="19">
        <f t="shared" si="30"/>
        <v>505.3</v>
      </c>
      <c r="AU144" s="18">
        <f t="shared" si="31"/>
        <v>1259.78</v>
      </c>
      <c r="AV144" s="19">
        <f t="shared" si="32"/>
        <v>1061.3</v>
      </c>
    </row>
    <row r="145" spans="1:48">
      <c r="A145" s="13"/>
      <c r="B145" s="14">
        <v>0.791666666666667</v>
      </c>
      <c r="C145" s="15">
        <v>384</v>
      </c>
      <c r="D145" s="16">
        <v>336</v>
      </c>
      <c r="E145" s="17">
        <v>276.2</v>
      </c>
      <c r="F145" s="16">
        <v>220</v>
      </c>
      <c r="G145" s="18">
        <f t="shared" si="22"/>
        <v>660.2</v>
      </c>
      <c r="H145" s="19">
        <f t="shared" si="23"/>
        <v>556</v>
      </c>
      <c r="I145" s="15">
        <v>216</v>
      </c>
      <c r="J145" s="16">
        <v>196</v>
      </c>
      <c r="K145" s="16">
        <v>20</v>
      </c>
      <c r="L145" s="16">
        <v>20</v>
      </c>
      <c r="M145" s="16">
        <v>30</v>
      </c>
      <c r="N145" s="16">
        <v>30</v>
      </c>
      <c r="O145" s="18">
        <f t="shared" si="24"/>
        <v>266</v>
      </c>
      <c r="P145" s="19">
        <f t="shared" si="25"/>
        <v>246</v>
      </c>
      <c r="Q145" s="17">
        <v>85</v>
      </c>
      <c r="R145" s="16">
        <v>68</v>
      </c>
      <c r="S145" s="17">
        <v>86.08</v>
      </c>
      <c r="T145" s="16">
        <v>86</v>
      </c>
      <c r="U145" s="17">
        <v>18</v>
      </c>
      <c r="V145" s="16">
        <v>18</v>
      </c>
      <c r="W145" s="17">
        <v>12</v>
      </c>
      <c r="X145" s="16">
        <v>12</v>
      </c>
      <c r="Y145" s="18">
        <f t="shared" si="26"/>
        <v>201.08</v>
      </c>
      <c r="Z145" s="19">
        <f t="shared" si="27"/>
        <v>184</v>
      </c>
      <c r="AA145" s="17">
        <v>14.5</v>
      </c>
      <c r="AB145" s="16">
        <v>0</v>
      </c>
      <c r="AC145" s="17">
        <v>9</v>
      </c>
      <c r="AD145" s="16">
        <v>0</v>
      </c>
      <c r="AE145" s="17">
        <v>9</v>
      </c>
      <c r="AF145" s="16">
        <v>0</v>
      </c>
      <c r="AG145" s="18">
        <v>32.5</v>
      </c>
      <c r="AH145" s="19">
        <v>0</v>
      </c>
      <c r="AI145" s="17">
        <v>60</v>
      </c>
      <c r="AJ145" s="16">
        <v>40</v>
      </c>
      <c r="AK145" s="17">
        <v>20</v>
      </c>
      <c r="AL145" s="16">
        <v>17.7</v>
      </c>
      <c r="AM145" s="17">
        <v>10</v>
      </c>
      <c r="AN145" s="16">
        <v>7.6</v>
      </c>
      <c r="AO145" s="17">
        <v>10</v>
      </c>
      <c r="AP145" s="16">
        <v>10</v>
      </c>
      <c r="AQ145" s="18">
        <v>100</v>
      </c>
      <c r="AR145" s="19">
        <f t="shared" si="28"/>
        <v>75.3</v>
      </c>
      <c r="AS145" s="18">
        <f t="shared" si="29"/>
        <v>599.58</v>
      </c>
      <c r="AT145" s="19">
        <f t="shared" si="30"/>
        <v>505.3</v>
      </c>
      <c r="AU145" s="18">
        <f t="shared" si="31"/>
        <v>1259.78</v>
      </c>
      <c r="AV145" s="19">
        <f t="shared" si="32"/>
        <v>1061.3</v>
      </c>
    </row>
    <row r="146" spans="1:48">
      <c r="A146" s="13"/>
      <c r="B146" s="14">
        <v>0.833333333333334</v>
      </c>
      <c r="C146" s="15">
        <v>384</v>
      </c>
      <c r="D146" s="16">
        <v>336</v>
      </c>
      <c r="E146" s="17">
        <v>276.2</v>
      </c>
      <c r="F146" s="16">
        <v>220</v>
      </c>
      <c r="G146" s="18">
        <f t="shared" si="22"/>
        <v>660.2</v>
      </c>
      <c r="H146" s="19">
        <f t="shared" si="23"/>
        <v>556</v>
      </c>
      <c r="I146" s="15">
        <v>216</v>
      </c>
      <c r="J146" s="16">
        <v>196</v>
      </c>
      <c r="K146" s="16">
        <v>20</v>
      </c>
      <c r="L146" s="16">
        <v>20</v>
      </c>
      <c r="M146" s="16">
        <v>30</v>
      </c>
      <c r="N146" s="16">
        <v>30</v>
      </c>
      <c r="O146" s="18">
        <f t="shared" si="24"/>
        <v>266</v>
      </c>
      <c r="P146" s="19">
        <f t="shared" si="25"/>
        <v>246</v>
      </c>
      <c r="Q146" s="17">
        <v>85</v>
      </c>
      <c r="R146" s="16">
        <v>68</v>
      </c>
      <c r="S146" s="17">
        <v>86.08</v>
      </c>
      <c r="T146" s="16">
        <v>86</v>
      </c>
      <c r="U146" s="17">
        <v>18</v>
      </c>
      <c r="V146" s="16">
        <v>18</v>
      </c>
      <c r="W146" s="17">
        <v>12</v>
      </c>
      <c r="X146" s="16">
        <v>12</v>
      </c>
      <c r="Y146" s="18">
        <f t="shared" si="26"/>
        <v>201.08</v>
      </c>
      <c r="Z146" s="19">
        <f t="shared" si="27"/>
        <v>184</v>
      </c>
      <c r="AA146" s="17">
        <v>14.5</v>
      </c>
      <c r="AB146" s="16">
        <v>0</v>
      </c>
      <c r="AC146" s="17">
        <v>9</v>
      </c>
      <c r="AD146" s="16">
        <v>0</v>
      </c>
      <c r="AE146" s="17">
        <v>9</v>
      </c>
      <c r="AF146" s="16">
        <v>0</v>
      </c>
      <c r="AG146" s="18">
        <v>32.5</v>
      </c>
      <c r="AH146" s="19">
        <v>0</v>
      </c>
      <c r="AI146" s="17">
        <v>60</v>
      </c>
      <c r="AJ146" s="16">
        <v>40</v>
      </c>
      <c r="AK146" s="17">
        <v>20</v>
      </c>
      <c r="AL146" s="16">
        <v>17.7</v>
      </c>
      <c r="AM146" s="17">
        <v>10</v>
      </c>
      <c r="AN146" s="16">
        <v>7.6</v>
      </c>
      <c r="AO146" s="17">
        <v>10</v>
      </c>
      <c r="AP146" s="16">
        <v>10</v>
      </c>
      <c r="AQ146" s="18">
        <v>100</v>
      </c>
      <c r="AR146" s="19">
        <f t="shared" si="28"/>
        <v>75.3</v>
      </c>
      <c r="AS146" s="18">
        <f t="shared" si="29"/>
        <v>599.58</v>
      </c>
      <c r="AT146" s="19">
        <f t="shared" si="30"/>
        <v>505.3</v>
      </c>
      <c r="AU146" s="18">
        <f t="shared" si="31"/>
        <v>1259.78</v>
      </c>
      <c r="AV146" s="19">
        <f t="shared" si="32"/>
        <v>1061.3</v>
      </c>
    </row>
    <row r="147" spans="1:48">
      <c r="A147" s="13"/>
      <c r="B147" s="14">
        <v>0.875</v>
      </c>
      <c r="C147" s="15">
        <v>384</v>
      </c>
      <c r="D147" s="16">
        <v>336</v>
      </c>
      <c r="E147" s="17">
        <v>276.2</v>
      </c>
      <c r="F147" s="16">
        <v>220</v>
      </c>
      <c r="G147" s="18">
        <f t="shared" si="22"/>
        <v>660.2</v>
      </c>
      <c r="H147" s="19">
        <f t="shared" si="23"/>
        <v>556</v>
      </c>
      <c r="I147" s="15">
        <v>216</v>
      </c>
      <c r="J147" s="16">
        <v>196</v>
      </c>
      <c r="K147" s="16">
        <v>20</v>
      </c>
      <c r="L147" s="16">
        <v>20</v>
      </c>
      <c r="M147" s="16">
        <v>30</v>
      </c>
      <c r="N147" s="16">
        <v>30</v>
      </c>
      <c r="O147" s="18">
        <f t="shared" si="24"/>
        <v>266</v>
      </c>
      <c r="P147" s="19">
        <f t="shared" si="25"/>
        <v>246</v>
      </c>
      <c r="Q147" s="17">
        <v>85</v>
      </c>
      <c r="R147" s="16">
        <v>68</v>
      </c>
      <c r="S147" s="17">
        <v>86.08</v>
      </c>
      <c r="T147" s="16">
        <v>86</v>
      </c>
      <c r="U147" s="17">
        <v>18</v>
      </c>
      <c r="V147" s="16">
        <v>18</v>
      </c>
      <c r="W147" s="17">
        <v>12</v>
      </c>
      <c r="X147" s="16">
        <v>12</v>
      </c>
      <c r="Y147" s="18">
        <f t="shared" si="26"/>
        <v>201.08</v>
      </c>
      <c r="Z147" s="19">
        <f t="shared" si="27"/>
        <v>184</v>
      </c>
      <c r="AA147" s="17">
        <v>14.5</v>
      </c>
      <c r="AB147" s="16">
        <v>0</v>
      </c>
      <c r="AC147" s="17">
        <v>9</v>
      </c>
      <c r="AD147" s="16">
        <v>0</v>
      </c>
      <c r="AE147" s="17">
        <v>9</v>
      </c>
      <c r="AF147" s="16">
        <v>0</v>
      </c>
      <c r="AG147" s="18">
        <v>32.5</v>
      </c>
      <c r="AH147" s="19">
        <v>0</v>
      </c>
      <c r="AI147" s="17">
        <v>60</v>
      </c>
      <c r="AJ147" s="16">
        <v>40</v>
      </c>
      <c r="AK147" s="17">
        <v>20</v>
      </c>
      <c r="AL147" s="16">
        <v>17.7</v>
      </c>
      <c r="AM147" s="17">
        <v>10</v>
      </c>
      <c r="AN147" s="16">
        <v>7.6</v>
      </c>
      <c r="AO147" s="17">
        <v>10</v>
      </c>
      <c r="AP147" s="16">
        <v>10</v>
      </c>
      <c r="AQ147" s="18">
        <v>100</v>
      </c>
      <c r="AR147" s="19">
        <f t="shared" si="28"/>
        <v>75.3</v>
      </c>
      <c r="AS147" s="18">
        <f t="shared" si="29"/>
        <v>599.58</v>
      </c>
      <c r="AT147" s="19">
        <f t="shared" si="30"/>
        <v>505.3</v>
      </c>
      <c r="AU147" s="18">
        <f t="shared" si="31"/>
        <v>1259.78</v>
      </c>
      <c r="AV147" s="19">
        <f t="shared" si="32"/>
        <v>1061.3</v>
      </c>
    </row>
    <row r="148" spans="1:48">
      <c r="A148" s="13"/>
      <c r="B148" s="14">
        <v>0.916666666666667</v>
      </c>
      <c r="C148" s="15">
        <v>384</v>
      </c>
      <c r="D148" s="16">
        <v>336</v>
      </c>
      <c r="E148" s="17">
        <v>276.2</v>
      </c>
      <c r="F148" s="16">
        <v>220</v>
      </c>
      <c r="G148" s="18">
        <f t="shared" si="22"/>
        <v>660.2</v>
      </c>
      <c r="H148" s="19">
        <f t="shared" si="23"/>
        <v>556</v>
      </c>
      <c r="I148" s="15">
        <v>216</v>
      </c>
      <c r="J148" s="16">
        <v>196</v>
      </c>
      <c r="K148" s="16">
        <v>20</v>
      </c>
      <c r="L148" s="16">
        <v>20</v>
      </c>
      <c r="M148" s="16">
        <v>30</v>
      </c>
      <c r="N148" s="16">
        <v>30</v>
      </c>
      <c r="O148" s="18">
        <f t="shared" si="24"/>
        <v>266</v>
      </c>
      <c r="P148" s="19">
        <f t="shared" si="25"/>
        <v>246</v>
      </c>
      <c r="Q148" s="17">
        <v>85</v>
      </c>
      <c r="R148" s="16">
        <v>68</v>
      </c>
      <c r="S148" s="17">
        <v>86.08</v>
      </c>
      <c r="T148" s="16">
        <v>86</v>
      </c>
      <c r="U148" s="17">
        <v>18</v>
      </c>
      <c r="V148" s="16">
        <v>18</v>
      </c>
      <c r="W148" s="17">
        <v>12</v>
      </c>
      <c r="X148" s="16">
        <v>12</v>
      </c>
      <c r="Y148" s="18">
        <f t="shared" si="26"/>
        <v>201.08</v>
      </c>
      <c r="Z148" s="19">
        <f t="shared" si="27"/>
        <v>184</v>
      </c>
      <c r="AA148" s="17">
        <v>14.5</v>
      </c>
      <c r="AB148" s="16">
        <v>0</v>
      </c>
      <c r="AC148" s="17">
        <v>9</v>
      </c>
      <c r="AD148" s="16">
        <v>0</v>
      </c>
      <c r="AE148" s="17">
        <v>9</v>
      </c>
      <c r="AF148" s="16">
        <v>0</v>
      </c>
      <c r="AG148" s="18">
        <v>32.5</v>
      </c>
      <c r="AH148" s="19">
        <v>0</v>
      </c>
      <c r="AI148" s="17">
        <v>60</v>
      </c>
      <c r="AJ148" s="16">
        <v>40</v>
      </c>
      <c r="AK148" s="17">
        <v>20</v>
      </c>
      <c r="AL148" s="16">
        <v>17.7</v>
      </c>
      <c r="AM148" s="17">
        <v>10</v>
      </c>
      <c r="AN148" s="16">
        <v>7.6</v>
      </c>
      <c r="AO148" s="17">
        <v>10</v>
      </c>
      <c r="AP148" s="16">
        <v>10</v>
      </c>
      <c r="AQ148" s="18">
        <v>100</v>
      </c>
      <c r="AR148" s="19">
        <f t="shared" si="28"/>
        <v>75.3</v>
      </c>
      <c r="AS148" s="18">
        <f t="shared" si="29"/>
        <v>599.58</v>
      </c>
      <c r="AT148" s="19">
        <f t="shared" si="30"/>
        <v>505.3</v>
      </c>
      <c r="AU148" s="18">
        <f t="shared" si="31"/>
        <v>1259.78</v>
      </c>
      <c r="AV148" s="19">
        <f t="shared" si="32"/>
        <v>1061.3</v>
      </c>
    </row>
    <row r="149" spans="1:48">
      <c r="A149" s="13"/>
      <c r="B149" s="14">
        <v>0.958333333333334</v>
      </c>
      <c r="C149" s="15">
        <v>384</v>
      </c>
      <c r="D149" s="16">
        <v>336</v>
      </c>
      <c r="E149" s="17">
        <v>276.2</v>
      </c>
      <c r="F149" s="16">
        <v>220</v>
      </c>
      <c r="G149" s="18">
        <f t="shared" si="22"/>
        <v>660.2</v>
      </c>
      <c r="H149" s="19">
        <f t="shared" si="23"/>
        <v>556</v>
      </c>
      <c r="I149" s="15">
        <v>216</v>
      </c>
      <c r="J149" s="16">
        <v>196</v>
      </c>
      <c r="K149" s="16">
        <v>20</v>
      </c>
      <c r="L149" s="16">
        <v>20</v>
      </c>
      <c r="M149" s="16">
        <v>30</v>
      </c>
      <c r="N149" s="16">
        <v>30</v>
      </c>
      <c r="O149" s="18">
        <f t="shared" si="24"/>
        <v>266</v>
      </c>
      <c r="P149" s="19">
        <f t="shared" si="25"/>
        <v>246</v>
      </c>
      <c r="Q149" s="17">
        <v>85</v>
      </c>
      <c r="R149" s="16">
        <v>68</v>
      </c>
      <c r="S149" s="17">
        <v>86.08</v>
      </c>
      <c r="T149" s="16">
        <v>86</v>
      </c>
      <c r="U149" s="17">
        <v>18</v>
      </c>
      <c r="V149" s="16">
        <v>18</v>
      </c>
      <c r="W149" s="17">
        <v>12</v>
      </c>
      <c r="X149" s="16">
        <v>12</v>
      </c>
      <c r="Y149" s="18">
        <f t="shared" si="26"/>
        <v>201.08</v>
      </c>
      <c r="Z149" s="19">
        <f t="shared" si="27"/>
        <v>184</v>
      </c>
      <c r="AA149" s="17">
        <v>14.5</v>
      </c>
      <c r="AB149" s="16">
        <v>0</v>
      </c>
      <c r="AC149" s="17">
        <v>9</v>
      </c>
      <c r="AD149" s="16">
        <v>0</v>
      </c>
      <c r="AE149" s="17">
        <v>9</v>
      </c>
      <c r="AF149" s="16">
        <v>0</v>
      </c>
      <c r="AG149" s="18">
        <v>32.5</v>
      </c>
      <c r="AH149" s="19">
        <v>0</v>
      </c>
      <c r="AI149" s="17">
        <v>60</v>
      </c>
      <c r="AJ149" s="16">
        <v>40</v>
      </c>
      <c r="AK149" s="17">
        <v>20</v>
      </c>
      <c r="AL149" s="16">
        <v>17.7</v>
      </c>
      <c r="AM149" s="17">
        <v>10</v>
      </c>
      <c r="AN149" s="16">
        <v>7.6</v>
      </c>
      <c r="AO149" s="17">
        <v>10</v>
      </c>
      <c r="AP149" s="16">
        <v>10</v>
      </c>
      <c r="AQ149" s="18">
        <v>100</v>
      </c>
      <c r="AR149" s="19">
        <f t="shared" si="28"/>
        <v>75.3</v>
      </c>
      <c r="AS149" s="18">
        <f t="shared" si="29"/>
        <v>599.58</v>
      </c>
      <c r="AT149" s="19">
        <f t="shared" si="30"/>
        <v>505.3</v>
      </c>
      <c r="AU149" s="18">
        <f t="shared" si="31"/>
        <v>1259.78</v>
      </c>
      <c r="AV149" s="19">
        <f t="shared" si="32"/>
        <v>1061.3</v>
      </c>
    </row>
    <row r="150" spans="1:48">
      <c r="A150" s="13"/>
      <c r="B150" s="14">
        <v>1</v>
      </c>
      <c r="C150" s="15">
        <v>384</v>
      </c>
      <c r="D150" s="16">
        <v>336</v>
      </c>
      <c r="E150" s="17">
        <v>276.2</v>
      </c>
      <c r="F150" s="16">
        <v>220</v>
      </c>
      <c r="G150" s="18">
        <f t="shared" si="22"/>
        <v>660.2</v>
      </c>
      <c r="H150" s="19">
        <f t="shared" si="23"/>
        <v>556</v>
      </c>
      <c r="I150" s="15">
        <v>216</v>
      </c>
      <c r="J150" s="16">
        <v>196</v>
      </c>
      <c r="K150" s="16">
        <v>20</v>
      </c>
      <c r="L150" s="16">
        <v>20</v>
      </c>
      <c r="M150" s="16">
        <v>30</v>
      </c>
      <c r="N150" s="16">
        <v>30</v>
      </c>
      <c r="O150" s="18">
        <f t="shared" si="24"/>
        <v>266</v>
      </c>
      <c r="P150" s="19">
        <f t="shared" si="25"/>
        <v>246</v>
      </c>
      <c r="Q150" s="17">
        <v>85</v>
      </c>
      <c r="R150" s="16">
        <v>68</v>
      </c>
      <c r="S150" s="17">
        <v>86.08</v>
      </c>
      <c r="T150" s="16">
        <v>86</v>
      </c>
      <c r="U150" s="17">
        <v>18</v>
      </c>
      <c r="V150" s="16">
        <v>18</v>
      </c>
      <c r="W150" s="17">
        <v>12</v>
      </c>
      <c r="X150" s="16">
        <v>12</v>
      </c>
      <c r="Y150" s="18">
        <f t="shared" si="26"/>
        <v>201.08</v>
      </c>
      <c r="Z150" s="19">
        <f t="shared" si="27"/>
        <v>184</v>
      </c>
      <c r="AA150" s="17">
        <v>14.5</v>
      </c>
      <c r="AB150" s="16">
        <v>0</v>
      </c>
      <c r="AC150" s="17">
        <v>9</v>
      </c>
      <c r="AD150" s="16">
        <v>0</v>
      </c>
      <c r="AE150" s="17">
        <v>9</v>
      </c>
      <c r="AF150" s="16">
        <v>0</v>
      </c>
      <c r="AG150" s="18">
        <v>32.5</v>
      </c>
      <c r="AH150" s="19">
        <v>0</v>
      </c>
      <c r="AI150" s="17">
        <v>60</v>
      </c>
      <c r="AJ150" s="16">
        <v>40</v>
      </c>
      <c r="AK150" s="17">
        <v>20</v>
      </c>
      <c r="AL150" s="16">
        <v>17.7</v>
      </c>
      <c r="AM150" s="17">
        <v>10</v>
      </c>
      <c r="AN150" s="16">
        <v>7.6</v>
      </c>
      <c r="AO150" s="17">
        <v>10</v>
      </c>
      <c r="AP150" s="16">
        <v>10</v>
      </c>
      <c r="AQ150" s="18">
        <v>100</v>
      </c>
      <c r="AR150" s="19">
        <f t="shared" si="28"/>
        <v>75.3</v>
      </c>
      <c r="AS150" s="18">
        <f t="shared" si="29"/>
        <v>599.58</v>
      </c>
      <c r="AT150" s="19">
        <f t="shared" si="30"/>
        <v>505.3</v>
      </c>
      <c r="AU150" s="18">
        <f t="shared" si="31"/>
        <v>1259.78</v>
      </c>
      <c r="AV150" s="19">
        <f t="shared" si="32"/>
        <v>1061.3</v>
      </c>
    </row>
    <row r="151" spans="1:48">
      <c r="A151" s="13" t="s">
        <v>106</v>
      </c>
      <c r="B151" s="14">
        <v>0.0416666666666667</v>
      </c>
      <c r="C151" s="15">
        <v>384</v>
      </c>
      <c r="D151" s="16">
        <v>336</v>
      </c>
      <c r="E151" s="17">
        <v>276.2</v>
      </c>
      <c r="F151" s="16">
        <v>220</v>
      </c>
      <c r="G151" s="18">
        <f t="shared" si="22"/>
        <v>660.2</v>
      </c>
      <c r="H151" s="19">
        <f t="shared" si="23"/>
        <v>556</v>
      </c>
      <c r="I151" s="15">
        <v>216</v>
      </c>
      <c r="J151" s="16">
        <v>192.918</v>
      </c>
      <c r="K151" s="16">
        <v>20</v>
      </c>
      <c r="L151" s="16">
        <v>20</v>
      </c>
      <c r="M151" s="16">
        <v>30</v>
      </c>
      <c r="N151" s="16">
        <v>30</v>
      </c>
      <c r="O151" s="18">
        <f t="shared" si="24"/>
        <v>266</v>
      </c>
      <c r="P151" s="19">
        <f t="shared" si="25"/>
        <v>242.918</v>
      </c>
      <c r="Q151" s="17">
        <v>85</v>
      </c>
      <c r="R151" s="16">
        <v>68</v>
      </c>
      <c r="S151" s="17">
        <v>86.08</v>
      </c>
      <c r="T151" s="16">
        <v>86</v>
      </c>
      <c r="U151" s="17">
        <v>18</v>
      </c>
      <c r="V151" s="16">
        <v>18</v>
      </c>
      <c r="W151" s="17">
        <v>12</v>
      </c>
      <c r="X151" s="16">
        <v>12</v>
      </c>
      <c r="Y151" s="18">
        <f t="shared" si="26"/>
        <v>201.08</v>
      </c>
      <c r="Z151" s="19">
        <f t="shared" si="27"/>
        <v>184</v>
      </c>
      <c r="AA151" s="17">
        <v>14.5</v>
      </c>
      <c r="AB151" s="16">
        <v>0</v>
      </c>
      <c r="AC151" s="17">
        <v>9</v>
      </c>
      <c r="AD151" s="16">
        <v>0</v>
      </c>
      <c r="AE151" s="17">
        <v>9</v>
      </c>
      <c r="AF151" s="16">
        <v>0</v>
      </c>
      <c r="AG151" s="18">
        <v>32.5</v>
      </c>
      <c r="AH151" s="19">
        <v>0</v>
      </c>
      <c r="AI151" s="17">
        <v>60</v>
      </c>
      <c r="AJ151" s="16">
        <v>40</v>
      </c>
      <c r="AK151" s="17">
        <v>20</v>
      </c>
      <c r="AL151" s="16">
        <v>17.7</v>
      </c>
      <c r="AM151" s="17">
        <v>10</v>
      </c>
      <c r="AN151" s="16">
        <v>7.6</v>
      </c>
      <c r="AO151" s="17">
        <v>10</v>
      </c>
      <c r="AP151" s="16">
        <v>10</v>
      </c>
      <c r="AQ151" s="18">
        <v>100</v>
      </c>
      <c r="AR151" s="19">
        <f t="shared" si="28"/>
        <v>75.3</v>
      </c>
      <c r="AS151" s="18">
        <f t="shared" si="29"/>
        <v>599.58</v>
      </c>
      <c r="AT151" s="19">
        <f t="shared" si="30"/>
        <v>502.218</v>
      </c>
      <c r="AU151" s="18">
        <f t="shared" si="31"/>
        <v>1259.78</v>
      </c>
      <c r="AV151" s="19">
        <f t="shared" si="32"/>
        <v>1058.218</v>
      </c>
    </row>
    <row r="152" spans="1:48">
      <c r="A152" s="13"/>
      <c r="B152" s="14">
        <v>0.0833333333333333</v>
      </c>
      <c r="C152" s="15">
        <v>384</v>
      </c>
      <c r="D152" s="16">
        <v>336</v>
      </c>
      <c r="E152" s="17">
        <v>276.2</v>
      </c>
      <c r="F152" s="16">
        <v>220</v>
      </c>
      <c r="G152" s="18">
        <f t="shared" si="22"/>
        <v>660.2</v>
      </c>
      <c r="H152" s="19">
        <f t="shared" si="23"/>
        <v>556</v>
      </c>
      <c r="I152" s="15">
        <v>216</v>
      </c>
      <c r="J152" s="16">
        <v>192.918</v>
      </c>
      <c r="K152" s="16">
        <v>20</v>
      </c>
      <c r="L152" s="16">
        <v>20</v>
      </c>
      <c r="M152" s="16">
        <v>30</v>
      </c>
      <c r="N152" s="16">
        <v>30</v>
      </c>
      <c r="O152" s="18">
        <f t="shared" si="24"/>
        <v>266</v>
      </c>
      <c r="P152" s="19">
        <f t="shared" si="25"/>
        <v>242.918</v>
      </c>
      <c r="Q152" s="17">
        <v>85</v>
      </c>
      <c r="R152" s="16">
        <v>68</v>
      </c>
      <c r="S152" s="17">
        <v>86.08</v>
      </c>
      <c r="T152" s="16">
        <v>86</v>
      </c>
      <c r="U152" s="17">
        <v>18</v>
      </c>
      <c r="V152" s="16">
        <v>18</v>
      </c>
      <c r="W152" s="17">
        <v>12</v>
      </c>
      <c r="X152" s="16">
        <v>12</v>
      </c>
      <c r="Y152" s="18">
        <f t="shared" si="26"/>
        <v>201.08</v>
      </c>
      <c r="Z152" s="19">
        <f t="shared" si="27"/>
        <v>184</v>
      </c>
      <c r="AA152" s="17">
        <v>14.5</v>
      </c>
      <c r="AB152" s="16">
        <v>0</v>
      </c>
      <c r="AC152" s="17">
        <v>9</v>
      </c>
      <c r="AD152" s="16">
        <v>0</v>
      </c>
      <c r="AE152" s="17">
        <v>9</v>
      </c>
      <c r="AF152" s="16">
        <v>0</v>
      </c>
      <c r="AG152" s="18">
        <v>32.5</v>
      </c>
      <c r="AH152" s="19">
        <v>0</v>
      </c>
      <c r="AI152" s="17">
        <v>60</v>
      </c>
      <c r="AJ152" s="16">
        <v>40</v>
      </c>
      <c r="AK152" s="17">
        <v>20</v>
      </c>
      <c r="AL152" s="16">
        <v>17.7</v>
      </c>
      <c r="AM152" s="17">
        <v>10</v>
      </c>
      <c r="AN152" s="16">
        <v>7.6</v>
      </c>
      <c r="AO152" s="17">
        <v>10</v>
      </c>
      <c r="AP152" s="16">
        <v>10</v>
      </c>
      <c r="AQ152" s="18">
        <v>100</v>
      </c>
      <c r="AR152" s="19">
        <f t="shared" si="28"/>
        <v>75.3</v>
      </c>
      <c r="AS152" s="18">
        <f t="shared" si="29"/>
        <v>599.58</v>
      </c>
      <c r="AT152" s="19">
        <f t="shared" si="30"/>
        <v>502.218</v>
      </c>
      <c r="AU152" s="18">
        <f t="shared" si="31"/>
        <v>1259.78</v>
      </c>
      <c r="AV152" s="19">
        <f t="shared" si="32"/>
        <v>1058.218</v>
      </c>
    </row>
    <row r="153" spans="1:48">
      <c r="A153" s="13"/>
      <c r="B153" s="14">
        <v>0.125</v>
      </c>
      <c r="C153" s="15">
        <v>384</v>
      </c>
      <c r="D153" s="16">
        <v>336</v>
      </c>
      <c r="E153" s="17">
        <v>276.2</v>
      </c>
      <c r="F153" s="16">
        <v>220</v>
      </c>
      <c r="G153" s="18">
        <f t="shared" si="22"/>
        <v>660.2</v>
      </c>
      <c r="H153" s="19">
        <f t="shared" si="23"/>
        <v>556</v>
      </c>
      <c r="I153" s="15">
        <v>216</v>
      </c>
      <c r="J153" s="16">
        <v>192.918</v>
      </c>
      <c r="K153" s="16">
        <v>20</v>
      </c>
      <c r="L153" s="16">
        <v>20</v>
      </c>
      <c r="M153" s="16">
        <v>30</v>
      </c>
      <c r="N153" s="16">
        <v>30</v>
      </c>
      <c r="O153" s="18">
        <f t="shared" si="24"/>
        <v>266</v>
      </c>
      <c r="P153" s="19">
        <f t="shared" si="25"/>
        <v>242.918</v>
      </c>
      <c r="Q153" s="17">
        <v>85</v>
      </c>
      <c r="R153" s="16">
        <v>68</v>
      </c>
      <c r="S153" s="17">
        <v>86.08</v>
      </c>
      <c r="T153" s="16">
        <v>86</v>
      </c>
      <c r="U153" s="17">
        <v>18</v>
      </c>
      <c r="V153" s="16">
        <v>18</v>
      </c>
      <c r="W153" s="17">
        <v>12</v>
      </c>
      <c r="X153" s="16">
        <v>12</v>
      </c>
      <c r="Y153" s="18">
        <f t="shared" si="26"/>
        <v>201.08</v>
      </c>
      <c r="Z153" s="19">
        <f t="shared" si="27"/>
        <v>184</v>
      </c>
      <c r="AA153" s="17">
        <v>14.5</v>
      </c>
      <c r="AB153" s="16">
        <v>0</v>
      </c>
      <c r="AC153" s="17">
        <v>9</v>
      </c>
      <c r="AD153" s="16">
        <v>0</v>
      </c>
      <c r="AE153" s="17">
        <v>9</v>
      </c>
      <c r="AF153" s="16">
        <v>0</v>
      </c>
      <c r="AG153" s="18">
        <v>32.5</v>
      </c>
      <c r="AH153" s="19">
        <v>0</v>
      </c>
      <c r="AI153" s="17">
        <v>60</v>
      </c>
      <c r="AJ153" s="16">
        <v>40</v>
      </c>
      <c r="AK153" s="17">
        <v>20</v>
      </c>
      <c r="AL153" s="16">
        <v>17.7</v>
      </c>
      <c r="AM153" s="17">
        <v>10</v>
      </c>
      <c r="AN153" s="16">
        <v>7.6</v>
      </c>
      <c r="AO153" s="17">
        <v>10</v>
      </c>
      <c r="AP153" s="16">
        <v>10</v>
      </c>
      <c r="AQ153" s="18">
        <v>100</v>
      </c>
      <c r="AR153" s="19">
        <f t="shared" si="28"/>
        <v>75.3</v>
      </c>
      <c r="AS153" s="18">
        <f t="shared" si="29"/>
        <v>599.58</v>
      </c>
      <c r="AT153" s="19">
        <f t="shared" si="30"/>
        <v>502.218</v>
      </c>
      <c r="AU153" s="18">
        <f t="shared" si="31"/>
        <v>1259.78</v>
      </c>
      <c r="AV153" s="19">
        <f t="shared" si="32"/>
        <v>1058.218</v>
      </c>
    </row>
    <row r="154" spans="1:48">
      <c r="A154" s="13"/>
      <c r="B154" s="14">
        <v>0.166666666666667</v>
      </c>
      <c r="C154" s="15">
        <v>384</v>
      </c>
      <c r="D154" s="16">
        <v>336</v>
      </c>
      <c r="E154" s="17">
        <v>276.2</v>
      </c>
      <c r="F154" s="16">
        <v>220</v>
      </c>
      <c r="G154" s="18">
        <f t="shared" si="22"/>
        <v>660.2</v>
      </c>
      <c r="H154" s="19">
        <f t="shared" si="23"/>
        <v>556</v>
      </c>
      <c r="I154" s="15">
        <v>216</v>
      </c>
      <c r="J154" s="16">
        <v>192.918</v>
      </c>
      <c r="K154" s="16">
        <v>20</v>
      </c>
      <c r="L154" s="16">
        <v>20</v>
      </c>
      <c r="M154" s="16">
        <v>30</v>
      </c>
      <c r="N154" s="16">
        <v>30</v>
      </c>
      <c r="O154" s="18">
        <f t="shared" si="24"/>
        <v>266</v>
      </c>
      <c r="P154" s="19">
        <f t="shared" si="25"/>
        <v>242.918</v>
      </c>
      <c r="Q154" s="17">
        <v>85</v>
      </c>
      <c r="R154" s="16">
        <v>68</v>
      </c>
      <c r="S154" s="17">
        <v>86.08</v>
      </c>
      <c r="T154" s="16">
        <v>86</v>
      </c>
      <c r="U154" s="17">
        <v>18</v>
      </c>
      <c r="V154" s="16">
        <v>18</v>
      </c>
      <c r="W154" s="17">
        <v>12</v>
      </c>
      <c r="X154" s="16">
        <v>12</v>
      </c>
      <c r="Y154" s="18">
        <f t="shared" si="26"/>
        <v>201.08</v>
      </c>
      <c r="Z154" s="19">
        <f t="shared" si="27"/>
        <v>184</v>
      </c>
      <c r="AA154" s="17">
        <v>14.5</v>
      </c>
      <c r="AB154" s="16">
        <v>0</v>
      </c>
      <c r="AC154" s="17">
        <v>9</v>
      </c>
      <c r="AD154" s="16">
        <v>0</v>
      </c>
      <c r="AE154" s="17">
        <v>9</v>
      </c>
      <c r="AF154" s="16">
        <v>0</v>
      </c>
      <c r="AG154" s="18">
        <v>32.5</v>
      </c>
      <c r="AH154" s="19">
        <v>0</v>
      </c>
      <c r="AI154" s="17">
        <v>60</v>
      </c>
      <c r="AJ154" s="16">
        <v>40</v>
      </c>
      <c r="AK154" s="17">
        <v>20</v>
      </c>
      <c r="AL154" s="16">
        <v>17.7</v>
      </c>
      <c r="AM154" s="17">
        <v>10</v>
      </c>
      <c r="AN154" s="16">
        <v>7.6</v>
      </c>
      <c r="AO154" s="17">
        <v>10</v>
      </c>
      <c r="AP154" s="16">
        <v>10</v>
      </c>
      <c r="AQ154" s="18">
        <v>100</v>
      </c>
      <c r="AR154" s="19">
        <f t="shared" si="28"/>
        <v>75.3</v>
      </c>
      <c r="AS154" s="18">
        <f t="shared" si="29"/>
        <v>599.58</v>
      </c>
      <c r="AT154" s="19">
        <f t="shared" si="30"/>
        <v>502.218</v>
      </c>
      <c r="AU154" s="18">
        <f t="shared" si="31"/>
        <v>1259.78</v>
      </c>
      <c r="AV154" s="19">
        <f t="shared" si="32"/>
        <v>1058.218</v>
      </c>
    </row>
    <row r="155" spans="1:48">
      <c r="A155" s="13"/>
      <c r="B155" s="14">
        <v>0.208333333333334</v>
      </c>
      <c r="C155" s="15">
        <v>384</v>
      </c>
      <c r="D155" s="16">
        <v>336</v>
      </c>
      <c r="E155" s="17">
        <v>276.2</v>
      </c>
      <c r="F155" s="16">
        <v>220</v>
      </c>
      <c r="G155" s="18">
        <f t="shared" si="22"/>
        <v>660.2</v>
      </c>
      <c r="H155" s="19">
        <f t="shared" si="23"/>
        <v>556</v>
      </c>
      <c r="I155" s="15">
        <v>216</v>
      </c>
      <c r="J155" s="16">
        <v>192.918</v>
      </c>
      <c r="K155" s="16">
        <v>20</v>
      </c>
      <c r="L155" s="16">
        <v>20</v>
      </c>
      <c r="M155" s="16">
        <v>30</v>
      </c>
      <c r="N155" s="16">
        <v>30</v>
      </c>
      <c r="O155" s="18">
        <f t="shared" si="24"/>
        <v>266</v>
      </c>
      <c r="P155" s="19">
        <f t="shared" si="25"/>
        <v>242.918</v>
      </c>
      <c r="Q155" s="17">
        <v>85</v>
      </c>
      <c r="R155" s="16">
        <v>68</v>
      </c>
      <c r="S155" s="17">
        <v>86.08</v>
      </c>
      <c r="T155" s="16">
        <v>86</v>
      </c>
      <c r="U155" s="17">
        <v>18</v>
      </c>
      <c r="V155" s="16">
        <v>18</v>
      </c>
      <c r="W155" s="17">
        <v>12</v>
      </c>
      <c r="X155" s="16">
        <v>12</v>
      </c>
      <c r="Y155" s="18">
        <f t="shared" si="26"/>
        <v>201.08</v>
      </c>
      <c r="Z155" s="19">
        <f t="shared" si="27"/>
        <v>184</v>
      </c>
      <c r="AA155" s="17">
        <v>14.5</v>
      </c>
      <c r="AB155" s="16">
        <v>0</v>
      </c>
      <c r="AC155" s="17">
        <v>9</v>
      </c>
      <c r="AD155" s="16">
        <v>0</v>
      </c>
      <c r="AE155" s="17">
        <v>9</v>
      </c>
      <c r="AF155" s="16">
        <v>0</v>
      </c>
      <c r="AG155" s="18">
        <v>32.5</v>
      </c>
      <c r="AH155" s="19">
        <v>0</v>
      </c>
      <c r="AI155" s="17">
        <v>60</v>
      </c>
      <c r="AJ155" s="16">
        <v>40</v>
      </c>
      <c r="AK155" s="17">
        <v>20</v>
      </c>
      <c r="AL155" s="16">
        <v>17.7</v>
      </c>
      <c r="AM155" s="17">
        <v>10</v>
      </c>
      <c r="AN155" s="16">
        <v>7.6</v>
      </c>
      <c r="AO155" s="17">
        <v>10</v>
      </c>
      <c r="AP155" s="16">
        <v>10</v>
      </c>
      <c r="AQ155" s="18">
        <v>100</v>
      </c>
      <c r="AR155" s="19">
        <f t="shared" si="28"/>
        <v>75.3</v>
      </c>
      <c r="AS155" s="18">
        <f t="shared" si="29"/>
        <v>599.58</v>
      </c>
      <c r="AT155" s="19">
        <f t="shared" si="30"/>
        <v>502.218</v>
      </c>
      <c r="AU155" s="18">
        <f t="shared" si="31"/>
        <v>1259.78</v>
      </c>
      <c r="AV155" s="19">
        <f t="shared" si="32"/>
        <v>1058.218</v>
      </c>
    </row>
    <row r="156" spans="1:48">
      <c r="A156" s="13"/>
      <c r="B156" s="14">
        <v>0.25</v>
      </c>
      <c r="C156" s="15">
        <v>384</v>
      </c>
      <c r="D156" s="16">
        <v>336</v>
      </c>
      <c r="E156" s="17">
        <v>276.2</v>
      </c>
      <c r="F156" s="16">
        <v>220</v>
      </c>
      <c r="G156" s="18">
        <f t="shared" si="22"/>
        <v>660.2</v>
      </c>
      <c r="H156" s="19">
        <f t="shared" si="23"/>
        <v>556</v>
      </c>
      <c r="I156" s="15">
        <v>216</v>
      </c>
      <c r="J156" s="16">
        <v>192.918</v>
      </c>
      <c r="K156" s="16">
        <v>20</v>
      </c>
      <c r="L156" s="16">
        <v>20</v>
      </c>
      <c r="M156" s="16">
        <v>30</v>
      </c>
      <c r="N156" s="16">
        <v>30</v>
      </c>
      <c r="O156" s="18">
        <f t="shared" si="24"/>
        <v>266</v>
      </c>
      <c r="P156" s="19">
        <f t="shared" si="25"/>
        <v>242.918</v>
      </c>
      <c r="Q156" s="17">
        <v>85</v>
      </c>
      <c r="R156" s="16">
        <v>68</v>
      </c>
      <c r="S156" s="17">
        <v>86.08</v>
      </c>
      <c r="T156" s="16">
        <v>86</v>
      </c>
      <c r="U156" s="17">
        <v>18</v>
      </c>
      <c r="V156" s="16">
        <v>18</v>
      </c>
      <c r="W156" s="17">
        <v>12</v>
      </c>
      <c r="X156" s="16">
        <v>12</v>
      </c>
      <c r="Y156" s="18">
        <f t="shared" si="26"/>
        <v>201.08</v>
      </c>
      <c r="Z156" s="19">
        <f t="shared" si="27"/>
        <v>184</v>
      </c>
      <c r="AA156" s="17">
        <v>14.5</v>
      </c>
      <c r="AB156" s="16">
        <v>0</v>
      </c>
      <c r="AC156" s="17">
        <v>9</v>
      </c>
      <c r="AD156" s="16">
        <v>0</v>
      </c>
      <c r="AE156" s="17">
        <v>9</v>
      </c>
      <c r="AF156" s="16">
        <v>0</v>
      </c>
      <c r="AG156" s="18">
        <v>32.5</v>
      </c>
      <c r="AH156" s="19">
        <v>0</v>
      </c>
      <c r="AI156" s="17">
        <v>60</v>
      </c>
      <c r="AJ156" s="16">
        <v>40</v>
      </c>
      <c r="AK156" s="17">
        <v>20</v>
      </c>
      <c r="AL156" s="16">
        <v>17.7</v>
      </c>
      <c r="AM156" s="17">
        <v>10</v>
      </c>
      <c r="AN156" s="16">
        <v>7.6</v>
      </c>
      <c r="AO156" s="17">
        <v>10</v>
      </c>
      <c r="AP156" s="16">
        <v>10</v>
      </c>
      <c r="AQ156" s="18">
        <v>100</v>
      </c>
      <c r="AR156" s="19">
        <f t="shared" si="28"/>
        <v>75.3</v>
      </c>
      <c r="AS156" s="18">
        <f t="shared" si="29"/>
        <v>599.58</v>
      </c>
      <c r="AT156" s="19">
        <f t="shared" si="30"/>
        <v>502.218</v>
      </c>
      <c r="AU156" s="18">
        <f t="shared" si="31"/>
        <v>1259.78</v>
      </c>
      <c r="AV156" s="19">
        <f t="shared" si="32"/>
        <v>1058.218</v>
      </c>
    </row>
    <row r="157" spans="1:48">
      <c r="A157" s="13"/>
      <c r="B157" s="14">
        <v>0.291666666666667</v>
      </c>
      <c r="C157" s="15">
        <v>384</v>
      </c>
      <c r="D157" s="16">
        <v>336</v>
      </c>
      <c r="E157" s="17">
        <v>276.2</v>
      </c>
      <c r="F157" s="16">
        <v>220</v>
      </c>
      <c r="G157" s="18">
        <f t="shared" si="22"/>
        <v>660.2</v>
      </c>
      <c r="H157" s="19">
        <f t="shared" si="23"/>
        <v>556</v>
      </c>
      <c r="I157" s="15">
        <v>216</v>
      </c>
      <c r="J157" s="16">
        <v>192.918</v>
      </c>
      <c r="K157" s="16">
        <v>20</v>
      </c>
      <c r="L157" s="16">
        <v>20</v>
      </c>
      <c r="M157" s="16">
        <v>30</v>
      </c>
      <c r="N157" s="16">
        <v>30</v>
      </c>
      <c r="O157" s="18">
        <f t="shared" si="24"/>
        <v>266</v>
      </c>
      <c r="P157" s="19">
        <f t="shared" si="25"/>
        <v>242.918</v>
      </c>
      <c r="Q157" s="17">
        <v>85</v>
      </c>
      <c r="R157" s="16">
        <v>68</v>
      </c>
      <c r="S157" s="17">
        <v>86.08</v>
      </c>
      <c r="T157" s="16">
        <v>86</v>
      </c>
      <c r="U157" s="17">
        <v>18</v>
      </c>
      <c r="V157" s="16">
        <v>18</v>
      </c>
      <c r="W157" s="17">
        <v>12</v>
      </c>
      <c r="X157" s="16">
        <v>12</v>
      </c>
      <c r="Y157" s="18">
        <f t="shared" si="26"/>
        <v>201.08</v>
      </c>
      <c r="Z157" s="19">
        <f t="shared" si="27"/>
        <v>184</v>
      </c>
      <c r="AA157" s="17">
        <v>14.5</v>
      </c>
      <c r="AB157" s="16">
        <v>0</v>
      </c>
      <c r="AC157" s="17">
        <v>9</v>
      </c>
      <c r="AD157" s="16">
        <v>0</v>
      </c>
      <c r="AE157" s="17">
        <v>9</v>
      </c>
      <c r="AF157" s="16">
        <v>0</v>
      </c>
      <c r="AG157" s="18">
        <v>32.5</v>
      </c>
      <c r="AH157" s="19">
        <v>0</v>
      </c>
      <c r="AI157" s="17">
        <v>60</v>
      </c>
      <c r="AJ157" s="16">
        <v>40</v>
      </c>
      <c r="AK157" s="17">
        <v>20</v>
      </c>
      <c r="AL157" s="16">
        <v>17.7</v>
      </c>
      <c r="AM157" s="17">
        <v>10</v>
      </c>
      <c r="AN157" s="16">
        <v>7.6</v>
      </c>
      <c r="AO157" s="17">
        <v>10</v>
      </c>
      <c r="AP157" s="16">
        <v>10</v>
      </c>
      <c r="AQ157" s="18">
        <v>100</v>
      </c>
      <c r="AR157" s="19">
        <f t="shared" si="28"/>
        <v>75.3</v>
      </c>
      <c r="AS157" s="18">
        <f t="shared" si="29"/>
        <v>599.58</v>
      </c>
      <c r="AT157" s="19">
        <f t="shared" si="30"/>
        <v>502.218</v>
      </c>
      <c r="AU157" s="18">
        <f t="shared" si="31"/>
        <v>1259.78</v>
      </c>
      <c r="AV157" s="19">
        <f t="shared" si="32"/>
        <v>1058.218</v>
      </c>
    </row>
    <row r="158" spans="1:48">
      <c r="A158" s="13"/>
      <c r="B158" s="14">
        <v>0.333333333333334</v>
      </c>
      <c r="C158" s="15">
        <v>384</v>
      </c>
      <c r="D158" s="16">
        <v>288</v>
      </c>
      <c r="E158" s="17">
        <v>276.2</v>
      </c>
      <c r="F158" s="16">
        <v>220</v>
      </c>
      <c r="G158" s="18">
        <f t="shared" si="22"/>
        <v>660.2</v>
      </c>
      <c r="H158" s="19">
        <f t="shared" si="23"/>
        <v>508</v>
      </c>
      <c r="I158" s="15">
        <v>216</v>
      </c>
      <c r="J158" s="16">
        <v>192.918</v>
      </c>
      <c r="K158" s="16">
        <v>20</v>
      </c>
      <c r="L158" s="16">
        <v>20</v>
      </c>
      <c r="M158" s="16">
        <v>30</v>
      </c>
      <c r="N158" s="16">
        <v>30</v>
      </c>
      <c r="O158" s="18">
        <f t="shared" si="24"/>
        <v>266</v>
      </c>
      <c r="P158" s="19">
        <f t="shared" si="25"/>
        <v>242.918</v>
      </c>
      <c r="Q158" s="17">
        <v>85</v>
      </c>
      <c r="R158" s="16">
        <v>68</v>
      </c>
      <c r="S158" s="17">
        <v>86.08</v>
      </c>
      <c r="T158" s="16">
        <v>86</v>
      </c>
      <c r="U158" s="17">
        <v>18</v>
      </c>
      <c r="V158" s="16">
        <v>18</v>
      </c>
      <c r="W158" s="17">
        <v>12</v>
      </c>
      <c r="X158" s="16">
        <v>12</v>
      </c>
      <c r="Y158" s="18">
        <f t="shared" si="26"/>
        <v>201.08</v>
      </c>
      <c r="Z158" s="19">
        <f t="shared" si="27"/>
        <v>184</v>
      </c>
      <c r="AA158" s="17">
        <v>14.5</v>
      </c>
      <c r="AB158" s="16">
        <v>0</v>
      </c>
      <c r="AC158" s="17">
        <v>9</v>
      </c>
      <c r="AD158" s="16">
        <v>0</v>
      </c>
      <c r="AE158" s="17">
        <v>9</v>
      </c>
      <c r="AF158" s="16">
        <v>0</v>
      </c>
      <c r="AG158" s="18">
        <v>32.5</v>
      </c>
      <c r="AH158" s="19">
        <v>0</v>
      </c>
      <c r="AI158" s="17">
        <v>60</v>
      </c>
      <c r="AJ158" s="16">
        <v>40</v>
      </c>
      <c r="AK158" s="17">
        <v>20</v>
      </c>
      <c r="AL158" s="16">
        <v>17.7</v>
      </c>
      <c r="AM158" s="17">
        <v>10</v>
      </c>
      <c r="AN158" s="16">
        <v>7.6</v>
      </c>
      <c r="AO158" s="17">
        <v>10</v>
      </c>
      <c r="AP158" s="16">
        <v>10</v>
      </c>
      <c r="AQ158" s="18">
        <v>100</v>
      </c>
      <c r="AR158" s="19">
        <f t="shared" si="28"/>
        <v>75.3</v>
      </c>
      <c r="AS158" s="18">
        <f t="shared" si="29"/>
        <v>599.58</v>
      </c>
      <c r="AT158" s="19">
        <f t="shared" si="30"/>
        <v>502.218</v>
      </c>
      <c r="AU158" s="18">
        <f t="shared" si="31"/>
        <v>1259.78</v>
      </c>
      <c r="AV158" s="19">
        <f t="shared" si="32"/>
        <v>1010.218</v>
      </c>
    </row>
    <row r="159" spans="1:48">
      <c r="A159" s="13"/>
      <c r="B159" s="14">
        <v>0.375</v>
      </c>
      <c r="C159" s="15">
        <v>384</v>
      </c>
      <c r="D159" s="16">
        <v>288</v>
      </c>
      <c r="E159" s="17">
        <v>276.2</v>
      </c>
      <c r="F159" s="16">
        <v>220</v>
      </c>
      <c r="G159" s="18">
        <f t="shared" si="22"/>
        <v>660.2</v>
      </c>
      <c r="H159" s="19">
        <f t="shared" si="23"/>
        <v>508</v>
      </c>
      <c r="I159" s="15">
        <v>216</v>
      </c>
      <c r="J159" s="16">
        <v>196</v>
      </c>
      <c r="K159" s="16">
        <v>20</v>
      </c>
      <c r="L159" s="16">
        <v>20</v>
      </c>
      <c r="M159" s="16">
        <v>30</v>
      </c>
      <c r="N159" s="16">
        <v>30</v>
      </c>
      <c r="O159" s="18">
        <f t="shared" si="24"/>
        <v>266</v>
      </c>
      <c r="P159" s="19">
        <f t="shared" si="25"/>
        <v>246</v>
      </c>
      <c r="Q159" s="17">
        <v>85</v>
      </c>
      <c r="R159" s="16">
        <v>68</v>
      </c>
      <c r="S159" s="17">
        <v>86.08</v>
      </c>
      <c r="T159" s="16">
        <v>86</v>
      </c>
      <c r="U159" s="17">
        <v>18</v>
      </c>
      <c r="V159" s="16">
        <v>18</v>
      </c>
      <c r="W159" s="17">
        <v>12</v>
      </c>
      <c r="X159" s="16">
        <v>12</v>
      </c>
      <c r="Y159" s="18">
        <f t="shared" si="26"/>
        <v>201.08</v>
      </c>
      <c r="Z159" s="19">
        <f t="shared" si="27"/>
        <v>184</v>
      </c>
      <c r="AA159" s="17">
        <v>14.5</v>
      </c>
      <c r="AB159" s="16">
        <v>0</v>
      </c>
      <c r="AC159" s="17">
        <v>9</v>
      </c>
      <c r="AD159" s="16">
        <v>0</v>
      </c>
      <c r="AE159" s="17">
        <v>9</v>
      </c>
      <c r="AF159" s="16">
        <v>0</v>
      </c>
      <c r="AG159" s="18">
        <v>32.5</v>
      </c>
      <c r="AH159" s="19">
        <v>0</v>
      </c>
      <c r="AI159" s="17">
        <v>60</v>
      </c>
      <c r="AJ159" s="16">
        <v>40</v>
      </c>
      <c r="AK159" s="17">
        <v>20</v>
      </c>
      <c r="AL159" s="16">
        <v>17.7</v>
      </c>
      <c r="AM159" s="17">
        <v>10</v>
      </c>
      <c r="AN159" s="16">
        <v>7.6</v>
      </c>
      <c r="AO159" s="17">
        <v>10</v>
      </c>
      <c r="AP159" s="16">
        <v>10</v>
      </c>
      <c r="AQ159" s="18">
        <v>100</v>
      </c>
      <c r="AR159" s="19">
        <f t="shared" si="28"/>
        <v>75.3</v>
      </c>
      <c r="AS159" s="18">
        <f t="shared" si="29"/>
        <v>599.58</v>
      </c>
      <c r="AT159" s="19">
        <f t="shared" si="30"/>
        <v>505.3</v>
      </c>
      <c r="AU159" s="18">
        <f t="shared" si="31"/>
        <v>1259.78</v>
      </c>
      <c r="AV159" s="19">
        <f t="shared" si="32"/>
        <v>1013.3</v>
      </c>
    </row>
    <row r="160" spans="1:48">
      <c r="A160" s="13"/>
      <c r="B160" s="14">
        <v>0.416666666666667</v>
      </c>
      <c r="C160" s="15">
        <v>384</v>
      </c>
      <c r="D160" s="16">
        <v>288</v>
      </c>
      <c r="E160" s="17">
        <v>276.2</v>
      </c>
      <c r="F160" s="16">
        <v>220</v>
      </c>
      <c r="G160" s="18">
        <f t="shared" si="22"/>
        <v>660.2</v>
      </c>
      <c r="H160" s="19">
        <f t="shared" si="23"/>
        <v>508</v>
      </c>
      <c r="I160" s="15">
        <v>216</v>
      </c>
      <c r="J160" s="16">
        <v>196</v>
      </c>
      <c r="K160" s="16">
        <v>20</v>
      </c>
      <c r="L160" s="16">
        <v>20</v>
      </c>
      <c r="M160" s="16">
        <v>30</v>
      </c>
      <c r="N160" s="16">
        <v>30</v>
      </c>
      <c r="O160" s="18">
        <f t="shared" si="24"/>
        <v>266</v>
      </c>
      <c r="P160" s="19">
        <f t="shared" si="25"/>
        <v>246</v>
      </c>
      <c r="Q160" s="17">
        <v>85</v>
      </c>
      <c r="R160" s="16">
        <v>68</v>
      </c>
      <c r="S160" s="17">
        <v>86.08</v>
      </c>
      <c r="T160" s="16">
        <v>86</v>
      </c>
      <c r="U160" s="17">
        <v>18</v>
      </c>
      <c r="V160" s="16">
        <v>18</v>
      </c>
      <c r="W160" s="17">
        <v>12</v>
      </c>
      <c r="X160" s="16">
        <v>12</v>
      </c>
      <c r="Y160" s="18">
        <f t="shared" si="26"/>
        <v>201.08</v>
      </c>
      <c r="Z160" s="19">
        <f t="shared" si="27"/>
        <v>184</v>
      </c>
      <c r="AA160" s="17">
        <v>14.5</v>
      </c>
      <c r="AB160" s="16">
        <v>0</v>
      </c>
      <c r="AC160" s="17">
        <v>9</v>
      </c>
      <c r="AD160" s="16">
        <v>0</v>
      </c>
      <c r="AE160" s="17">
        <v>9</v>
      </c>
      <c r="AF160" s="16">
        <v>0</v>
      </c>
      <c r="AG160" s="18">
        <v>32.5</v>
      </c>
      <c r="AH160" s="19">
        <v>0</v>
      </c>
      <c r="AI160" s="17">
        <v>60</v>
      </c>
      <c r="AJ160" s="16">
        <v>40</v>
      </c>
      <c r="AK160" s="17">
        <v>20</v>
      </c>
      <c r="AL160" s="16">
        <v>17.7</v>
      </c>
      <c r="AM160" s="17">
        <v>10</v>
      </c>
      <c r="AN160" s="16">
        <v>7.6</v>
      </c>
      <c r="AO160" s="17">
        <v>10</v>
      </c>
      <c r="AP160" s="16">
        <v>10</v>
      </c>
      <c r="AQ160" s="18">
        <v>100</v>
      </c>
      <c r="AR160" s="19">
        <f t="shared" si="28"/>
        <v>75.3</v>
      </c>
      <c r="AS160" s="18">
        <f t="shared" si="29"/>
        <v>599.58</v>
      </c>
      <c r="AT160" s="19">
        <f t="shared" si="30"/>
        <v>505.3</v>
      </c>
      <c r="AU160" s="18">
        <f t="shared" si="31"/>
        <v>1259.78</v>
      </c>
      <c r="AV160" s="19">
        <f t="shared" si="32"/>
        <v>1013.3</v>
      </c>
    </row>
    <row r="161" spans="1:48">
      <c r="A161" s="13"/>
      <c r="B161" s="14">
        <v>0.458333333333334</v>
      </c>
      <c r="C161" s="15">
        <v>384</v>
      </c>
      <c r="D161" s="16">
        <v>288</v>
      </c>
      <c r="E161" s="17">
        <v>276.2</v>
      </c>
      <c r="F161" s="16">
        <v>220</v>
      </c>
      <c r="G161" s="18">
        <f t="shared" si="22"/>
        <v>660.2</v>
      </c>
      <c r="H161" s="19">
        <f t="shared" si="23"/>
        <v>508</v>
      </c>
      <c r="I161" s="15">
        <v>216</v>
      </c>
      <c r="J161" s="16">
        <v>196</v>
      </c>
      <c r="K161" s="16">
        <v>20</v>
      </c>
      <c r="L161" s="16">
        <v>20</v>
      </c>
      <c r="M161" s="16">
        <v>30</v>
      </c>
      <c r="N161" s="16">
        <v>30</v>
      </c>
      <c r="O161" s="18">
        <f t="shared" si="24"/>
        <v>266</v>
      </c>
      <c r="P161" s="19">
        <f t="shared" si="25"/>
        <v>246</v>
      </c>
      <c r="Q161" s="17">
        <v>85</v>
      </c>
      <c r="R161" s="16">
        <v>68</v>
      </c>
      <c r="S161" s="17">
        <v>86.08</v>
      </c>
      <c r="T161" s="16">
        <v>86</v>
      </c>
      <c r="U161" s="17">
        <v>18</v>
      </c>
      <c r="V161" s="16">
        <v>18</v>
      </c>
      <c r="W161" s="17">
        <v>12</v>
      </c>
      <c r="X161" s="16">
        <v>12</v>
      </c>
      <c r="Y161" s="18">
        <f t="shared" si="26"/>
        <v>201.08</v>
      </c>
      <c r="Z161" s="19">
        <f t="shared" si="27"/>
        <v>184</v>
      </c>
      <c r="AA161" s="17">
        <v>14.5</v>
      </c>
      <c r="AB161" s="16">
        <v>0</v>
      </c>
      <c r="AC161" s="17">
        <v>9</v>
      </c>
      <c r="AD161" s="16">
        <v>0</v>
      </c>
      <c r="AE161" s="17">
        <v>9</v>
      </c>
      <c r="AF161" s="16">
        <v>0</v>
      </c>
      <c r="AG161" s="18">
        <v>32.5</v>
      </c>
      <c r="AH161" s="19">
        <v>0</v>
      </c>
      <c r="AI161" s="17">
        <v>60</v>
      </c>
      <c r="AJ161" s="16">
        <v>40</v>
      </c>
      <c r="AK161" s="17">
        <v>20</v>
      </c>
      <c r="AL161" s="16">
        <v>17.7</v>
      </c>
      <c r="AM161" s="17">
        <v>10</v>
      </c>
      <c r="AN161" s="16">
        <v>7.6</v>
      </c>
      <c r="AO161" s="17">
        <v>10</v>
      </c>
      <c r="AP161" s="16">
        <v>10</v>
      </c>
      <c r="AQ161" s="18">
        <v>100</v>
      </c>
      <c r="AR161" s="19">
        <f t="shared" si="28"/>
        <v>75.3</v>
      </c>
      <c r="AS161" s="18">
        <f t="shared" si="29"/>
        <v>599.58</v>
      </c>
      <c r="AT161" s="19">
        <f t="shared" si="30"/>
        <v>505.3</v>
      </c>
      <c r="AU161" s="18">
        <f t="shared" si="31"/>
        <v>1259.78</v>
      </c>
      <c r="AV161" s="19">
        <f t="shared" si="32"/>
        <v>1013.3</v>
      </c>
    </row>
    <row r="162" spans="1:48">
      <c r="A162" s="13"/>
      <c r="B162" s="14">
        <v>0.5</v>
      </c>
      <c r="C162" s="15">
        <v>384</v>
      </c>
      <c r="D162" s="16">
        <v>288</v>
      </c>
      <c r="E162" s="17">
        <v>276.2</v>
      </c>
      <c r="F162" s="16">
        <v>220</v>
      </c>
      <c r="G162" s="18">
        <f t="shared" si="22"/>
        <v>660.2</v>
      </c>
      <c r="H162" s="19">
        <f t="shared" si="23"/>
        <v>508</v>
      </c>
      <c r="I162" s="15">
        <v>216</v>
      </c>
      <c r="J162" s="16">
        <v>196</v>
      </c>
      <c r="K162" s="16">
        <v>20</v>
      </c>
      <c r="L162" s="16">
        <v>20</v>
      </c>
      <c r="M162" s="16">
        <v>30</v>
      </c>
      <c r="N162" s="16">
        <v>30</v>
      </c>
      <c r="O162" s="18">
        <f t="shared" si="24"/>
        <v>266</v>
      </c>
      <c r="P162" s="19">
        <f t="shared" si="25"/>
        <v>246</v>
      </c>
      <c r="Q162" s="17">
        <v>85</v>
      </c>
      <c r="R162" s="16">
        <v>68</v>
      </c>
      <c r="S162" s="17">
        <v>86.08</v>
      </c>
      <c r="T162" s="16">
        <v>86</v>
      </c>
      <c r="U162" s="17">
        <v>18</v>
      </c>
      <c r="V162" s="16">
        <v>18</v>
      </c>
      <c r="W162" s="17">
        <v>12</v>
      </c>
      <c r="X162" s="16">
        <v>12</v>
      </c>
      <c r="Y162" s="18">
        <f t="shared" si="26"/>
        <v>201.08</v>
      </c>
      <c r="Z162" s="19">
        <f t="shared" si="27"/>
        <v>184</v>
      </c>
      <c r="AA162" s="17">
        <v>14.5</v>
      </c>
      <c r="AB162" s="16">
        <v>0</v>
      </c>
      <c r="AC162" s="17">
        <v>9</v>
      </c>
      <c r="AD162" s="16">
        <v>0</v>
      </c>
      <c r="AE162" s="17">
        <v>9</v>
      </c>
      <c r="AF162" s="16">
        <v>0</v>
      </c>
      <c r="AG162" s="18">
        <v>32.5</v>
      </c>
      <c r="AH162" s="19">
        <v>0</v>
      </c>
      <c r="AI162" s="17">
        <v>60</v>
      </c>
      <c r="AJ162" s="16">
        <v>40</v>
      </c>
      <c r="AK162" s="17">
        <v>20</v>
      </c>
      <c r="AL162" s="16">
        <v>17.7</v>
      </c>
      <c r="AM162" s="17">
        <v>10</v>
      </c>
      <c r="AN162" s="16">
        <v>7.6</v>
      </c>
      <c r="AO162" s="17">
        <v>10</v>
      </c>
      <c r="AP162" s="16">
        <v>10</v>
      </c>
      <c r="AQ162" s="18">
        <v>100</v>
      </c>
      <c r="AR162" s="19">
        <f t="shared" si="28"/>
        <v>75.3</v>
      </c>
      <c r="AS162" s="18">
        <f t="shared" si="29"/>
        <v>599.58</v>
      </c>
      <c r="AT162" s="19">
        <f t="shared" si="30"/>
        <v>505.3</v>
      </c>
      <c r="AU162" s="18">
        <f t="shared" si="31"/>
        <v>1259.78</v>
      </c>
      <c r="AV162" s="19">
        <f t="shared" si="32"/>
        <v>1013.3</v>
      </c>
    </row>
    <row r="163" spans="1:48">
      <c r="A163" s="13"/>
      <c r="B163" s="14">
        <v>0.541666666666667</v>
      </c>
      <c r="C163" s="15">
        <v>384</v>
      </c>
      <c r="D163" s="16">
        <v>288</v>
      </c>
      <c r="E163" s="17">
        <v>276.2</v>
      </c>
      <c r="F163" s="16">
        <v>220</v>
      </c>
      <c r="G163" s="18">
        <f t="shared" si="22"/>
        <v>660.2</v>
      </c>
      <c r="H163" s="19">
        <f t="shared" si="23"/>
        <v>508</v>
      </c>
      <c r="I163" s="15">
        <v>216</v>
      </c>
      <c r="J163" s="16">
        <v>196</v>
      </c>
      <c r="K163" s="16">
        <v>20</v>
      </c>
      <c r="L163" s="16">
        <v>20</v>
      </c>
      <c r="M163" s="16">
        <v>30</v>
      </c>
      <c r="N163" s="16">
        <v>30</v>
      </c>
      <c r="O163" s="18">
        <f t="shared" si="24"/>
        <v>266</v>
      </c>
      <c r="P163" s="19">
        <f t="shared" si="25"/>
        <v>246</v>
      </c>
      <c r="Q163" s="17">
        <v>85</v>
      </c>
      <c r="R163" s="16">
        <v>68</v>
      </c>
      <c r="S163" s="17">
        <v>86.08</v>
      </c>
      <c r="T163" s="16">
        <v>86</v>
      </c>
      <c r="U163" s="17">
        <v>18</v>
      </c>
      <c r="V163" s="16">
        <v>18</v>
      </c>
      <c r="W163" s="17">
        <v>12</v>
      </c>
      <c r="X163" s="16">
        <v>12</v>
      </c>
      <c r="Y163" s="18">
        <f t="shared" si="26"/>
        <v>201.08</v>
      </c>
      <c r="Z163" s="19">
        <f t="shared" si="27"/>
        <v>184</v>
      </c>
      <c r="AA163" s="17">
        <v>14.5</v>
      </c>
      <c r="AB163" s="16">
        <v>0</v>
      </c>
      <c r="AC163" s="17">
        <v>9</v>
      </c>
      <c r="AD163" s="16">
        <v>0</v>
      </c>
      <c r="AE163" s="17">
        <v>9</v>
      </c>
      <c r="AF163" s="16">
        <v>0</v>
      </c>
      <c r="AG163" s="18">
        <v>32.5</v>
      </c>
      <c r="AH163" s="19">
        <v>0</v>
      </c>
      <c r="AI163" s="17">
        <v>60</v>
      </c>
      <c r="AJ163" s="16">
        <v>40</v>
      </c>
      <c r="AK163" s="17">
        <v>20</v>
      </c>
      <c r="AL163" s="16">
        <v>17.7</v>
      </c>
      <c r="AM163" s="17">
        <v>10</v>
      </c>
      <c r="AN163" s="16">
        <v>7.6</v>
      </c>
      <c r="AO163" s="17">
        <v>10</v>
      </c>
      <c r="AP163" s="16">
        <v>10</v>
      </c>
      <c r="AQ163" s="18">
        <v>100</v>
      </c>
      <c r="AR163" s="19">
        <f t="shared" si="28"/>
        <v>75.3</v>
      </c>
      <c r="AS163" s="18">
        <f t="shared" si="29"/>
        <v>599.58</v>
      </c>
      <c r="AT163" s="19">
        <f t="shared" si="30"/>
        <v>505.3</v>
      </c>
      <c r="AU163" s="18">
        <f t="shared" si="31"/>
        <v>1259.78</v>
      </c>
      <c r="AV163" s="19">
        <f t="shared" si="32"/>
        <v>1013.3</v>
      </c>
    </row>
    <row r="164" spans="1:48">
      <c r="A164" s="13"/>
      <c r="B164" s="14">
        <v>0.583333333333334</v>
      </c>
      <c r="C164" s="15">
        <v>384</v>
      </c>
      <c r="D164" s="16">
        <v>288</v>
      </c>
      <c r="E164" s="17">
        <v>276.2</v>
      </c>
      <c r="F164" s="16">
        <v>220</v>
      </c>
      <c r="G164" s="18">
        <f t="shared" si="22"/>
        <v>660.2</v>
      </c>
      <c r="H164" s="19">
        <f t="shared" si="23"/>
        <v>508</v>
      </c>
      <c r="I164" s="15">
        <v>216</v>
      </c>
      <c r="J164" s="16">
        <v>196</v>
      </c>
      <c r="K164" s="16">
        <v>20</v>
      </c>
      <c r="L164" s="16">
        <v>20</v>
      </c>
      <c r="M164" s="16">
        <v>30</v>
      </c>
      <c r="N164" s="16">
        <v>30</v>
      </c>
      <c r="O164" s="18">
        <f t="shared" si="24"/>
        <v>266</v>
      </c>
      <c r="P164" s="19">
        <f t="shared" si="25"/>
        <v>246</v>
      </c>
      <c r="Q164" s="17">
        <v>85</v>
      </c>
      <c r="R164" s="16">
        <v>68</v>
      </c>
      <c r="S164" s="17">
        <v>86.08</v>
      </c>
      <c r="T164" s="16">
        <v>86</v>
      </c>
      <c r="U164" s="17">
        <v>18</v>
      </c>
      <c r="V164" s="16">
        <v>18</v>
      </c>
      <c r="W164" s="17">
        <v>12</v>
      </c>
      <c r="X164" s="16">
        <v>12</v>
      </c>
      <c r="Y164" s="18">
        <f t="shared" si="26"/>
        <v>201.08</v>
      </c>
      <c r="Z164" s="19">
        <f t="shared" si="27"/>
        <v>184</v>
      </c>
      <c r="AA164" s="17">
        <v>14.5</v>
      </c>
      <c r="AB164" s="16">
        <v>0</v>
      </c>
      <c r="AC164" s="17">
        <v>9</v>
      </c>
      <c r="AD164" s="16">
        <v>0</v>
      </c>
      <c r="AE164" s="17">
        <v>9</v>
      </c>
      <c r="AF164" s="16">
        <v>0</v>
      </c>
      <c r="AG164" s="18">
        <v>32.5</v>
      </c>
      <c r="AH164" s="19">
        <v>0</v>
      </c>
      <c r="AI164" s="17">
        <v>60</v>
      </c>
      <c r="AJ164" s="16">
        <v>40</v>
      </c>
      <c r="AK164" s="17">
        <v>20</v>
      </c>
      <c r="AL164" s="16">
        <v>17.7</v>
      </c>
      <c r="AM164" s="17">
        <v>10</v>
      </c>
      <c r="AN164" s="16">
        <v>7.6</v>
      </c>
      <c r="AO164" s="17">
        <v>10</v>
      </c>
      <c r="AP164" s="16">
        <v>10</v>
      </c>
      <c r="AQ164" s="18">
        <v>100</v>
      </c>
      <c r="AR164" s="19">
        <f t="shared" si="28"/>
        <v>75.3</v>
      </c>
      <c r="AS164" s="18">
        <f t="shared" si="29"/>
        <v>599.58</v>
      </c>
      <c r="AT164" s="19">
        <f t="shared" si="30"/>
        <v>505.3</v>
      </c>
      <c r="AU164" s="18">
        <f t="shared" si="31"/>
        <v>1259.78</v>
      </c>
      <c r="AV164" s="19">
        <f t="shared" si="32"/>
        <v>1013.3</v>
      </c>
    </row>
    <row r="165" spans="1:48">
      <c r="A165" s="13"/>
      <c r="B165" s="14">
        <v>0.625</v>
      </c>
      <c r="C165" s="15">
        <v>384</v>
      </c>
      <c r="D165" s="16">
        <v>288</v>
      </c>
      <c r="E165" s="17">
        <v>276.2</v>
      </c>
      <c r="F165" s="16">
        <v>220</v>
      </c>
      <c r="G165" s="18">
        <f t="shared" si="22"/>
        <v>660.2</v>
      </c>
      <c r="H165" s="19">
        <f t="shared" si="23"/>
        <v>508</v>
      </c>
      <c r="I165" s="15">
        <v>216</v>
      </c>
      <c r="J165" s="16">
        <v>196</v>
      </c>
      <c r="K165" s="16">
        <v>20</v>
      </c>
      <c r="L165" s="16">
        <v>20</v>
      </c>
      <c r="M165" s="16">
        <v>30</v>
      </c>
      <c r="N165" s="16">
        <v>30</v>
      </c>
      <c r="O165" s="18">
        <f t="shared" si="24"/>
        <v>266</v>
      </c>
      <c r="P165" s="19">
        <f t="shared" si="25"/>
        <v>246</v>
      </c>
      <c r="Q165" s="17">
        <v>85</v>
      </c>
      <c r="R165" s="16">
        <v>68</v>
      </c>
      <c r="S165" s="17">
        <v>86.08</v>
      </c>
      <c r="T165" s="16">
        <v>86</v>
      </c>
      <c r="U165" s="17">
        <v>18</v>
      </c>
      <c r="V165" s="16">
        <v>18</v>
      </c>
      <c r="W165" s="17">
        <v>12</v>
      </c>
      <c r="X165" s="16">
        <v>12</v>
      </c>
      <c r="Y165" s="18">
        <f t="shared" si="26"/>
        <v>201.08</v>
      </c>
      <c r="Z165" s="19">
        <f t="shared" si="27"/>
        <v>184</v>
      </c>
      <c r="AA165" s="17">
        <v>14.5</v>
      </c>
      <c r="AB165" s="16">
        <v>0</v>
      </c>
      <c r="AC165" s="17">
        <v>9</v>
      </c>
      <c r="AD165" s="16">
        <v>0</v>
      </c>
      <c r="AE165" s="17">
        <v>9</v>
      </c>
      <c r="AF165" s="16">
        <v>0</v>
      </c>
      <c r="AG165" s="18">
        <v>32.5</v>
      </c>
      <c r="AH165" s="19">
        <v>0</v>
      </c>
      <c r="AI165" s="17">
        <v>60</v>
      </c>
      <c r="AJ165" s="16">
        <v>40</v>
      </c>
      <c r="AK165" s="17">
        <v>20</v>
      </c>
      <c r="AL165" s="16">
        <v>17.7</v>
      </c>
      <c r="AM165" s="17">
        <v>10</v>
      </c>
      <c r="AN165" s="16">
        <v>7.6</v>
      </c>
      <c r="AO165" s="17">
        <v>10</v>
      </c>
      <c r="AP165" s="16">
        <v>10</v>
      </c>
      <c r="AQ165" s="18">
        <v>100</v>
      </c>
      <c r="AR165" s="19">
        <f t="shared" si="28"/>
        <v>75.3</v>
      </c>
      <c r="AS165" s="18">
        <f t="shared" si="29"/>
        <v>599.58</v>
      </c>
      <c r="AT165" s="19">
        <f t="shared" si="30"/>
        <v>505.3</v>
      </c>
      <c r="AU165" s="18">
        <f t="shared" si="31"/>
        <v>1259.78</v>
      </c>
      <c r="AV165" s="19">
        <f t="shared" si="32"/>
        <v>1013.3</v>
      </c>
    </row>
    <row r="166" spans="1:48">
      <c r="A166" s="13"/>
      <c r="B166" s="14">
        <v>0.666666666666667</v>
      </c>
      <c r="C166" s="15">
        <v>384</v>
      </c>
      <c r="D166" s="16">
        <v>288</v>
      </c>
      <c r="E166" s="17">
        <v>276.2</v>
      </c>
      <c r="F166" s="16">
        <v>220</v>
      </c>
      <c r="G166" s="18">
        <f t="shared" si="22"/>
        <v>660.2</v>
      </c>
      <c r="H166" s="19">
        <f t="shared" si="23"/>
        <v>508</v>
      </c>
      <c r="I166" s="15">
        <v>216</v>
      </c>
      <c r="J166" s="16">
        <v>196</v>
      </c>
      <c r="K166" s="16">
        <v>20</v>
      </c>
      <c r="L166" s="16">
        <v>20</v>
      </c>
      <c r="M166" s="16">
        <v>30</v>
      </c>
      <c r="N166" s="16">
        <v>30</v>
      </c>
      <c r="O166" s="18">
        <f t="shared" si="24"/>
        <v>266</v>
      </c>
      <c r="P166" s="19">
        <f t="shared" si="25"/>
        <v>246</v>
      </c>
      <c r="Q166" s="17">
        <v>85</v>
      </c>
      <c r="R166" s="16">
        <v>68</v>
      </c>
      <c r="S166" s="17">
        <v>86.08</v>
      </c>
      <c r="T166" s="16">
        <v>86</v>
      </c>
      <c r="U166" s="17">
        <v>18</v>
      </c>
      <c r="V166" s="16">
        <v>18</v>
      </c>
      <c r="W166" s="17">
        <v>12</v>
      </c>
      <c r="X166" s="16">
        <v>12</v>
      </c>
      <c r="Y166" s="18">
        <f t="shared" si="26"/>
        <v>201.08</v>
      </c>
      <c r="Z166" s="19">
        <f t="shared" si="27"/>
        <v>184</v>
      </c>
      <c r="AA166" s="17">
        <v>14.5</v>
      </c>
      <c r="AB166" s="16">
        <v>0</v>
      </c>
      <c r="AC166" s="17">
        <v>9</v>
      </c>
      <c r="AD166" s="16">
        <v>0</v>
      </c>
      <c r="AE166" s="17">
        <v>9</v>
      </c>
      <c r="AF166" s="16">
        <v>0</v>
      </c>
      <c r="AG166" s="18">
        <v>32.5</v>
      </c>
      <c r="AH166" s="19">
        <v>0</v>
      </c>
      <c r="AI166" s="17">
        <v>60</v>
      </c>
      <c r="AJ166" s="16">
        <v>40</v>
      </c>
      <c r="AK166" s="17">
        <v>20</v>
      </c>
      <c r="AL166" s="16">
        <v>17.7</v>
      </c>
      <c r="AM166" s="17">
        <v>10</v>
      </c>
      <c r="AN166" s="16">
        <v>7.6</v>
      </c>
      <c r="AO166" s="17">
        <v>10</v>
      </c>
      <c r="AP166" s="16">
        <v>10</v>
      </c>
      <c r="AQ166" s="18">
        <v>100</v>
      </c>
      <c r="AR166" s="19">
        <f t="shared" si="28"/>
        <v>75.3</v>
      </c>
      <c r="AS166" s="18">
        <f t="shared" si="29"/>
        <v>599.58</v>
      </c>
      <c r="AT166" s="19">
        <f t="shared" si="30"/>
        <v>505.3</v>
      </c>
      <c r="AU166" s="18">
        <f t="shared" si="31"/>
        <v>1259.78</v>
      </c>
      <c r="AV166" s="19">
        <f t="shared" si="32"/>
        <v>1013.3</v>
      </c>
    </row>
    <row r="167" spans="1:48">
      <c r="A167" s="13"/>
      <c r="B167" s="14">
        <v>0.708333333333334</v>
      </c>
      <c r="C167" s="15">
        <v>384</v>
      </c>
      <c r="D167" s="16">
        <v>336</v>
      </c>
      <c r="E167" s="17">
        <v>276.2</v>
      </c>
      <c r="F167" s="16">
        <v>220</v>
      </c>
      <c r="G167" s="18">
        <f t="shared" si="22"/>
        <v>660.2</v>
      </c>
      <c r="H167" s="19">
        <f t="shared" si="23"/>
        <v>556</v>
      </c>
      <c r="I167" s="15">
        <v>216</v>
      </c>
      <c r="J167" s="16">
        <v>196</v>
      </c>
      <c r="K167" s="16">
        <v>20</v>
      </c>
      <c r="L167" s="16">
        <v>20</v>
      </c>
      <c r="M167" s="16">
        <v>30</v>
      </c>
      <c r="N167" s="16">
        <v>30</v>
      </c>
      <c r="O167" s="18">
        <f t="shared" si="24"/>
        <v>266</v>
      </c>
      <c r="P167" s="19">
        <f t="shared" si="25"/>
        <v>246</v>
      </c>
      <c r="Q167" s="17">
        <v>85</v>
      </c>
      <c r="R167" s="16">
        <v>68</v>
      </c>
      <c r="S167" s="17">
        <v>86.08</v>
      </c>
      <c r="T167" s="16">
        <v>86</v>
      </c>
      <c r="U167" s="17">
        <v>18</v>
      </c>
      <c r="V167" s="16">
        <v>18</v>
      </c>
      <c r="W167" s="17">
        <v>12</v>
      </c>
      <c r="X167" s="16">
        <v>12</v>
      </c>
      <c r="Y167" s="18">
        <f t="shared" si="26"/>
        <v>201.08</v>
      </c>
      <c r="Z167" s="19">
        <f t="shared" si="27"/>
        <v>184</v>
      </c>
      <c r="AA167" s="17">
        <v>14.5</v>
      </c>
      <c r="AB167" s="16">
        <v>0</v>
      </c>
      <c r="AC167" s="17">
        <v>9</v>
      </c>
      <c r="AD167" s="16">
        <v>0</v>
      </c>
      <c r="AE167" s="17">
        <v>9</v>
      </c>
      <c r="AF167" s="16">
        <v>0</v>
      </c>
      <c r="AG167" s="18">
        <v>32.5</v>
      </c>
      <c r="AH167" s="19">
        <v>0</v>
      </c>
      <c r="AI167" s="17">
        <v>60</v>
      </c>
      <c r="AJ167" s="16">
        <v>40</v>
      </c>
      <c r="AK167" s="17">
        <v>20</v>
      </c>
      <c r="AL167" s="16">
        <v>17.7</v>
      </c>
      <c r="AM167" s="17">
        <v>10</v>
      </c>
      <c r="AN167" s="16">
        <v>7.6</v>
      </c>
      <c r="AO167" s="17">
        <v>10</v>
      </c>
      <c r="AP167" s="16">
        <v>10</v>
      </c>
      <c r="AQ167" s="18">
        <v>100</v>
      </c>
      <c r="AR167" s="19">
        <f t="shared" si="28"/>
        <v>75.3</v>
      </c>
      <c r="AS167" s="18">
        <f t="shared" si="29"/>
        <v>599.58</v>
      </c>
      <c r="AT167" s="19">
        <f t="shared" si="30"/>
        <v>505.3</v>
      </c>
      <c r="AU167" s="18">
        <f t="shared" si="31"/>
        <v>1259.78</v>
      </c>
      <c r="AV167" s="19">
        <f t="shared" si="32"/>
        <v>1061.3</v>
      </c>
    </row>
    <row r="168" spans="1:48">
      <c r="A168" s="13"/>
      <c r="B168" s="14">
        <v>0.75</v>
      </c>
      <c r="C168" s="15">
        <v>384</v>
      </c>
      <c r="D168" s="16">
        <v>336</v>
      </c>
      <c r="E168" s="17">
        <v>276.2</v>
      </c>
      <c r="F168" s="16">
        <v>220</v>
      </c>
      <c r="G168" s="18">
        <f t="shared" si="22"/>
        <v>660.2</v>
      </c>
      <c r="H168" s="19">
        <f t="shared" si="23"/>
        <v>556</v>
      </c>
      <c r="I168" s="15">
        <v>216</v>
      </c>
      <c r="J168" s="16">
        <v>196</v>
      </c>
      <c r="K168" s="16">
        <v>20</v>
      </c>
      <c r="L168" s="16">
        <v>20</v>
      </c>
      <c r="M168" s="16">
        <v>30</v>
      </c>
      <c r="N168" s="16">
        <v>30</v>
      </c>
      <c r="O168" s="18">
        <f t="shared" si="24"/>
        <v>266</v>
      </c>
      <c r="P168" s="19">
        <f t="shared" si="25"/>
        <v>246</v>
      </c>
      <c r="Q168" s="17">
        <v>85</v>
      </c>
      <c r="R168" s="16">
        <v>68</v>
      </c>
      <c r="S168" s="17">
        <v>86.08</v>
      </c>
      <c r="T168" s="16">
        <v>86</v>
      </c>
      <c r="U168" s="17">
        <v>18</v>
      </c>
      <c r="V168" s="16">
        <v>18</v>
      </c>
      <c r="W168" s="17">
        <v>12</v>
      </c>
      <c r="X168" s="16">
        <v>12</v>
      </c>
      <c r="Y168" s="18">
        <f t="shared" si="26"/>
        <v>201.08</v>
      </c>
      <c r="Z168" s="19">
        <f t="shared" si="27"/>
        <v>184</v>
      </c>
      <c r="AA168" s="17">
        <v>14.5</v>
      </c>
      <c r="AB168" s="16">
        <v>0</v>
      </c>
      <c r="AC168" s="17">
        <v>9</v>
      </c>
      <c r="AD168" s="16">
        <v>0</v>
      </c>
      <c r="AE168" s="17">
        <v>9</v>
      </c>
      <c r="AF168" s="16">
        <v>0</v>
      </c>
      <c r="AG168" s="18">
        <v>32.5</v>
      </c>
      <c r="AH168" s="19">
        <v>0</v>
      </c>
      <c r="AI168" s="17">
        <v>60</v>
      </c>
      <c r="AJ168" s="16">
        <v>40</v>
      </c>
      <c r="AK168" s="17">
        <v>20</v>
      </c>
      <c r="AL168" s="16">
        <v>17.7</v>
      </c>
      <c r="AM168" s="17">
        <v>10</v>
      </c>
      <c r="AN168" s="16">
        <v>7.6</v>
      </c>
      <c r="AO168" s="17">
        <v>10</v>
      </c>
      <c r="AP168" s="16">
        <v>10</v>
      </c>
      <c r="AQ168" s="18">
        <v>100</v>
      </c>
      <c r="AR168" s="19">
        <f t="shared" si="28"/>
        <v>75.3</v>
      </c>
      <c r="AS168" s="18">
        <f t="shared" si="29"/>
        <v>599.58</v>
      </c>
      <c r="AT168" s="19">
        <f t="shared" si="30"/>
        <v>505.3</v>
      </c>
      <c r="AU168" s="18">
        <f t="shared" si="31"/>
        <v>1259.78</v>
      </c>
      <c r="AV168" s="19">
        <f t="shared" si="32"/>
        <v>1061.3</v>
      </c>
    </row>
    <row r="169" spans="1:48">
      <c r="A169" s="13"/>
      <c r="B169" s="14">
        <v>0.791666666666667</v>
      </c>
      <c r="C169" s="15">
        <v>384</v>
      </c>
      <c r="D169" s="16">
        <v>336</v>
      </c>
      <c r="E169" s="17">
        <v>276.2</v>
      </c>
      <c r="F169" s="16">
        <v>220</v>
      </c>
      <c r="G169" s="18">
        <f t="shared" si="22"/>
        <v>660.2</v>
      </c>
      <c r="H169" s="19">
        <f t="shared" si="23"/>
        <v>556</v>
      </c>
      <c r="I169" s="15">
        <v>216</v>
      </c>
      <c r="J169" s="16">
        <v>196</v>
      </c>
      <c r="K169" s="16">
        <v>20</v>
      </c>
      <c r="L169" s="16">
        <v>20</v>
      </c>
      <c r="M169" s="16">
        <v>30</v>
      </c>
      <c r="N169" s="16">
        <v>30</v>
      </c>
      <c r="O169" s="18">
        <f t="shared" si="24"/>
        <v>266</v>
      </c>
      <c r="P169" s="19">
        <f t="shared" si="25"/>
        <v>246</v>
      </c>
      <c r="Q169" s="17">
        <v>85</v>
      </c>
      <c r="R169" s="16">
        <v>68</v>
      </c>
      <c r="S169" s="17">
        <v>86.08</v>
      </c>
      <c r="T169" s="16">
        <v>86</v>
      </c>
      <c r="U169" s="17">
        <v>18</v>
      </c>
      <c r="V169" s="16">
        <v>18</v>
      </c>
      <c r="W169" s="17">
        <v>12</v>
      </c>
      <c r="X169" s="16">
        <v>12</v>
      </c>
      <c r="Y169" s="18">
        <f t="shared" si="26"/>
        <v>201.08</v>
      </c>
      <c r="Z169" s="19">
        <f t="shared" si="27"/>
        <v>184</v>
      </c>
      <c r="AA169" s="17">
        <v>14.5</v>
      </c>
      <c r="AB169" s="16">
        <v>0</v>
      </c>
      <c r="AC169" s="17">
        <v>9</v>
      </c>
      <c r="AD169" s="16">
        <v>0</v>
      </c>
      <c r="AE169" s="17">
        <v>9</v>
      </c>
      <c r="AF169" s="16">
        <v>0</v>
      </c>
      <c r="AG169" s="18">
        <v>32.5</v>
      </c>
      <c r="AH169" s="19">
        <v>0</v>
      </c>
      <c r="AI169" s="17">
        <v>60</v>
      </c>
      <c r="AJ169" s="16">
        <v>40</v>
      </c>
      <c r="AK169" s="17">
        <v>20</v>
      </c>
      <c r="AL169" s="16">
        <v>17.7</v>
      </c>
      <c r="AM169" s="17">
        <v>10</v>
      </c>
      <c r="AN169" s="16">
        <v>7.6</v>
      </c>
      <c r="AO169" s="17">
        <v>10</v>
      </c>
      <c r="AP169" s="16">
        <v>10</v>
      </c>
      <c r="AQ169" s="18">
        <v>100</v>
      </c>
      <c r="AR169" s="19">
        <f t="shared" si="28"/>
        <v>75.3</v>
      </c>
      <c r="AS169" s="18">
        <f t="shared" si="29"/>
        <v>599.58</v>
      </c>
      <c r="AT169" s="19">
        <f t="shared" si="30"/>
        <v>505.3</v>
      </c>
      <c r="AU169" s="18">
        <f t="shared" si="31"/>
        <v>1259.78</v>
      </c>
      <c r="AV169" s="19">
        <f t="shared" si="32"/>
        <v>1061.3</v>
      </c>
    </row>
    <row r="170" spans="1:48">
      <c r="A170" s="13"/>
      <c r="B170" s="14">
        <v>0.833333333333334</v>
      </c>
      <c r="C170" s="15">
        <v>384</v>
      </c>
      <c r="D170" s="16">
        <v>336</v>
      </c>
      <c r="E170" s="17">
        <v>276.2</v>
      </c>
      <c r="F170" s="16">
        <v>220</v>
      </c>
      <c r="G170" s="18">
        <f t="shared" si="22"/>
        <v>660.2</v>
      </c>
      <c r="H170" s="19">
        <f t="shared" si="23"/>
        <v>556</v>
      </c>
      <c r="I170" s="15">
        <v>216</v>
      </c>
      <c r="J170" s="16">
        <v>196</v>
      </c>
      <c r="K170" s="16">
        <v>20</v>
      </c>
      <c r="L170" s="16">
        <v>20</v>
      </c>
      <c r="M170" s="16">
        <v>30</v>
      </c>
      <c r="N170" s="16">
        <v>30</v>
      </c>
      <c r="O170" s="18">
        <f t="shared" si="24"/>
        <v>266</v>
      </c>
      <c r="P170" s="19">
        <f t="shared" si="25"/>
        <v>246</v>
      </c>
      <c r="Q170" s="17">
        <v>85</v>
      </c>
      <c r="R170" s="16">
        <v>68</v>
      </c>
      <c r="S170" s="17">
        <v>86.08</v>
      </c>
      <c r="T170" s="16">
        <v>86</v>
      </c>
      <c r="U170" s="17">
        <v>18</v>
      </c>
      <c r="V170" s="16">
        <v>18</v>
      </c>
      <c r="W170" s="17">
        <v>12</v>
      </c>
      <c r="X170" s="16">
        <v>12</v>
      </c>
      <c r="Y170" s="18">
        <f t="shared" si="26"/>
        <v>201.08</v>
      </c>
      <c r="Z170" s="19">
        <f t="shared" si="27"/>
        <v>184</v>
      </c>
      <c r="AA170" s="17">
        <v>14.5</v>
      </c>
      <c r="AB170" s="16">
        <v>0</v>
      </c>
      <c r="AC170" s="17">
        <v>9</v>
      </c>
      <c r="AD170" s="16">
        <v>0</v>
      </c>
      <c r="AE170" s="17">
        <v>9</v>
      </c>
      <c r="AF170" s="16">
        <v>0</v>
      </c>
      <c r="AG170" s="18">
        <v>32.5</v>
      </c>
      <c r="AH170" s="19">
        <v>0</v>
      </c>
      <c r="AI170" s="17">
        <v>60</v>
      </c>
      <c r="AJ170" s="16">
        <v>40</v>
      </c>
      <c r="AK170" s="17">
        <v>20</v>
      </c>
      <c r="AL170" s="16">
        <v>17.7</v>
      </c>
      <c r="AM170" s="17">
        <v>10</v>
      </c>
      <c r="AN170" s="16">
        <v>7.6</v>
      </c>
      <c r="AO170" s="17">
        <v>10</v>
      </c>
      <c r="AP170" s="16">
        <v>10</v>
      </c>
      <c r="AQ170" s="18">
        <v>100</v>
      </c>
      <c r="AR170" s="19">
        <f t="shared" si="28"/>
        <v>75.3</v>
      </c>
      <c r="AS170" s="18">
        <f t="shared" si="29"/>
        <v>599.58</v>
      </c>
      <c r="AT170" s="19">
        <f t="shared" si="30"/>
        <v>505.3</v>
      </c>
      <c r="AU170" s="18">
        <f t="shared" si="31"/>
        <v>1259.78</v>
      </c>
      <c r="AV170" s="19">
        <f t="shared" si="32"/>
        <v>1061.3</v>
      </c>
    </row>
    <row r="171" spans="1:48">
      <c r="A171" s="13"/>
      <c r="B171" s="14">
        <v>0.875</v>
      </c>
      <c r="C171" s="15">
        <v>384</v>
      </c>
      <c r="D171" s="16">
        <v>336</v>
      </c>
      <c r="E171" s="17">
        <v>276.2</v>
      </c>
      <c r="F171" s="16">
        <v>220</v>
      </c>
      <c r="G171" s="18">
        <f t="shared" si="22"/>
        <v>660.2</v>
      </c>
      <c r="H171" s="19">
        <f t="shared" si="23"/>
        <v>556</v>
      </c>
      <c r="I171" s="15">
        <v>216</v>
      </c>
      <c r="J171" s="16">
        <v>196</v>
      </c>
      <c r="K171" s="16">
        <v>20</v>
      </c>
      <c r="L171" s="16">
        <v>20</v>
      </c>
      <c r="M171" s="16">
        <v>30</v>
      </c>
      <c r="N171" s="16">
        <v>30</v>
      </c>
      <c r="O171" s="18">
        <f t="shared" si="24"/>
        <v>266</v>
      </c>
      <c r="P171" s="19">
        <f t="shared" si="25"/>
        <v>246</v>
      </c>
      <c r="Q171" s="17">
        <v>85</v>
      </c>
      <c r="R171" s="16">
        <v>68</v>
      </c>
      <c r="S171" s="17">
        <v>86.08</v>
      </c>
      <c r="T171" s="16">
        <v>86</v>
      </c>
      <c r="U171" s="17">
        <v>18</v>
      </c>
      <c r="V171" s="16">
        <v>18</v>
      </c>
      <c r="W171" s="17">
        <v>12</v>
      </c>
      <c r="X171" s="16">
        <v>12</v>
      </c>
      <c r="Y171" s="18">
        <f t="shared" si="26"/>
        <v>201.08</v>
      </c>
      <c r="Z171" s="19">
        <f t="shared" si="27"/>
        <v>184</v>
      </c>
      <c r="AA171" s="17">
        <v>14.5</v>
      </c>
      <c r="AB171" s="16">
        <v>0</v>
      </c>
      <c r="AC171" s="17">
        <v>9</v>
      </c>
      <c r="AD171" s="16">
        <v>0</v>
      </c>
      <c r="AE171" s="17">
        <v>9</v>
      </c>
      <c r="AF171" s="16">
        <v>0</v>
      </c>
      <c r="AG171" s="18">
        <v>32.5</v>
      </c>
      <c r="AH171" s="19">
        <v>0</v>
      </c>
      <c r="AI171" s="17">
        <v>60</v>
      </c>
      <c r="AJ171" s="16">
        <v>40</v>
      </c>
      <c r="AK171" s="17">
        <v>20</v>
      </c>
      <c r="AL171" s="16">
        <v>17.7</v>
      </c>
      <c r="AM171" s="17">
        <v>10</v>
      </c>
      <c r="AN171" s="16">
        <v>7.6</v>
      </c>
      <c r="AO171" s="17">
        <v>10</v>
      </c>
      <c r="AP171" s="16">
        <v>10</v>
      </c>
      <c r="AQ171" s="18">
        <v>100</v>
      </c>
      <c r="AR171" s="19">
        <f t="shared" si="28"/>
        <v>75.3</v>
      </c>
      <c r="AS171" s="18">
        <f t="shared" si="29"/>
        <v>599.58</v>
      </c>
      <c r="AT171" s="19">
        <f t="shared" si="30"/>
        <v>505.3</v>
      </c>
      <c r="AU171" s="18">
        <f t="shared" si="31"/>
        <v>1259.78</v>
      </c>
      <c r="AV171" s="19">
        <f t="shared" si="32"/>
        <v>1061.3</v>
      </c>
    </row>
    <row r="172" spans="1:48">
      <c r="A172" s="13"/>
      <c r="B172" s="14">
        <v>0.916666666666667</v>
      </c>
      <c r="C172" s="15">
        <v>384</v>
      </c>
      <c r="D172" s="16">
        <v>336</v>
      </c>
      <c r="E172" s="17">
        <v>276.2</v>
      </c>
      <c r="F172" s="16">
        <v>220</v>
      </c>
      <c r="G172" s="18">
        <f t="shared" si="22"/>
        <v>660.2</v>
      </c>
      <c r="H172" s="19">
        <f t="shared" si="23"/>
        <v>556</v>
      </c>
      <c r="I172" s="15">
        <v>216</v>
      </c>
      <c r="J172" s="16">
        <v>196</v>
      </c>
      <c r="K172" s="16">
        <v>20</v>
      </c>
      <c r="L172" s="16">
        <v>20</v>
      </c>
      <c r="M172" s="16">
        <v>30</v>
      </c>
      <c r="N172" s="16">
        <v>30</v>
      </c>
      <c r="O172" s="18">
        <f t="shared" si="24"/>
        <v>266</v>
      </c>
      <c r="P172" s="19">
        <f t="shared" si="25"/>
        <v>246</v>
      </c>
      <c r="Q172" s="17">
        <v>85</v>
      </c>
      <c r="R172" s="16">
        <v>68</v>
      </c>
      <c r="S172" s="17">
        <v>86.08</v>
      </c>
      <c r="T172" s="16">
        <v>86</v>
      </c>
      <c r="U172" s="17">
        <v>18</v>
      </c>
      <c r="V172" s="16">
        <v>18</v>
      </c>
      <c r="W172" s="17">
        <v>12</v>
      </c>
      <c r="X172" s="16">
        <v>12</v>
      </c>
      <c r="Y172" s="18">
        <f t="shared" si="26"/>
        <v>201.08</v>
      </c>
      <c r="Z172" s="19">
        <f t="shared" si="27"/>
        <v>184</v>
      </c>
      <c r="AA172" s="17">
        <v>14.5</v>
      </c>
      <c r="AB172" s="16">
        <v>0</v>
      </c>
      <c r="AC172" s="17">
        <v>9</v>
      </c>
      <c r="AD172" s="16">
        <v>0</v>
      </c>
      <c r="AE172" s="17">
        <v>9</v>
      </c>
      <c r="AF172" s="16">
        <v>0</v>
      </c>
      <c r="AG172" s="18">
        <v>32.5</v>
      </c>
      <c r="AH172" s="19">
        <v>0</v>
      </c>
      <c r="AI172" s="17">
        <v>60</v>
      </c>
      <c r="AJ172" s="16">
        <v>40</v>
      </c>
      <c r="AK172" s="17">
        <v>20</v>
      </c>
      <c r="AL172" s="16">
        <v>17.7</v>
      </c>
      <c r="AM172" s="17">
        <v>10</v>
      </c>
      <c r="AN172" s="16">
        <v>7.6</v>
      </c>
      <c r="AO172" s="17">
        <v>10</v>
      </c>
      <c r="AP172" s="16">
        <v>10</v>
      </c>
      <c r="AQ172" s="18">
        <v>100</v>
      </c>
      <c r="AR172" s="19">
        <f t="shared" si="28"/>
        <v>75.3</v>
      </c>
      <c r="AS172" s="18">
        <f t="shared" si="29"/>
        <v>599.58</v>
      </c>
      <c r="AT172" s="19">
        <f t="shared" si="30"/>
        <v>505.3</v>
      </c>
      <c r="AU172" s="18">
        <f t="shared" si="31"/>
        <v>1259.78</v>
      </c>
      <c r="AV172" s="19">
        <f t="shared" si="32"/>
        <v>1061.3</v>
      </c>
    </row>
    <row r="173" spans="1:48">
      <c r="A173" s="13"/>
      <c r="B173" s="14">
        <v>0.958333333333334</v>
      </c>
      <c r="C173" s="15">
        <v>384</v>
      </c>
      <c r="D173" s="16">
        <v>336</v>
      </c>
      <c r="E173" s="17">
        <v>276.2</v>
      </c>
      <c r="F173" s="16">
        <v>220</v>
      </c>
      <c r="G173" s="18">
        <f t="shared" si="22"/>
        <v>660.2</v>
      </c>
      <c r="H173" s="19">
        <f t="shared" si="23"/>
        <v>556</v>
      </c>
      <c r="I173" s="15">
        <v>216</v>
      </c>
      <c r="J173" s="16">
        <v>196</v>
      </c>
      <c r="K173" s="16">
        <v>20</v>
      </c>
      <c r="L173" s="16">
        <v>20</v>
      </c>
      <c r="M173" s="16">
        <v>30</v>
      </c>
      <c r="N173" s="16">
        <v>30</v>
      </c>
      <c r="O173" s="18">
        <f t="shared" si="24"/>
        <v>266</v>
      </c>
      <c r="P173" s="19">
        <f t="shared" si="25"/>
        <v>246</v>
      </c>
      <c r="Q173" s="17">
        <v>85</v>
      </c>
      <c r="R173" s="16">
        <v>68</v>
      </c>
      <c r="S173" s="17">
        <v>86.08</v>
      </c>
      <c r="T173" s="16">
        <v>86</v>
      </c>
      <c r="U173" s="17">
        <v>18</v>
      </c>
      <c r="V173" s="16">
        <v>18</v>
      </c>
      <c r="W173" s="17">
        <v>12</v>
      </c>
      <c r="X173" s="16">
        <v>12</v>
      </c>
      <c r="Y173" s="18">
        <f t="shared" si="26"/>
        <v>201.08</v>
      </c>
      <c r="Z173" s="19">
        <f t="shared" si="27"/>
        <v>184</v>
      </c>
      <c r="AA173" s="17">
        <v>14.5</v>
      </c>
      <c r="AB173" s="16">
        <v>0</v>
      </c>
      <c r="AC173" s="17">
        <v>9</v>
      </c>
      <c r="AD173" s="16">
        <v>0</v>
      </c>
      <c r="AE173" s="17">
        <v>9</v>
      </c>
      <c r="AF173" s="16">
        <v>0</v>
      </c>
      <c r="AG173" s="18">
        <v>32.5</v>
      </c>
      <c r="AH173" s="19">
        <v>0</v>
      </c>
      <c r="AI173" s="17">
        <v>60</v>
      </c>
      <c r="AJ173" s="16">
        <v>40</v>
      </c>
      <c r="AK173" s="17">
        <v>20</v>
      </c>
      <c r="AL173" s="16">
        <v>17.7</v>
      </c>
      <c r="AM173" s="17">
        <v>10</v>
      </c>
      <c r="AN173" s="16">
        <v>7.6</v>
      </c>
      <c r="AO173" s="17">
        <v>10</v>
      </c>
      <c r="AP173" s="16">
        <v>10</v>
      </c>
      <c r="AQ173" s="18">
        <v>100</v>
      </c>
      <c r="AR173" s="19">
        <f t="shared" si="28"/>
        <v>75.3</v>
      </c>
      <c r="AS173" s="18">
        <f t="shared" si="29"/>
        <v>599.58</v>
      </c>
      <c r="AT173" s="19">
        <f t="shared" si="30"/>
        <v>505.3</v>
      </c>
      <c r="AU173" s="18">
        <f t="shared" si="31"/>
        <v>1259.78</v>
      </c>
      <c r="AV173" s="19">
        <f t="shared" si="32"/>
        <v>1061.3</v>
      </c>
    </row>
    <row r="174" spans="1:48">
      <c r="A174" s="13"/>
      <c r="B174" s="14">
        <v>1</v>
      </c>
      <c r="C174" s="15">
        <v>384</v>
      </c>
      <c r="D174" s="16">
        <v>336</v>
      </c>
      <c r="E174" s="17">
        <v>276.2</v>
      </c>
      <c r="F174" s="16">
        <v>220</v>
      </c>
      <c r="G174" s="18">
        <f t="shared" si="22"/>
        <v>660.2</v>
      </c>
      <c r="H174" s="19">
        <f t="shared" si="23"/>
        <v>556</v>
      </c>
      <c r="I174" s="15">
        <v>216</v>
      </c>
      <c r="J174" s="16">
        <v>196</v>
      </c>
      <c r="K174" s="16">
        <v>20</v>
      </c>
      <c r="L174" s="16">
        <v>20</v>
      </c>
      <c r="M174" s="16">
        <v>30</v>
      </c>
      <c r="N174" s="16">
        <v>30</v>
      </c>
      <c r="O174" s="18">
        <f t="shared" si="24"/>
        <v>266</v>
      </c>
      <c r="P174" s="19">
        <f t="shared" si="25"/>
        <v>246</v>
      </c>
      <c r="Q174" s="17">
        <v>85</v>
      </c>
      <c r="R174" s="16">
        <v>68</v>
      </c>
      <c r="S174" s="17">
        <v>86.08</v>
      </c>
      <c r="T174" s="16">
        <v>86</v>
      </c>
      <c r="U174" s="17">
        <v>18</v>
      </c>
      <c r="V174" s="16">
        <v>18</v>
      </c>
      <c r="W174" s="17">
        <v>12</v>
      </c>
      <c r="X174" s="16">
        <v>12</v>
      </c>
      <c r="Y174" s="18">
        <f t="shared" si="26"/>
        <v>201.08</v>
      </c>
      <c r="Z174" s="19">
        <f t="shared" si="27"/>
        <v>184</v>
      </c>
      <c r="AA174" s="17">
        <v>14.5</v>
      </c>
      <c r="AB174" s="16">
        <v>0</v>
      </c>
      <c r="AC174" s="17">
        <v>9</v>
      </c>
      <c r="AD174" s="16">
        <v>0</v>
      </c>
      <c r="AE174" s="17">
        <v>9</v>
      </c>
      <c r="AF174" s="16">
        <v>0</v>
      </c>
      <c r="AG174" s="18">
        <v>32.5</v>
      </c>
      <c r="AH174" s="19">
        <v>0</v>
      </c>
      <c r="AI174" s="17">
        <v>60</v>
      </c>
      <c r="AJ174" s="16">
        <v>40</v>
      </c>
      <c r="AK174" s="17">
        <v>20</v>
      </c>
      <c r="AL174" s="16">
        <v>17.7</v>
      </c>
      <c r="AM174" s="17">
        <v>10</v>
      </c>
      <c r="AN174" s="16">
        <v>7.6</v>
      </c>
      <c r="AO174" s="17">
        <v>10</v>
      </c>
      <c r="AP174" s="16">
        <v>10</v>
      </c>
      <c r="AQ174" s="18">
        <v>100</v>
      </c>
      <c r="AR174" s="19">
        <f t="shared" si="28"/>
        <v>75.3</v>
      </c>
      <c r="AS174" s="18">
        <f t="shared" si="29"/>
        <v>599.58</v>
      </c>
      <c r="AT174" s="19">
        <f t="shared" si="30"/>
        <v>505.3</v>
      </c>
      <c r="AU174" s="18">
        <f t="shared" si="31"/>
        <v>1259.78</v>
      </c>
      <c r="AV174" s="19">
        <f t="shared" si="32"/>
        <v>1061.3</v>
      </c>
    </row>
  </sheetData>
  <mergeCells count="36">
    <mergeCell ref="C2:AV2"/>
    <mergeCell ref="C3:H3"/>
    <mergeCell ref="I3:P3"/>
    <mergeCell ref="Q3:Z3"/>
    <mergeCell ref="AA3:AH3"/>
    <mergeCell ref="AI3:AR3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AQ4:AR4"/>
    <mergeCell ref="A7:A30"/>
    <mergeCell ref="A31:A54"/>
    <mergeCell ref="A55:A78"/>
    <mergeCell ref="A79:A102"/>
    <mergeCell ref="A103:A126"/>
    <mergeCell ref="A127:A150"/>
    <mergeCell ref="A151:A174"/>
    <mergeCell ref="AS3:AT4"/>
    <mergeCell ref="AU3:AV4"/>
  </mergeCells>
  <pageMargins left="0.393055555555556" right="0.393055555555556" top="0.590277777777778" bottom="0.590277777777778" header="0.511805555555556" footer="0.511805555555556"/>
  <pageSetup paperSize="9" scale="23" orientation="landscape" horizontalDpi="600" verticalDpi="6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.4285714285714" defaultRowHeight="12.75"/>
  <sheetData/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8"/>
  <sheetViews>
    <sheetView workbookViewId="0">
      <selection activeCell="J15" sqref="J15"/>
    </sheetView>
  </sheetViews>
  <sheetFormatPr defaultColWidth="13" defaultRowHeight="12.75" outlineLevelCol="7"/>
  <cols>
    <col min="1" max="1" width="24.2857142857143" style="51" customWidth="1"/>
    <col min="2" max="16384" width="13" style="51"/>
  </cols>
  <sheetData>
    <row r="1" ht="18" spans="2:2">
      <c r="B1" s="52" t="s">
        <v>60</v>
      </c>
    </row>
    <row r="3" spans="1:8">
      <c r="A3" s="53" t="s">
        <v>0</v>
      </c>
      <c r="B3" s="54" t="s">
        <v>11</v>
      </c>
      <c r="C3" s="54" t="s">
        <v>12</v>
      </c>
      <c r="D3" s="54" t="s">
        <v>13</v>
      </c>
      <c r="E3" s="54" t="s">
        <v>14</v>
      </c>
      <c r="F3" s="54" t="s">
        <v>15</v>
      </c>
      <c r="G3" s="54" t="s">
        <v>16</v>
      </c>
      <c r="H3" s="54" t="s">
        <v>17</v>
      </c>
    </row>
    <row r="4" spans="1:8">
      <c r="A4" s="53" t="s">
        <v>61</v>
      </c>
      <c r="B4" s="55">
        <f>MAX('Prévisions horaires'!E6:E29)</f>
        <v>756.009547512293</v>
      </c>
      <c r="C4" s="55">
        <f>MAX('Prévisions horaires'!E30:E53)</f>
        <v>741.852566742994</v>
      </c>
      <c r="D4" s="55">
        <f>MAX('Prévisions horaires'!E54:E77)</f>
        <v>740.767265418258</v>
      </c>
      <c r="E4" s="55">
        <f>MAX('Prévisions horaires'!E78:E101)</f>
        <v>760</v>
      </c>
      <c r="F4" s="55">
        <f>MAX('Prévisions horaires'!E102:E125)</f>
        <v>748.833172215257</v>
      </c>
      <c r="G4" s="55">
        <f>MAX('Prévisions horaires'!E126:E149)</f>
        <v>721.141336937958</v>
      </c>
      <c r="H4" s="55">
        <f>MAX('Prévisions horaires'!E150:E173)</f>
        <v>691.131447634153</v>
      </c>
    </row>
    <row r="5" spans="1:8">
      <c r="A5" s="53" t="s">
        <v>62</v>
      </c>
      <c r="B5" s="55">
        <f>AVERAGE('Prévisions horaires'!F6:F29)</f>
        <v>160</v>
      </c>
      <c r="C5" s="55">
        <f>AVERAGE('Prévisions horaires'!F30:F53)</f>
        <v>160</v>
      </c>
      <c r="D5" s="55">
        <f>AVERAGE('Prévisions horaires'!F54:F77)</f>
        <v>160</v>
      </c>
      <c r="E5" s="55">
        <f>AVERAGE('Prévisions horaires'!F78:F101)</f>
        <v>160</v>
      </c>
      <c r="F5" s="55">
        <f>AVERAGE('Prévisions horaires'!F102:F125)</f>
        <v>160</v>
      </c>
      <c r="G5" s="55">
        <f>AVERAGE('Prévisions horaires'!F126:F149)</f>
        <v>160</v>
      </c>
      <c r="H5" s="55">
        <f>AVERAGE('Prévisions horaires'!F150:F173)</f>
        <v>160</v>
      </c>
    </row>
    <row r="6" spans="1:8">
      <c r="A6" s="53" t="s">
        <v>63</v>
      </c>
      <c r="B6" s="56">
        <f t="shared" ref="B6:H6" si="0">SUM(B4:B5)</f>
        <v>916.009547512293</v>
      </c>
      <c r="C6" s="56">
        <f t="shared" si="0"/>
        <v>901.852566742994</v>
      </c>
      <c r="D6" s="56">
        <f t="shared" si="0"/>
        <v>900.767265418258</v>
      </c>
      <c r="E6" s="56">
        <f t="shared" si="0"/>
        <v>920</v>
      </c>
      <c r="F6" s="56">
        <f t="shared" si="0"/>
        <v>908.833172215257</v>
      </c>
      <c r="G6" s="56">
        <f t="shared" si="0"/>
        <v>881.141336937958</v>
      </c>
      <c r="H6" s="56">
        <f t="shared" si="0"/>
        <v>851.131447634153</v>
      </c>
    </row>
    <row r="7" spans="1:8">
      <c r="A7" s="53" t="s">
        <v>64</v>
      </c>
      <c r="B7" s="57">
        <v>781.43</v>
      </c>
      <c r="C7" s="57">
        <v>785.43</v>
      </c>
      <c r="D7" s="57"/>
      <c r="E7" s="57"/>
      <c r="F7" s="57"/>
      <c r="G7" s="57"/>
      <c r="H7" s="57"/>
    </row>
    <row r="8" spans="1:8">
      <c r="A8" s="53" t="s">
        <v>65</v>
      </c>
      <c r="B8" s="57">
        <v>176.833333333333</v>
      </c>
      <c r="C8" s="57">
        <v>173.541666666667</v>
      </c>
      <c r="D8" s="57"/>
      <c r="E8" s="57"/>
      <c r="F8" s="57"/>
      <c r="G8" s="57"/>
      <c r="H8" s="57"/>
    </row>
    <row r="10" ht="18" spans="2:2">
      <c r="B10" s="52" t="s">
        <v>66</v>
      </c>
    </row>
    <row r="12" spans="2:8">
      <c r="B12" s="58" t="s">
        <v>11</v>
      </c>
      <c r="C12" s="58" t="s">
        <v>12</v>
      </c>
      <c r="D12" s="58" t="s">
        <v>13</v>
      </c>
      <c r="E12" s="58" t="s">
        <v>14</v>
      </c>
      <c r="F12" s="58" t="s">
        <v>15</v>
      </c>
      <c r="G12" s="58" t="s">
        <v>16</v>
      </c>
      <c r="H12" s="58" t="s">
        <v>17</v>
      </c>
    </row>
    <row r="13" spans="1:8">
      <c r="A13" s="53" t="s">
        <v>67</v>
      </c>
      <c r="B13" s="55">
        <f>MAX('Prévisions horaires'!H24:H27)</f>
        <v>326.013463578831</v>
      </c>
      <c r="C13" s="55">
        <f>MAX('Prévisions horaires'!H48:H51)</f>
        <v>312.586086073766</v>
      </c>
      <c r="D13" s="55">
        <f>MAX('Prévisions horaires'!H72:H75)</f>
        <v>324.082568253079</v>
      </c>
      <c r="E13" s="55">
        <f>MAX('Prévisions horaires'!H96:H99)</f>
        <v>343.027384588802</v>
      </c>
      <c r="F13" s="55">
        <f>MAX('Prévisions horaires'!H120:H123)</f>
        <v>329.170796668175</v>
      </c>
      <c r="G13" s="55">
        <f>MAX('Prévisions horaires'!H144:H147)</f>
        <v>323.578511877292</v>
      </c>
      <c r="H13" s="55">
        <f>MAX('Prévisions horaires'!H168:H171)</f>
        <v>325</v>
      </c>
    </row>
    <row r="14" spans="1:8">
      <c r="A14" s="53" t="s">
        <v>68</v>
      </c>
      <c r="B14" s="55">
        <f>MAX('Prévisions horaires'!I24:I27)</f>
        <v>220</v>
      </c>
      <c r="C14" s="55">
        <f>MAX('Prévisions horaires'!I48:I51)</f>
        <v>220</v>
      </c>
      <c r="D14" s="55">
        <f>MAX('Prévisions horaires'!I73:I76)</f>
        <v>206</v>
      </c>
      <c r="E14" s="55">
        <f>MAX('Prévisions horaires'!I96:I99)</f>
        <v>220</v>
      </c>
      <c r="F14" s="55">
        <f>MAX('Prévisions horaires'!I120:I123)</f>
        <v>220</v>
      </c>
      <c r="G14" s="55">
        <f>MAX('Prévisions horaires'!I144:I147)</f>
        <v>220</v>
      </c>
      <c r="H14" s="55">
        <f>MAX('Prévisions horaires'!I168:I171)</f>
        <v>220</v>
      </c>
    </row>
    <row r="15" spans="1:8">
      <c r="A15" s="53" t="s">
        <v>36</v>
      </c>
      <c r="B15" s="55">
        <f>MAX('Prévisions horaires'!K24:K27)</f>
        <v>185</v>
      </c>
      <c r="C15" s="55">
        <f>MAX('Prévisions horaires'!K48:K51)</f>
        <v>185</v>
      </c>
      <c r="D15" s="55">
        <f>MAX('Prévisions horaires'!K73:K76)</f>
        <v>185</v>
      </c>
      <c r="E15" s="55">
        <f>MAX('Prévisions horaires'!K96:K99)</f>
        <v>185</v>
      </c>
      <c r="F15" s="55">
        <f>MAX('Prévisions horaires'!K120:K123)</f>
        <v>185</v>
      </c>
      <c r="G15" s="55">
        <f>MAX('Prévisions horaires'!K144:K147)</f>
        <v>185</v>
      </c>
      <c r="H15" s="55">
        <f>MAX('Prévisions horaires'!K168:K171)</f>
        <v>185</v>
      </c>
    </row>
    <row r="16" spans="1:8">
      <c r="A16" s="53" t="s">
        <v>69</v>
      </c>
      <c r="B16" s="59">
        <f>'Prévisions horaires'!$L$25</f>
        <v>0</v>
      </c>
      <c r="C16" s="59">
        <f>'Prévisions horaires'!$L$49</f>
        <v>0</v>
      </c>
      <c r="D16" s="59">
        <f>'Prévisions horaires'!$L$73</f>
        <v>0</v>
      </c>
      <c r="E16" s="59">
        <f>'Prévisions horaires'!$L$97</f>
        <v>0</v>
      </c>
      <c r="F16" s="59">
        <f>'Prévisions horaires'!$L$121</f>
        <v>0</v>
      </c>
      <c r="G16" s="59">
        <f>'Prévisions horaires'!$L$145</f>
        <v>0</v>
      </c>
      <c r="H16" s="59">
        <f>'Prévisions horaires'!$L$169</f>
        <v>0</v>
      </c>
    </row>
    <row r="17" spans="1:8">
      <c r="A17" s="53" t="s">
        <v>70</v>
      </c>
      <c r="B17" s="59">
        <f>'Prévisions horaires'!$M$25</f>
        <v>0</v>
      </c>
      <c r="C17" s="59">
        <f>'Prévisions horaires'!$M$49</f>
        <v>0</v>
      </c>
      <c r="D17" s="59">
        <f>'Prévisions horaires'!$M$73</f>
        <v>0</v>
      </c>
      <c r="E17" s="59">
        <f>'Prévisions horaires'!$M$97</f>
        <v>0</v>
      </c>
      <c r="F17" s="59">
        <f>'Prévisions horaires'!$M$121</f>
        <v>0</v>
      </c>
      <c r="G17" s="59">
        <f>'Prévisions horaires'!$M$145</f>
        <v>0</v>
      </c>
      <c r="H17" s="59">
        <f>'Prévisions horaires'!$M$169</f>
        <v>0</v>
      </c>
    </row>
    <row r="18" spans="1:8">
      <c r="A18" s="53" t="s">
        <v>71</v>
      </c>
      <c r="B18" s="59">
        <f>'Prévisions horaires'!O25</f>
        <v>76</v>
      </c>
      <c r="C18" s="59">
        <f>'Prévisions horaires'!$O$49</f>
        <v>76</v>
      </c>
      <c r="D18" s="59">
        <f>'Prévisions horaires'!$O$73</f>
        <v>76</v>
      </c>
      <c r="E18" s="59">
        <f>'Prévisions horaires'!$O$97</f>
        <v>76</v>
      </c>
      <c r="F18" s="59">
        <f>'Prévisions horaires'!$O$121</f>
        <v>76</v>
      </c>
      <c r="G18" s="59">
        <f>'Prévisions horaires'!$O$145</f>
        <v>76</v>
      </c>
      <c r="H18" s="59">
        <f>'Prévisions horaires'!$O$169</f>
        <v>76</v>
      </c>
    </row>
    <row r="19" spans="1:8">
      <c r="A19" s="53" t="s">
        <v>72</v>
      </c>
      <c r="B19" s="59">
        <f>'Prévisions horaires'!$U$25</f>
        <v>0</v>
      </c>
      <c r="C19" s="59">
        <f>'Prévisions horaires'!$U$49</f>
        <v>0</v>
      </c>
      <c r="D19" s="59">
        <f>'Prévisions horaires'!$U$73</f>
        <v>0</v>
      </c>
      <c r="E19" s="59">
        <f>'Prévisions horaires'!$U$97</f>
        <v>0</v>
      </c>
      <c r="F19" s="59">
        <f>'Prévisions horaires'!$U$121</f>
        <v>0</v>
      </c>
      <c r="G19" s="59">
        <f>'Prévisions horaires'!$U$145</f>
        <v>0</v>
      </c>
      <c r="H19" s="59">
        <f>'Prévisions horaires'!$U$169</f>
        <v>0</v>
      </c>
    </row>
    <row r="20" spans="1:8">
      <c r="A20" s="53" t="s">
        <v>39</v>
      </c>
      <c r="B20" s="59">
        <f>'Prévisions horaires'!$Q$25</f>
        <v>18</v>
      </c>
      <c r="C20" s="59">
        <f>'Prévisions horaires'!$Q$49</f>
        <v>18</v>
      </c>
      <c r="D20" s="59">
        <f>'Prévisions horaires'!$Q$73</f>
        <v>18</v>
      </c>
      <c r="E20" s="59">
        <f>'Prévisions horaires'!$Q$97</f>
        <v>18</v>
      </c>
      <c r="F20" s="59">
        <f>'Prévisions horaires'!$Q$121</f>
        <v>18</v>
      </c>
      <c r="G20" s="59">
        <f>'Prévisions horaires'!$Q$145</f>
        <v>18</v>
      </c>
      <c r="H20" s="59">
        <f>'Prévisions horaires'!$Q$169</f>
        <v>18</v>
      </c>
    </row>
    <row r="21" spans="1:8">
      <c r="A21" s="53" t="s">
        <v>73</v>
      </c>
      <c r="B21" s="59">
        <f>'Prévisions horaires'!$V$25</f>
        <v>0</v>
      </c>
      <c r="C21" s="59">
        <f>'Prévisions horaires'!$V$49</f>
        <v>0</v>
      </c>
      <c r="D21" s="59">
        <f>'Prévisions horaires'!$V$73</f>
        <v>0</v>
      </c>
      <c r="E21" s="59">
        <f>'Prévisions horaires'!$V$97</f>
        <v>0</v>
      </c>
      <c r="F21" s="59">
        <f>'Prévisions horaires'!$V$121</f>
        <v>0</v>
      </c>
      <c r="G21" s="59">
        <f>'Prévisions horaires'!$V$145</f>
        <v>0</v>
      </c>
      <c r="H21" s="59">
        <f>'Prévisions horaires'!$V$169</f>
        <v>0</v>
      </c>
    </row>
    <row r="22" spans="1:8">
      <c r="A22" s="53" t="s">
        <v>57</v>
      </c>
      <c r="B22" s="59">
        <f>'Prévisions horaires'!$R$25</f>
        <v>0</v>
      </c>
      <c r="C22" s="59">
        <f>'Prévisions horaires'!$R$49</f>
        <v>0</v>
      </c>
      <c r="D22" s="59">
        <f>'Prévisions horaires'!$R$73</f>
        <v>0</v>
      </c>
      <c r="E22" s="59">
        <f>'Prévisions horaires'!$R$97</f>
        <v>0</v>
      </c>
      <c r="F22" s="59">
        <f>'Prévisions horaires'!$R$121</f>
        <v>0</v>
      </c>
      <c r="G22" s="59">
        <f>'Prévisions horaires'!$R$145</f>
        <v>0</v>
      </c>
      <c r="H22" s="59">
        <f>'Prévisions horaires'!$R$169</f>
        <v>0</v>
      </c>
    </row>
    <row r="23" spans="1:8">
      <c r="A23" s="53" t="s">
        <v>45</v>
      </c>
      <c r="B23" s="59">
        <f>'Prévisions horaires'!$T$25</f>
        <v>6</v>
      </c>
      <c r="C23" s="59">
        <f>'Prévisions horaires'!$T$49</f>
        <v>6</v>
      </c>
      <c r="D23" s="59">
        <f>'Prévisions horaires'!$T$73</f>
        <v>6</v>
      </c>
      <c r="E23" s="59">
        <f>'Prévisions horaires'!$T$97</f>
        <v>6</v>
      </c>
      <c r="F23" s="59">
        <f>'Prévisions horaires'!$T$121</f>
        <v>6</v>
      </c>
      <c r="G23" s="59">
        <f>'Prévisions horaires'!$T$145</f>
        <v>3</v>
      </c>
      <c r="H23" s="59">
        <f>'Prévisions horaires'!$T$169</f>
        <v>3.00000000000004</v>
      </c>
    </row>
    <row r="24" spans="1:8">
      <c r="A24" s="53" t="s">
        <v>38</v>
      </c>
      <c r="B24" s="59">
        <f>'Prévisions horaires'!$P$25</f>
        <v>42</v>
      </c>
      <c r="C24" s="59">
        <f>'Prévisions horaires'!$P$49</f>
        <v>42</v>
      </c>
      <c r="D24" s="59">
        <f>'Prévisions horaires'!$P$73</f>
        <v>42</v>
      </c>
      <c r="E24" s="59">
        <f>'Prévisions horaires'!$P$97</f>
        <v>41</v>
      </c>
      <c r="F24" s="59">
        <f>'Prévisions horaires'!$P$121</f>
        <v>42</v>
      </c>
      <c r="G24" s="59">
        <f>'Prévisions horaires'!$P$145</f>
        <v>11</v>
      </c>
      <c r="H24" s="59">
        <f>'Prévisions horaires'!$P$169</f>
        <v>11.0000000000001</v>
      </c>
    </row>
    <row r="25" spans="1:8">
      <c r="A25" s="53" t="s">
        <v>46</v>
      </c>
      <c r="B25" s="59">
        <f>MAX('Prévisions horaires'!X23:X26)</f>
        <v>20</v>
      </c>
      <c r="C25" s="59">
        <f>MAX('Prévisions horaires'!X48:X51)</f>
        <v>20</v>
      </c>
      <c r="D25" s="59">
        <f>MAX('Prévisions horaires'!X72:X75)</f>
        <v>20</v>
      </c>
      <c r="E25" s="59">
        <f>MAX('Prévisions horaires'!X96:X99)</f>
        <v>20</v>
      </c>
      <c r="F25" s="59">
        <f>MAX('Prévisions horaires'!X120:X123)</f>
        <v>20</v>
      </c>
      <c r="G25" s="59">
        <f>MAX('Prévisions horaires'!X144:X147)</f>
        <v>20</v>
      </c>
      <c r="H25" s="59">
        <f>MAX('Prévisions horaires'!X168:X171)</f>
        <v>0</v>
      </c>
    </row>
    <row r="26" spans="1:8">
      <c r="A26" s="53" t="s">
        <v>47</v>
      </c>
      <c r="B26" s="59">
        <f>'Prévisions horaires'!$Y$25</f>
        <v>14</v>
      </c>
      <c r="C26" s="59">
        <f>'Prévisions horaires'!$Y$49</f>
        <v>14</v>
      </c>
      <c r="D26" s="59">
        <f>'Prévisions horaires'!$Y$73</f>
        <v>14</v>
      </c>
      <c r="E26" s="59">
        <f>'Prévisions horaires'!$Y$97</f>
        <v>14</v>
      </c>
      <c r="F26" s="59">
        <f>'Prévisions horaires'!$Y$121</f>
        <v>14</v>
      </c>
      <c r="G26" s="59">
        <f>'Prévisions horaires'!$Y$145</f>
        <v>14</v>
      </c>
      <c r="H26" s="59">
        <f>'Prévisions horaires'!$Y$169</f>
        <v>9</v>
      </c>
    </row>
    <row r="27" spans="1:8">
      <c r="A27" s="53" t="s">
        <v>49</v>
      </c>
      <c r="B27" s="59">
        <f>'Prévisions horaires'!$AA$25</f>
        <v>7</v>
      </c>
      <c r="C27" s="59">
        <f>'Prévisions horaires'!$AA$49</f>
        <v>7</v>
      </c>
      <c r="D27" s="59">
        <f>'Prévisions horaires'!$AA$73</f>
        <v>7</v>
      </c>
      <c r="E27" s="59">
        <f>'Prévisions horaires'!$AA$97</f>
        <v>7</v>
      </c>
      <c r="F27" s="59">
        <f>'Prévisions horaires'!$AA$121</f>
        <v>7</v>
      </c>
      <c r="G27" s="59">
        <f>'Prévisions horaires'!$AA$145</f>
        <v>7</v>
      </c>
      <c r="H27" s="59">
        <f>'Prévisions horaires'!$AA$169</f>
        <v>5.2</v>
      </c>
    </row>
    <row r="28" spans="1:8">
      <c r="A28" s="53" t="s">
        <v>48</v>
      </c>
      <c r="B28" s="59">
        <f>'Prévisions horaires'!Z25</f>
        <v>8</v>
      </c>
      <c r="C28" s="59">
        <f>'Prévisions horaires'!$Z$49</f>
        <v>8</v>
      </c>
      <c r="D28" s="59">
        <f>'Prévisions horaires'!$Z$73</f>
        <v>8</v>
      </c>
      <c r="E28" s="59">
        <f>'Prévisions horaires'!$Z$97</f>
        <v>8</v>
      </c>
      <c r="F28" s="59">
        <f>'Prévisions horaires'!$Z$121</f>
        <v>8</v>
      </c>
      <c r="G28" s="59">
        <f>'Prévisions horaires'!$Z$145</f>
        <v>8</v>
      </c>
      <c r="H28" s="59">
        <f>'Prévisions horaires'!$Z$169</f>
        <v>5.2</v>
      </c>
    </row>
    <row r="29" spans="1:8">
      <c r="A29" s="53" t="s">
        <v>74</v>
      </c>
      <c r="B29" s="59">
        <f>'Prévisions horaires'!$AC$26</f>
        <v>0</v>
      </c>
      <c r="C29" s="59">
        <f>'Prévisions horaires'!$AC$49</f>
        <v>0</v>
      </c>
      <c r="D29" s="59">
        <f>'Prévisions horaires'!$AC$73</f>
        <v>0</v>
      </c>
      <c r="E29" s="59">
        <f>'Prévisions horaires'!$AC$97</f>
        <v>0</v>
      </c>
      <c r="F29" s="59">
        <f>'Prévisions horaires'!$AC$121</f>
        <v>0</v>
      </c>
      <c r="G29" s="59">
        <f>'Prévisions horaires'!$AC$145</f>
        <v>0</v>
      </c>
      <c r="H29" s="59">
        <f>'Prévisions horaires'!$AC$169</f>
        <v>0</v>
      </c>
    </row>
    <row r="31" spans="1:8">
      <c r="A31" s="53" t="s">
        <v>75</v>
      </c>
      <c r="B31" s="56">
        <f>SUM(B13:B30)</f>
        <v>922.013463578831</v>
      </c>
      <c r="C31" s="56">
        <f t="shared" ref="C31:H31" si="1">SUM(C13:C30)</f>
        <v>908.586086073766</v>
      </c>
      <c r="D31" s="56">
        <f t="shared" si="1"/>
        <v>906.082568253079</v>
      </c>
      <c r="E31" s="56">
        <f t="shared" si="1"/>
        <v>938.027384588802</v>
      </c>
      <c r="F31" s="56">
        <f t="shared" si="1"/>
        <v>925.170796668175</v>
      </c>
      <c r="G31" s="56">
        <f t="shared" si="1"/>
        <v>885.578511877292</v>
      </c>
      <c r="H31" s="56">
        <f t="shared" si="1"/>
        <v>857.4</v>
      </c>
    </row>
    <row r="32" spans="1:8">
      <c r="A32" s="53" t="s">
        <v>76</v>
      </c>
      <c r="B32" s="56">
        <f t="shared" ref="B32:H32" si="2">B31-B6</f>
        <v>6.00391606653818</v>
      </c>
      <c r="C32" s="56">
        <f t="shared" si="2"/>
        <v>6.73351933077163</v>
      </c>
      <c r="D32" s="56">
        <f t="shared" si="2"/>
        <v>5.31530283482118</v>
      </c>
      <c r="E32" s="56">
        <f t="shared" si="2"/>
        <v>18.0273845888019</v>
      </c>
      <c r="F32" s="56">
        <f t="shared" si="2"/>
        <v>16.3376244529176</v>
      </c>
      <c r="G32" s="56">
        <f t="shared" si="2"/>
        <v>4.43717493933445</v>
      </c>
      <c r="H32" s="56">
        <f t="shared" si="2"/>
        <v>6.26855236584731</v>
      </c>
    </row>
    <row r="33" spans="1:8">
      <c r="A33" s="53"/>
      <c r="B33" s="53"/>
      <c r="C33" s="53"/>
      <c r="D33" s="53"/>
      <c r="E33" s="53"/>
      <c r="F33" s="53"/>
      <c r="G33" s="53"/>
      <c r="H33" s="53"/>
    </row>
    <row r="34" ht="18" spans="2:2">
      <c r="B34" s="52" t="s">
        <v>77</v>
      </c>
    </row>
    <row r="36" spans="2:8">
      <c r="B36" s="58" t="s">
        <v>11</v>
      </c>
      <c r="C36" s="58" t="s">
        <v>12</v>
      </c>
      <c r="D36" s="58" t="s">
        <v>13</v>
      </c>
      <c r="E36" s="58" t="s">
        <v>14</v>
      </c>
      <c r="F36" s="58" t="s">
        <v>15</v>
      </c>
      <c r="G36" s="58" t="s">
        <v>16</v>
      </c>
      <c r="H36" s="58" t="s">
        <v>17</v>
      </c>
    </row>
    <row r="37" spans="1:8">
      <c r="A37" s="53" t="s">
        <v>67</v>
      </c>
      <c r="B37" s="55">
        <v>384</v>
      </c>
      <c r="C37" s="55">
        <v>384</v>
      </c>
      <c r="D37" s="55">
        <v>384</v>
      </c>
      <c r="E37" s="55">
        <v>384</v>
      </c>
      <c r="F37" s="55">
        <v>384</v>
      </c>
      <c r="G37" s="55">
        <v>384</v>
      </c>
      <c r="H37" s="55">
        <v>384</v>
      </c>
    </row>
    <row r="38" spans="1:8">
      <c r="A38" s="53" t="s">
        <v>68</v>
      </c>
      <c r="B38" s="55">
        <v>240</v>
      </c>
      <c r="C38" s="55">
        <v>240</v>
      </c>
      <c r="D38" s="55">
        <v>240</v>
      </c>
      <c r="E38" s="55">
        <v>240</v>
      </c>
      <c r="F38" s="55">
        <v>240</v>
      </c>
      <c r="G38" s="55">
        <v>240</v>
      </c>
      <c r="H38" s="55">
        <v>240</v>
      </c>
    </row>
    <row r="39" spans="1:8">
      <c r="A39" s="53" t="s">
        <v>36</v>
      </c>
      <c r="B39" s="59">
        <v>175</v>
      </c>
      <c r="C39" s="59">
        <v>175</v>
      </c>
      <c r="D39" s="59">
        <v>175</v>
      </c>
      <c r="E39" s="59">
        <v>175</v>
      </c>
      <c r="F39" s="59">
        <v>175</v>
      </c>
      <c r="G39" s="59">
        <v>175</v>
      </c>
      <c r="H39" s="59">
        <v>175</v>
      </c>
    </row>
    <row r="40" spans="1:8">
      <c r="A40" s="53" t="s">
        <v>69</v>
      </c>
      <c r="B40" s="60">
        <v>20</v>
      </c>
      <c r="C40" s="60">
        <v>20</v>
      </c>
      <c r="D40" s="60">
        <v>20</v>
      </c>
      <c r="E40" s="60">
        <v>20</v>
      </c>
      <c r="F40" s="60">
        <v>20</v>
      </c>
      <c r="G40" s="60">
        <v>20</v>
      </c>
      <c r="H40" s="60">
        <v>20</v>
      </c>
    </row>
    <row r="41" spans="1:8">
      <c r="A41" s="53" t="s">
        <v>70</v>
      </c>
      <c r="B41" s="60">
        <v>30</v>
      </c>
      <c r="C41" s="60">
        <v>30</v>
      </c>
      <c r="D41" s="60">
        <v>30</v>
      </c>
      <c r="E41" s="60">
        <v>30</v>
      </c>
      <c r="F41" s="60">
        <v>30</v>
      </c>
      <c r="G41" s="60">
        <v>30</v>
      </c>
      <c r="H41" s="60">
        <v>30</v>
      </c>
    </row>
    <row r="42" spans="1:8">
      <c r="A42" s="53" t="s">
        <v>71</v>
      </c>
      <c r="B42" s="59">
        <v>80</v>
      </c>
      <c r="C42" s="59">
        <v>80</v>
      </c>
      <c r="D42" s="59">
        <v>80</v>
      </c>
      <c r="E42" s="59">
        <v>80</v>
      </c>
      <c r="F42" s="59">
        <v>80</v>
      </c>
      <c r="G42" s="59">
        <v>80</v>
      </c>
      <c r="H42" s="59">
        <v>80</v>
      </c>
    </row>
    <row r="43" spans="1:8">
      <c r="A43" s="53" t="s">
        <v>72</v>
      </c>
      <c r="B43" s="60">
        <v>0</v>
      </c>
      <c r="C43" s="60">
        <v>0</v>
      </c>
      <c r="D43" s="60">
        <v>0</v>
      </c>
      <c r="E43" s="60">
        <v>0</v>
      </c>
      <c r="F43" s="60">
        <v>0</v>
      </c>
      <c r="G43" s="60">
        <v>0</v>
      </c>
      <c r="H43" s="60">
        <v>0</v>
      </c>
    </row>
    <row r="44" spans="1:8">
      <c r="A44" s="53" t="s">
        <v>39</v>
      </c>
      <c r="B44" s="60">
        <v>18</v>
      </c>
      <c r="C44" s="60">
        <v>18</v>
      </c>
      <c r="D44" s="60">
        <v>18</v>
      </c>
      <c r="E44" s="60">
        <v>18</v>
      </c>
      <c r="F44" s="60">
        <v>18</v>
      </c>
      <c r="G44" s="60">
        <v>18</v>
      </c>
      <c r="H44" s="60">
        <v>18</v>
      </c>
    </row>
    <row r="45" spans="1:8">
      <c r="A45" s="53" t="s">
        <v>73</v>
      </c>
      <c r="B45" s="60">
        <v>0</v>
      </c>
      <c r="C45" s="60">
        <v>0</v>
      </c>
      <c r="D45" s="60">
        <v>0</v>
      </c>
      <c r="E45" s="60">
        <v>0</v>
      </c>
      <c r="F45" s="60">
        <v>0</v>
      </c>
      <c r="G45" s="60">
        <v>0</v>
      </c>
      <c r="H45" s="60">
        <v>0</v>
      </c>
    </row>
    <row r="46" spans="1:8">
      <c r="A46" s="53" t="s">
        <v>57</v>
      </c>
      <c r="B46" s="60">
        <v>12</v>
      </c>
      <c r="C46" s="60">
        <v>12</v>
      </c>
      <c r="D46" s="60">
        <v>12</v>
      </c>
      <c r="E46" s="60">
        <v>12</v>
      </c>
      <c r="F46" s="60">
        <v>12</v>
      </c>
      <c r="G46" s="60">
        <v>12</v>
      </c>
      <c r="H46" s="60">
        <v>12</v>
      </c>
    </row>
    <row r="47" spans="1:8">
      <c r="A47" s="53" t="s">
        <v>45</v>
      </c>
      <c r="B47" s="60">
        <v>6</v>
      </c>
      <c r="C47" s="60">
        <v>6</v>
      </c>
      <c r="D47" s="60">
        <v>6</v>
      </c>
      <c r="E47" s="60">
        <v>6</v>
      </c>
      <c r="F47" s="60">
        <v>6</v>
      </c>
      <c r="G47" s="60">
        <v>6</v>
      </c>
      <c r="H47" s="60">
        <v>6</v>
      </c>
    </row>
    <row r="48" spans="1:8">
      <c r="A48" s="53" t="s">
        <v>38</v>
      </c>
      <c r="B48" s="59">
        <v>86</v>
      </c>
      <c r="C48" s="59">
        <v>86</v>
      </c>
      <c r="D48" s="59">
        <v>86</v>
      </c>
      <c r="E48" s="59">
        <v>86</v>
      </c>
      <c r="F48" s="59">
        <v>86</v>
      </c>
      <c r="G48" s="59">
        <v>86</v>
      </c>
      <c r="H48" s="59">
        <v>86</v>
      </c>
    </row>
    <row r="49" spans="1:8">
      <c r="A49" s="53" t="s">
        <v>46</v>
      </c>
      <c r="B49" s="60">
        <v>40</v>
      </c>
      <c r="C49" s="60">
        <v>40</v>
      </c>
      <c r="D49" s="60">
        <v>40</v>
      </c>
      <c r="E49" s="60">
        <v>40</v>
      </c>
      <c r="F49" s="60">
        <v>40</v>
      </c>
      <c r="G49" s="60">
        <v>40</v>
      </c>
      <c r="H49" s="60">
        <v>40</v>
      </c>
    </row>
    <row r="50" spans="1:8">
      <c r="A50" s="53" t="s">
        <v>47</v>
      </c>
      <c r="B50" s="60">
        <v>17.7</v>
      </c>
      <c r="C50" s="60">
        <v>17.7</v>
      </c>
      <c r="D50" s="60">
        <v>17.7</v>
      </c>
      <c r="E50" s="60">
        <v>17.7</v>
      </c>
      <c r="F50" s="60">
        <v>17.7</v>
      </c>
      <c r="G50" s="60">
        <v>17.7</v>
      </c>
      <c r="H50" s="60">
        <v>17.7</v>
      </c>
    </row>
    <row r="51" spans="1:8">
      <c r="A51" s="53" t="s">
        <v>49</v>
      </c>
      <c r="B51" s="60">
        <v>10</v>
      </c>
      <c r="C51" s="60">
        <v>10</v>
      </c>
      <c r="D51" s="60">
        <v>10</v>
      </c>
      <c r="E51" s="60">
        <v>10</v>
      </c>
      <c r="F51" s="60">
        <v>10</v>
      </c>
      <c r="G51" s="60">
        <v>10</v>
      </c>
      <c r="H51" s="60">
        <v>10</v>
      </c>
    </row>
    <row r="52" spans="1:8">
      <c r="A52" s="53" t="s">
        <v>48</v>
      </c>
      <c r="B52" s="60">
        <v>6.2</v>
      </c>
      <c r="C52" s="60">
        <v>6.2</v>
      </c>
      <c r="D52" s="60">
        <v>6.2</v>
      </c>
      <c r="E52" s="60">
        <v>6.2</v>
      </c>
      <c r="F52" s="60">
        <v>6.2</v>
      </c>
      <c r="G52" s="60">
        <v>6.2</v>
      </c>
      <c r="H52" s="60">
        <v>6.2</v>
      </c>
    </row>
    <row r="53" spans="1:8">
      <c r="A53" s="53" t="s">
        <v>74</v>
      </c>
      <c r="B53" s="60">
        <v>15.85</v>
      </c>
      <c r="C53" s="60">
        <v>15.85</v>
      </c>
      <c r="D53" s="60">
        <v>15.85</v>
      </c>
      <c r="E53" s="60">
        <v>15.85</v>
      </c>
      <c r="F53" s="60">
        <v>15.85</v>
      </c>
      <c r="G53" s="60">
        <v>15.85</v>
      </c>
      <c r="H53" s="60">
        <v>15.85</v>
      </c>
    </row>
    <row r="55" spans="1:8">
      <c r="A55" s="53" t="s">
        <v>78</v>
      </c>
      <c r="B55" s="56">
        <f t="shared" ref="B55:H55" si="3">SUM(B37:B54)</f>
        <v>1140.75</v>
      </c>
      <c r="C55" s="56">
        <f t="shared" si="3"/>
        <v>1140.75</v>
      </c>
      <c r="D55" s="56">
        <f t="shared" si="3"/>
        <v>1140.75</v>
      </c>
      <c r="E55" s="56">
        <f t="shared" si="3"/>
        <v>1140.75</v>
      </c>
      <c r="F55" s="56">
        <f t="shared" si="3"/>
        <v>1140.75</v>
      </c>
      <c r="G55" s="56">
        <f t="shared" si="3"/>
        <v>1140.75</v>
      </c>
      <c r="H55" s="56">
        <f t="shared" si="3"/>
        <v>1140.75</v>
      </c>
    </row>
    <row r="58" spans="1:8">
      <c r="A58" s="53"/>
      <c r="B58" s="61"/>
      <c r="C58" s="61"/>
      <c r="D58" s="61"/>
      <c r="E58" s="61"/>
      <c r="F58" s="61"/>
      <c r="G58" s="61"/>
      <c r="H58" s="61"/>
    </row>
  </sheetData>
  <pageMargins left="0.786805555555556" right="0.786805555555556" top="0.984027777777778" bottom="0.984027777777778" header="0.491666666666667" footer="0.491666666666667"/>
  <pageSetup paperSize="9" orientation="portrait" horizontalDpi="600" verticalDpi="6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pageSetUpPr fitToPage="1"/>
  </sheetPr>
  <dimension ref="A2:AQ175"/>
  <sheetViews>
    <sheetView tabSelected="1" zoomScale="90" zoomScaleNormal="90" workbookViewId="0">
      <pane xSplit="2" ySplit="3" topLeftCell="C4" activePane="bottomRight" state="frozen"/>
      <selection/>
      <selection pane="topRight"/>
      <selection pane="bottomLeft"/>
      <selection pane="bottomRight" activeCell="C6" sqref="C6"/>
    </sheetView>
  </sheetViews>
  <sheetFormatPr defaultColWidth="9.14285714285714" defaultRowHeight="12.75"/>
  <cols>
    <col min="1" max="1" width="4.28571428571429" customWidth="1"/>
    <col min="2" max="2" width="9.14285714285714" customWidth="1"/>
    <col min="3" max="3" width="9" style="27"/>
    <col min="4" max="4" width="9" style="27" customWidth="1"/>
    <col min="5" max="5" width="11.1428571428571" style="28"/>
    <col min="6" max="6" width="10" style="28"/>
    <col min="7" max="7" width="11.1428571428571" style="28"/>
    <col min="8" max="9" width="6.71428571428571" style="1"/>
    <col min="10" max="10" width="10" style="1"/>
    <col min="11" max="11" width="6.71428571428571" style="1"/>
    <col min="12" max="13" width="6.71428571428571" style="1" customWidth="1"/>
    <col min="14" max="14" width="10" style="1"/>
    <col min="15" max="15" width="8.85714285714286" style="1"/>
    <col min="16" max="16" width="9" style="1"/>
    <col min="17" max="18" width="7.85714285714286" style="1" customWidth="1"/>
    <col min="19" max="19" width="8.85714285714286" style="1"/>
    <col min="20" max="20" width="10.5714285714286" style="1" customWidth="1"/>
    <col min="21" max="21" width="6.57142857142857" style="1" customWidth="1"/>
    <col min="22" max="22" width="7" style="1" customWidth="1"/>
    <col min="23" max="23" width="7.42857142857143" style="1" customWidth="1"/>
    <col min="24" max="25" width="7" style="1" customWidth="1"/>
    <col min="26" max="26" width="8" style="1" customWidth="1"/>
    <col min="27" max="27" width="7" style="1" customWidth="1"/>
    <col min="28" max="29" width="7.42857142857143" style="1" customWidth="1"/>
    <col min="30" max="30" width="6.57142857142857" style="1" customWidth="1"/>
    <col min="31" max="31" width="8.14285714285714" style="1" customWidth="1"/>
    <col min="32" max="32" width="7" style="1" customWidth="1"/>
    <col min="33" max="33" width="6.71428571428571" style="1" customWidth="1"/>
    <col min="34" max="36" width="6.57142857142857" style="1" customWidth="1"/>
    <col min="37" max="38" width="7.28571428571429" style="1" customWidth="1"/>
    <col min="39" max="39" width="12.2857142857143" style="1"/>
    <col min="40" max="40" width="7.57142857142857" hidden="1" customWidth="1"/>
    <col min="41" max="41" width="12.2857142857143" hidden="1" customWidth="1"/>
    <col min="42" max="42" width="5" hidden="1" customWidth="1"/>
  </cols>
  <sheetData>
    <row r="2" ht="18" customHeight="1" spans="3:39">
      <c r="C2" s="29" t="s">
        <v>79</v>
      </c>
      <c r="D2" s="29"/>
      <c r="E2" s="30" t="s">
        <v>80</v>
      </c>
      <c r="F2" s="30"/>
      <c r="G2" s="30"/>
      <c r="H2" s="31" t="s">
        <v>81</v>
      </c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42" t="s">
        <v>82</v>
      </c>
      <c r="AG2" s="45" t="s">
        <v>83</v>
      </c>
      <c r="AH2" s="45" t="s">
        <v>84</v>
      </c>
      <c r="AI2" s="45" t="s">
        <v>85</v>
      </c>
      <c r="AJ2" s="45" t="s">
        <v>86</v>
      </c>
      <c r="AK2" s="45" t="s">
        <v>87</v>
      </c>
      <c r="AM2" s="46" t="s">
        <v>88</v>
      </c>
    </row>
    <row r="3" ht="49.5" customHeight="1" spans="2:39">
      <c r="B3" s="4" t="s">
        <v>89</v>
      </c>
      <c r="C3" s="29"/>
      <c r="D3" s="29" t="s">
        <v>90</v>
      </c>
      <c r="E3" s="32" t="s">
        <v>91</v>
      </c>
      <c r="F3" s="32" t="s">
        <v>92</v>
      </c>
      <c r="G3" s="33" t="s">
        <v>93</v>
      </c>
      <c r="H3" s="32" t="s">
        <v>94</v>
      </c>
      <c r="I3" s="32" t="s">
        <v>68</v>
      </c>
      <c r="J3" s="33" t="s">
        <v>53</v>
      </c>
      <c r="K3" s="32" t="s">
        <v>36</v>
      </c>
      <c r="L3" s="32" t="s">
        <v>69</v>
      </c>
      <c r="M3" s="32" t="s">
        <v>70</v>
      </c>
      <c r="N3" s="33" t="s">
        <v>56</v>
      </c>
      <c r="O3" s="32" t="s">
        <v>37</v>
      </c>
      <c r="P3" s="32" t="s">
        <v>38</v>
      </c>
      <c r="Q3" s="32" t="s">
        <v>39</v>
      </c>
      <c r="R3" s="32" t="s">
        <v>57</v>
      </c>
      <c r="S3" s="33" t="s">
        <v>95</v>
      </c>
      <c r="T3" s="32" t="s">
        <v>45</v>
      </c>
      <c r="U3" s="32" t="s">
        <v>72</v>
      </c>
      <c r="V3" s="32" t="s">
        <v>73</v>
      </c>
      <c r="W3" s="33" t="s">
        <v>96</v>
      </c>
      <c r="X3" s="32" t="s">
        <v>46</v>
      </c>
      <c r="Y3" s="32" t="s">
        <v>47</v>
      </c>
      <c r="Z3" s="32" t="s">
        <v>48</v>
      </c>
      <c r="AA3" s="32" t="s">
        <v>49</v>
      </c>
      <c r="AB3" s="33" t="s">
        <v>59</v>
      </c>
      <c r="AC3" s="33" t="s">
        <v>97</v>
      </c>
      <c r="AD3" s="43" t="s">
        <v>98</v>
      </c>
      <c r="AE3" s="43" t="s">
        <v>99</v>
      </c>
      <c r="AF3" s="42"/>
      <c r="AG3" s="47"/>
      <c r="AH3" s="47"/>
      <c r="AI3" s="47"/>
      <c r="AJ3" s="47"/>
      <c r="AK3" s="47"/>
      <c r="AM3" s="48">
        <f>AP174</f>
        <v>0</v>
      </c>
    </row>
    <row r="4" spans="2:40">
      <c r="B4" s="9"/>
      <c r="C4" s="9"/>
      <c r="D4" s="9"/>
      <c r="E4" s="9"/>
      <c r="F4" s="9"/>
      <c r="G4" s="9"/>
      <c r="H4" s="9"/>
      <c r="I4" s="9"/>
      <c r="J4" s="9"/>
      <c r="K4" s="38"/>
      <c r="L4" s="38"/>
      <c r="M4" s="38"/>
      <c r="N4" s="9"/>
      <c r="O4" s="38"/>
      <c r="P4" s="38"/>
      <c r="Q4" s="38"/>
      <c r="R4" s="38"/>
      <c r="S4" s="9"/>
      <c r="T4" s="9"/>
      <c r="U4" s="9"/>
      <c r="V4" s="9"/>
      <c r="W4" s="38"/>
      <c r="X4" s="9"/>
      <c r="Y4" s="9"/>
      <c r="Z4" s="9"/>
      <c r="AA4" s="9"/>
      <c r="AB4" s="38"/>
      <c r="AC4" s="38"/>
      <c r="AD4" s="38"/>
      <c r="AE4" s="38"/>
      <c r="AF4" s="38"/>
      <c r="AG4" s="38"/>
      <c r="AH4" s="38"/>
      <c r="AI4" s="38"/>
      <c r="AJ4" s="38"/>
      <c r="AK4" s="38"/>
      <c r="AN4" s="38"/>
    </row>
    <row r="5" spans="2:40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N5" s="38"/>
    </row>
    <row r="6" spans="1:43">
      <c r="A6" s="13" t="s">
        <v>100</v>
      </c>
      <c r="B6" s="14">
        <v>0.0416666666666667</v>
      </c>
      <c r="C6" s="34">
        <v>528.2</v>
      </c>
      <c r="D6" s="34">
        <v>1600</v>
      </c>
      <c r="E6" s="35">
        <v>472.267507412722</v>
      </c>
      <c r="F6" s="35">
        <v>160</v>
      </c>
      <c r="G6" s="36">
        <v>632.267507412722</v>
      </c>
      <c r="H6" s="37">
        <v>294.204076586124</v>
      </c>
      <c r="I6" s="37">
        <v>220</v>
      </c>
      <c r="J6" s="39">
        <v>514.204076586124</v>
      </c>
      <c r="K6" s="40">
        <v>106.063430826598</v>
      </c>
      <c r="L6" s="40">
        <v>0</v>
      </c>
      <c r="M6" s="40">
        <v>0</v>
      </c>
      <c r="N6" s="39">
        <v>106.063430826598</v>
      </c>
      <c r="O6" s="40">
        <v>12</v>
      </c>
      <c r="P6" s="40">
        <v>0</v>
      </c>
      <c r="Q6" s="40">
        <v>0</v>
      </c>
      <c r="R6" s="40">
        <v>0</v>
      </c>
      <c r="S6" s="39">
        <v>12</v>
      </c>
      <c r="T6" s="40">
        <v>0</v>
      </c>
      <c r="U6" s="40">
        <v>0</v>
      </c>
      <c r="V6" s="40">
        <v>0</v>
      </c>
      <c r="W6" s="41">
        <v>0</v>
      </c>
      <c r="X6" s="40">
        <v>0</v>
      </c>
      <c r="Y6" s="40">
        <v>0</v>
      </c>
      <c r="Z6" s="40">
        <v>0</v>
      </c>
      <c r="AA6" s="40">
        <v>0</v>
      </c>
      <c r="AB6" s="39">
        <v>0</v>
      </c>
      <c r="AC6" s="40"/>
      <c r="AD6" s="39">
        <v>118.063430826598</v>
      </c>
      <c r="AE6" s="39">
        <v>632.267507412722</v>
      </c>
      <c r="AF6" s="44">
        <v>0</v>
      </c>
      <c r="AG6" s="40">
        <v>455.6</v>
      </c>
      <c r="AH6" s="40">
        <v>78.9365691734024</v>
      </c>
      <c r="AI6" s="40">
        <v>185</v>
      </c>
      <c r="AJ6" s="40">
        <v>73.6</v>
      </c>
      <c r="AK6" s="40">
        <v>337.536569173402</v>
      </c>
      <c r="AN6" s="49"/>
      <c r="AO6" s="50"/>
      <c r="AP6" s="50"/>
      <c r="AQ6" s="50"/>
    </row>
    <row r="7" spans="1:43">
      <c r="A7" s="13"/>
      <c r="B7" s="14">
        <v>0.0833333333333333</v>
      </c>
      <c r="C7" s="34">
        <v>528</v>
      </c>
      <c r="D7" s="34">
        <v>1600</v>
      </c>
      <c r="E7" s="35">
        <v>463.431944946776</v>
      </c>
      <c r="F7" s="35">
        <v>160</v>
      </c>
      <c r="G7" s="36">
        <v>623.431944946776</v>
      </c>
      <c r="H7" s="37">
        <v>284.099335876784</v>
      </c>
      <c r="I7" s="37">
        <v>220</v>
      </c>
      <c r="J7" s="39">
        <v>504.099335876784</v>
      </c>
      <c r="K7" s="40">
        <v>107.332609069992</v>
      </c>
      <c r="L7" s="40">
        <v>0</v>
      </c>
      <c r="M7" s="40">
        <v>0</v>
      </c>
      <c r="N7" s="39">
        <v>107.332609069992</v>
      </c>
      <c r="O7" s="40">
        <v>12</v>
      </c>
      <c r="P7" s="40">
        <v>0</v>
      </c>
      <c r="Q7" s="40">
        <v>0</v>
      </c>
      <c r="R7" s="40">
        <v>0</v>
      </c>
      <c r="S7" s="39">
        <v>12</v>
      </c>
      <c r="T7" s="40">
        <v>0</v>
      </c>
      <c r="U7" s="40">
        <v>0</v>
      </c>
      <c r="V7" s="40">
        <v>0</v>
      </c>
      <c r="W7" s="41">
        <v>0</v>
      </c>
      <c r="X7" s="40">
        <v>0</v>
      </c>
      <c r="Y7" s="40">
        <v>0</v>
      </c>
      <c r="Z7" s="40">
        <v>0</v>
      </c>
      <c r="AA7" s="40">
        <v>0</v>
      </c>
      <c r="AB7" s="39">
        <v>0</v>
      </c>
      <c r="AC7" s="40"/>
      <c r="AD7" s="39">
        <v>119.332609069992</v>
      </c>
      <c r="AE7" s="39">
        <v>623.431944946776</v>
      </c>
      <c r="AF7" s="44">
        <v>0</v>
      </c>
      <c r="AG7" s="40">
        <v>455.6</v>
      </c>
      <c r="AH7" s="40">
        <v>77.667390930008</v>
      </c>
      <c r="AI7" s="40">
        <v>185</v>
      </c>
      <c r="AJ7" s="40">
        <v>73.6</v>
      </c>
      <c r="AK7" s="40">
        <v>336.267390930008</v>
      </c>
      <c r="AN7" s="49"/>
      <c r="AO7" s="50"/>
      <c r="AP7" s="50"/>
      <c r="AQ7" s="50"/>
    </row>
    <row r="8" spans="1:43">
      <c r="A8" s="13"/>
      <c r="B8" s="14">
        <v>0.125</v>
      </c>
      <c r="C8" s="34">
        <v>528</v>
      </c>
      <c r="D8" s="34">
        <v>1600</v>
      </c>
      <c r="E8" s="35">
        <v>442.815632526236</v>
      </c>
      <c r="F8" s="35">
        <v>160</v>
      </c>
      <c r="G8" s="36">
        <v>602.815632526236</v>
      </c>
      <c r="H8" s="37">
        <v>270.815632526236</v>
      </c>
      <c r="I8" s="37">
        <v>220</v>
      </c>
      <c r="J8" s="39">
        <v>490.815632526236</v>
      </c>
      <c r="K8" s="40">
        <v>100</v>
      </c>
      <c r="L8" s="40">
        <v>0</v>
      </c>
      <c r="M8" s="40">
        <v>0</v>
      </c>
      <c r="N8" s="39">
        <v>100</v>
      </c>
      <c r="O8" s="40">
        <v>12</v>
      </c>
      <c r="P8" s="40">
        <v>0</v>
      </c>
      <c r="Q8" s="40">
        <v>0</v>
      </c>
      <c r="R8" s="40">
        <v>0</v>
      </c>
      <c r="S8" s="39">
        <v>12</v>
      </c>
      <c r="T8" s="40">
        <v>0</v>
      </c>
      <c r="U8" s="40">
        <v>0</v>
      </c>
      <c r="V8" s="40">
        <v>0</v>
      </c>
      <c r="W8" s="41">
        <v>0</v>
      </c>
      <c r="X8" s="40">
        <v>0</v>
      </c>
      <c r="Y8" s="40">
        <v>0</v>
      </c>
      <c r="Z8" s="40">
        <v>0</v>
      </c>
      <c r="AA8" s="40">
        <v>0</v>
      </c>
      <c r="AB8" s="39">
        <v>0</v>
      </c>
      <c r="AC8" s="40"/>
      <c r="AD8" s="39">
        <v>112</v>
      </c>
      <c r="AE8" s="39">
        <v>602.815632526236</v>
      </c>
      <c r="AF8" s="44">
        <v>0</v>
      </c>
      <c r="AG8" s="40">
        <v>455.6</v>
      </c>
      <c r="AH8" s="40">
        <v>85</v>
      </c>
      <c r="AI8" s="40">
        <v>185</v>
      </c>
      <c r="AJ8" s="40">
        <v>73.6</v>
      </c>
      <c r="AK8" s="40">
        <v>343.6</v>
      </c>
      <c r="AN8" s="49"/>
      <c r="AO8" s="50"/>
      <c r="AP8" s="50"/>
      <c r="AQ8" s="50"/>
    </row>
    <row r="9" spans="1:43">
      <c r="A9" s="13"/>
      <c r="B9" s="14">
        <v>0.166666666666667</v>
      </c>
      <c r="C9" s="34">
        <v>528</v>
      </c>
      <c r="D9" s="34">
        <v>1600</v>
      </c>
      <c r="E9" s="35">
        <v>435.419195764971</v>
      </c>
      <c r="F9" s="35">
        <v>160</v>
      </c>
      <c r="G9" s="36">
        <v>595.419195764971</v>
      </c>
      <c r="H9" s="37">
        <v>257.174614949837</v>
      </c>
      <c r="I9" s="37">
        <v>220</v>
      </c>
      <c r="J9" s="39">
        <v>477.174614949837</v>
      </c>
      <c r="K9" s="40">
        <v>106.244580815134</v>
      </c>
      <c r="L9" s="40">
        <v>0</v>
      </c>
      <c r="M9" s="40">
        <v>0</v>
      </c>
      <c r="N9" s="39">
        <v>106.244580815134</v>
      </c>
      <c r="O9" s="40">
        <v>12</v>
      </c>
      <c r="P9" s="40">
        <v>0</v>
      </c>
      <c r="Q9" s="40">
        <v>0</v>
      </c>
      <c r="R9" s="40">
        <v>0</v>
      </c>
      <c r="S9" s="39">
        <v>12</v>
      </c>
      <c r="T9" s="40">
        <v>0</v>
      </c>
      <c r="U9" s="40">
        <v>0</v>
      </c>
      <c r="V9" s="40">
        <v>0</v>
      </c>
      <c r="W9" s="41">
        <v>0</v>
      </c>
      <c r="X9" s="40">
        <v>0</v>
      </c>
      <c r="Y9" s="40">
        <v>0</v>
      </c>
      <c r="Z9" s="40">
        <v>0</v>
      </c>
      <c r="AA9" s="40">
        <v>0</v>
      </c>
      <c r="AB9" s="39">
        <v>0</v>
      </c>
      <c r="AC9" s="40"/>
      <c r="AD9" s="39">
        <v>118.244580815134</v>
      </c>
      <c r="AE9" s="39">
        <v>595.419195764971</v>
      </c>
      <c r="AF9" s="44">
        <v>0</v>
      </c>
      <c r="AG9" s="40">
        <v>455.6</v>
      </c>
      <c r="AH9" s="40">
        <v>78.7554191848662</v>
      </c>
      <c r="AI9" s="40">
        <v>185</v>
      </c>
      <c r="AJ9" s="40">
        <v>73.6</v>
      </c>
      <c r="AK9" s="40">
        <v>337.355419184866</v>
      </c>
      <c r="AN9" s="49"/>
      <c r="AO9" s="50"/>
      <c r="AP9" s="50"/>
      <c r="AQ9" s="50"/>
    </row>
    <row r="10" spans="1:43">
      <c r="A10" s="13"/>
      <c r="B10" s="14">
        <v>0.208333333333334</v>
      </c>
      <c r="C10" s="34">
        <v>528</v>
      </c>
      <c r="D10" s="34">
        <v>1600</v>
      </c>
      <c r="E10" s="35">
        <v>455.901636026936</v>
      </c>
      <c r="F10" s="35">
        <v>160</v>
      </c>
      <c r="G10" s="36">
        <v>615.901636026936</v>
      </c>
      <c r="H10" s="37">
        <v>274.591952804861</v>
      </c>
      <c r="I10" s="37">
        <v>220</v>
      </c>
      <c r="J10" s="39">
        <v>494.591952804861</v>
      </c>
      <c r="K10" s="40">
        <v>109.309683222075</v>
      </c>
      <c r="L10" s="40">
        <v>0</v>
      </c>
      <c r="M10" s="40">
        <v>0</v>
      </c>
      <c r="N10" s="39">
        <v>109.309683222075</v>
      </c>
      <c r="O10" s="40">
        <v>12</v>
      </c>
      <c r="P10" s="40">
        <v>0</v>
      </c>
      <c r="Q10" s="40">
        <v>0</v>
      </c>
      <c r="R10" s="40">
        <v>0</v>
      </c>
      <c r="S10" s="39">
        <v>12</v>
      </c>
      <c r="T10" s="40">
        <v>0</v>
      </c>
      <c r="U10" s="40">
        <v>0</v>
      </c>
      <c r="V10" s="40">
        <v>0</v>
      </c>
      <c r="W10" s="41">
        <v>0</v>
      </c>
      <c r="X10" s="40">
        <v>0</v>
      </c>
      <c r="Y10" s="40">
        <v>0</v>
      </c>
      <c r="Z10" s="40">
        <v>0</v>
      </c>
      <c r="AA10" s="40">
        <v>0</v>
      </c>
      <c r="AB10" s="39">
        <v>0</v>
      </c>
      <c r="AC10" s="40"/>
      <c r="AD10" s="39">
        <v>121.309683222075</v>
      </c>
      <c r="AE10" s="39">
        <v>615.901636026936</v>
      </c>
      <c r="AF10" s="44">
        <v>0</v>
      </c>
      <c r="AG10" s="40">
        <v>455.6</v>
      </c>
      <c r="AH10" s="40">
        <v>75.6903167779249</v>
      </c>
      <c r="AI10" s="40">
        <v>185</v>
      </c>
      <c r="AJ10" s="40">
        <v>73.6</v>
      </c>
      <c r="AK10" s="40">
        <v>334.290316777925</v>
      </c>
      <c r="AN10" s="49"/>
      <c r="AO10" s="50"/>
      <c r="AP10" s="50"/>
      <c r="AQ10" s="50"/>
    </row>
    <row r="11" spans="1:43">
      <c r="A11" s="13"/>
      <c r="B11" s="14">
        <v>0.25</v>
      </c>
      <c r="C11" s="34">
        <v>528</v>
      </c>
      <c r="D11" s="34">
        <v>1600</v>
      </c>
      <c r="E11" s="35">
        <v>549.009722315802</v>
      </c>
      <c r="F11" s="35">
        <v>160</v>
      </c>
      <c r="G11" s="36">
        <v>709.009722315802</v>
      </c>
      <c r="H11" s="37">
        <v>325</v>
      </c>
      <c r="I11" s="37">
        <v>220</v>
      </c>
      <c r="J11" s="39">
        <v>545</v>
      </c>
      <c r="K11" s="40">
        <v>152.009722315802</v>
      </c>
      <c r="L11" s="40">
        <v>0</v>
      </c>
      <c r="M11" s="40">
        <v>0</v>
      </c>
      <c r="N11" s="39">
        <v>152.009722315802</v>
      </c>
      <c r="O11" s="40">
        <v>12</v>
      </c>
      <c r="P11" s="40">
        <v>0</v>
      </c>
      <c r="Q11" s="40">
        <v>0</v>
      </c>
      <c r="R11" s="40">
        <v>0</v>
      </c>
      <c r="S11" s="39">
        <v>12</v>
      </c>
      <c r="T11" s="40">
        <v>0</v>
      </c>
      <c r="U11" s="40">
        <v>0</v>
      </c>
      <c r="V11" s="40">
        <v>0</v>
      </c>
      <c r="W11" s="41">
        <v>0</v>
      </c>
      <c r="X11" s="40">
        <v>0</v>
      </c>
      <c r="Y11" s="40">
        <v>0</v>
      </c>
      <c r="Z11" s="40">
        <v>0</v>
      </c>
      <c r="AA11" s="40">
        <v>0</v>
      </c>
      <c r="AB11" s="39">
        <v>0</v>
      </c>
      <c r="AC11" s="40"/>
      <c r="AD11" s="39">
        <v>164.009722315802</v>
      </c>
      <c r="AE11" s="39">
        <v>709.009722315802</v>
      </c>
      <c r="AF11" s="44">
        <v>0</v>
      </c>
      <c r="AG11" s="40">
        <v>455.6</v>
      </c>
      <c r="AH11" s="40">
        <v>32.9902776841977</v>
      </c>
      <c r="AI11" s="40">
        <v>185</v>
      </c>
      <c r="AJ11" s="40">
        <v>73.6</v>
      </c>
      <c r="AK11" s="40">
        <v>291.590277684198</v>
      </c>
      <c r="AN11" s="49"/>
      <c r="AO11" s="50"/>
      <c r="AP11" s="50"/>
      <c r="AQ11" s="50"/>
    </row>
    <row r="12" spans="1:43">
      <c r="A12" s="13"/>
      <c r="B12" s="14">
        <v>0.291666666666667</v>
      </c>
      <c r="C12" s="34">
        <v>528</v>
      </c>
      <c r="D12" s="34">
        <v>1600</v>
      </c>
      <c r="E12" s="35">
        <v>517.917913486774</v>
      </c>
      <c r="F12" s="35">
        <v>160</v>
      </c>
      <c r="G12" s="36">
        <v>677.917913486774</v>
      </c>
      <c r="H12" s="37">
        <v>325</v>
      </c>
      <c r="I12" s="37">
        <v>220</v>
      </c>
      <c r="J12" s="39">
        <v>545</v>
      </c>
      <c r="K12" s="40">
        <v>120.917913486774</v>
      </c>
      <c r="L12" s="40">
        <v>0</v>
      </c>
      <c r="M12" s="40">
        <v>0</v>
      </c>
      <c r="N12" s="39">
        <v>120.917913486774</v>
      </c>
      <c r="O12" s="40">
        <v>12</v>
      </c>
      <c r="P12" s="40">
        <v>0</v>
      </c>
      <c r="Q12" s="40">
        <v>0</v>
      </c>
      <c r="R12" s="40">
        <v>0</v>
      </c>
      <c r="S12" s="39">
        <v>12</v>
      </c>
      <c r="T12" s="40">
        <v>0</v>
      </c>
      <c r="U12" s="40">
        <v>0</v>
      </c>
      <c r="V12" s="40">
        <v>0</v>
      </c>
      <c r="W12" s="41">
        <v>0</v>
      </c>
      <c r="X12" s="40">
        <v>0</v>
      </c>
      <c r="Y12" s="40">
        <v>0</v>
      </c>
      <c r="Z12" s="40">
        <v>0</v>
      </c>
      <c r="AA12" s="40">
        <v>0</v>
      </c>
      <c r="AB12" s="39">
        <v>0</v>
      </c>
      <c r="AC12" s="40"/>
      <c r="AD12" s="39">
        <v>132.917913486774</v>
      </c>
      <c r="AE12" s="39">
        <v>677.917913486774</v>
      </c>
      <c r="AF12" s="44">
        <v>0</v>
      </c>
      <c r="AG12" s="40">
        <v>455.6</v>
      </c>
      <c r="AH12" s="40">
        <v>64.082086513226</v>
      </c>
      <c r="AI12" s="40">
        <v>185</v>
      </c>
      <c r="AJ12" s="40">
        <v>73.6</v>
      </c>
      <c r="AK12" s="40">
        <v>322.682086513226</v>
      </c>
      <c r="AN12" s="49"/>
      <c r="AO12" s="50"/>
      <c r="AP12" s="50"/>
      <c r="AQ12" s="50"/>
    </row>
    <row r="13" spans="1:43">
      <c r="A13" s="13"/>
      <c r="B13" s="14">
        <v>0.333333333333334</v>
      </c>
      <c r="C13" s="34">
        <v>528</v>
      </c>
      <c r="D13" s="34">
        <v>1600</v>
      </c>
      <c r="E13" s="35">
        <v>516.378383663162</v>
      </c>
      <c r="F13" s="35">
        <v>160</v>
      </c>
      <c r="G13" s="36">
        <v>676.378383663162</v>
      </c>
      <c r="H13" s="37">
        <v>275</v>
      </c>
      <c r="I13" s="37">
        <v>220</v>
      </c>
      <c r="J13" s="39">
        <v>495</v>
      </c>
      <c r="K13" s="40">
        <v>169.378383663162</v>
      </c>
      <c r="L13" s="40">
        <v>0</v>
      </c>
      <c r="M13" s="40">
        <v>0</v>
      </c>
      <c r="N13" s="39">
        <v>169.378383663162</v>
      </c>
      <c r="O13" s="40">
        <v>12</v>
      </c>
      <c r="P13" s="40">
        <v>0</v>
      </c>
      <c r="Q13" s="40">
        <v>0</v>
      </c>
      <c r="R13" s="40">
        <v>0</v>
      </c>
      <c r="S13" s="39">
        <v>12</v>
      </c>
      <c r="T13" s="40">
        <v>0</v>
      </c>
      <c r="U13" s="40">
        <v>0</v>
      </c>
      <c r="V13" s="40">
        <v>0</v>
      </c>
      <c r="W13" s="41">
        <v>0</v>
      </c>
      <c r="X13" s="40">
        <v>0</v>
      </c>
      <c r="Y13" s="40">
        <v>0</v>
      </c>
      <c r="Z13" s="40">
        <v>0</v>
      </c>
      <c r="AA13" s="40">
        <v>0</v>
      </c>
      <c r="AB13" s="39">
        <v>0</v>
      </c>
      <c r="AC13" s="40"/>
      <c r="AD13" s="39">
        <v>181.378383663162</v>
      </c>
      <c r="AE13" s="39">
        <v>676.378383663162</v>
      </c>
      <c r="AF13" s="44">
        <v>0</v>
      </c>
      <c r="AG13" s="40">
        <v>455.6</v>
      </c>
      <c r="AH13" s="40">
        <v>15.6216163368377</v>
      </c>
      <c r="AI13" s="40">
        <v>185</v>
      </c>
      <c r="AJ13" s="40">
        <v>73.6</v>
      </c>
      <c r="AK13" s="40">
        <v>274.221616336838</v>
      </c>
      <c r="AN13" s="49"/>
      <c r="AO13" s="50"/>
      <c r="AP13" s="50"/>
      <c r="AQ13" s="50"/>
    </row>
    <row r="14" spans="1:43">
      <c r="A14" s="13"/>
      <c r="B14" s="14">
        <v>0.375</v>
      </c>
      <c r="C14" s="34">
        <v>528</v>
      </c>
      <c r="D14" s="34">
        <v>1600</v>
      </c>
      <c r="E14" s="35">
        <v>555.770266323836</v>
      </c>
      <c r="F14" s="35">
        <v>160</v>
      </c>
      <c r="G14" s="36">
        <v>715.770266323836</v>
      </c>
      <c r="H14" s="37">
        <v>266.770266323836</v>
      </c>
      <c r="I14" s="37">
        <v>204</v>
      </c>
      <c r="J14" s="39">
        <v>470.770266323836</v>
      </c>
      <c r="K14" s="40">
        <v>185</v>
      </c>
      <c r="L14" s="40">
        <v>0</v>
      </c>
      <c r="M14" s="40">
        <v>0</v>
      </c>
      <c r="N14" s="39">
        <v>185</v>
      </c>
      <c r="O14" s="40">
        <v>60</v>
      </c>
      <c r="P14" s="40">
        <v>0</v>
      </c>
      <c r="Q14" s="40">
        <v>0</v>
      </c>
      <c r="R14" s="40">
        <v>0</v>
      </c>
      <c r="S14" s="39">
        <v>60</v>
      </c>
      <c r="T14" s="40">
        <v>0</v>
      </c>
      <c r="U14" s="40">
        <v>0</v>
      </c>
      <c r="V14" s="40">
        <v>0</v>
      </c>
      <c r="W14" s="41">
        <v>0</v>
      </c>
      <c r="X14" s="40">
        <v>0</v>
      </c>
      <c r="Y14" s="40">
        <v>0</v>
      </c>
      <c r="Z14" s="40">
        <v>0</v>
      </c>
      <c r="AA14" s="40">
        <v>0</v>
      </c>
      <c r="AB14" s="39">
        <v>0</v>
      </c>
      <c r="AC14" s="40"/>
      <c r="AD14" s="39">
        <v>245</v>
      </c>
      <c r="AE14" s="39">
        <v>715.770266323836</v>
      </c>
      <c r="AF14" s="44">
        <v>0</v>
      </c>
      <c r="AG14" s="40">
        <v>455.6</v>
      </c>
      <c r="AH14" s="40">
        <v>0</v>
      </c>
      <c r="AI14" s="40">
        <v>137</v>
      </c>
      <c r="AJ14" s="40">
        <v>73.6</v>
      </c>
      <c r="AK14" s="40">
        <v>210.6</v>
      </c>
      <c r="AN14" s="49"/>
      <c r="AO14" s="50"/>
      <c r="AP14" s="50"/>
      <c r="AQ14" s="50"/>
    </row>
    <row r="15" spans="1:43">
      <c r="A15" s="13"/>
      <c r="B15" s="14">
        <v>0.416666666666667</v>
      </c>
      <c r="C15" s="34">
        <v>528</v>
      </c>
      <c r="D15" s="34">
        <v>1600</v>
      </c>
      <c r="E15" s="35">
        <v>581.764892715124</v>
      </c>
      <c r="F15" s="35">
        <v>160</v>
      </c>
      <c r="G15" s="36">
        <v>741.764892715124</v>
      </c>
      <c r="H15" s="37">
        <v>276.764892715124</v>
      </c>
      <c r="I15" s="37">
        <v>204</v>
      </c>
      <c r="J15" s="39">
        <v>480.764892715124</v>
      </c>
      <c r="K15" s="40">
        <v>185</v>
      </c>
      <c r="L15" s="40">
        <v>0</v>
      </c>
      <c r="M15" s="40">
        <v>0</v>
      </c>
      <c r="N15" s="39">
        <v>185</v>
      </c>
      <c r="O15" s="40">
        <v>76</v>
      </c>
      <c r="P15" s="40">
        <v>0</v>
      </c>
      <c r="Q15" s="40">
        <v>0</v>
      </c>
      <c r="R15" s="40">
        <v>0</v>
      </c>
      <c r="S15" s="39">
        <v>76</v>
      </c>
      <c r="T15" s="40">
        <v>0</v>
      </c>
      <c r="U15" s="40">
        <v>0</v>
      </c>
      <c r="V15" s="40">
        <v>0</v>
      </c>
      <c r="W15" s="41">
        <v>0</v>
      </c>
      <c r="X15" s="40">
        <v>0</v>
      </c>
      <c r="Y15" s="40">
        <v>0</v>
      </c>
      <c r="Z15" s="40">
        <v>0</v>
      </c>
      <c r="AA15" s="40">
        <v>0</v>
      </c>
      <c r="AB15" s="39">
        <v>0</v>
      </c>
      <c r="AC15" s="40"/>
      <c r="AD15" s="39">
        <v>261</v>
      </c>
      <c r="AE15" s="39">
        <v>741.764892715124</v>
      </c>
      <c r="AF15" s="44">
        <v>0</v>
      </c>
      <c r="AG15" s="40">
        <v>455.6</v>
      </c>
      <c r="AH15" s="40">
        <v>0</v>
      </c>
      <c r="AI15" s="40">
        <v>121</v>
      </c>
      <c r="AJ15" s="40">
        <v>73.6</v>
      </c>
      <c r="AK15" s="40">
        <v>194.6</v>
      </c>
      <c r="AN15" s="49"/>
      <c r="AO15" s="50"/>
      <c r="AP15" s="50"/>
      <c r="AQ15" s="50"/>
    </row>
    <row r="16" spans="1:43">
      <c r="A16" s="13"/>
      <c r="B16" s="14">
        <v>0.458333333333334</v>
      </c>
      <c r="C16" s="34">
        <v>528</v>
      </c>
      <c r="D16" s="34">
        <v>1600</v>
      </c>
      <c r="E16" s="35">
        <v>575.16499529738</v>
      </c>
      <c r="F16" s="35">
        <v>160</v>
      </c>
      <c r="G16" s="36">
        <v>735.16499529738</v>
      </c>
      <c r="H16" s="37">
        <v>270.16499529738</v>
      </c>
      <c r="I16" s="37">
        <v>204</v>
      </c>
      <c r="J16" s="39">
        <v>474.16499529738</v>
      </c>
      <c r="K16" s="40">
        <v>185</v>
      </c>
      <c r="L16" s="40">
        <v>0</v>
      </c>
      <c r="M16" s="40">
        <v>0</v>
      </c>
      <c r="N16" s="39">
        <v>185</v>
      </c>
      <c r="O16" s="40">
        <v>76</v>
      </c>
      <c r="P16" s="40">
        <v>0</v>
      </c>
      <c r="Q16" s="40">
        <v>0</v>
      </c>
      <c r="R16" s="40">
        <v>0</v>
      </c>
      <c r="S16" s="39">
        <v>76</v>
      </c>
      <c r="T16" s="40">
        <v>0</v>
      </c>
      <c r="U16" s="40">
        <v>0</v>
      </c>
      <c r="V16" s="40">
        <v>0</v>
      </c>
      <c r="W16" s="41">
        <v>0</v>
      </c>
      <c r="X16" s="40">
        <v>0</v>
      </c>
      <c r="Y16" s="40">
        <v>0</v>
      </c>
      <c r="Z16" s="40">
        <v>0</v>
      </c>
      <c r="AA16" s="40">
        <v>0</v>
      </c>
      <c r="AB16" s="39">
        <v>0</v>
      </c>
      <c r="AC16" s="40"/>
      <c r="AD16" s="39">
        <v>261</v>
      </c>
      <c r="AE16" s="39">
        <v>735.16499529738</v>
      </c>
      <c r="AF16" s="44">
        <v>0</v>
      </c>
      <c r="AG16" s="40">
        <v>455.6</v>
      </c>
      <c r="AH16" s="40">
        <v>0</v>
      </c>
      <c r="AI16" s="40">
        <v>121</v>
      </c>
      <c r="AJ16" s="40">
        <v>73.6</v>
      </c>
      <c r="AK16" s="40">
        <v>194.6</v>
      </c>
      <c r="AN16" s="49"/>
      <c r="AO16" s="50"/>
      <c r="AP16" s="50"/>
      <c r="AQ16" s="50"/>
    </row>
    <row r="17" spans="1:43">
      <c r="A17" s="13"/>
      <c r="B17" s="14">
        <v>0.5</v>
      </c>
      <c r="C17" s="34">
        <v>528</v>
      </c>
      <c r="D17" s="34">
        <v>1600</v>
      </c>
      <c r="E17" s="35">
        <v>583.893460036466</v>
      </c>
      <c r="F17" s="35">
        <v>160</v>
      </c>
      <c r="G17" s="36">
        <v>743.893460036466</v>
      </c>
      <c r="H17" s="37">
        <v>274.893460036466</v>
      </c>
      <c r="I17" s="37">
        <v>220</v>
      </c>
      <c r="J17" s="39">
        <v>494.893460036466</v>
      </c>
      <c r="K17" s="40">
        <v>185</v>
      </c>
      <c r="L17" s="40">
        <v>0</v>
      </c>
      <c r="M17" s="40">
        <v>0</v>
      </c>
      <c r="N17" s="39">
        <v>185</v>
      </c>
      <c r="O17" s="40">
        <v>64</v>
      </c>
      <c r="P17" s="40">
        <v>0</v>
      </c>
      <c r="Q17" s="40">
        <v>0</v>
      </c>
      <c r="R17" s="40">
        <v>0</v>
      </c>
      <c r="S17" s="39">
        <v>64</v>
      </c>
      <c r="T17" s="40">
        <v>0</v>
      </c>
      <c r="U17" s="40">
        <v>0</v>
      </c>
      <c r="V17" s="40">
        <v>0</v>
      </c>
      <c r="W17" s="41">
        <v>0</v>
      </c>
      <c r="X17" s="40">
        <v>0</v>
      </c>
      <c r="Y17" s="40">
        <v>0</v>
      </c>
      <c r="Z17" s="40">
        <v>0</v>
      </c>
      <c r="AA17" s="40">
        <v>0</v>
      </c>
      <c r="AB17" s="39">
        <v>0</v>
      </c>
      <c r="AC17" s="40"/>
      <c r="AD17" s="39">
        <v>249</v>
      </c>
      <c r="AE17" s="39">
        <v>743.893460036466</v>
      </c>
      <c r="AF17" s="44">
        <v>0</v>
      </c>
      <c r="AG17" s="40">
        <v>455.6</v>
      </c>
      <c r="AH17" s="40">
        <v>0</v>
      </c>
      <c r="AI17" s="40">
        <v>133</v>
      </c>
      <c r="AJ17" s="40">
        <v>73.6</v>
      </c>
      <c r="AK17" s="40">
        <v>206.6</v>
      </c>
      <c r="AN17" s="49"/>
      <c r="AO17" s="50"/>
      <c r="AP17" s="50"/>
      <c r="AQ17" s="50"/>
    </row>
    <row r="18" spans="1:43">
      <c r="A18" s="13"/>
      <c r="B18" s="14">
        <v>0.541666666666667</v>
      </c>
      <c r="C18" s="34">
        <v>528</v>
      </c>
      <c r="D18" s="34">
        <v>1600</v>
      </c>
      <c r="E18" s="35">
        <v>589.141248652603</v>
      </c>
      <c r="F18" s="35">
        <v>160</v>
      </c>
      <c r="G18" s="36">
        <v>749.141248652603</v>
      </c>
      <c r="H18" s="37">
        <v>268.141248652603</v>
      </c>
      <c r="I18" s="37">
        <v>220</v>
      </c>
      <c r="J18" s="39">
        <v>488.141248652603</v>
      </c>
      <c r="K18" s="40">
        <v>185</v>
      </c>
      <c r="L18" s="40">
        <v>0</v>
      </c>
      <c r="M18" s="40">
        <v>0</v>
      </c>
      <c r="N18" s="39">
        <v>185</v>
      </c>
      <c r="O18" s="40">
        <v>76</v>
      </c>
      <c r="P18" s="40">
        <v>0</v>
      </c>
      <c r="Q18" s="40">
        <v>0</v>
      </c>
      <c r="R18" s="40">
        <v>0</v>
      </c>
      <c r="S18" s="39">
        <v>76</v>
      </c>
      <c r="T18" s="40">
        <v>0</v>
      </c>
      <c r="U18" s="40">
        <v>0</v>
      </c>
      <c r="V18" s="40">
        <v>0</v>
      </c>
      <c r="W18" s="41">
        <v>0</v>
      </c>
      <c r="X18" s="40">
        <v>0</v>
      </c>
      <c r="Y18" s="40">
        <v>0</v>
      </c>
      <c r="Z18" s="40">
        <v>0</v>
      </c>
      <c r="AA18" s="40">
        <v>0</v>
      </c>
      <c r="AB18" s="39">
        <v>0</v>
      </c>
      <c r="AC18" s="40"/>
      <c r="AD18" s="39">
        <v>261</v>
      </c>
      <c r="AE18" s="39">
        <v>749.141248652603</v>
      </c>
      <c r="AF18" s="44">
        <v>0</v>
      </c>
      <c r="AG18" s="40">
        <v>455.6</v>
      </c>
      <c r="AH18" s="40">
        <v>0</v>
      </c>
      <c r="AI18" s="40">
        <v>121</v>
      </c>
      <c r="AJ18" s="40">
        <v>73.6</v>
      </c>
      <c r="AK18" s="40">
        <v>194.6</v>
      </c>
      <c r="AN18" s="49"/>
      <c r="AO18" s="50"/>
      <c r="AP18" s="50"/>
      <c r="AQ18" s="50"/>
    </row>
    <row r="19" spans="1:43">
      <c r="A19" s="13"/>
      <c r="B19" s="14">
        <v>0.583333333333334</v>
      </c>
      <c r="C19" s="34">
        <v>528</v>
      </c>
      <c r="D19" s="34">
        <v>1600</v>
      </c>
      <c r="E19" s="35">
        <v>597.073174048168</v>
      </c>
      <c r="F19" s="35">
        <v>160</v>
      </c>
      <c r="G19" s="36">
        <v>757.073174048168</v>
      </c>
      <c r="H19" s="37">
        <v>276.073174048168</v>
      </c>
      <c r="I19" s="37">
        <v>220</v>
      </c>
      <c r="J19" s="39">
        <v>496.073174048168</v>
      </c>
      <c r="K19" s="40">
        <v>185</v>
      </c>
      <c r="L19" s="40">
        <v>0</v>
      </c>
      <c r="M19" s="40">
        <v>0</v>
      </c>
      <c r="N19" s="39">
        <v>185</v>
      </c>
      <c r="O19" s="40">
        <v>76</v>
      </c>
      <c r="P19" s="40">
        <v>0</v>
      </c>
      <c r="Q19" s="40">
        <v>0</v>
      </c>
      <c r="R19" s="40">
        <v>0</v>
      </c>
      <c r="S19" s="39">
        <v>76</v>
      </c>
      <c r="T19" s="40">
        <v>0</v>
      </c>
      <c r="U19" s="40">
        <v>0</v>
      </c>
      <c r="V19" s="40">
        <v>0</v>
      </c>
      <c r="W19" s="41">
        <v>0</v>
      </c>
      <c r="X19" s="40">
        <v>0</v>
      </c>
      <c r="Y19" s="40">
        <v>0</v>
      </c>
      <c r="Z19" s="40">
        <v>0</v>
      </c>
      <c r="AA19" s="40">
        <v>0</v>
      </c>
      <c r="AB19" s="39">
        <v>0</v>
      </c>
      <c r="AC19" s="40"/>
      <c r="AD19" s="39">
        <v>261</v>
      </c>
      <c r="AE19" s="39">
        <v>757.073174048168</v>
      </c>
      <c r="AF19" s="44">
        <v>0</v>
      </c>
      <c r="AG19" s="40">
        <v>455.6</v>
      </c>
      <c r="AH19" s="40">
        <v>0</v>
      </c>
      <c r="AI19" s="40">
        <v>121</v>
      </c>
      <c r="AJ19" s="40">
        <v>73.6</v>
      </c>
      <c r="AK19" s="40">
        <v>194.6</v>
      </c>
      <c r="AN19" s="49"/>
      <c r="AO19" s="50"/>
      <c r="AP19" s="50"/>
      <c r="AQ19" s="50"/>
    </row>
    <row r="20" spans="1:43">
      <c r="A20" s="13"/>
      <c r="B20" s="14">
        <v>0.625</v>
      </c>
      <c r="C20" s="34">
        <v>528</v>
      </c>
      <c r="D20" s="34">
        <v>1600</v>
      </c>
      <c r="E20" s="35">
        <v>604.854493265336</v>
      </c>
      <c r="F20" s="35">
        <v>160</v>
      </c>
      <c r="G20" s="36">
        <v>764.854493265336</v>
      </c>
      <c r="H20" s="37">
        <v>272.854493265336</v>
      </c>
      <c r="I20" s="37">
        <v>220</v>
      </c>
      <c r="J20" s="39">
        <v>492.854493265336</v>
      </c>
      <c r="K20" s="40">
        <v>185</v>
      </c>
      <c r="L20" s="40">
        <v>0</v>
      </c>
      <c r="M20" s="40">
        <v>0</v>
      </c>
      <c r="N20" s="39">
        <v>185</v>
      </c>
      <c r="O20" s="40">
        <v>76</v>
      </c>
      <c r="P20" s="40">
        <v>11</v>
      </c>
      <c r="Q20" s="40">
        <v>0</v>
      </c>
      <c r="R20" s="40">
        <v>0</v>
      </c>
      <c r="S20" s="39">
        <v>87</v>
      </c>
      <c r="T20" s="40">
        <v>0</v>
      </c>
      <c r="U20" s="40">
        <v>0</v>
      </c>
      <c r="V20" s="40">
        <v>0</v>
      </c>
      <c r="W20" s="41">
        <v>0</v>
      </c>
      <c r="X20" s="40">
        <v>0</v>
      </c>
      <c r="Y20" s="40">
        <v>0</v>
      </c>
      <c r="Z20" s="40">
        <v>0</v>
      </c>
      <c r="AA20" s="40">
        <v>0</v>
      </c>
      <c r="AB20" s="39">
        <v>0</v>
      </c>
      <c r="AC20" s="40"/>
      <c r="AD20" s="39">
        <v>272</v>
      </c>
      <c r="AE20" s="39">
        <v>764.854493265336</v>
      </c>
      <c r="AF20" s="44">
        <v>0</v>
      </c>
      <c r="AG20" s="40">
        <v>455.6</v>
      </c>
      <c r="AH20" s="40">
        <v>0</v>
      </c>
      <c r="AI20" s="40">
        <v>110</v>
      </c>
      <c r="AJ20" s="40">
        <v>73.6</v>
      </c>
      <c r="AK20" s="40">
        <v>183.6</v>
      </c>
      <c r="AN20" s="49"/>
      <c r="AO20" s="50"/>
      <c r="AP20" s="50"/>
      <c r="AQ20" s="50"/>
    </row>
    <row r="21" spans="1:43">
      <c r="A21" s="13"/>
      <c r="B21" s="14">
        <v>0.666666666666667</v>
      </c>
      <c r="C21" s="34">
        <v>528</v>
      </c>
      <c r="D21" s="34">
        <v>1600</v>
      </c>
      <c r="E21" s="35">
        <v>613.753645006604</v>
      </c>
      <c r="F21" s="35">
        <v>160</v>
      </c>
      <c r="G21" s="36">
        <v>773.753645006604</v>
      </c>
      <c r="H21" s="37">
        <v>271.753645006604</v>
      </c>
      <c r="I21" s="37">
        <v>220</v>
      </c>
      <c r="J21" s="39">
        <v>491.753645006604</v>
      </c>
      <c r="K21" s="40">
        <v>185</v>
      </c>
      <c r="L21" s="40">
        <v>0</v>
      </c>
      <c r="M21" s="40">
        <v>0</v>
      </c>
      <c r="N21" s="39">
        <v>185</v>
      </c>
      <c r="O21" s="40">
        <v>76</v>
      </c>
      <c r="P21" s="40">
        <v>21</v>
      </c>
      <c r="Q21" s="40">
        <v>0</v>
      </c>
      <c r="R21" s="40">
        <v>0</v>
      </c>
      <c r="S21" s="39">
        <v>97</v>
      </c>
      <c r="T21" s="40">
        <v>0</v>
      </c>
      <c r="U21" s="40">
        <v>0</v>
      </c>
      <c r="V21" s="40">
        <v>0</v>
      </c>
      <c r="W21" s="41">
        <v>0</v>
      </c>
      <c r="X21" s="40">
        <v>0</v>
      </c>
      <c r="Y21" s="40">
        <v>0</v>
      </c>
      <c r="Z21" s="40">
        <v>0</v>
      </c>
      <c r="AA21" s="40">
        <v>0</v>
      </c>
      <c r="AB21" s="39">
        <v>0</v>
      </c>
      <c r="AC21" s="40"/>
      <c r="AD21" s="39">
        <v>282</v>
      </c>
      <c r="AE21" s="39">
        <v>773.753645006604</v>
      </c>
      <c r="AF21" s="44">
        <v>0</v>
      </c>
      <c r="AG21" s="40">
        <v>455.6</v>
      </c>
      <c r="AH21" s="40">
        <v>0</v>
      </c>
      <c r="AI21" s="40">
        <v>100</v>
      </c>
      <c r="AJ21" s="40">
        <v>73.6</v>
      </c>
      <c r="AK21" s="40">
        <v>173.6</v>
      </c>
      <c r="AN21" s="49"/>
      <c r="AO21" s="50"/>
      <c r="AP21" s="50"/>
      <c r="AQ21" s="50"/>
    </row>
    <row r="22" spans="1:43">
      <c r="A22" s="13"/>
      <c r="B22" s="14">
        <v>0.708333333333334</v>
      </c>
      <c r="C22" s="34">
        <v>528</v>
      </c>
      <c r="D22" s="34">
        <v>1600</v>
      </c>
      <c r="E22" s="35">
        <v>619.878296261408</v>
      </c>
      <c r="F22" s="35">
        <v>160</v>
      </c>
      <c r="G22" s="36">
        <v>779.878296261408</v>
      </c>
      <c r="H22" s="37">
        <v>326.878296261408</v>
      </c>
      <c r="I22" s="37">
        <v>220</v>
      </c>
      <c r="J22" s="39">
        <v>546.878296261408</v>
      </c>
      <c r="K22" s="40">
        <v>185</v>
      </c>
      <c r="L22" s="40">
        <v>0</v>
      </c>
      <c r="M22" s="40">
        <v>0</v>
      </c>
      <c r="N22" s="39">
        <v>185</v>
      </c>
      <c r="O22" s="40">
        <v>48</v>
      </c>
      <c r="P22" s="40">
        <v>0</v>
      </c>
      <c r="Q22" s="40">
        <v>0</v>
      </c>
      <c r="R22" s="40">
        <v>0</v>
      </c>
      <c r="S22" s="39">
        <v>48</v>
      </c>
      <c r="T22" s="40">
        <v>0</v>
      </c>
      <c r="U22" s="40">
        <v>0</v>
      </c>
      <c r="V22" s="40">
        <v>0</v>
      </c>
      <c r="W22" s="41">
        <v>0</v>
      </c>
      <c r="X22" s="40">
        <v>0</v>
      </c>
      <c r="Y22" s="40">
        <v>0</v>
      </c>
      <c r="Z22" s="40">
        <v>0</v>
      </c>
      <c r="AA22" s="40">
        <v>0</v>
      </c>
      <c r="AB22" s="39">
        <v>0</v>
      </c>
      <c r="AC22" s="40"/>
      <c r="AD22" s="39">
        <v>233</v>
      </c>
      <c r="AE22" s="39">
        <v>779.878296261408</v>
      </c>
      <c r="AF22" s="44">
        <v>0</v>
      </c>
      <c r="AG22" s="40">
        <v>455.6</v>
      </c>
      <c r="AH22" s="40">
        <v>0</v>
      </c>
      <c r="AI22" s="40">
        <v>149</v>
      </c>
      <c r="AJ22" s="40">
        <v>73.6</v>
      </c>
      <c r="AK22" s="40">
        <v>222.6</v>
      </c>
      <c r="AN22" s="49"/>
      <c r="AO22" s="50"/>
      <c r="AP22" s="50"/>
      <c r="AQ22" s="50"/>
    </row>
    <row r="23" spans="1:43">
      <c r="A23" s="13"/>
      <c r="B23" s="14">
        <v>0.75</v>
      </c>
      <c r="C23" s="34">
        <v>528</v>
      </c>
      <c r="D23" s="34">
        <v>1600</v>
      </c>
      <c r="E23" s="35">
        <v>645.196868251892</v>
      </c>
      <c r="F23" s="35">
        <v>160</v>
      </c>
      <c r="G23" s="36">
        <v>805.196868251892</v>
      </c>
      <c r="H23" s="37">
        <v>324.196868251892</v>
      </c>
      <c r="I23" s="37">
        <v>220</v>
      </c>
      <c r="J23" s="39">
        <v>544.196868251892</v>
      </c>
      <c r="K23" s="40">
        <v>185</v>
      </c>
      <c r="L23" s="40">
        <v>0</v>
      </c>
      <c r="M23" s="40">
        <v>0</v>
      </c>
      <c r="N23" s="39">
        <v>185</v>
      </c>
      <c r="O23" s="40">
        <v>76</v>
      </c>
      <c r="P23" s="40">
        <v>0</v>
      </c>
      <c r="Q23" s="40">
        <v>0</v>
      </c>
      <c r="R23" s="40">
        <v>0</v>
      </c>
      <c r="S23" s="39">
        <v>76</v>
      </c>
      <c r="T23" s="40">
        <v>0</v>
      </c>
      <c r="U23" s="40">
        <v>0</v>
      </c>
      <c r="V23" s="40">
        <v>0</v>
      </c>
      <c r="W23" s="41">
        <v>0</v>
      </c>
      <c r="X23" s="40">
        <v>0</v>
      </c>
      <c r="Y23" s="40">
        <v>0</v>
      </c>
      <c r="Z23" s="40">
        <v>0</v>
      </c>
      <c r="AA23" s="40">
        <v>0</v>
      </c>
      <c r="AB23" s="39">
        <v>0</v>
      </c>
      <c r="AC23" s="40"/>
      <c r="AD23" s="39">
        <v>261</v>
      </c>
      <c r="AE23" s="39">
        <v>805.196868251892</v>
      </c>
      <c r="AF23" s="44">
        <v>0</v>
      </c>
      <c r="AG23" s="40">
        <v>455.6</v>
      </c>
      <c r="AH23" s="40">
        <v>0</v>
      </c>
      <c r="AI23" s="40">
        <v>121</v>
      </c>
      <c r="AJ23" s="40">
        <v>73.6</v>
      </c>
      <c r="AK23" s="40">
        <v>194.6</v>
      </c>
      <c r="AN23" s="49"/>
      <c r="AO23" s="50"/>
      <c r="AP23" s="50"/>
      <c r="AQ23" s="50"/>
    </row>
    <row r="24" spans="1:43">
      <c r="A24" s="13"/>
      <c r="B24" s="14">
        <v>0.791666666666667</v>
      </c>
      <c r="C24" s="34">
        <v>528</v>
      </c>
      <c r="D24" s="34">
        <v>1600</v>
      </c>
      <c r="E24" s="35">
        <v>752.013463578831</v>
      </c>
      <c r="F24" s="35">
        <v>160</v>
      </c>
      <c r="G24" s="36">
        <v>912.013463578831</v>
      </c>
      <c r="H24" s="37">
        <v>326.013463578831</v>
      </c>
      <c r="I24" s="37">
        <v>220</v>
      </c>
      <c r="J24" s="39">
        <v>546.013463578831</v>
      </c>
      <c r="K24" s="40">
        <v>185</v>
      </c>
      <c r="L24" s="40">
        <v>0</v>
      </c>
      <c r="M24" s="40">
        <v>0</v>
      </c>
      <c r="N24" s="39">
        <v>185</v>
      </c>
      <c r="O24" s="40">
        <v>76</v>
      </c>
      <c r="P24" s="40">
        <v>32</v>
      </c>
      <c r="Q24" s="40">
        <v>18</v>
      </c>
      <c r="R24" s="40">
        <v>0</v>
      </c>
      <c r="S24" s="39">
        <v>126</v>
      </c>
      <c r="T24" s="40">
        <v>6</v>
      </c>
      <c r="U24" s="40">
        <v>0</v>
      </c>
      <c r="V24" s="40">
        <v>0</v>
      </c>
      <c r="W24" s="41">
        <v>6</v>
      </c>
      <c r="X24" s="40">
        <v>20</v>
      </c>
      <c r="Y24" s="40">
        <v>14</v>
      </c>
      <c r="Z24" s="40">
        <v>8</v>
      </c>
      <c r="AA24" s="40">
        <v>7</v>
      </c>
      <c r="AB24" s="39">
        <v>49</v>
      </c>
      <c r="AC24" s="40"/>
      <c r="AD24" s="39">
        <v>366</v>
      </c>
      <c r="AE24" s="39">
        <v>912.013463578831</v>
      </c>
      <c r="AF24" s="44">
        <v>0</v>
      </c>
      <c r="AG24" s="40">
        <v>455.6</v>
      </c>
      <c r="AH24" s="40">
        <v>0</v>
      </c>
      <c r="AI24" s="40">
        <v>65</v>
      </c>
      <c r="AJ24" s="40">
        <v>24.6</v>
      </c>
      <c r="AK24" s="40">
        <v>89.6</v>
      </c>
      <c r="AN24" s="49"/>
      <c r="AO24" s="50"/>
      <c r="AP24" s="50"/>
      <c r="AQ24" s="50"/>
    </row>
    <row r="25" spans="1:43">
      <c r="A25" s="13"/>
      <c r="B25" s="14">
        <v>0.833333333333334</v>
      </c>
      <c r="C25" s="34">
        <v>528</v>
      </c>
      <c r="D25" s="34">
        <v>1600</v>
      </c>
      <c r="E25" s="35">
        <v>756.009547512293</v>
      </c>
      <c r="F25" s="35">
        <v>160</v>
      </c>
      <c r="G25" s="36">
        <v>916.009547512293</v>
      </c>
      <c r="H25" s="37">
        <v>320.009547512293</v>
      </c>
      <c r="I25" s="37">
        <v>220</v>
      </c>
      <c r="J25" s="39">
        <v>540.009547512293</v>
      </c>
      <c r="K25" s="40">
        <v>185</v>
      </c>
      <c r="L25" s="40">
        <v>0</v>
      </c>
      <c r="M25" s="40">
        <v>0</v>
      </c>
      <c r="N25" s="39">
        <v>185</v>
      </c>
      <c r="O25" s="40">
        <v>76</v>
      </c>
      <c r="P25" s="40">
        <v>42</v>
      </c>
      <c r="Q25" s="40">
        <v>18</v>
      </c>
      <c r="R25" s="40">
        <v>0</v>
      </c>
      <c r="S25" s="39">
        <v>136</v>
      </c>
      <c r="T25" s="40">
        <v>6</v>
      </c>
      <c r="U25" s="40">
        <v>0</v>
      </c>
      <c r="V25" s="40">
        <v>0</v>
      </c>
      <c r="W25" s="41">
        <v>6</v>
      </c>
      <c r="X25" s="40">
        <v>20</v>
      </c>
      <c r="Y25" s="40">
        <v>14</v>
      </c>
      <c r="Z25" s="40">
        <v>8</v>
      </c>
      <c r="AA25" s="40">
        <v>7</v>
      </c>
      <c r="AB25" s="39">
        <v>49</v>
      </c>
      <c r="AC25" s="40"/>
      <c r="AD25" s="39">
        <v>376</v>
      </c>
      <c r="AE25" s="39">
        <v>916.009547512293</v>
      </c>
      <c r="AF25" s="44">
        <v>0</v>
      </c>
      <c r="AG25" s="40">
        <v>455.6</v>
      </c>
      <c r="AH25" s="40">
        <v>0</v>
      </c>
      <c r="AI25" s="40">
        <v>55</v>
      </c>
      <c r="AJ25" s="40">
        <v>24.6</v>
      </c>
      <c r="AK25" s="40">
        <v>79.6</v>
      </c>
      <c r="AN25" s="49"/>
      <c r="AO25" s="50"/>
      <c r="AP25" s="50"/>
      <c r="AQ25" s="50"/>
    </row>
    <row r="26" spans="1:43">
      <c r="A26" s="13"/>
      <c r="B26" s="14">
        <v>0.875</v>
      </c>
      <c r="C26" s="34">
        <v>528</v>
      </c>
      <c r="D26" s="34">
        <v>1600</v>
      </c>
      <c r="E26" s="35">
        <v>719.428980181693</v>
      </c>
      <c r="F26" s="35">
        <v>160</v>
      </c>
      <c r="G26" s="36">
        <v>879.428980181693</v>
      </c>
      <c r="H26" s="37">
        <v>308.428980181693</v>
      </c>
      <c r="I26" s="37">
        <v>220</v>
      </c>
      <c r="J26" s="39">
        <v>528.428980181693</v>
      </c>
      <c r="K26" s="40">
        <v>185</v>
      </c>
      <c r="L26" s="40">
        <v>0</v>
      </c>
      <c r="M26" s="40">
        <v>0</v>
      </c>
      <c r="N26" s="39">
        <v>185</v>
      </c>
      <c r="O26" s="40">
        <v>76</v>
      </c>
      <c r="P26" s="40">
        <v>21</v>
      </c>
      <c r="Q26" s="40">
        <v>18</v>
      </c>
      <c r="R26" s="40">
        <v>0</v>
      </c>
      <c r="S26" s="39">
        <v>115</v>
      </c>
      <c r="T26" s="40">
        <v>6</v>
      </c>
      <c r="U26" s="40">
        <v>0</v>
      </c>
      <c r="V26" s="40">
        <v>0</v>
      </c>
      <c r="W26" s="41">
        <v>6</v>
      </c>
      <c r="X26" s="40">
        <v>20</v>
      </c>
      <c r="Y26" s="40">
        <v>10</v>
      </c>
      <c r="Z26" s="40">
        <v>8</v>
      </c>
      <c r="AA26" s="40">
        <v>7</v>
      </c>
      <c r="AB26" s="39">
        <v>45</v>
      </c>
      <c r="AC26" s="40"/>
      <c r="AD26" s="39">
        <v>351</v>
      </c>
      <c r="AE26" s="39">
        <v>879.428980181693</v>
      </c>
      <c r="AF26" s="44">
        <v>0</v>
      </c>
      <c r="AG26" s="40">
        <v>455.6</v>
      </c>
      <c r="AH26" s="40">
        <v>0</v>
      </c>
      <c r="AI26" s="40">
        <v>76</v>
      </c>
      <c r="AJ26" s="40">
        <v>28.6</v>
      </c>
      <c r="AK26" s="40">
        <v>104.6</v>
      </c>
      <c r="AN26" s="49"/>
      <c r="AO26" s="50"/>
      <c r="AP26" s="50"/>
      <c r="AQ26" s="50"/>
    </row>
    <row r="27" spans="1:43">
      <c r="A27" s="13"/>
      <c r="B27" s="14">
        <v>0.916666666666667</v>
      </c>
      <c r="C27" s="34">
        <v>528</v>
      </c>
      <c r="D27" s="34">
        <v>1600</v>
      </c>
      <c r="E27" s="35">
        <v>661.218018829347</v>
      </c>
      <c r="F27" s="35">
        <v>160</v>
      </c>
      <c r="G27" s="36">
        <v>821.218018829347</v>
      </c>
      <c r="H27" s="37">
        <v>319.218018829347</v>
      </c>
      <c r="I27" s="37">
        <v>220</v>
      </c>
      <c r="J27" s="39">
        <v>539.218018829347</v>
      </c>
      <c r="K27" s="40">
        <v>185</v>
      </c>
      <c r="L27" s="40">
        <v>0</v>
      </c>
      <c r="M27" s="40">
        <v>0</v>
      </c>
      <c r="N27" s="39">
        <v>185</v>
      </c>
      <c r="O27" s="40">
        <v>76</v>
      </c>
      <c r="P27" s="40">
        <v>21</v>
      </c>
      <c r="Q27" s="40">
        <v>0</v>
      </c>
      <c r="R27" s="40">
        <v>0</v>
      </c>
      <c r="S27" s="39">
        <v>97</v>
      </c>
      <c r="T27" s="40">
        <v>0</v>
      </c>
      <c r="U27" s="40">
        <v>0</v>
      </c>
      <c r="V27" s="40">
        <v>0</v>
      </c>
      <c r="W27" s="41">
        <v>0</v>
      </c>
      <c r="X27" s="40">
        <v>0</v>
      </c>
      <c r="Y27" s="40">
        <v>0</v>
      </c>
      <c r="Z27" s="40">
        <v>0</v>
      </c>
      <c r="AA27" s="40">
        <v>0</v>
      </c>
      <c r="AB27" s="39">
        <v>0</v>
      </c>
      <c r="AC27" s="40"/>
      <c r="AD27" s="39">
        <v>282</v>
      </c>
      <c r="AE27" s="39">
        <v>821.218018829347</v>
      </c>
      <c r="AF27" s="44">
        <v>0</v>
      </c>
      <c r="AG27" s="40">
        <v>455.6</v>
      </c>
      <c r="AH27" s="40">
        <v>0</v>
      </c>
      <c r="AI27" s="40">
        <v>100</v>
      </c>
      <c r="AJ27" s="40">
        <v>73.6</v>
      </c>
      <c r="AK27" s="40">
        <v>173.6</v>
      </c>
      <c r="AN27" s="49"/>
      <c r="AO27" s="50"/>
      <c r="AP27" s="50"/>
      <c r="AQ27" s="50"/>
    </row>
    <row r="28" spans="1:43">
      <c r="A28" s="13"/>
      <c r="B28" s="14">
        <v>0.958333333333334</v>
      </c>
      <c r="C28" s="34">
        <v>528</v>
      </c>
      <c r="D28" s="34">
        <v>1600</v>
      </c>
      <c r="E28" s="35">
        <v>620.457293347244</v>
      </c>
      <c r="F28" s="35">
        <v>160</v>
      </c>
      <c r="G28" s="36">
        <v>780.457293347244</v>
      </c>
      <c r="H28" s="37">
        <v>315.457293347244</v>
      </c>
      <c r="I28" s="37">
        <v>220</v>
      </c>
      <c r="J28" s="39">
        <v>535.457293347244</v>
      </c>
      <c r="K28" s="40">
        <v>185</v>
      </c>
      <c r="L28" s="40">
        <v>0</v>
      </c>
      <c r="M28" s="40">
        <v>0</v>
      </c>
      <c r="N28" s="39">
        <v>185</v>
      </c>
      <c r="O28" s="40">
        <v>60</v>
      </c>
      <c r="P28" s="40">
        <v>0</v>
      </c>
      <c r="Q28" s="40">
        <v>0</v>
      </c>
      <c r="R28" s="40">
        <v>0</v>
      </c>
      <c r="S28" s="39">
        <v>60</v>
      </c>
      <c r="T28" s="40">
        <v>0</v>
      </c>
      <c r="U28" s="40">
        <v>0</v>
      </c>
      <c r="V28" s="40">
        <v>0</v>
      </c>
      <c r="W28" s="41">
        <v>0</v>
      </c>
      <c r="X28" s="40">
        <v>0</v>
      </c>
      <c r="Y28" s="40">
        <v>0</v>
      </c>
      <c r="Z28" s="40">
        <v>0</v>
      </c>
      <c r="AA28" s="40">
        <v>0</v>
      </c>
      <c r="AB28" s="39">
        <v>0</v>
      </c>
      <c r="AC28" s="40"/>
      <c r="AD28" s="39">
        <v>245</v>
      </c>
      <c r="AE28" s="39">
        <v>780.457293347244</v>
      </c>
      <c r="AF28" s="44">
        <v>0</v>
      </c>
      <c r="AG28" s="40">
        <v>455.6</v>
      </c>
      <c r="AH28" s="40">
        <v>0</v>
      </c>
      <c r="AI28" s="40">
        <v>137</v>
      </c>
      <c r="AJ28" s="40">
        <v>73.6</v>
      </c>
      <c r="AK28" s="40">
        <v>210.6</v>
      </c>
      <c r="AN28" s="49"/>
      <c r="AO28" s="50"/>
      <c r="AP28" s="50"/>
      <c r="AQ28" s="50"/>
    </row>
    <row r="29" spans="1:43">
      <c r="A29" s="13"/>
      <c r="B29" s="14">
        <v>1</v>
      </c>
      <c r="C29" s="34">
        <v>528</v>
      </c>
      <c r="D29" s="34">
        <v>1600</v>
      </c>
      <c r="E29" s="35">
        <v>543.049064455253</v>
      </c>
      <c r="F29" s="35">
        <v>160</v>
      </c>
      <c r="G29" s="36">
        <v>703.049064455253</v>
      </c>
      <c r="H29" s="37">
        <v>325</v>
      </c>
      <c r="I29" s="37">
        <v>220</v>
      </c>
      <c r="J29" s="39">
        <v>545</v>
      </c>
      <c r="K29" s="40">
        <v>146.049064455253</v>
      </c>
      <c r="L29" s="40">
        <v>0</v>
      </c>
      <c r="M29" s="40">
        <v>0</v>
      </c>
      <c r="N29" s="39">
        <v>146.049064455253</v>
      </c>
      <c r="O29" s="40">
        <v>12</v>
      </c>
      <c r="P29" s="40">
        <v>0</v>
      </c>
      <c r="Q29" s="40">
        <v>0</v>
      </c>
      <c r="R29" s="40">
        <v>0</v>
      </c>
      <c r="S29" s="39">
        <v>12</v>
      </c>
      <c r="T29" s="40">
        <v>0</v>
      </c>
      <c r="U29" s="40">
        <v>0</v>
      </c>
      <c r="V29" s="40">
        <v>0</v>
      </c>
      <c r="W29" s="41">
        <v>0</v>
      </c>
      <c r="X29" s="40">
        <v>0</v>
      </c>
      <c r="Y29" s="40">
        <v>0</v>
      </c>
      <c r="Z29" s="40">
        <v>0</v>
      </c>
      <c r="AA29" s="40">
        <v>0</v>
      </c>
      <c r="AB29" s="39">
        <v>0</v>
      </c>
      <c r="AC29" s="40"/>
      <c r="AD29" s="39">
        <v>158.049064455253</v>
      </c>
      <c r="AE29" s="39">
        <v>703.049064455253</v>
      </c>
      <c r="AF29" s="44">
        <v>0</v>
      </c>
      <c r="AG29" s="40">
        <v>455.6</v>
      </c>
      <c r="AH29" s="40">
        <v>38.9509355447467</v>
      </c>
      <c r="AI29" s="40">
        <v>185</v>
      </c>
      <c r="AJ29" s="40">
        <v>73.6</v>
      </c>
      <c r="AK29" s="40">
        <v>297.550935544747</v>
      </c>
      <c r="AN29" s="49"/>
      <c r="AO29" s="50"/>
      <c r="AP29" s="50"/>
      <c r="AQ29" s="50"/>
    </row>
    <row r="30" spans="1:43">
      <c r="A30" s="13" t="s">
        <v>101</v>
      </c>
      <c r="B30" s="14">
        <v>0.0416666666666667</v>
      </c>
      <c r="C30" s="34">
        <v>528</v>
      </c>
      <c r="D30" s="34">
        <v>1600</v>
      </c>
      <c r="E30" s="35">
        <v>524.571359767948</v>
      </c>
      <c r="F30" s="35">
        <v>160</v>
      </c>
      <c r="G30" s="36">
        <v>684.571359767948</v>
      </c>
      <c r="H30" s="37">
        <v>325</v>
      </c>
      <c r="I30" s="37">
        <v>220</v>
      </c>
      <c r="J30" s="39">
        <v>545</v>
      </c>
      <c r="K30" s="40">
        <v>127.571359767948</v>
      </c>
      <c r="L30" s="40">
        <v>0</v>
      </c>
      <c r="M30" s="40">
        <v>0</v>
      </c>
      <c r="N30" s="39">
        <v>127.571359767948</v>
      </c>
      <c r="O30" s="40">
        <v>12</v>
      </c>
      <c r="P30" s="40">
        <v>0</v>
      </c>
      <c r="Q30" s="40">
        <v>0</v>
      </c>
      <c r="R30" s="40">
        <v>0</v>
      </c>
      <c r="S30" s="39">
        <v>12</v>
      </c>
      <c r="T30" s="40">
        <v>0</v>
      </c>
      <c r="U30" s="40">
        <v>0</v>
      </c>
      <c r="V30" s="40">
        <v>0</v>
      </c>
      <c r="W30" s="41">
        <v>0</v>
      </c>
      <c r="X30" s="40">
        <v>0</v>
      </c>
      <c r="Y30" s="40">
        <v>0</v>
      </c>
      <c r="Z30" s="40">
        <v>0</v>
      </c>
      <c r="AA30" s="40">
        <v>0</v>
      </c>
      <c r="AB30" s="39">
        <v>0</v>
      </c>
      <c r="AC30" s="40"/>
      <c r="AD30" s="39">
        <v>139.571359767948</v>
      </c>
      <c r="AE30" s="39">
        <v>684.571359767948</v>
      </c>
      <c r="AF30" s="44">
        <v>0</v>
      </c>
      <c r="AG30" s="40">
        <v>455.6</v>
      </c>
      <c r="AH30" s="40">
        <v>57.4286402320519</v>
      </c>
      <c r="AI30" s="40">
        <v>185</v>
      </c>
      <c r="AJ30" s="40">
        <v>73.6</v>
      </c>
      <c r="AK30" s="40">
        <v>316.028640232052</v>
      </c>
      <c r="AN30" s="49"/>
      <c r="AO30" s="50"/>
      <c r="AP30" s="50"/>
      <c r="AQ30" s="50"/>
    </row>
    <row r="31" spans="1:43">
      <c r="A31" s="13"/>
      <c r="B31" s="14">
        <v>0.0833333333333333</v>
      </c>
      <c r="C31" s="34">
        <v>528</v>
      </c>
      <c r="D31" s="34">
        <v>1600</v>
      </c>
      <c r="E31" s="35">
        <v>501.287644587803</v>
      </c>
      <c r="F31" s="35">
        <v>160</v>
      </c>
      <c r="G31" s="36">
        <v>661.287644587803</v>
      </c>
      <c r="H31" s="37">
        <v>321.860392821817</v>
      </c>
      <c r="I31" s="37">
        <v>220</v>
      </c>
      <c r="J31" s="39">
        <v>541.860392821817</v>
      </c>
      <c r="K31" s="40">
        <v>107.427251765986</v>
      </c>
      <c r="L31" s="40">
        <v>0</v>
      </c>
      <c r="M31" s="40">
        <v>0</v>
      </c>
      <c r="N31" s="39">
        <v>107.427251765986</v>
      </c>
      <c r="O31" s="40">
        <v>12</v>
      </c>
      <c r="P31" s="40">
        <v>0</v>
      </c>
      <c r="Q31" s="40">
        <v>0</v>
      </c>
      <c r="R31" s="40">
        <v>0</v>
      </c>
      <c r="S31" s="39">
        <v>12</v>
      </c>
      <c r="T31" s="40">
        <v>0</v>
      </c>
      <c r="U31" s="40">
        <v>0</v>
      </c>
      <c r="V31" s="40">
        <v>0</v>
      </c>
      <c r="W31" s="41">
        <v>0</v>
      </c>
      <c r="X31" s="40">
        <v>0</v>
      </c>
      <c r="Y31" s="40">
        <v>0</v>
      </c>
      <c r="Z31" s="40">
        <v>0</v>
      </c>
      <c r="AA31" s="40">
        <v>0</v>
      </c>
      <c r="AB31" s="39">
        <v>0</v>
      </c>
      <c r="AC31" s="40"/>
      <c r="AD31" s="39">
        <v>119.427251765986</v>
      </c>
      <c r="AE31" s="39">
        <v>661.287644587803</v>
      </c>
      <c r="AF31" s="44">
        <v>0</v>
      </c>
      <c r="AG31" s="40">
        <v>455.6</v>
      </c>
      <c r="AH31" s="40">
        <v>77.5727482340143</v>
      </c>
      <c r="AI31" s="40">
        <v>185</v>
      </c>
      <c r="AJ31" s="40">
        <v>73.6</v>
      </c>
      <c r="AK31" s="40">
        <v>336.172748234014</v>
      </c>
      <c r="AN31" s="49"/>
      <c r="AO31" s="50"/>
      <c r="AP31" s="50"/>
      <c r="AQ31" s="50"/>
    </row>
    <row r="32" spans="1:43">
      <c r="A32" s="13"/>
      <c r="B32" s="14">
        <v>0.125</v>
      </c>
      <c r="C32" s="34">
        <v>528</v>
      </c>
      <c r="D32" s="34">
        <v>1600</v>
      </c>
      <c r="E32" s="35">
        <v>501.67587384767</v>
      </c>
      <c r="F32" s="35">
        <v>160</v>
      </c>
      <c r="G32" s="36">
        <v>661.67587384767</v>
      </c>
      <c r="H32" s="37">
        <v>320.551575526353</v>
      </c>
      <c r="I32" s="37">
        <v>220</v>
      </c>
      <c r="J32" s="39">
        <v>540.551575526353</v>
      </c>
      <c r="K32" s="40">
        <v>109.124298321317</v>
      </c>
      <c r="L32" s="40">
        <v>0</v>
      </c>
      <c r="M32" s="40">
        <v>0</v>
      </c>
      <c r="N32" s="39">
        <v>109.124298321317</v>
      </c>
      <c r="O32" s="40">
        <v>12</v>
      </c>
      <c r="P32" s="40">
        <v>0</v>
      </c>
      <c r="Q32" s="40">
        <v>0</v>
      </c>
      <c r="R32" s="40">
        <v>0</v>
      </c>
      <c r="S32" s="39">
        <v>12</v>
      </c>
      <c r="T32" s="40">
        <v>0</v>
      </c>
      <c r="U32" s="40">
        <v>0</v>
      </c>
      <c r="V32" s="40">
        <v>0</v>
      </c>
      <c r="W32" s="41">
        <v>0</v>
      </c>
      <c r="X32" s="40">
        <v>0</v>
      </c>
      <c r="Y32" s="40">
        <v>0</v>
      </c>
      <c r="Z32" s="40">
        <v>0</v>
      </c>
      <c r="AA32" s="40">
        <v>0</v>
      </c>
      <c r="AB32" s="39">
        <v>0</v>
      </c>
      <c r="AC32" s="40"/>
      <c r="AD32" s="39">
        <v>121.124298321317</v>
      </c>
      <c r="AE32" s="39">
        <v>661.67587384767</v>
      </c>
      <c r="AF32" s="44">
        <v>0</v>
      </c>
      <c r="AG32" s="40">
        <v>455.6</v>
      </c>
      <c r="AH32" s="40">
        <v>75.8757016786828</v>
      </c>
      <c r="AI32" s="40">
        <v>185</v>
      </c>
      <c r="AJ32" s="40">
        <v>73.6</v>
      </c>
      <c r="AK32" s="40">
        <v>334.475701678683</v>
      </c>
      <c r="AN32" s="49"/>
      <c r="AO32" s="50"/>
      <c r="AP32" s="50"/>
      <c r="AQ32" s="50"/>
    </row>
    <row r="33" spans="1:43">
      <c r="A33" s="13"/>
      <c r="B33" s="14">
        <v>0.166666666666667</v>
      </c>
      <c r="C33" s="34">
        <v>528</v>
      </c>
      <c r="D33" s="34">
        <v>1600</v>
      </c>
      <c r="E33" s="35">
        <v>497.606160226992</v>
      </c>
      <c r="F33" s="35">
        <v>160</v>
      </c>
      <c r="G33" s="36">
        <v>657.606160226992</v>
      </c>
      <c r="H33" s="37">
        <v>312.128161650417</v>
      </c>
      <c r="I33" s="37">
        <v>220</v>
      </c>
      <c r="J33" s="39">
        <v>532.128161650417</v>
      </c>
      <c r="K33" s="40">
        <v>113.477998576575</v>
      </c>
      <c r="L33" s="40">
        <v>0</v>
      </c>
      <c r="M33" s="40">
        <v>0</v>
      </c>
      <c r="N33" s="39">
        <v>113.477998576575</v>
      </c>
      <c r="O33" s="40">
        <v>12</v>
      </c>
      <c r="P33" s="40">
        <v>0</v>
      </c>
      <c r="Q33" s="40">
        <v>0</v>
      </c>
      <c r="R33" s="40">
        <v>0</v>
      </c>
      <c r="S33" s="39">
        <v>12</v>
      </c>
      <c r="T33" s="40">
        <v>0</v>
      </c>
      <c r="U33" s="40">
        <v>0</v>
      </c>
      <c r="V33" s="40">
        <v>0</v>
      </c>
      <c r="W33" s="41">
        <v>0</v>
      </c>
      <c r="X33" s="40">
        <v>0</v>
      </c>
      <c r="Y33" s="40">
        <v>0</v>
      </c>
      <c r="Z33" s="40">
        <v>0</v>
      </c>
      <c r="AA33" s="40">
        <v>0</v>
      </c>
      <c r="AB33" s="39">
        <v>0</v>
      </c>
      <c r="AC33" s="40"/>
      <c r="AD33" s="39">
        <v>125.477998576575</v>
      </c>
      <c r="AE33" s="39">
        <v>657.606160226992</v>
      </c>
      <c r="AF33" s="44">
        <v>0</v>
      </c>
      <c r="AG33" s="40">
        <v>455.6</v>
      </c>
      <c r="AH33" s="40">
        <v>71.5220014234247</v>
      </c>
      <c r="AI33" s="40">
        <v>185</v>
      </c>
      <c r="AJ33" s="40">
        <v>73.6</v>
      </c>
      <c r="AK33" s="40">
        <v>330.122001423425</v>
      </c>
      <c r="AN33" s="49"/>
      <c r="AO33" s="50"/>
      <c r="AP33" s="50"/>
      <c r="AQ33" s="50"/>
    </row>
    <row r="34" spans="1:43">
      <c r="A34" s="13"/>
      <c r="B34" s="14">
        <v>0.208333333333334</v>
      </c>
      <c r="C34" s="34">
        <v>528</v>
      </c>
      <c r="D34" s="34">
        <v>1600</v>
      </c>
      <c r="E34" s="35">
        <v>506.756322265589</v>
      </c>
      <c r="F34" s="35">
        <v>160</v>
      </c>
      <c r="G34" s="36">
        <v>666.756322265589</v>
      </c>
      <c r="H34" s="37">
        <v>324.511586830578</v>
      </c>
      <c r="I34" s="37">
        <v>220</v>
      </c>
      <c r="J34" s="39">
        <v>544.511586830578</v>
      </c>
      <c r="K34" s="40">
        <v>110.244735435011</v>
      </c>
      <c r="L34" s="40">
        <v>0</v>
      </c>
      <c r="M34" s="40">
        <v>0</v>
      </c>
      <c r="N34" s="39">
        <v>110.244735435011</v>
      </c>
      <c r="O34" s="40">
        <v>12</v>
      </c>
      <c r="P34" s="40">
        <v>0</v>
      </c>
      <c r="Q34" s="40">
        <v>0</v>
      </c>
      <c r="R34" s="40">
        <v>0</v>
      </c>
      <c r="S34" s="39">
        <v>12</v>
      </c>
      <c r="T34" s="40">
        <v>0</v>
      </c>
      <c r="U34" s="40">
        <v>0</v>
      </c>
      <c r="V34" s="40">
        <v>0</v>
      </c>
      <c r="W34" s="41">
        <v>0</v>
      </c>
      <c r="X34" s="40">
        <v>0</v>
      </c>
      <c r="Y34" s="40">
        <v>0</v>
      </c>
      <c r="Z34" s="40">
        <v>0</v>
      </c>
      <c r="AA34" s="40">
        <v>0</v>
      </c>
      <c r="AB34" s="39">
        <v>0</v>
      </c>
      <c r="AC34" s="40"/>
      <c r="AD34" s="39">
        <v>122.244735435011</v>
      </c>
      <c r="AE34" s="39">
        <v>666.756322265589</v>
      </c>
      <c r="AF34" s="44">
        <v>0</v>
      </c>
      <c r="AG34" s="40">
        <v>455.6</v>
      </c>
      <c r="AH34" s="40">
        <v>74.755264564989</v>
      </c>
      <c r="AI34" s="40">
        <v>185</v>
      </c>
      <c r="AJ34" s="40">
        <v>73.6</v>
      </c>
      <c r="AK34" s="40">
        <v>333.355264564989</v>
      </c>
      <c r="AN34" s="49"/>
      <c r="AO34" s="50"/>
      <c r="AP34" s="50"/>
      <c r="AQ34" s="50"/>
    </row>
    <row r="35" spans="1:43">
      <c r="A35" s="13"/>
      <c r="B35" s="14">
        <v>0.25</v>
      </c>
      <c r="C35" s="34">
        <v>528</v>
      </c>
      <c r="D35" s="34">
        <v>1600</v>
      </c>
      <c r="E35" s="35">
        <v>589.586373579865</v>
      </c>
      <c r="F35" s="35">
        <v>160</v>
      </c>
      <c r="G35" s="36">
        <v>749.586373579865</v>
      </c>
      <c r="H35" s="37">
        <v>328.586373579865</v>
      </c>
      <c r="I35" s="37">
        <v>220</v>
      </c>
      <c r="J35" s="39">
        <v>548.586373579865</v>
      </c>
      <c r="K35" s="40">
        <v>185</v>
      </c>
      <c r="L35" s="40">
        <v>0</v>
      </c>
      <c r="M35" s="40">
        <v>0</v>
      </c>
      <c r="N35" s="39">
        <v>185</v>
      </c>
      <c r="O35" s="40">
        <v>16</v>
      </c>
      <c r="P35" s="40">
        <v>0</v>
      </c>
      <c r="Q35" s="40">
        <v>0</v>
      </c>
      <c r="R35" s="40">
        <v>0</v>
      </c>
      <c r="S35" s="39">
        <v>16</v>
      </c>
      <c r="T35" s="40">
        <v>0</v>
      </c>
      <c r="U35" s="40">
        <v>0</v>
      </c>
      <c r="V35" s="40">
        <v>0</v>
      </c>
      <c r="W35" s="41">
        <v>0</v>
      </c>
      <c r="X35" s="40">
        <v>0</v>
      </c>
      <c r="Y35" s="40">
        <v>0</v>
      </c>
      <c r="Z35" s="40">
        <v>0</v>
      </c>
      <c r="AA35" s="40">
        <v>0</v>
      </c>
      <c r="AB35" s="39">
        <v>0</v>
      </c>
      <c r="AC35" s="40"/>
      <c r="AD35" s="39">
        <v>201</v>
      </c>
      <c r="AE35" s="39">
        <v>749.586373579865</v>
      </c>
      <c r="AF35" s="44">
        <v>0</v>
      </c>
      <c r="AG35" s="40">
        <v>455.6</v>
      </c>
      <c r="AH35" s="40">
        <v>0</v>
      </c>
      <c r="AI35" s="40">
        <v>181</v>
      </c>
      <c r="AJ35" s="40">
        <v>73.6</v>
      </c>
      <c r="AK35" s="40">
        <v>254.6</v>
      </c>
      <c r="AN35" s="49"/>
      <c r="AO35" s="50"/>
      <c r="AP35" s="50"/>
      <c r="AQ35" s="50"/>
    </row>
    <row r="36" spans="1:43">
      <c r="A36" s="13"/>
      <c r="B36" s="14">
        <v>0.291666666666667</v>
      </c>
      <c r="C36" s="34">
        <v>528</v>
      </c>
      <c r="D36" s="34">
        <v>1600</v>
      </c>
      <c r="E36" s="35">
        <v>539.504799056982</v>
      </c>
      <c r="F36" s="35">
        <v>160</v>
      </c>
      <c r="G36" s="36">
        <v>699.504799056982</v>
      </c>
      <c r="H36" s="37">
        <v>321</v>
      </c>
      <c r="I36" s="37">
        <v>220</v>
      </c>
      <c r="J36" s="39">
        <v>541</v>
      </c>
      <c r="K36" s="40">
        <v>146.504799056982</v>
      </c>
      <c r="L36" s="40">
        <v>0</v>
      </c>
      <c r="M36" s="40">
        <v>0</v>
      </c>
      <c r="N36" s="39">
        <v>146.504799056982</v>
      </c>
      <c r="O36" s="40">
        <v>12</v>
      </c>
      <c r="P36" s="40">
        <v>0</v>
      </c>
      <c r="Q36" s="40">
        <v>0</v>
      </c>
      <c r="R36" s="40">
        <v>0</v>
      </c>
      <c r="S36" s="39">
        <v>12</v>
      </c>
      <c r="T36" s="40">
        <v>0</v>
      </c>
      <c r="U36" s="40">
        <v>0</v>
      </c>
      <c r="V36" s="40">
        <v>0</v>
      </c>
      <c r="W36" s="41">
        <v>0</v>
      </c>
      <c r="X36" s="40">
        <v>0</v>
      </c>
      <c r="Y36" s="40">
        <v>0</v>
      </c>
      <c r="Z36" s="40">
        <v>0</v>
      </c>
      <c r="AA36" s="40">
        <v>0</v>
      </c>
      <c r="AB36" s="39">
        <v>0</v>
      </c>
      <c r="AC36" s="40"/>
      <c r="AD36" s="39">
        <v>158.504799056982</v>
      </c>
      <c r="AE36" s="39">
        <v>699.504799056982</v>
      </c>
      <c r="AF36" s="44">
        <v>0</v>
      </c>
      <c r="AG36" s="40">
        <v>455.6</v>
      </c>
      <c r="AH36" s="40">
        <v>38.4952009430181</v>
      </c>
      <c r="AI36" s="40">
        <v>185</v>
      </c>
      <c r="AJ36" s="40">
        <v>73.6</v>
      </c>
      <c r="AK36" s="40">
        <v>297.095200943018</v>
      </c>
      <c r="AN36" s="49"/>
      <c r="AO36" s="50"/>
      <c r="AP36" s="50"/>
      <c r="AQ36" s="50"/>
    </row>
    <row r="37" spans="1:43">
      <c r="A37" s="13"/>
      <c r="B37" s="14">
        <v>0.333333333333334</v>
      </c>
      <c r="C37" s="34">
        <v>528</v>
      </c>
      <c r="D37" s="34">
        <v>1600</v>
      </c>
      <c r="E37" s="35">
        <v>538.888987127537</v>
      </c>
      <c r="F37" s="35">
        <v>160</v>
      </c>
      <c r="G37" s="36">
        <v>698.888987127537</v>
      </c>
      <c r="H37" s="37">
        <v>277.888987127537</v>
      </c>
      <c r="I37" s="37">
        <v>220</v>
      </c>
      <c r="J37" s="39">
        <v>497.888987127537</v>
      </c>
      <c r="K37" s="40">
        <v>185</v>
      </c>
      <c r="L37" s="40">
        <v>0</v>
      </c>
      <c r="M37" s="40">
        <v>0</v>
      </c>
      <c r="N37" s="39">
        <v>185</v>
      </c>
      <c r="O37" s="40">
        <v>16</v>
      </c>
      <c r="P37" s="40">
        <v>0</v>
      </c>
      <c r="Q37" s="40">
        <v>0</v>
      </c>
      <c r="R37" s="40">
        <v>0</v>
      </c>
      <c r="S37" s="39">
        <v>16</v>
      </c>
      <c r="T37" s="40">
        <v>0</v>
      </c>
      <c r="U37" s="40">
        <v>0</v>
      </c>
      <c r="V37" s="40">
        <v>0</v>
      </c>
      <c r="W37" s="41">
        <v>0</v>
      </c>
      <c r="X37" s="40">
        <v>0</v>
      </c>
      <c r="Y37" s="40">
        <v>0</v>
      </c>
      <c r="Z37" s="40">
        <v>0</v>
      </c>
      <c r="AA37" s="40">
        <v>0</v>
      </c>
      <c r="AB37" s="39">
        <v>0</v>
      </c>
      <c r="AC37" s="40"/>
      <c r="AD37" s="39">
        <v>201</v>
      </c>
      <c r="AE37" s="39">
        <v>698.888987127537</v>
      </c>
      <c r="AF37" s="44">
        <v>0</v>
      </c>
      <c r="AG37" s="40">
        <v>455.6</v>
      </c>
      <c r="AH37" s="40">
        <v>0</v>
      </c>
      <c r="AI37" s="40">
        <v>181</v>
      </c>
      <c r="AJ37" s="40">
        <v>73.6</v>
      </c>
      <c r="AK37" s="40">
        <v>254.6</v>
      </c>
      <c r="AN37" s="49"/>
      <c r="AO37" s="50"/>
      <c r="AP37" s="50"/>
      <c r="AQ37" s="50"/>
    </row>
    <row r="38" spans="1:43">
      <c r="A38" s="13"/>
      <c r="B38" s="14">
        <v>0.375</v>
      </c>
      <c r="C38" s="34">
        <v>528</v>
      </c>
      <c r="D38" s="34">
        <v>1600</v>
      </c>
      <c r="E38" s="35">
        <v>559.287757290393</v>
      </c>
      <c r="F38" s="35">
        <v>160</v>
      </c>
      <c r="G38" s="36">
        <v>719.287757290393</v>
      </c>
      <c r="H38" s="37">
        <v>270.287757290393</v>
      </c>
      <c r="I38" s="37">
        <v>220</v>
      </c>
      <c r="J38" s="39">
        <v>490.287757290393</v>
      </c>
      <c r="K38" s="40">
        <v>185</v>
      </c>
      <c r="L38" s="40">
        <v>0</v>
      </c>
      <c r="M38" s="40">
        <v>0</v>
      </c>
      <c r="N38" s="39">
        <v>185</v>
      </c>
      <c r="O38" s="40">
        <v>44</v>
      </c>
      <c r="P38" s="40">
        <v>0</v>
      </c>
      <c r="Q38" s="40">
        <v>0</v>
      </c>
      <c r="R38" s="40">
        <v>0</v>
      </c>
      <c r="S38" s="39">
        <v>44</v>
      </c>
      <c r="T38" s="40">
        <v>0</v>
      </c>
      <c r="U38" s="40">
        <v>0</v>
      </c>
      <c r="V38" s="40">
        <v>0</v>
      </c>
      <c r="W38" s="41">
        <v>0</v>
      </c>
      <c r="X38" s="40">
        <v>0</v>
      </c>
      <c r="Y38" s="40">
        <v>0</v>
      </c>
      <c r="Z38" s="40">
        <v>0</v>
      </c>
      <c r="AA38" s="40">
        <v>0</v>
      </c>
      <c r="AB38" s="39">
        <v>0</v>
      </c>
      <c r="AC38" s="40"/>
      <c r="AD38" s="39">
        <v>229</v>
      </c>
      <c r="AE38" s="39">
        <v>719.287757290393</v>
      </c>
      <c r="AF38" s="44">
        <v>0</v>
      </c>
      <c r="AG38" s="40">
        <v>455.6</v>
      </c>
      <c r="AH38" s="40">
        <v>0</v>
      </c>
      <c r="AI38" s="40">
        <v>153</v>
      </c>
      <c r="AJ38" s="40">
        <v>73.6</v>
      </c>
      <c r="AK38" s="40">
        <v>226.6</v>
      </c>
      <c r="AN38" s="49"/>
      <c r="AO38" s="50"/>
      <c r="AP38" s="50"/>
      <c r="AQ38" s="50"/>
    </row>
    <row r="39" spans="1:43">
      <c r="A39" s="13"/>
      <c r="B39" s="14">
        <v>0.416666666666667</v>
      </c>
      <c r="C39" s="34">
        <v>528</v>
      </c>
      <c r="D39" s="34">
        <v>1600</v>
      </c>
      <c r="E39" s="35">
        <v>580.817747193206</v>
      </c>
      <c r="F39" s="35">
        <v>160</v>
      </c>
      <c r="G39" s="36">
        <v>740.817747193206</v>
      </c>
      <c r="H39" s="37">
        <v>271.817747193206</v>
      </c>
      <c r="I39" s="37">
        <v>220</v>
      </c>
      <c r="J39" s="39">
        <v>491.817747193206</v>
      </c>
      <c r="K39" s="40">
        <v>185</v>
      </c>
      <c r="L39" s="40">
        <v>0</v>
      </c>
      <c r="M39" s="40">
        <v>0</v>
      </c>
      <c r="N39" s="39">
        <v>185</v>
      </c>
      <c r="O39" s="40">
        <v>64</v>
      </c>
      <c r="P39" s="40">
        <v>0</v>
      </c>
      <c r="Q39" s="40">
        <v>0</v>
      </c>
      <c r="R39" s="40">
        <v>0</v>
      </c>
      <c r="S39" s="39">
        <v>64</v>
      </c>
      <c r="T39" s="40">
        <v>0</v>
      </c>
      <c r="U39" s="40">
        <v>0</v>
      </c>
      <c r="V39" s="40">
        <v>0</v>
      </c>
      <c r="W39" s="41">
        <v>0</v>
      </c>
      <c r="X39" s="40">
        <v>0</v>
      </c>
      <c r="Y39" s="40">
        <v>0</v>
      </c>
      <c r="Z39" s="40">
        <v>0</v>
      </c>
      <c r="AA39" s="40">
        <v>0</v>
      </c>
      <c r="AB39" s="39">
        <v>0</v>
      </c>
      <c r="AC39" s="40"/>
      <c r="AD39" s="39">
        <v>249</v>
      </c>
      <c r="AE39" s="39">
        <v>740.817747193206</v>
      </c>
      <c r="AF39" s="44">
        <v>0</v>
      </c>
      <c r="AG39" s="40">
        <v>455.6</v>
      </c>
      <c r="AH39" s="40">
        <v>0</v>
      </c>
      <c r="AI39" s="40">
        <v>133</v>
      </c>
      <c r="AJ39" s="40">
        <v>73.6</v>
      </c>
      <c r="AK39" s="40">
        <v>206.6</v>
      </c>
      <c r="AN39" s="49"/>
      <c r="AO39" s="50"/>
      <c r="AP39" s="50"/>
      <c r="AQ39" s="50"/>
    </row>
    <row r="40" spans="1:43">
      <c r="A40" s="13"/>
      <c r="B40" s="14">
        <v>0.458333333333334</v>
      </c>
      <c r="C40" s="34">
        <v>528</v>
      </c>
      <c r="D40" s="34">
        <v>1600</v>
      </c>
      <c r="E40" s="35">
        <v>597.130069715562</v>
      </c>
      <c r="F40" s="35">
        <v>160</v>
      </c>
      <c r="G40" s="36">
        <v>757.130069715562</v>
      </c>
      <c r="H40" s="37">
        <v>276.130069715562</v>
      </c>
      <c r="I40" s="37">
        <v>220</v>
      </c>
      <c r="J40" s="39">
        <v>496.130069715562</v>
      </c>
      <c r="K40" s="40">
        <v>185</v>
      </c>
      <c r="L40" s="40">
        <v>0</v>
      </c>
      <c r="M40" s="40">
        <v>0</v>
      </c>
      <c r="N40" s="39">
        <v>185</v>
      </c>
      <c r="O40" s="40">
        <v>76</v>
      </c>
      <c r="P40" s="40">
        <v>0</v>
      </c>
      <c r="Q40" s="40">
        <v>0</v>
      </c>
      <c r="R40" s="40">
        <v>0</v>
      </c>
      <c r="S40" s="39">
        <v>76</v>
      </c>
      <c r="T40" s="40">
        <v>0</v>
      </c>
      <c r="U40" s="40">
        <v>0</v>
      </c>
      <c r="V40" s="40">
        <v>0</v>
      </c>
      <c r="W40" s="41">
        <v>0</v>
      </c>
      <c r="X40" s="40">
        <v>0</v>
      </c>
      <c r="Y40" s="40">
        <v>0</v>
      </c>
      <c r="Z40" s="40">
        <v>0</v>
      </c>
      <c r="AA40" s="40">
        <v>0</v>
      </c>
      <c r="AB40" s="39">
        <v>0</v>
      </c>
      <c r="AC40" s="40"/>
      <c r="AD40" s="39">
        <v>261</v>
      </c>
      <c r="AE40" s="39">
        <v>757.130069715562</v>
      </c>
      <c r="AF40" s="44">
        <v>0</v>
      </c>
      <c r="AG40" s="40">
        <v>455.6</v>
      </c>
      <c r="AH40" s="40">
        <v>0</v>
      </c>
      <c r="AI40" s="40">
        <v>121</v>
      </c>
      <c r="AJ40" s="40">
        <v>73.6</v>
      </c>
      <c r="AK40" s="40">
        <v>194.6</v>
      </c>
      <c r="AN40" s="49"/>
      <c r="AO40" s="50"/>
      <c r="AP40" s="50"/>
      <c r="AQ40" s="50"/>
    </row>
    <row r="41" spans="1:43">
      <c r="A41" s="13"/>
      <c r="B41" s="14">
        <v>0.5</v>
      </c>
      <c r="C41" s="34">
        <v>528</v>
      </c>
      <c r="D41" s="34">
        <v>1600</v>
      </c>
      <c r="E41" s="35">
        <v>604.59009575215</v>
      </c>
      <c r="F41" s="35">
        <v>160</v>
      </c>
      <c r="G41" s="36">
        <v>764.59009575215</v>
      </c>
      <c r="H41" s="37">
        <v>272.59009575215</v>
      </c>
      <c r="I41" s="37">
        <v>220</v>
      </c>
      <c r="J41" s="39">
        <v>492.59009575215</v>
      </c>
      <c r="K41" s="40">
        <v>185</v>
      </c>
      <c r="L41" s="40">
        <v>0</v>
      </c>
      <c r="M41" s="40">
        <v>0</v>
      </c>
      <c r="N41" s="39">
        <v>185</v>
      </c>
      <c r="O41" s="40">
        <v>76</v>
      </c>
      <c r="P41" s="40">
        <v>11</v>
      </c>
      <c r="Q41" s="40">
        <v>0</v>
      </c>
      <c r="R41" s="40">
        <v>0</v>
      </c>
      <c r="S41" s="39">
        <v>87</v>
      </c>
      <c r="T41" s="40">
        <v>0</v>
      </c>
      <c r="U41" s="40">
        <v>0</v>
      </c>
      <c r="V41" s="40">
        <v>0</v>
      </c>
      <c r="W41" s="41">
        <v>0</v>
      </c>
      <c r="X41" s="40">
        <v>0</v>
      </c>
      <c r="Y41" s="40">
        <v>0</v>
      </c>
      <c r="Z41" s="40">
        <v>0</v>
      </c>
      <c r="AA41" s="40">
        <v>0</v>
      </c>
      <c r="AB41" s="39">
        <v>0</v>
      </c>
      <c r="AC41" s="40"/>
      <c r="AD41" s="39">
        <v>272</v>
      </c>
      <c r="AE41" s="39">
        <v>764.59009575215</v>
      </c>
      <c r="AF41" s="44">
        <v>0</v>
      </c>
      <c r="AG41" s="40">
        <v>455.6</v>
      </c>
      <c r="AH41" s="40">
        <v>0</v>
      </c>
      <c r="AI41" s="40">
        <v>110</v>
      </c>
      <c r="AJ41" s="40">
        <v>73.6</v>
      </c>
      <c r="AK41" s="40">
        <v>183.6</v>
      </c>
      <c r="AN41" s="49"/>
      <c r="AO41" s="50"/>
      <c r="AP41" s="50"/>
      <c r="AQ41" s="50"/>
    </row>
    <row r="42" spans="1:43">
      <c r="A42" s="13"/>
      <c r="B42" s="14">
        <v>0.541666666666667</v>
      </c>
      <c r="C42" s="34">
        <v>528</v>
      </c>
      <c r="D42" s="34">
        <v>1600</v>
      </c>
      <c r="E42" s="35">
        <v>591.82538543203</v>
      </c>
      <c r="F42" s="35">
        <v>160</v>
      </c>
      <c r="G42" s="36">
        <v>751.82538543203</v>
      </c>
      <c r="H42" s="37">
        <v>270.82538543203</v>
      </c>
      <c r="I42" s="37">
        <v>220</v>
      </c>
      <c r="J42" s="39">
        <v>490.82538543203</v>
      </c>
      <c r="K42" s="40">
        <v>185</v>
      </c>
      <c r="L42" s="40">
        <v>0</v>
      </c>
      <c r="M42" s="40">
        <v>0</v>
      </c>
      <c r="N42" s="39">
        <v>185</v>
      </c>
      <c r="O42" s="40">
        <v>76</v>
      </c>
      <c r="P42" s="40">
        <v>0</v>
      </c>
      <c r="Q42" s="40">
        <v>0</v>
      </c>
      <c r="R42" s="40">
        <v>0</v>
      </c>
      <c r="S42" s="39">
        <v>76</v>
      </c>
      <c r="T42" s="40">
        <v>0</v>
      </c>
      <c r="U42" s="40">
        <v>0</v>
      </c>
      <c r="V42" s="40">
        <v>0</v>
      </c>
      <c r="W42" s="41">
        <v>0</v>
      </c>
      <c r="X42" s="40">
        <v>0</v>
      </c>
      <c r="Y42" s="40">
        <v>0</v>
      </c>
      <c r="Z42" s="40">
        <v>0</v>
      </c>
      <c r="AA42" s="40">
        <v>0</v>
      </c>
      <c r="AB42" s="39">
        <v>0</v>
      </c>
      <c r="AC42" s="40"/>
      <c r="AD42" s="39">
        <v>261</v>
      </c>
      <c r="AE42" s="39">
        <v>751.82538543203</v>
      </c>
      <c r="AF42" s="44">
        <v>0</v>
      </c>
      <c r="AG42" s="40">
        <v>455.6</v>
      </c>
      <c r="AH42" s="40">
        <v>0</v>
      </c>
      <c r="AI42" s="40">
        <v>121</v>
      </c>
      <c r="AJ42" s="40">
        <v>73.6</v>
      </c>
      <c r="AK42" s="40">
        <v>194.6</v>
      </c>
      <c r="AN42" s="49"/>
      <c r="AO42" s="50"/>
      <c r="AP42" s="50"/>
      <c r="AQ42" s="50"/>
    </row>
    <row r="43" spans="1:43">
      <c r="A43" s="13"/>
      <c r="B43" s="14">
        <v>0.583333333333334</v>
      </c>
      <c r="C43" s="34">
        <v>528</v>
      </c>
      <c r="D43" s="34">
        <v>1600</v>
      </c>
      <c r="E43" s="35">
        <v>590.968603617151</v>
      </c>
      <c r="F43" s="35">
        <v>160</v>
      </c>
      <c r="G43" s="36">
        <v>750.968603617151</v>
      </c>
      <c r="H43" s="37">
        <v>269.968603617151</v>
      </c>
      <c r="I43" s="37">
        <v>220</v>
      </c>
      <c r="J43" s="39">
        <v>489.968603617151</v>
      </c>
      <c r="K43" s="40">
        <v>185</v>
      </c>
      <c r="L43" s="40">
        <v>0</v>
      </c>
      <c r="M43" s="40">
        <v>0</v>
      </c>
      <c r="N43" s="39">
        <v>185</v>
      </c>
      <c r="O43" s="40">
        <v>76</v>
      </c>
      <c r="P43" s="40">
        <v>0</v>
      </c>
      <c r="Q43" s="40">
        <v>0</v>
      </c>
      <c r="R43" s="40">
        <v>0</v>
      </c>
      <c r="S43" s="39">
        <v>76</v>
      </c>
      <c r="T43" s="40">
        <v>0</v>
      </c>
      <c r="U43" s="40">
        <v>0</v>
      </c>
      <c r="V43" s="40">
        <v>0</v>
      </c>
      <c r="W43" s="41">
        <v>0</v>
      </c>
      <c r="X43" s="40">
        <v>0</v>
      </c>
      <c r="Y43" s="40">
        <v>0</v>
      </c>
      <c r="Z43" s="40">
        <v>0</v>
      </c>
      <c r="AA43" s="40">
        <v>0</v>
      </c>
      <c r="AB43" s="39">
        <v>0</v>
      </c>
      <c r="AC43" s="40"/>
      <c r="AD43" s="39">
        <v>261</v>
      </c>
      <c r="AE43" s="39">
        <v>750.968603617151</v>
      </c>
      <c r="AF43" s="44">
        <v>0</v>
      </c>
      <c r="AG43" s="40">
        <v>455.6</v>
      </c>
      <c r="AH43" s="40">
        <v>0</v>
      </c>
      <c r="AI43" s="40">
        <v>121</v>
      </c>
      <c r="AJ43" s="40">
        <v>73.6</v>
      </c>
      <c r="AK43" s="40">
        <v>194.6</v>
      </c>
      <c r="AN43" s="49"/>
      <c r="AO43" s="50"/>
      <c r="AP43" s="50"/>
      <c r="AQ43" s="50"/>
    </row>
    <row r="44" spans="1:43">
      <c r="A44" s="13"/>
      <c r="B44" s="14">
        <v>0.625</v>
      </c>
      <c r="C44" s="34">
        <v>528</v>
      </c>
      <c r="D44" s="34">
        <v>1600</v>
      </c>
      <c r="E44" s="35">
        <v>611.996572925308</v>
      </c>
      <c r="F44" s="35">
        <v>160</v>
      </c>
      <c r="G44" s="36">
        <v>771.996572925308</v>
      </c>
      <c r="H44" s="37">
        <v>269.996572925308</v>
      </c>
      <c r="I44" s="37">
        <v>220</v>
      </c>
      <c r="J44" s="39">
        <v>489.996572925308</v>
      </c>
      <c r="K44" s="40">
        <v>185</v>
      </c>
      <c r="L44" s="40">
        <v>0</v>
      </c>
      <c r="M44" s="40">
        <v>0</v>
      </c>
      <c r="N44" s="39">
        <v>185</v>
      </c>
      <c r="O44" s="40">
        <v>76</v>
      </c>
      <c r="P44" s="40">
        <v>21</v>
      </c>
      <c r="Q44" s="40">
        <v>0</v>
      </c>
      <c r="R44" s="40">
        <v>0</v>
      </c>
      <c r="S44" s="39">
        <v>97</v>
      </c>
      <c r="T44" s="40">
        <v>0</v>
      </c>
      <c r="U44" s="40">
        <v>0</v>
      </c>
      <c r="V44" s="40">
        <v>0</v>
      </c>
      <c r="W44" s="41">
        <v>0</v>
      </c>
      <c r="X44" s="40">
        <v>0</v>
      </c>
      <c r="Y44" s="40">
        <v>0</v>
      </c>
      <c r="Z44" s="40">
        <v>0</v>
      </c>
      <c r="AA44" s="40">
        <v>0</v>
      </c>
      <c r="AB44" s="39">
        <v>0</v>
      </c>
      <c r="AC44" s="40"/>
      <c r="AD44" s="39">
        <v>282</v>
      </c>
      <c r="AE44" s="39">
        <v>771.996572925308</v>
      </c>
      <c r="AF44" s="44">
        <v>0</v>
      </c>
      <c r="AG44" s="40">
        <v>455.6</v>
      </c>
      <c r="AH44" s="40">
        <v>0</v>
      </c>
      <c r="AI44" s="40">
        <v>100</v>
      </c>
      <c r="AJ44" s="40">
        <v>73.6</v>
      </c>
      <c r="AK44" s="40">
        <v>173.6</v>
      </c>
      <c r="AN44" s="49"/>
      <c r="AO44" s="50"/>
      <c r="AP44" s="50"/>
      <c r="AQ44" s="50"/>
    </row>
    <row r="45" spans="1:43">
      <c r="A45" s="13"/>
      <c r="B45" s="14">
        <v>0.666666666666667</v>
      </c>
      <c r="C45" s="34">
        <v>528</v>
      </c>
      <c r="D45" s="34">
        <v>1600</v>
      </c>
      <c r="E45" s="35">
        <v>601.822288873613</v>
      </c>
      <c r="F45" s="35">
        <v>160</v>
      </c>
      <c r="G45" s="36">
        <v>761.822288873613</v>
      </c>
      <c r="H45" s="37">
        <v>269.822288873613</v>
      </c>
      <c r="I45" s="37">
        <v>220</v>
      </c>
      <c r="J45" s="39">
        <v>489.822288873613</v>
      </c>
      <c r="K45" s="40">
        <v>185</v>
      </c>
      <c r="L45" s="40">
        <v>0</v>
      </c>
      <c r="M45" s="40">
        <v>0</v>
      </c>
      <c r="N45" s="39">
        <v>185</v>
      </c>
      <c r="O45" s="40">
        <v>76</v>
      </c>
      <c r="P45" s="40">
        <v>11</v>
      </c>
      <c r="Q45" s="40">
        <v>0</v>
      </c>
      <c r="R45" s="40">
        <v>0</v>
      </c>
      <c r="S45" s="39">
        <v>87</v>
      </c>
      <c r="T45" s="40">
        <v>0</v>
      </c>
      <c r="U45" s="40">
        <v>0</v>
      </c>
      <c r="V45" s="40">
        <v>0</v>
      </c>
      <c r="W45" s="41">
        <v>0</v>
      </c>
      <c r="X45" s="40">
        <v>0</v>
      </c>
      <c r="Y45" s="40">
        <v>0</v>
      </c>
      <c r="Z45" s="40">
        <v>0</v>
      </c>
      <c r="AA45" s="40">
        <v>0</v>
      </c>
      <c r="AB45" s="39">
        <v>0</v>
      </c>
      <c r="AC45" s="40"/>
      <c r="AD45" s="39">
        <v>272</v>
      </c>
      <c r="AE45" s="39">
        <v>761.822288873613</v>
      </c>
      <c r="AF45" s="44">
        <v>0</v>
      </c>
      <c r="AG45" s="40">
        <v>455.6</v>
      </c>
      <c r="AH45" s="40">
        <v>0</v>
      </c>
      <c r="AI45" s="40">
        <v>110</v>
      </c>
      <c r="AJ45" s="40">
        <v>73.6</v>
      </c>
      <c r="AK45" s="40">
        <v>183.6</v>
      </c>
      <c r="AN45" s="49"/>
      <c r="AO45" s="50"/>
      <c r="AP45" s="50"/>
      <c r="AQ45" s="50"/>
    </row>
    <row r="46" spans="1:43">
      <c r="A46" s="13"/>
      <c r="B46" s="14">
        <v>0.708333333333334</v>
      </c>
      <c r="C46" s="34">
        <v>528</v>
      </c>
      <c r="D46" s="34">
        <v>1600</v>
      </c>
      <c r="E46" s="35">
        <v>594.124639755555</v>
      </c>
      <c r="F46" s="35">
        <v>160</v>
      </c>
      <c r="G46" s="36">
        <v>754.124639755555</v>
      </c>
      <c r="H46" s="37">
        <v>301.124639755555</v>
      </c>
      <c r="I46" s="37">
        <v>220</v>
      </c>
      <c r="J46" s="39">
        <v>521.124639755555</v>
      </c>
      <c r="K46" s="40">
        <v>185</v>
      </c>
      <c r="L46" s="40">
        <v>0</v>
      </c>
      <c r="M46" s="40">
        <v>0</v>
      </c>
      <c r="N46" s="39">
        <v>185</v>
      </c>
      <c r="O46" s="40">
        <v>48</v>
      </c>
      <c r="P46" s="40">
        <v>0</v>
      </c>
      <c r="Q46" s="40">
        <v>0</v>
      </c>
      <c r="R46" s="40">
        <v>0</v>
      </c>
      <c r="S46" s="39">
        <v>48</v>
      </c>
      <c r="T46" s="40">
        <v>0</v>
      </c>
      <c r="U46" s="40">
        <v>0</v>
      </c>
      <c r="V46" s="40">
        <v>0</v>
      </c>
      <c r="W46" s="41">
        <v>0</v>
      </c>
      <c r="X46" s="40">
        <v>0</v>
      </c>
      <c r="Y46" s="40">
        <v>0</v>
      </c>
      <c r="Z46" s="40">
        <v>0</v>
      </c>
      <c r="AA46" s="40">
        <v>0</v>
      </c>
      <c r="AB46" s="39">
        <v>0</v>
      </c>
      <c r="AC46" s="40"/>
      <c r="AD46" s="39">
        <v>233</v>
      </c>
      <c r="AE46" s="39">
        <v>754.124639755555</v>
      </c>
      <c r="AF46" s="44">
        <v>0</v>
      </c>
      <c r="AG46" s="40">
        <v>455.6</v>
      </c>
      <c r="AH46" s="40">
        <v>0</v>
      </c>
      <c r="AI46" s="40">
        <v>149</v>
      </c>
      <c r="AJ46" s="40">
        <v>73.6</v>
      </c>
      <c r="AK46" s="40">
        <v>222.6</v>
      </c>
      <c r="AN46" s="49"/>
      <c r="AO46" s="50"/>
      <c r="AP46" s="50"/>
      <c r="AQ46" s="50"/>
    </row>
    <row r="47" spans="1:43">
      <c r="A47" s="13"/>
      <c r="B47" s="14">
        <v>0.75</v>
      </c>
      <c r="C47" s="34">
        <v>528</v>
      </c>
      <c r="D47" s="34">
        <v>1600</v>
      </c>
      <c r="E47" s="35">
        <v>627.726551557863</v>
      </c>
      <c r="F47" s="35">
        <v>160</v>
      </c>
      <c r="G47" s="36">
        <v>787.726551557863</v>
      </c>
      <c r="H47" s="37">
        <v>306.726551557863</v>
      </c>
      <c r="I47" s="37">
        <v>220</v>
      </c>
      <c r="J47" s="39">
        <v>526.726551557863</v>
      </c>
      <c r="K47" s="40">
        <v>185</v>
      </c>
      <c r="L47" s="40">
        <v>0</v>
      </c>
      <c r="M47" s="40">
        <v>0</v>
      </c>
      <c r="N47" s="39">
        <v>185</v>
      </c>
      <c r="O47" s="40">
        <v>76</v>
      </c>
      <c r="P47" s="40">
        <v>0</v>
      </c>
      <c r="Q47" s="40">
        <v>0</v>
      </c>
      <c r="R47" s="40">
        <v>0</v>
      </c>
      <c r="S47" s="39">
        <v>76</v>
      </c>
      <c r="T47" s="40">
        <v>0</v>
      </c>
      <c r="U47" s="40">
        <v>0</v>
      </c>
      <c r="V47" s="40">
        <v>0</v>
      </c>
      <c r="W47" s="41">
        <v>0</v>
      </c>
      <c r="X47" s="40">
        <v>0</v>
      </c>
      <c r="Y47" s="40">
        <v>0</v>
      </c>
      <c r="Z47" s="40">
        <v>0</v>
      </c>
      <c r="AA47" s="40">
        <v>0</v>
      </c>
      <c r="AB47" s="39">
        <v>0</v>
      </c>
      <c r="AC47" s="40"/>
      <c r="AD47" s="39">
        <v>261</v>
      </c>
      <c r="AE47" s="39">
        <v>787.726551557863</v>
      </c>
      <c r="AF47" s="44">
        <v>0</v>
      </c>
      <c r="AG47" s="40">
        <v>455.6</v>
      </c>
      <c r="AH47" s="40">
        <v>0</v>
      </c>
      <c r="AI47" s="40">
        <v>121</v>
      </c>
      <c r="AJ47" s="40">
        <v>73.6</v>
      </c>
      <c r="AK47" s="40">
        <v>194.6</v>
      </c>
      <c r="AN47" s="49"/>
      <c r="AO47" s="50"/>
      <c r="AP47" s="50"/>
      <c r="AQ47" s="50"/>
    </row>
    <row r="48" spans="1:43">
      <c r="A48" s="13"/>
      <c r="B48" s="14">
        <v>0.791666666666667</v>
      </c>
      <c r="C48" s="34">
        <v>528</v>
      </c>
      <c r="D48" s="34">
        <v>1600</v>
      </c>
      <c r="E48" s="35">
        <v>738.586086073766</v>
      </c>
      <c r="F48" s="35">
        <v>160</v>
      </c>
      <c r="G48" s="36">
        <v>898.586086073766</v>
      </c>
      <c r="H48" s="37">
        <v>312.586086073766</v>
      </c>
      <c r="I48" s="37">
        <v>220</v>
      </c>
      <c r="J48" s="39">
        <v>532.586086073766</v>
      </c>
      <c r="K48" s="40">
        <v>185</v>
      </c>
      <c r="L48" s="40">
        <v>0</v>
      </c>
      <c r="M48" s="40">
        <v>0</v>
      </c>
      <c r="N48" s="39">
        <v>185</v>
      </c>
      <c r="O48" s="40">
        <v>76</v>
      </c>
      <c r="P48" s="40">
        <v>32</v>
      </c>
      <c r="Q48" s="40">
        <v>18</v>
      </c>
      <c r="R48" s="40">
        <v>0</v>
      </c>
      <c r="S48" s="39">
        <v>126</v>
      </c>
      <c r="T48" s="40">
        <v>6</v>
      </c>
      <c r="U48" s="40">
        <v>0</v>
      </c>
      <c r="V48" s="40">
        <v>0</v>
      </c>
      <c r="W48" s="41">
        <v>6</v>
      </c>
      <c r="X48" s="40">
        <v>20</v>
      </c>
      <c r="Y48" s="40">
        <v>14</v>
      </c>
      <c r="Z48" s="40">
        <v>8</v>
      </c>
      <c r="AA48" s="40">
        <v>7</v>
      </c>
      <c r="AB48" s="39">
        <v>49</v>
      </c>
      <c r="AC48" s="40"/>
      <c r="AD48" s="39">
        <v>366</v>
      </c>
      <c r="AE48" s="39">
        <v>898.586086073766</v>
      </c>
      <c r="AF48" s="44">
        <v>0</v>
      </c>
      <c r="AG48" s="40">
        <v>455.6</v>
      </c>
      <c r="AH48" s="40">
        <v>0</v>
      </c>
      <c r="AI48" s="40">
        <v>65</v>
      </c>
      <c r="AJ48" s="40">
        <v>24.6</v>
      </c>
      <c r="AK48" s="40">
        <v>89.6</v>
      </c>
      <c r="AN48" s="49"/>
      <c r="AO48" s="50"/>
      <c r="AP48" s="50"/>
      <c r="AQ48" s="50"/>
    </row>
    <row r="49" spans="1:43">
      <c r="A49" s="13"/>
      <c r="B49" s="14">
        <v>0.833333333333334</v>
      </c>
      <c r="C49" s="34">
        <v>528</v>
      </c>
      <c r="D49" s="34">
        <v>1600</v>
      </c>
      <c r="E49" s="35">
        <v>741.852566742994</v>
      </c>
      <c r="F49" s="35">
        <v>160</v>
      </c>
      <c r="G49" s="36">
        <v>901.852566742994</v>
      </c>
      <c r="H49" s="37">
        <v>305.852566742994</v>
      </c>
      <c r="I49" s="37">
        <v>220</v>
      </c>
      <c r="J49" s="39">
        <v>525.852566742994</v>
      </c>
      <c r="K49" s="40">
        <v>185</v>
      </c>
      <c r="L49" s="40">
        <v>0</v>
      </c>
      <c r="M49" s="40">
        <v>0</v>
      </c>
      <c r="N49" s="39">
        <v>185</v>
      </c>
      <c r="O49" s="40">
        <v>76</v>
      </c>
      <c r="P49" s="40">
        <v>42</v>
      </c>
      <c r="Q49" s="40">
        <v>18</v>
      </c>
      <c r="R49" s="40">
        <v>0</v>
      </c>
      <c r="S49" s="39">
        <v>136</v>
      </c>
      <c r="T49" s="40">
        <v>6</v>
      </c>
      <c r="U49" s="40">
        <v>0</v>
      </c>
      <c r="V49" s="40">
        <v>0</v>
      </c>
      <c r="W49" s="41">
        <v>6</v>
      </c>
      <c r="X49" s="40">
        <v>20</v>
      </c>
      <c r="Y49" s="40">
        <v>14</v>
      </c>
      <c r="Z49" s="40">
        <v>8</v>
      </c>
      <c r="AA49" s="40">
        <v>7</v>
      </c>
      <c r="AB49" s="39">
        <v>49</v>
      </c>
      <c r="AC49" s="40"/>
      <c r="AD49" s="39">
        <v>376</v>
      </c>
      <c r="AE49" s="39">
        <v>901.852566742994</v>
      </c>
      <c r="AF49" s="44">
        <v>0</v>
      </c>
      <c r="AG49" s="40">
        <v>455.6</v>
      </c>
      <c r="AH49" s="40">
        <v>0</v>
      </c>
      <c r="AI49" s="40">
        <v>55</v>
      </c>
      <c r="AJ49" s="40">
        <v>24.6</v>
      </c>
      <c r="AK49" s="40">
        <v>79.6</v>
      </c>
      <c r="AN49" s="49"/>
      <c r="AO49" s="50"/>
      <c r="AP49" s="50"/>
      <c r="AQ49" s="50"/>
    </row>
    <row r="50" spans="1:43">
      <c r="A50" s="13"/>
      <c r="B50" s="14">
        <v>0.875</v>
      </c>
      <c r="C50" s="34">
        <v>528</v>
      </c>
      <c r="D50" s="34">
        <v>1600</v>
      </c>
      <c r="E50" s="35">
        <v>679.628787437365</v>
      </c>
      <c r="F50" s="35">
        <v>160</v>
      </c>
      <c r="G50" s="36">
        <v>839.628787437365</v>
      </c>
      <c r="H50" s="37">
        <v>298.568390560972</v>
      </c>
      <c r="I50" s="37">
        <v>220</v>
      </c>
      <c r="J50" s="39">
        <v>518.568390560972</v>
      </c>
      <c r="K50" s="40">
        <v>185</v>
      </c>
      <c r="L50" s="40">
        <v>0</v>
      </c>
      <c r="M50" s="40">
        <v>0</v>
      </c>
      <c r="N50" s="39">
        <v>185</v>
      </c>
      <c r="O50" s="40">
        <v>67.0603968763927</v>
      </c>
      <c r="P50" s="40">
        <v>0</v>
      </c>
      <c r="Q50" s="40">
        <v>18</v>
      </c>
      <c r="R50" s="40">
        <v>0</v>
      </c>
      <c r="S50" s="39">
        <v>85.0603968763927</v>
      </c>
      <c r="T50" s="40">
        <v>6</v>
      </c>
      <c r="U50" s="40">
        <v>0</v>
      </c>
      <c r="V50" s="40">
        <v>0</v>
      </c>
      <c r="W50" s="41">
        <v>6</v>
      </c>
      <c r="X50" s="40">
        <v>20</v>
      </c>
      <c r="Y50" s="40">
        <v>10</v>
      </c>
      <c r="Z50" s="40">
        <v>8</v>
      </c>
      <c r="AA50" s="40">
        <v>7</v>
      </c>
      <c r="AB50" s="39">
        <v>45</v>
      </c>
      <c r="AC50" s="40"/>
      <c r="AD50" s="39">
        <v>321.060396876393</v>
      </c>
      <c r="AE50" s="39">
        <v>839.628787437365</v>
      </c>
      <c r="AF50" s="44">
        <v>0</v>
      </c>
      <c r="AG50" s="40">
        <v>455.6</v>
      </c>
      <c r="AH50" s="40">
        <v>0</v>
      </c>
      <c r="AI50" s="40">
        <v>105.939603123607</v>
      </c>
      <c r="AJ50" s="40">
        <v>28.6</v>
      </c>
      <c r="AK50" s="40">
        <v>134.539603123607</v>
      </c>
      <c r="AN50" s="49"/>
      <c r="AO50" s="50"/>
      <c r="AP50" s="50"/>
      <c r="AQ50" s="50"/>
    </row>
    <row r="51" spans="1:43">
      <c r="A51" s="13"/>
      <c r="B51" s="14">
        <v>0.916666666666667</v>
      </c>
      <c r="C51" s="34">
        <v>528</v>
      </c>
      <c r="D51" s="34">
        <v>1600</v>
      </c>
      <c r="E51" s="35">
        <v>619.837833401478</v>
      </c>
      <c r="F51" s="35">
        <v>160</v>
      </c>
      <c r="G51" s="36">
        <v>779.837833401478</v>
      </c>
      <c r="H51" s="37">
        <v>302.69437791437</v>
      </c>
      <c r="I51" s="37">
        <v>220</v>
      </c>
      <c r="J51" s="39">
        <v>522.69437791437</v>
      </c>
      <c r="K51" s="40">
        <v>185</v>
      </c>
      <c r="L51" s="40">
        <v>0</v>
      </c>
      <c r="M51" s="40">
        <v>0</v>
      </c>
      <c r="N51" s="39">
        <v>185</v>
      </c>
      <c r="O51" s="40">
        <v>72.1434554871078</v>
      </c>
      <c r="P51" s="40">
        <v>0</v>
      </c>
      <c r="Q51" s="40">
        <v>0</v>
      </c>
      <c r="R51" s="40">
        <v>0</v>
      </c>
      <c r="S51" s="39">
        <v>72.1434554871078</v>
      </c>
      <c r="T51" s="40">
        <v>0</v>
      </c>
      <c r="U51" s="40">
        <v>0</v>
      </c>
      <c r="V51" s="40">
        <v>0</v>
      </c>
      <c r="W51" s="41">
        <v>0</v>
      </c>
      <c r="X51" s="40">
        <v>0</v>
      </c>
      <c r="Y51" s="40">
        <v>0</v>
      </c>
      <c r="Z51" s="40">
        <v>0</v>
      </c>
      <c r="AA51" s="40">
        <v>0</v>
      </c>
      <c r="AB51" s="39">
        <v>0</v>
      </c>
      <c r="AC51" s="40"/>
      <c r="AD51" s="39">
        <v>257.143455487108</v>
      </c>
      <c r="AE51" s="39">
        <v>779.837833401478</v>
      </c>
      <c r="AF51" s="44">
        <v>0</v>
      </c>
      <c r="AG51" s="40">
        <v>455.6</v>
      </c>
      <c r="AH51" s="40">
        <v>0</v>
      </c>
      <c r="AI51" s="40">
        <v>124.856544512892</v>
      </c>
      <c r="AJ51" s="40">
        <v>73.6</v>
      </c>
      <c r="AK51" s="40">
        <v>198.456544512892</v>
      </c>
      <c r="AN51" s="49"/>
      <c r="AO51" s="50"/>
      <c r="AP51" s="50"/>
      <c r="AQ51" s="50"/>
    </row>
    <row r="52" spans="1:43">
      <c r="A52" s="13"/>
      <c r="B52" s="14">
        <v>0.958333333333334</v>
      </c>
      <c r="C52" s="34">
        <v>528</v>
      </c>
      <c r="D52" s="34">
        <v>1600</v>
      </c>
      <c r="E52" s="35">
        <v>563.006056494811</v>
      </c>
      <c r="F52" s="35">
        <v>160</v>
      </c>
      <c r="G52" s="36">
        <v>723.006056494811</v>
      </c>
      <c r="H52" s="37">
        <v>277.687155574396</v>
      </c>
      <c r="I52" s="37">
        <v>220</v>
      </c>
      <c r="J52" s="39">
        <v>497.687155574396</v>
      </c>
      <c r="K52" s="40">
        <v>185</v>
      </c>
      <c r="L52" s="40">
        <v>0</v>
      </c>
      <c r="M52" s="40">
        <v>0</v>
      </c>
      <c r="N52" s="39">
        <v>185</v>
      </c>
      <c r="O52" s="40">
        <v>40.3189009204154</v>
      </c>
      <c r="P52" s="40">
        <v>0</v>
      </c>
      <c r="Q52" s="40">
        <v>0</v>
      </c>
      <c r="R52" s="40">
        <v>0</v>
      </c>
      <c r="S52" s="39">
        <v>40.3189009204154</v>
      </c>
      <c r="T52" s="40">
        <v>0</v>
      </c>
      <c r="U52" s="40">
        <v>0</v>
      </c>
      <c r="V52" s="40">
        <v>0</v>
      </c>
      <c r="W52" s="41">
        <v>0</v>
      </c>
      <c r="X52" s="40">
        <v>0</v>
      </c>
      <c r="Y52" s="40">
        <v>0</v>
      </c>
      <c r="Z52" s="40">
        <v>0</v>
      </c>
      <c r="AA52" s="40">
        <v>0</v>
      </c>
      <c r="AB52" s="39">
        <v>0</v>
      </c>
      <c r="AC52" s="40"/>
      <c r="AD52" s="39">
        <v>225.318900920415</v>
      </c>
      <c r="AE52" s="39">
        <v>723.006056494811</v>
      </c>
      <c r="AF52" s="44">
        <v>0</v>
      </c>
      <c r="AG52" s="40">
        <v>455.6</v>
      </c>
      <c r="AH52" s="40">
        <v>0</v>
      </c>
      <c r="AI52" s="40">
        <v>156.681099079585</v>
      </c>
      <c r="AJ52" s="40">
        <v>73.6</v>
      </c>
      <c r="AK52" s="40">
        <v>230.281099079585</v>
      </c>
      <c r="AN52" s="49"/>
      <c r="AO52" s="50"/>
      <c r="AP52" s="50"/>
      <c r="AQ52" s="50"/>
    </row>
    <row r="53" spans="1:43">
      <c r="A53" s="13"/>
      <c r="B53" s="14">
        <v>1</v>
      </c>
      <c r="C53" s="34">
        <v>528</v>
      </c>
      <c r="D53" s="34">
        <v>1600</v>
      </c>
      <c r="E53" s="35">
        <v>537.453208226821</v>
      </c>
      <c r="F53" s="35">
        <v>160</v>
      </c>
      <c r="G53" s="36">
        <v>697.453208226821</v>
      </c>
      <c r="H53" s="37">
        <v>325</v>
      </c>
      <c r="I53" s="37">
        <v>220</v>
      </c>
      <c r="J53" s="39">
        <v>545</v>
      </c>
      <c r="K53" s="40">
        <v>140.453208226821</v>
      </c>
      <c r="L53" s="40">
        <v>0</v>
      </c>
      <c r="M53" s="40">
        <v>0</v>
      </c>
      <c r="N53" s="39">
        <v>140.453208226821</v>
      </c>
      <c r="O53" s="40">
        <v>12</v>
      </c>
      <c r="P53" s="40">
        <v>0</v>
      </c>
      <c r="Q53" s="40">
        <v>0</v>
      </c>
      <c r="R53" s="40">
        <v>0</v>
      </c>
      <c r="S53" s="39">
        <v>12</v>
      </c>
      <c r="T53" s="40">
        <v>0</v>
      </c>
      <c r="U53" s="40">
        <v>0</v>
      </c>
      <c r="V53" s="40">
        <v>0</v>
      </c>
      <c r="W53" s="41">
        <v>0</v>
      </c>
      <c r="X53" s="40">
        <v>0</v>
      </c>
      <c r="Y53" s="40">
        <v>0</v>
      </c>
      <c r="Z53" s="40">
        <v>0</v>
      </c>
      <c r="AA53" s="40">
        <v>0</v>
      </c>
      <c r="AB53" s="39">
        <v>0</v>
      </c>
      <c r="AC53" s="40"/>
      <c r="AD53" s="39">
        <v>152.453208226821</v>
      </c>
      <c r="AE53" s="39">
        <v>697.453208226821</v>
      </c>
      <c r="AF53" s="44">
        <v>0</v>
      </c>
      <c r="AG53" s="40">
        <v>455.6</v>
      </c>
      <c r="AH53" s="40">
        <v>44.5467917731788</v>
      </c>
      <c r="AI53" s="40">
        <v>185</v>
      </c>
      <c r="AJ53" s="40">
        <v>73.6</v>
      </c>
      <c r="AK53" s="40">
        <v>303.146791773179</v>
      </c>
      <c r="AN53" s="49"/>
      <c r="AO53" s="50"/>
      <c r="AP53" s="50"/>
      <c r="AQ53" s="50"/>
    </row>
    <row r="54" ht="13.5" customHeight="1" spans="1:43">
      <c r="A54" s="13" t="s">
        <v>102</v>
      </c>
      <c r="B54" s="14">
        <v>0.0416666666666667</v>
      </c>
      <c r="C54" s="34">
        <v>528</v>
      </c>
      <c r="D54" s="34">
        <v>1600</v>
      </c>
      <c r="E54" s="35">
        <v>535.395026883724</v>
      </c>
      <c r="F54" s="35">
        <v>160</v>
      </c>
      <c r="G54" s="36">
        <v>695.395026883724</v>
      </c>
      <c r="H54" s="37">
        <v>325</v>
      </c>
      <c r="I54" s="37">
        <v>220</v>
      </c>
      <c r="J54" s="39">
        <v>545</v>
      </c>
      <c r="K54" s="40">
        <v>138.395026883724</v>
      </c>
      <c r="L54" s="40">
        <v>0</v>
      </c>
      <c r="M54" s="40">
        <v>0</v>
      </c>
      <c r="N54" s="39">
        <v>138.395026883724</v>
      </c>
      <c r="O54" s="40">
        <v>12</v>
      </c>
      <c r="P54" s="40">
        <v>0</v>
      </c>
      <c r="Q54" s="40">
        <v>0</v>
      </c>
      <c r="R54" s="40">
        <v>0</v>
      </c>
      <c r="S54" s="39">
        <v>12</v>
      </c>
      <c r="T54" s="40">
        <v>0</v>
      </c>
      <c r="U54" s="40">
        <v>0</v>
      </c>
      <c r="V54" s="40">
        <v>0</v>
      </c>
      <c r="W54" s="41">
        <v>0</v>
      </c>
      <c r="X54" s="40">
        <v>0</v>
      </c>
      <c r="Y54" s="40">
        <v>0</v>
      </c>
      <c r="Z54" s="40">
        <v>0</v>
      </c>
      <c r="AA54" s="40">
        <v>0</v>
      </c>
      <c r="AB54" s="39">
        <v>0</v>
      </c>
      <c r="AC54" s="40"/>
      <c r="AD54" s="39">
        <v>150.395026883724</v>
      </c>
      <c r="AE54" s="39">
        <v>695.395026883724</v>
      </c>
      <c r="AF54" s="44">
        <v>0</v>
      </c>
      <c r="AG54" s="40">
        <v>455.6</v>
      </c>
      <c r="AH54" s="40">
        <v>46.6049731162757</v>
      </c>
      <c r="AI54" s="40">
        <v>185</v>
      </c>
      <c r="AJ54" s="40">
        <v>73.6</v>
      </c>
      <c r="AK54" s="40">
        <v>305.204973116276</v>
      </c>
      <c r="AN54" s="49"/>
      <c r="AO54" s="50"/>
      <c r="AP54" s="50"/>
      <c r="AQ54" s="50"/>
    </row>
    <row r="55" spans="1:43">
      <c r="A55" s="13"/>
      <c r="B55" s="14">
        <v>0.0833333333333333</v>
      </c>
      <c r="C55" s="34">
        <v>528</v>
      </c>
      <c r="D55" s="34">
        <v>1600</v>
      </c>
      <c r="E55" s="35">
        <v>524.086220268998</v>
      </c>
      <c r="F55" s="35">
        <v>160</v>
      </c>
      <c r="G55" s="36">
        <v>684.086220268998</v>
      </c>
      <c r="H55" s="37">
        <v>325</v>
      </c>
      <c r="I55" s="37">
        <v>220</v>
      </c>
      <c r="J55" s="39">
        <v>545</v>
      </c>
      <c r="K55" s="40">
        <v>127.086220268998</v>
      </c>
      <c r="L55" s="40">
        <v>0</v>
      </c>
      <c r="M55" s="40">
        <v>0</v>
      </c>
      <c r="N55" s="39">
        <v>127.086220268998</v>
      </c>
      <c r="O55" s="40">
        <v>12</v>
      </c>
      <c r="P55" s="40">
        <v>0</v>
      </c>
      <c r="Q55" s="40">
        <v>0</v>
      </c>
      <c r="R55" s="40">
        <v>0</v>
      </c>
      <c r="S55" s="39">
        <v>12</v>
      </c>
      <c r="T55" s="40">
        <v>0</v>
      </c>
      <c r="U55" s="40">
        <v>0</v>
      </c>
      <c r="V55" s="40">
        <v>0</v>
      </c>
      <c r="W55" s="41">
        <v>0</v>
      </c>
      <c r="X55" s="40">
        <v>0</v>
      </c>
      <c r="Y55" s="40">
        <v>0</v>
      </c>
      <c r="Z55" s="40">
        <v>0</v>
      </c>
      <c r="AA55" s="40">
        <v>0</v>
      </c>
      <c r="AB55" s="39">
        <v>0</v>
      </c>
      <c r="AC55" s="40"/>
      <c r="AD55" s="39">
        <v>139.086220268998</v>
      </c>
      <c r="AE55" s="39">
        <v>684.086220268998</v>
      </c>
      <c r="AF55" s="44">
        <v>0</v>
      </c>
      <c r="AG55" s="40">
        <v>455.6</v>
      </c>
      <c r="AH55" s="40">
        <v>57.9137797310017</v>
      </c>
      <c r="AI55" s="40">
        <v>185</v>
      </c>
      <c r="AJ55" s="40">
        <v>73.6</v>
      </c>
      <c r="AK55" s="40">
        <v>316.513779731002</v>
      </c>
      <c r="AN55" s="49"/>
      <c r="AO55" s="50"/>
      <c r="AP55" s="50"/>
      <c r="AQ55" s="50"/>
    </row>
    <row r="56" spans="1:43">
      <c r="A56" s="13"/>
      <c r="B56" s="14">
        <v>0.125</v>
      </c>
      <c r="C56" s="34">
        <v>528</v>
      </c>
      <c r="D56" s="34">
        <v>1600</v>
      </c>
      <c r="E56" s="35">
        <v>506.929398423294</v>
      </c>
      <c r="F56" s="35">
        <v>160</v>
      </c>
      <c r="G56" s="36">
        <v>666.929398423294</v>
      </c>
      <c r="H56" s="37">
        <v>325</v>
      </c>
      <c r="I56" s="37">
        <v>220</v>
      </c>
      <c r="J56" s="39">
        <v>545</v>
      </c>
      <c r="K56" s="40">
        <v>109.929398423294</v>
      </c>
      <c r="L56" s="40">
        <v>0</v>
      </c>
      <c r="M56" s="40">
        <v>0</v>
      </c>
      <c r="N56" s="39">
        <v>109.929398423294</v>
      </c>
      <c r="O56" s="40">
        <v>12</v>
      </c>
      <c r="P56" s="40">
        <v>0</v>
      </c>
      <c r="Q56" s="40">
        <v>0</v>
      </c>
      <c r="R56" s="40">
        <v>0</v>
      </c>
      <c r="S56" s="39">
        <v>12</v>
      </c>
      <c r="T56" s="40">
        <v>0</v>
      </c>
      <c r="U56" s="40">
        <v>0</v>
      </c>
      <c r="V56" s="40">
        <v>0</v>
      </c>
      <c r="W56" s="41">
        <v>0</v>
      </c>
      <c r="X56" s="40">
        <v>0</v>
      </c>
      <c r="Y56" s="40">
        <v>0</v>
      </c>
      <c r="Z56" s="40">
        <v>0</v>
      </c>
      <c r="AA56" s="40">
        <v>0</v>
      </c>
      <c r="AB56" s="39">
        <v>0</v>
      </c>
      <c r="AC56" s="40"/>
      <c r="AD56" s="39">
        <v>121.929398423294</v>
      </c>
      <c r="AE56" s="39">
        <v>666.929398423294</v>
      </c>
      <c r="AF56" s="44">
        <v>0</v>
      </c>
      <c r="AG56" s="40">
        <v>455.6</v>
      </c>
      <c r="AH56" s="40">
        <v>75.0706015767064</v>
      </c>
      <c r="AI56" s="40">
        <v>185</v>
      </c>
      <c r="AJ56" s="40">
        <v>73.6</v>
      </c>
      <c r="AK56" s="40">
        <v>333.670601576706</v>
      </c>
      <c r="AN56" s="49"/>
      <c r="AO56" s="50"/>
      <c r="AP56" s="50"/>
      <c r="AQ56" s="50"/>
    </row>
    <row r="57" spans="1:43">
      <c r="A57" s="13"/>
      <c r="B57" s="14">
        <v>0.166666666666667</v>
      </c>
      <c r="C57" s="34">
        <v>528</v>
      </c>
      <c r="D57" s="34">
        <v>1600</v>
      </c>
      <c r="E57" s="35">
        <v>496.954167157106</v>
      </c>
      <c r="F57" s="35">
        <v>160</v>
      </c>
      <c r="G57" s="36">
        <v>656.954167157106</v>
      </c>
      <c r="H57" s="37">
        <v>324.954167157106</v>
      </c>
      <c r="I57" s="37">
        <v>220</v>
      </c>
      <c r="J57" s="39">
        <v>544.954167157106</v>
      </c>
      <c r="K57" s="40">
        <v>100</v>
      </c>
      <c r="L57" s="40">
        <v>0</v>
      </c>
      <c r="M57" s="40">
        <v>0</v>
      </c>
      <c r="N57" s="39">
        <v>100</v>
      </c>
      <c r="O57" s="40">
        <v>12</v>
      </c>
      <c r="P57" s="40">
        <v>0</v>
      </c>
      <c r="Q57" s="40">
        <v>0</v>
      </c>
      <c r="R57" s="40">
        <v>0</v>
      </c>
      <c r="S57" s="39">
        <v>12</v>
      </c>
      <c r="T57" s="40">
        <v>0</v>
      </c>
      <c r="U57" s="40">
        <v>0</v>
      </c>
      <c r="V57" s="40">
        <v>0</v>
      </c>
      <c r="W57" s="41">
        <v>0</v>
      </c>
      <c r="X57" s="40">
        <v>0</v>
      </c>
      <c r="Y57" s="40">
        <v>0</v>
      </c>
      <c r="Z57" s="40">
        <v>0</v>
      </c>
      <c r="AA57" s="40">
        <v>0</v>
      </c>
      <c r="AB57" s="39">
        <v>0</v>
      </c>
      <c r="AC57" s="40"/>
      <c r="AD57" s="39">
        <v>112</v>
      </c>
      <c r="AE57" s="39">
        <v>656.954167157106</v>
      </c>
      <c r="AF57" s="44">
        <v>0</v>
      </c>
      <c r="AG57" s="40">
        <v>455.6</v>
      </c>
      <c r="AH57" s="40">
        <v>85</v>
      </c>
      <c r="AI57" s="40">
        <v>185</v>
      </c>
      <c r="AJ57" s="40">
        <v>73.6</v>
      </c>
      <c r="AK57" s="40">
        <v>343.6</v>
      </c>
      <c r="AN57" s="49"/>
      <c r="AO57" s="50"/>
      <c r="AP57" s="50"/>
      <c r="AQ57" s="50"/>
    </row>
    <row r="58" spans="1:43">
      <c r="A58" s="13"/>
      <c r="B58" s="14">
        <v>0.208333333333334</v>
      </c>
      <c r="C58" s="34">
        <v>528</v>
      </c>
      <c r="D58" s="34">
        <v>1600</v>
      </c>
      <c r="E58" s="35">
        <v>511.923631998266</v>
      </c>
      <c r="F58" s="35">
        <v>160</v>
      </c>
      <c r="G58" s="36">
        <v>671.923631998266</v>
      </c>
      <c r="H58" s="37">
        <v>325</v>
      </c>
      <c r="I58" s="37">
        <v>220</v>
      </c>
      <c r="J58" s="39">
        <v>545</v>
      </c>
      <c r="K58" s="40">
        <v>114.923631998266</v>
      </c>
      <c r="L58" s="40">
        <v>0</v>
      </c>
      <c r="M58" s="40">
        <v>0</v>
      </c>
      <c r="N58" s="39">
        <v>114.923631998266</v>
      </c>
      <c r="O58" s="40">
        <v>12</v>
      </c>
      <c r="P58" s="40">
        <v>0</v>
      </c>
      <c r="Q58" s="40">
        <v>0</v>
      </c>
      <c r="R58" s="40">
        <v>0</v>
      </c>
      <c r="S58" s="39">
        <v>12</v>
      </c>
      <c r="T58" s="40">
        <v>0</v>
      </c>
      <c r="U58" s="40">
        <v>0</v>
      </c>
      <c r="V58" s="40">
        <v>0</v>
      </c>
      <c r="W58" s="41">
        <v>0</v>
      </c>
      <c r="X58" s="40">
        <v>0</v>
      </c>
      <c r="Y58" s="40">
        <v>0</v>
      </c>
      <c r="Z58" s="40">
        <v>0</v>
      </c>
      <c r="AA58" s="40">
        <v>0</v>
      </c>
      <c r="AB58" s="39">
        <v>0</v>
      </c>
      <c r="AC58" s="40"/>
      <c r="AD58" s="39">
        <v>126.923631998266</v>
      </c>
      <c r="AE58" s="39">
        <v>671.923631998266</v>
      </c>
      <c r="AF58" s="44">
        <v>0</v>
      </c>
      <c r="AG58" s="40">
        <v>455.6</v>
      </c>
      <c r="AH58" s="40">
        <v>70.0763680017336</v>
      </c>
      <c r="AI58" s="40">
        <v>185</v>
      </c>
      <c r="AJ58" s="40">
        <v>73.6</v>
      </c>
      <c r="AK58" s="40">
        <v>328.676368001734</v>
      </c>
      <c r="AN58" s="49"/>
      <c r="AO58" s="50"/>
      <c r="AP58" s="50"/>
      <c r="AQ58" s="50"/>
    </row>
    <row r="59" spans="1:43">
      <c r="A59" s="13"/>
      <c r="B59" s="14">
        <v>0.25</v>
      </c>
      <c r="C59" s="34">
        <v>528</v>
      </c>
      <c r="D59" s="34">
        <v>1600</v>
      </c>
      <c r="E59" s="35">
        <v>584.274908199534</v>
      </c>
      <c r="F59" s="35">
        <v>160</v>
      </c>
      <c r="G59" s="36">
        <v>744.274908199534</v>
      </c>
      <c r="H59" s="37">
        <v>323.274908199534</v>
      </c>
      <c r="I59" s="37">
        <v>220</v>
      </c>
      <c r="J59" s="39">
        <v>543.274908199534</v>
      </c>
      <c r="K59" s="40">
        <v>185</v>
      </c>
      <c r="L59" s="40">
        <v>0</v>
      </c>
      <c r="M59" s="40">
        <v>0</v>
      </c>
      <c r="N59" s="39">
        <v>185</v>
      </c>
      <c r="O59" s="40">
        <v>16</v>
      </c>
      <c r="P59" s="40">
        <v>0</v>
      </c>
      <c r="Q59" s="40">
        <v>0</v>
      </c>
      <c r="R59" s="40">
        <v>0</v>
      </c>
      <c r="S59" s="39">
        <v>16</v>
      </c>
      <c r="T59" s="40">
        <v>0</v>
      </c>
      <c r="U59" s="40">
        <v>0</v>
      </c>
      <c r="V59" s="40">
        <v>0</v>
      </c>
      <c r="W59" s="41">
        <v>0</v>
      </c>
      <c r="X59" s="40">
        <v>0</v>
      </c>
      <c r="Y59" s="40">
        <v>0</v>
      </c>
      <c r="Z59" s="40">
        <v>0</v>
      </c>
      <c r="AA59" s="40">
        <v>0</v>
      </c>
      <c r="AB59" s="39">
        <v>0</v>
      </c>
      <c r="AC59" s="40"/>
      <c r="AD59" s="39">
        <v>201</v>
      </c>
      <c r="AE59" s="39">
        <v>744.274908199534</v>
      </c>
      <c r="AF59" s="44">
        <v>0</v>
      </c>
      <c r="AG59" s="40">
        <v>455.6</v>
      </c>
      <c r="AH59" s="40">
        <v>0</v>
      </c>
      <c r="AI59" s="40">
        <v>181</v>
      </c>
      <c r="AJ59" s="40">
        <v>73.6</v>
      </c>
      <c r="AK59" s="40">
        <v>254.6</v>
      </c>
      <c r="AN59" s="49"/>
      <c r="AO59" s="50"/>
      <c r="AP59" s="50"/>
      <c r="AQ59" s="50"/>
    </row>
    <row r="60" spans="1:43">
      <c r="A60" s="13"/>
      <c r="B60" s="14">
        <v>0.291666666666667</v>
      </c>
      <c r="C60" s="34">
        <v>528</v>
      </c>
      <c r="D60" s="34">
        <v>1600</v>
      </c>
      <c r="E60" s="35">
        <v>551.719984690568</v>
      </c>
      <c r="F60" s="35">
        <v>160</v>
      </c>
      <c r="G60" s="36">
        <v>711.719984690568</v>
      </c>
      <c r="H60" s="37">
        <v>325</v>
      </c>
      <c r="I60" s="37">
        <v>220</v>
      </c>
      <c r="J60" s="39">
        <v>545</v>
      </c>
      <c r="K60" s="40">
        <v>154.719984690568</v>
      </c>
      <c r="L60" s="40">
        <v>0</v>
      </c>
      <c r="M60" s="40">
        <v>0</v>
      </c>
      <c r="N60" s="39">
        <v>154.719984690568</v>
      </c>
      <c r="O60" s="40">
        <v>12</v>
      </c>
      <c r="P60" s="40">
        <v>0</v>
      </c>
      <c r="Q60" s="40">
        <v>0</v>
      </c>
      <c r="R60" s="40">
        <v>0</v>
      </c>
      <c r="S60" s="39">
        <v>12</v>
      </c>
      <c r="T60" s="40">
        <v>0</v>
      </c>
      <c r="U60" s="40">
        <v>0</v>
      </c>
      <c r="V60" s="40">
        <v>0</v>
      </c>
      <c r="W60" s="41">
        <v>0</v>
      </c>
      <c r="X60" s="40">
        <v>0</v>
      </c>
      <c r="Y60" s="40">
        <v>0</v>
      </c>
      <c r="Z60" s="40">
        <v>0</v>
      </c>
      <c r="AA60" s="40">
        <v>0</v>
      </c>
      <c r="AB60" s="39">
        <v>0</v>
      </c>
      <c r="AC60" s="40"/>
      <c r="AD60" s="39">
        <v>166.719984690568</v>
      </c>
      <c r="AE60" s="39">
        <v>711.719984690568</v>
      </c>
      <c r="AF60" s="44">
        <v>0</v>
      </c>
      <c r="AG60" s="40">
        <v>455.6</v>
      </c>
      <c r="AH60" s="40">
        <v>30.2800153094323</v>
      </c>
      <c r="AI60" s="40">
        <v>185</v>
      </c>
      <c r="AJ60" s="40">
        <v>73.6</v>
      </c>
      <c r="AK60" s="40">
        <v>288.880015309432</v>
      </c>
      <c r="AN60" s="49"/>
      <c r="AO60" s="50"/>
      <c r="AP60" s="50"/>
      <c r="AQ60" s="50"/>
    </row>
    <row r="61" spans="1:43">
      <c r="A61" s="13"/>
      <c r="B61" s="14">
        <v>0.333333333333334</v>
      </c>
      <c r="C61" s="34">
        <v>528</v>
      </c>
      <c r="D61" s="34">
        <v>1600</v>
      </c>
      <c r="E61" s="35">
        <v>545.836697730484</v>
      </c>
      <c r="F61" s="35">
        <v>160</v>
      </c>
      <c r="G61" s="36">
        <v>705.836697730484</v>
      </c>
      <c r="H61" s="37">
        <v>270.836697730484</v>
      </c>
      <c r="I61" s="37">
        <v>206</v>
      </c>
      <c r="J61" s="39">
        <v>476.836697730484</v>
      </c>
      <c r="K61" s="40">
        <v>185</v>
      </c>
      <c r="L61" s="40">
        <v>0</v>
      </c>
      <c r="M61" s="40">
        <v>0</v>
      </c>
      <c r="N61" s="39">
        <v>185</v>
      </c>
      <c r="O61" s="40">
        <v>44</v>
      </c>
      <c r="P61" s="40">
        <v>0</v>
      </c>
      <c r="Q61" s="40">
        <v>0</v>
      </c>
      <c r="R61" s="40">
        <v>0</v>
      </c>
      <c r="S61" s="39">
        <v>44</v>
      </c>
      <c r="T61" s="40">
        <v>0</v>
      </c>
      <c r="U61" s="40">
        <v>0</v>
      </c>
      <c r="V61" s="40">
        <v>0</v>
      </c>
      <c r="W61" s="41">
        <v>0</v>
      </c>
      <c r="X61" s="40">
        <v>0</v>
      </c>
      <c r="Y61" s="40">
        <v>0</v>
      </c>
      <c r="Z61" s="40">
        <v>0</v>
      </c>
      <c r="AA61" s="40">
        <v>0</v>
      </c>
      <c r="AB61" s="39">
        <v>0</v>
      </c>
      <c r="AC61" s="40"/>
      <c r="AD61" s="39">
        <v>229</v>
      </c>
      <c r="AE61" s="39">
        <v>705.836697730484</v>
      </c>
      <c r="AF61" s="44">
        <v>0</v>
      </c>
      <c r="AG61" s="40">
        <v>455.6</v>
      </c>
      <c r="AH61" s="40">
        <v>0</v>
      </c>
      <c r="AI61" s="40">
        <v>153</v>
      </c>
      <c r="AJ61" s="40">
        <v>73.6</v>
      </c>
      <c r="AK61" s="40">
        <v>226.6</v>
      </c>
      <c r="AN61" s="49"/>
      <c r="AO61" s="50"/>
      <c r="AP61" s="50"/>
      <c r="AQ61" s="50"/>
    </row>
    <row r="62" spans="1:43">
      <c r="A62" s="13"/>
      <c r="B62" s="14">
        <v>0.375</v>
      </c>
      <c r="C62" s="34">
        <v>528</v>
      </c>
      <c r="D62" s="34">
        <v>1600</v>
      </c>
      <c r="E62" s="35">
        <v>570.322645711219</v>
      </c>
      <c r="F62" s="35">
        <v>160</v>
      </c>
      <c r="G62" s="36">
        <v>730.322645711219</v>
      </c>
      <c r="H62" s="37">
        <v>275.322645711219</v>
      </c>
      <c r="I62" s="37">
        <v>206</v>
      </c>
      <c r="J62" s="39">
        <v>481.322645711219</v>
      </c>
      <c r="K62" s="40">
        <v>185</v>
      </c>
      <c r="L62" s="40">
        <v>0</v>
      </c>
      <c r="M62" s="40">
        <v>0</v>
      </c>
      <c r="N62" s="39">
        <v>185</v>
      </c>
      <c r="O62" s="40">
        <v>64</v>
      </c>
      <c r="P62" s="40">
        <v>0</v>
      </c>
      <c r="Q62" s="40">
        <v>0</v>
      </c>
      <c r="R62" s="40">
        <v>0</v>
      </c>
      <c r="S62" s="39">
        <v>64</v>
      </c>
      <c r="T62" s="40">
        <v>0</v>
      </c>
      <c r="U62" s="40">
        <v>0</v>
      </c>
      <c r="V62" s="40">
        <v>0</v>
      </c>
      <c r="W62" s="41">
        <v>0</v>
      </c>
      <c r="X62" s="40">
        <v>0</v>
      </c>
      <c r="Y62" s="40">
        <v>0</v>
      </c>
      <c r="Z62" s="40">
        <v>0</v>
      </c>
      <c r="AA62" s="40">
        <v>0</v>
      </c>
      <c r="AB62" s="39">
        <v>0</v>
      </c>
      <c r="AC62" s="40"/>
      <c r="AD62" s="39">
        <v>249</v>
      </c>
      <c r="AE62" s="39">
        <v>730.322645711219</v>
      </c>
      <c r="AF62" s="44">
        <v>0</v>
      </c>
      <c r="AG62" s="40">
        <v>455.6</v>
      </c>
      <c r="AH62" s="40">
        <v>0</v>
      </c>
      <c r="AI62" s="40">
        <v>133</v>
      </c>
      <c r="AJ62" s="40">
        <v>73.6</v>
      </c>
      <c r="AK62" s="40">
        <v>206.6</v>
      </c>
      <c r="AN62" s="49"/>
      <c r="AO62" s="50"/>
      <c r="AP62" s="50"/>
      <c r="AQ62" s="50"/>
    </row>
    <row r="63" spans="1:43">
      <c r="A63" s="13"/>
      <c r="B63" s="14">
        <v>0.416666666666667</v>
      </c>
      <c r="C63" s="34">
        <v>528</v>
      </c>
      <c r="D63" s="34">
        <v>1600</v>
      </c>
      <c r="E63" s="35">
        <v>586.371307991462</v>
      </c>
      <c r="F63" s="35">
        <v>160</v>
      </c>
      <c r="G63" s="36">
        <v>746.371307991462</v>
      </c>
      <c r="H63" s="37">
        <v>279.371307991462</v>
      </c>
      <c r="I63" s="37">
        <v>206</v>
      </c>
      <c r="J63" s="39">
        <v>485.371307991462</v>
      </c>
      <c r="K63" s="40">
        <v>185</v>
      </c>
      <c r="L63" s="40">
        <v>0</v>
      </c>
      <c r="M63" s="40">
        <v>0</v>
      </c>
      <c r="N63" s="39">
        <v>185</v>
      </c>
      <c r="O63" s="40">
        <v>76</v>
      </c>
      <c r="P63" s="40">
        <v>0</v>
      </c>
      <c r="Q63" s="40">
        <v>0</v>
      </c>
      <c r="R63" s="40">
        <v>0</v>
      </c>
      <c r="S63" s="39">
        <v>76</v>
      </c>
      <c r="T63" s="40">
        <v>0</v>
      </c>
      <c r="U63" s="40">
        <v>0</v>
      </c>
      <c r="V63" s="40">
        <v>0</v>
      </c>
      <c r="W63" s="41">
        <v>0</v>
      </c>
      <c r="X63" s="40">
        <v>0</v>
      </c>
      <c r="Y63" s="40">
        <v>0</v>
      </c>
      <c r="Z63" s="40">
        <v>0</v>
      </c>
      <c r="AA63" s="40">
        <v>0</v>
      </c>
      <c r="AB63" s="39">
        <v>0</v>
      </c>
      <c r="AC63" s="40"/>
      <c r="AD63" s="39">
        <v>261</v>
      </c>
      <c r="AE63" s="39">
        <v>746.371307991462</v>
      </c>
      <c r="AF63" s="44">
        <v>0</v>
      </c>
      <c r="AG63" s="40">
        <v>455.6</v>
      </c>
      <c r="AH63" s="40">
        <v>0</v>
      </c>
      <c r="AI63" s="40">
        <v>121</v>
      </c>
      <c r="AJ63" s="40">
        <v>73.6</v>
      </c>
      <c r="AK63" s="40">
        <v>194.6</v>
      </c>
      <c r="AN63" s="49"/>
      <c r="AO63" s="50"/>
      <c r="AP63" s="50"/>
      <c r="AQ63" s="50"/>
    </row>
    <row r="64" spans="1:43">
      <c r="A64" s="13"/>
      <c r="B64" s="14">
        <v>0.458333333333334</v>
      </c>
      <c r="C64" s="34">
        <v>528</v>
      </c>
      <c r="D64" s="34">
        <v>1600</v>
      </c>
      <c r="E64" s="35">
        <v>592.250866506943</v>
      </c>
      <c r="F64" s="35">
        <v>160</v>
      </c>
      <c r="G64" s="36">
        <v>752.250866506943</v>
      </c>
      <c r="H64" s="37">
        <v>274.250866506943</v>
      </c>
      <c r="I64" s="37">
        <v>206</v>
      </c>
      <c r="J64" s="39">
        <v>480.250866506943</v>
      </c>
      <c r="K64" s="40">
        <v>185</v>
      </c>
      <c r="L64" s="40">
        <v>0</v>
      </c>
      <c r="M64" s="40">
        <v>0</v>
      </c>
      <c r="N64" s="39">
        <v>185</v>
      </c>
      <c r="O64" s="40">
        <v>76</v>
      </c>
      <c r="P64" s="40">
        <v>11</v>
      </c>
      <c r="Q64" s="40">
        <v>0</v>
      </c>
      <c r="R64" s="40">
        <v>0</v>
      </c>
      <c r="S64" s="39">
        <v>87</v>
      </c>
      <c r="T64" s="40">
        <v>0</v>
      </c>
      <c r="U64" s="40">
        <v>0</v>
      </c>
      <c r="V64" s="40">
        <v>0</v>
      </c>
      <c r="W64" s="41">
        <v>0</v>
      </c>
      <c r="X64" s="40">
        <v>0</v>
      </c>
      <c r="Y64" s="40">
        <v>0</v>
      </c>
      <c r="Z64" s="40">
        <v>0</v>
      </c>
      <c r="AA64" s="40">
        <v>0</v>
      </c>
      <c r="AB64" s="39">
        <v>0</v>
      </c>
      <c r="AC64" s="40"/>
      <c r="AD64" s="39">
        <v>272</v>
      </c>
      <c r="AE64" s="39">
        <v>752.250866506943</v>
      </c>
      <c r="AF64" s="44">
        <v>0</v>
      </c>
      <c r="AG64" s="40">
        <v>455.6</v>
      </c>
      <c r="AH64" s="40">
        <v>0</v>
      </c>
      <c r="AI64" s="40">
        <v>110</v>
      </c>
      <c r="AJ64" s="40">
        <v>73.6</v>
      </c>
      <c r="AK64" s="40">
        <v>183.6</v>
      </c>
      <c r="AN64" s="49"/>
      <c r="AO64" s="50"/>
      <c r="AP64" s="50"/>
      <c r="AQ64" s="50"/>
    </row>
    <row r="65" spans="1:43">
      <c r="A65" s="13"/>
      <c r="B65" s="14">
        <v>0.5</v>
      </c>
      <c r="C65" s="34">
        <v>528</v>
      </c>
      <c r="D65" s="34">
        <v>1600</v>
      </c>
      <c r="E65" s="35">
        <v>604.371112056218</v>
      </c>
      <c r="F65" s="35">
        <v>160</v>
      </c>
      <c r="G65" s="36">
        <v>764.371112056218</v>
      </c>
      <c r="H65" s="37">
        <v>275.371112056218</v>
      </c>
      <c r="I65" s="37">
        <v>206</v>
      </c>
      <c r="J65" s="39">
        <v>481.371112056218</v>
      </c>
      <c r="K65" s="40">
        <v>185</v>
      </c>
      <c r="L65" s="40">
        <v>0</v>
      </c>
      <c r="M65" s="40">
        <v>0</v>
      </c>
      <c r="N65" s="39">
        <v>185</v>
      </c>
      <c r="O65" s="40">
        <v>76</v>
      </c>
      <c r="P65" s="40">
        <v>22</v>
      </c>
      <c r="Q65" s="40">
        <v>0</v>
      </c>
      <c r="R65" s="40">
        <v>0</v>
      </c>
      <c r="S65" s="39">
        <v>98</v>
      </c>
      <c r="T65" s="40">
        <v>0</v>
      </c>
      <c r="U65" s="40">
        <v>0</v>
      </c>
      <c r="V65" s="40">
        <v>0</v>
      </c>
      <c r="W65" s="41">
        <v>0</v>
      </c>
      <c r="X65" s="40">
        <v>0</v>
      </c>
      <c r="Y65" s="40">
        <v>0</v>
      </c>
      <c r="Z65" s="40">
        <v>0</v>
      </c>
      <c r="AA65" s="40">
        <v>0</v>
      </c>
      <c r="AB65" s="39">
        <v>0</v>
      </c>
      <c r="AC65" s="40"/>
      <c r="AD65" s="39">
        <v>283</v>
      </c>
      <c r="AE65" s="39">
        <v>764.371112056218</v>
      </c>
      <c r="AF65" s="44">
        <v>0</v>
      </c>
      <c r="AG65" s="40">
        <v>455.6</v>
      </c>
      <c r="AH65" s="40">
        <v>0</v>
      </c>
      <c r="AI65" s="40">
        <v>99</v>
      </c>
      <c r="AJ65" s="40">
        <v>73.6</v>
      </c>
      <c r="AK65" s="40">
        <v>172.6</v>
      </c>
      <c r="AN65" s="49"/>
      <c r="AO65" s="50"/>
      <c r="AP65" s="50"/>
      <c r="AQ65" s="50"/>
    </row>
    <row r="66" spans="1:43">
      <c r="A66" s="13"/>
      <c r="B66" s="14">
        <v>0.541666666666667</v>
      </c>
      <c r="C66" s="34">
        <v>528</v>
      </c>
      <c r="D66" s="34">
        <v>1600</v>
      </c>
      <c r="E66" s="35">
        <v>605.470655150261</v>
      </c>
      <c r="F66" s="35">
        <v>160</v>
      </c>
      <c r="G66" s="36">
        <v>765.470655150261</v>
      </c>
      <c r="H66" s="37">
        <v>276.470655150261</v>
      </c>
      <c r="I66" s="37">
        <v>206</v>
      </c>
      <c r="J66" s="39">
        <v>482.470655150261</v>
      </c>
      <c r="K66" s="40">
        <v>185</v>
      </c>
      <c r="L66" s="40">
        <v>0</v>
      </c>
      <c r="M66" s="40">
        <v>0</v>
      </c>
      <c r="N66" s="39">
        <v>185</v>
      </c>
      <c r="O66" s="40">
        <v>76</v>
      </c>
      <c r="P66" s="40">
        <v>22</v>
      </c>
      <c r="Q66" s="40">
        <v>0</v>
      </c>
      <c r="R66" s="40">
        <v>0</v>
      </c>
      <c r="S66" s="39">
        <v>98</v>
      </c>
      <c r="T66" s="40">
        <v>0</v>
      </c>
      <c r="U66" s="40">
        <v>0</v>
      </c>
      <c r="V66" s="40">
        <v>0</v>
      </c>
      <c r="W66" s="41">
        <v>0</v>
      </c>
      <c r="X66" s="40">
        <v>0</v>
      </c>
      <c r="Y66" s="40">
        <v>0</v>
      </c>
      <c r="Z66" s="40">
        <v>0</v>
      </c>
      <c r="AA66" s="40">
        <v>0</v>
      </c>
      <c r="AB66" s="39">
        <v>0</v>
      </c>
      <c r="AC66" s="40"/>
      <c r="AD66" s="39">
        <v>283</v>
      </c>
      <c r="AE66" s="39">
        <v>765.470655150261</v>
      </c>
      <c r="AF66" s="44">
        <v>0</v>
      </c>
      <c r="AG66" s="40">
        <v>455.6</v>
      </c>
      <c r="AH66" s="40">
        <v>0</v>
      </c>
      <c r="AI66" s="40">
        <v>99</v>
      </c>
      <c r="AJ66" s="40">
        <v>73.6</v>
      </c>
      <c r="AK66" s="40">
        <v>172.6</v>
      </c>
      <c r="AN66" s="49"/>
      <c r="AO66" s="50"/>
      <c r="AP66" s="50"/>
      <c r="AQ66" s="50"/>
    </row>
    <row r="67" spans="1:43">
      <c r="A67" s="13"/>
      <c r="B67" s="14">
        <v>0.583333333333334</v>
      </c>
      <c r="C67" s="34">
        <v>528</v>
      </c>
      <c r="D67" s="34">
        <v>1600</v>
      </c>
      <c r="E67" s="35">
        <v>604</v>
      </c>
      <c r="F67" s="35">
        <v>160</v>
      </c>
      <c r="G67" s="36">
        <v>764</v>
      </c>
      <c r="H67" s="37">
        <v>275</v>
      </c>
      <c r="I67" s="37">
        <v>206</v>
      </c>
      <c r="J67" s="39">
        <v>481</v>
      </c>
      <c r="K67" s="40">
        <v>185</v>
      </c>
      <c r="L67" s="40">
        <v>0</v>
      </c>
      <c r="M67" s="40">
        <v>0</v>
      </c>
      <c r="N67" s="39">
        <v>185</v>
      </c>
      <c r="O67" s="40">
        <v>76</v>
      </c>
      <c r="P67" s="40">
        <v>22</v>
      </c>
      <c r="Q67" s="40">
        <v>0</v>
      </c>
      <c r="R67" s="40">
        <v>0</v>
      </c>
      <c r="S67" s="39">
        <v>98</v>
      </c>
      <c r="T67" s="40">
        <v>0</v>
      </c>
      <c r="U67" s="40">
        <v>0</v>
      </c>
      <c r="V67" s="40">
        <v>0</v>
      </c>
      <c r="W67" s="41">
        <v>0</v>
      </c>
      <c r="X67" s="40">
        <v>0</v>
      </c>
      <c r="Y67" s="40">
        <v>0</v>
      </c>
      <c r="Z67" s="40">
        <v>0</v>
      </c>
      <c r="AA67" s="40">
        <v>0</v>
      </c>
      <c r="AB67" s="39">
        <v>0</v>
      </c>
      <c r="AC67" s="40"/>
      <c r="AD67" s="39">
        <v>283</v>
      </c>
      <c r="AE67" s="39">
        <v>764</v>
      </c>
      <c r="AF67" s="44">
        <v>0</v>
      </c>
      <c r="AG67" s="40">
        <v>455.6</v>
      </c>
      <c r="AH67" s="40">
        <v>0</v>
      </c>
      <c r="AI67" s="40">
        <v>99</v>
      </c>
      <c r="AJ67" s="40">
        <v>73.6</v>
      </c>
      <c r="AK67" s="40">
        <v>172.6</v>
      </c>
      <c r="AN67" s="49"/>
      <c r="AO67" s="50"/>
      <c r="AP67" s="50"/>
      <c r="AQ67" s="50"/>
    </row>
    <row r="68" spans="1:43">
      <c r="A68" s="13"/>
      <c r="B68" s="14">
        <v>0.625</v>
      </c>
      <c r="C68" s="34">
        <v>528</v>
      </c>
      <c r="D68" s="34">
        <v>1600</v>
      </c>
      <c r="E68" s="35">
        <v>603.889244168095</v>
      </c>
      <c r="F68" s="35">
        <v>160</v>
      </c>
      <c r="G68" s="36">
        <v>763.889244168095</v>
      </c>
      <c r="H68" s="37">
        <v>274.889244168095</v>
      </c>
      <c r="I68" s="37">
        <v>206</v>
      </c>
      <c r="J68" s="39">
        <v>480.889244168095</v>
      </c>
      <c r="K68" s="40">
        <v>185</v>
      </c>
      <c r="L68" s="40">
        <v>0</v>
      </c>
      <c r="M68" s="40">
        <v>0</v>
      </c>
      <c r="N68" s="39">
        <v>185</v>
      </c>
      <c r="O68" s="40">
        <v>76</v>
      </c>
      <c r="P68" s="40">
        <v>22</v>
      </c>
      <c r="Q68" s="40">
        <v>0</v>
      </c>
      <c r="R68" s="40">
        <v>0</v>
      </c>
      <c r="S68" s="39">
        <v>98</v>
      </c>
      <c r="T68" s="40">
        <v>0</v>
      </c>
      <c r="U68" s="40">
        <v>0</v>
      </c>
      <c r="V68" s="40">
        <v>0</v>
      </c>
      <c r="W68" s="41">
        <v>0</v>
      </c>
      <c r="X68" s="40">
        <v>0</v>
      </c>
      <c r="Y68" s="40">
        <v>0</v>
      </c>
      <c r="Z68" s="40">
        <v>0</v>
      </c>
      <c r="AA68" s="40">
        <v>0</v>
      </c>
      <c r="AB68" s="39">
        <v>0</v>
      </c>
      <c r="AC68" s="40"/>
      <c r="AD68" s="39">
        <v>283</v>
      </c>
      <c r="AE68" s="39">
        <v>763.889244168095</v>
      </c>
      <c r="AF68" s="44">
        <v>0</v>
      </c>
      <c r="AG68" s="40">
        <v>455.6</v>
      </c>
      <c r="AH68" s="40">
        <v>0</v>
      </c>
      <c r="AI68" s="40">
        <v>99</v>
      </c>
      <c r="AJ68" s="40">
        <v>73.6</v>
      </c>
      <c r="AK68" s="40">
        <v>172.6</v>
      </c>
      <c r="AN68" s="49"/>
      <c r="AO68" s="50"/>
      <c r="AP68" s="50"/>
      <c r="AQ68" s="50"/>
    </row>
    <row r="69" spans="1:43">
      <c r="A69" s="13"/>
      <c r="B69" s="14">
        <v>0.666666666666667</v>
      </c>
      <c r="C69" s="34">
        <v>528</v>
      </c>
      <c r="D69" s="34">
        <v>1600</v>
      </c>
      <c r="E69" s="35">
        <v>606.457059056281</v>
      </c>
      <c r="F69" s="35">
        <v>160</v>
      </c>
      <c r="G69" s="36">
        <v>766.457059056281</v>
      </c>
      <c r="H69" s="37">
        <v>277.457059056281</v>
      </c>
      <c r="I69" s="37">
        <v>206</v>
      </c>
      <c r="J69" s="39">
        <v>483.457059056281</v>
      </c>
      <c r="K69" s="40">
        <v>185</v>
      </c>
      <c r="L69" s="40">
        <v>0</v>
      </c>
      <c r="M69" s="40">
        <v>0</v>
      </c>
      <c r="N69" s="39">
        <v>185</v>
      </c>
      <c r="O69" s="40">
        <v>76</v>
      </c>
      <c r="P69" s="40">
        <v>22</v>
      </c>
      <c r="Q69" s="40">
        <v>0</v>
      </c>
      <c r="R69" s="40">
        <v>0</v>
      </c>
      <c r="S69" s="39">
        <v>98</v>
      </c>
      <c r="T69" s="40">
        <v>0</v>
      </c>
      <c r="U69" s="40">
        <v>0</v>
      </c>
      <c r="V69" s="40">
        <v>0</v>
      </c>
      <c r="W69" s="41">
        <v>0</v>
      </c>
      <c r="X69" s="40">
        <v>0</v>
      </c>
      <c r="Y69" s="40">
        <v>0</v>
      </c>
      <c r="Z69" s="40">
        <v>0</v>
      </c>
      <c r="AA69" s="40">
        <v>0</v>
      </c>
      <c r="AB69" s="39">
        <v>0</v>
      </c>
      <c r="AC69" s="40"/>
      <c r="AD69" s="39">
        <v>283</v>
      </c>
      <c r="AE69" s="39">
        <v>766.457059056281</v>
      </c>
      <c r="AF69" s="44">
        <v>0</v>
      </c>
      <c r="AG69" s="40">
        <v>455.6</v>
      </c>
      <c r="AH69" s="40">
        <v>0</v>
      </c>
      <c r="AI69" s="40">
        <v>99</v>
      </c>
      <c r="AJ69" s="40">
        <v>73.6</v>
      </c>
      <c r="AK69" s="40">
        <v>172.6</v>
      </c>
      <c r="AN69" s="49"/>
      <c r="AO69" s="50"/>
      <c r="AP69" s="50"/>
      <c r="AQ69" s="50"/>
    </row>
    <row r="70" spans="1:43">
      <c r="A70" s="13"/>
      <c r="B70" s="14">
        <v>0.708333333333334</v>
      </c>
      <c r="C70" s="34">
        <v>528</v>
      </c>
      <c r="D70" s="34">
        <v>1600</v>
      </c>
      <c r="E70" s="35">
        <v>604.04774326131</v>
      </c>
      <c r="F70" s="35">
        <v>160</v>
      </c>
      <c r="G70" s="36">
        <v>764.04774326131</v>
      </c>
      <c r="H70" s="37">
        <v>325.04774326131</v>
      </c>
      <c r="I70" s="37">
        <v>206</v>
      </c>
      <c r="J70" s="39">
        <v>531.04774326131</v>
      </c>
      <c r="K70" s="40">
        <v>185</v>
      </c>
      <c r="L70" s="40">
        <v>0</v>
      </c>
      <c r="M70" s="40">
        <v>0</v>
      </c>
      <c r="N70" s="39">
        <v>185</v>
      </c>
      <c r="O70" s="40">
        <v>48</v>
      </c>
      <c r="P70" s="40">
        <v>0</v>
      </c>
      <c r="Q70" s="40">
        <v>0</v>
      </c>
      <c r="R70" s="40">
        <v>0</v>
      </c>
      <c r="S70" s="39">
        <v>48</v>
      </c>
      <c r="T70" s="40">
        <v>0</v>
      </c>
      <c r="U70" s="40">
        <v>0</v>
      </c>
      <c r="V70" s="40">
        <v>0</v>
      </c>
      <c r="W70" s="41">
        <v>0</v>
      </c>
      <c r="X70" s="40">
        <v>0</v>
      </c>
      <c r="Y70" s="40">
        <v>0</v>
      </c>
      <c r="Z70" s="40">
        <v>0</v>
      </c>
      <c r="AA70" s="40">
        <v>0</v>
      </c>
      <c r="AB70" s="39">
        <v>0</v>
      </c>
      <c r="AC70" s="40"/>
      <c r="AD70" s="39">
        <v>233</v>
      </c>
      <c r="AE70" s="39">
        <v>764.04774326131</v>
      </c>
      <c r="AF70" s="44">
        <v>0</v>
      </c>
      <c r="AG70" s="40">
        <v>455.6</v>
      </c>
      <c r="AH70" s="40">
        <v>0</v>
      </c>
      <c r="AI70" s="40">
        <v>149</v>
      </c>
      <c r="AJ70" s="40">
        <v>73.6</v>
      </c>
      <c r="AK70" s="40">
        <v>222.6</v>
      </c>
      <c r="AN70" s="49"/>
      <c r="AO70" s="50"/>
      <c r="AP70" s="50"/>
      <c r="AQ70" s="50"/>
    </row>
    <row r="71" spans="1:43">
      <c r="A71" s="13"/>
      <c r="B71" s="14">
        <v>0.75</v>
      </c>
      <c r="C71" s="34">
        <v>528</v>
      </c>
      <c r="D71" s="34">
        <v>1600</v>
      </c>
      <c r="E71" s="35">
        <v>620.73576994773</v>
      </c>
      <c r="F71" s="35">
        <v>160</v>
      </c>
      <c r="G71" s="36">
        <v>780.73576994773</v>
      </c>
      <c r="H71" s="37">
        <v>325</v>
      </c>
      <c r="I71" s="37">
        <v>206</v>
      </c>
      <c r="J71" s="39">
        <v>531</v>
      </c>
      <c r="K71" s="40">
        <v>185</v>
      </c>
      <c r="L71" s="40">
        <v>0</v>
      </c>
      <c r="M71" s="40">
        <v>0</v>
      </c>
      <c r="N71" s="39">
        <v>185</v>
      </c>
      <c r="O71" s="40">
        <v>64.7357699477299</v>
      </c>
      <c r="P71" s="40">
        <v>0</v>
      </c>
      <c r="Q71" s="40">
        <v>0</v>
      </c>
      <c r="R71" s="40">
        <v>0</v>
      </c>
      <c r="S71" s="39">
        <v>64.7357699477299</v>
      </c>
      <c r="T71" s="40">
        <v>0</v>
      </c>
      <c r="U71" s="40">
        <v>0</v>
      </c>
      <c r="V71" s="40">
        <v>0</v>
      </c>
      <c r="W71" s="41">
        <v>0</v>
      </c>
      <c r="X71" s="40">
        <v>0</v>
      </c>
      <c r="Y71" s="40">
        <v>0</v>
      </c>
      <c r="Z71" s="40">
        <v>0</v>
      </c>
      <c r="AA71" s="40">
        <v>0</v>
      </c>
      <c r="AB71" s="39">
        <v>0</v>
      </c>
      <c r="AC71" s="40"/>
      <c r="AD71" s="39">
        <v>249.73576994773</v>
      </c>
      <c r="AE71" s="39">
        <v>780.73576994773</v>
      </c>
      <c r="AF71" s="44">
        <v>0</v>
      </c>
      <c r="AG71" s="40">
        <v>455.6</v>
      </c>
      <c r="AH71" s="40">
        <v>0</v>
      </c>
      <c r="AI71" s="40">
        <v>132.26423005227</v>
      </c>
      <c r="AJ71" s="40">
        <v>73.6</v>
      </c>
      <c r="AK71" s="40">
        <v>205.86423005227</v>
      </c>
      <c r="AN71" s="49"/>
      <c r="AO71" s="50"/>
      <c r="AP71" s="50"/>
      <c r="AQ71" s="50"/>
    </row>
    <row r="72" spans="1:43">
      <c r="A72" s="13"/>
      <c r="B72" s="14">
        <v>0.791666666666667</v>
      </c>
      <c r="C72" s="34">
        <v>528</v>
      </c>
      <c r="D72" s="34">
        <v>1600</v>
      </c>
      <c r="E72" s="35">
        <v>733.594809149688</v>
      </c>
      <c r="F72" s="35">
        <v>160</v>
      </c>
      <c r="G72" s="36">
        <v>893.594809149688</v>
      </c>
      <c r="H72" s="37">
        <v>321.594809149688</v>
      </c>
      <c r="I72" s="37">
        <v>206</v>
      </c>
      <c r="J72" s="39">
        <v>527.594809149688</v>
      </c>
      <c r="K72" s="40">
        <v>185</v>
      </c>
      <c r="L72" s="40">
        <v>0</v>
      </c>
      <c r="M72" s="40">
        <v>0</v>
      </c>
      <c r="N72" s="39">
        <v>185</v>
      </c>
      <c r="O72" s="40">
        <v>76</v>
      </c>
      <c r="P72" s="40">
        <v>32</v>
      </c>
      <c r="Q72" s="40">
        <v>18</v>
      </c>
      <c r="R72" s="40">
        <v>0</v>
      </c>
      <c r="S72" s="39">
        <v>126</v>
      </c>
      <c r="T72" s="40">
        <v>6</v>
      </c>
      <c r="U72" s="40">
        <v>0</v>
      </c>
      <c r="V72" s="40">
        <v>0</v>
      </c>
      <c r="W72" s="41">
        <v>6</v>
      </c>
      <c r="X72" s="40">
        <v>20</v>
      </c>
      <c r="Y72" s="40">
        <v>14</v>
      </c>
      <c r="Z72" s="40">
        <v>8</v>
      </c>
      <c r="AA72" s="40">
        <v>7</v>
      </c>
      <c r="AB72" s="39">
        <v>49</v>
      </c>
      <c r="AC72" s="40"/>
      <c r="AD72" s="39">
        <v>366</v>
      </c>
      <c r="AE72" s="39">
        <v>893.594809149688</v>
      </c>
      <c r="AF72" s="44">
        <v>0</v>
      </c>
      <c r="AG72" s="40">
        <v>455.6</v>
      </c>
      <c r="AH72" s="40">
        <v>0</v>
      </c>
      <c r="AI72" s="40">
        <v>65</v>
      </c>
      <c r="AJ72" s="40">
        <v>24.6</v>
      </c>
      <c r="AK72" s="40">
        <v>89.6</v>
      </c>
      <c r="AN72" s="49"/>
      <c r="AO72" s="50"/>
      <c r="AP72" s="50"/>
      <c r="AQ72" s="50"/>
    </row>
    <row r="73" spans="1:43">
      <c r="A73" s="13"/>
      <c r="B73" s="14">
        <v>0.833333333333334</v>
      </c>
      <c r="C73" s="34">
        <v>528</v>
      </c>
      <c r="D73" s="34">
        <v>1600</v>
      </c>
      <c r="E73" s="35">
        <v>740.767265418258</v>
      </c>
      <c r="F73" s="35">
        <v>160</v>
      </c>
      <c r="G73" s="36">
        <v>900.767265418258</v>
      </c>
      <c r="H73" s="37">
        <v>318.767265418258</v>
      </c>
      <c r="I73" s="37">
        <v>206</v>
      </c>
      <c r="J73" s="39">
        <v>524.767265418258</v>
      </c>
      <c r="K73" s="40">
        <v>185</v>
      </c>
      <c r="L73" s="40">
        <v>0</v>
      </c>
      <c r="M73" s="40">
        <v>0</v>
      </c>
      <c r="N73" s="39">
        <v>185</v>
      </c>
      <c r="O73" s="40">
        <v>76</v>
      </c>
      <c r="P73" s="40">
        <v>42</v>
      </c>
      <c r="Q73" s="40">
        <v>18</v>
      </c>
      <c r="R73" s="40">
        <v>0</v>
      </c>
      <c r="S73" s="39">
        <v>136</v>
      </c>
      <c r="T73" s="40">
        <v>6</v>
      </c>
      <c r="U73" s="40">
        <v>0</v>
      </c>
      <c r="V73" s="40">
        <v>0</v>
      </c>
      <c r="W73" s="41">
        <v>6</v>
      </c>
      <c r="X73" s="40">
        <v>20</v>
      </c>
      <c r="Y73" s="40">
        <v>14</v>
      </c>
      <c r="Z73" s="40">
        <v>8</v>
      </c>
      <c r="AA73" s="40">
        <v>7</v>
      </c>
      <c r="AB73" s="39">
        <v>49</v>
      </c>
      <c r="AC73" s="40"/>
      <c r="AD73" s="39">
        <v>376</v>
      </c>
      <c r="AE73" s="39">
        <v>900.767265418258</v>
      </c>
      <c r="AF73" s="44">
        <v>0</v>
      </c>
      <c r="AG73" s="40">
        <v>455.6</v>
      </c>
      <c r="AH73" s="40">
        <v>0</v>
      </c>
      <c r="AI73" s="40">
        <v>55</v>
      </c>
      <c r="AJ73" s="40">
        <v>24.6</v>
      </c>
      <c r="AK73" s="40">
        <v>79.6</v>
      </c>
      <c r="AN73" s="49"/>
      <c r="AO73" s="50"/>
      <c r="AP73" s="50"/>
      <c r="AQ73" s="50"/>
    </row>
    <row r="74" spans="1:43">
      <c r="A74" s="13"/>
      <c r="B74" s="14">
        <v>0.875</v>
      </c>
      <c r="C74" s="34">
        <v>528</v>
      </c>
      <c r="D74" s="34">
        <v>1600</v>
      </c>
      <c r="E74" s="35">
        <v>721.897467300506</v>
      </c>
      <c r="F74" s="35">
        <v>160</v>
      </c>
      <c r="G74" s="36">
        <v>881.897467300506</v>
      </c>
      <c r="H74" s="37">
        <v>303.897467300506</v>
      </c>
      <c r="I74" s="37">
        <v>206</v>
      </c>
      <c r="J74" s="39">
        <v>509.897467300506</v>
      </c>
      <c r="K74" s="40">
        <v>185</v>
      </c>
      <c r="L74" s="40">
        <v>0</v>
      </c>
      <c r="M74" s="40">
        <v>0</v>
      </c>
      <c r="N74" s="39">
        <v>185</v>
      </c>
      <c r="O74" s="40">
        <v>76</v>
      </c>
      <c r="P74" s="40">
        <v>42</v>
      </c>
      <c r="Q74" s="40">
        <v>18</v>
      </c>
      <c r="R74" s="40">
        <v>0</v>
      </c>
      <c r="S74" s="39">
        <v>136</v>
      </c>
      <c r="T74" s="40">
        <v>6</v>
      </c>
      <c r="U74" s="40">
        <v>0</v>
      </c>
      <c r="V74" s="40">
        <v>0</v>
      </c>
      <c r="W74" s="41">
        <v>6</v>
      </c>
      <c r="X74" s="40">
        <v>20</v>
      </c>
      <c r="Y74" s="40">
        <v>10</v>
      </c>
      <c r="Z74" s="40">
        <v>8</v>
      </c>
      <c r="AA74" s="40">
        <v>7</v>
      </c>
      <c r="AB74" s="39">
        <v>45</v>
      </c>
      <c r="AC74" s="40"/>
      <c r="AD74" s="39">
        <v>372</v>
      </c>
      <c r="AE74" s="39">
        <v>881.897467300506</v>
      </c>
      <c r="AF74" s="44">
        <v>0</v>
      </c>
      <c r="AG74" s="40">
        <v>455.6</v>
      </c>
      <c r="AH74" s="40">
        <v>0</v>
      </c>
      <c r="AI74" s="40">
        <v>55</v>
      </c>
      <c r="AJ74" s="40">
        <v>28.6</v>
      </c>
      <c r="AK74" s="40">
        <v>83.6</v>
      </c>
      <c r="AN74" s="49"/>
      <c r="AO74" s="50"/>
      <c r="AP74" s="50"/>
      <c r="AQ74" s="50"/>
    </row>
    <row r="75" spans="1:43">
      <c r="A75" s="13"/>
      <c r="B75" s="14">
        <v>0.916666666666667</v>
      </c>
      <c r="C75" s="34">
        <v>528</v>
      </c>
      <c r="D75" s="34">
        <v>1600</v>
      </c>
      <c r="E75" s="35">
        <v>673.082568253079</v>
      </c>
      <c r="F75" s="35">
        <v>160</v>
      </c>
      <c r="G75" s="36">
        <v>833.082568253079</v>
      </c>
      <c r="H75" s="37">
        <v>324.082568253079</v>
      </c>
      <c r="I75" s="37">
        <v>206</v>
      </c>
      <c r="J75" s="39">
        <v>530.082568253079</v>
      </c>
      <c r="K75" s="40">
        <v>185</v>
      </c>
      <c r="L75" s="40">
        <v>0</v>
      </c>
      <c r="M75" s="40">
        <v>0</v>
      </c>
      <c r="N75" s="39">
        <v>185</v>
      </c>
      <c r="O75" s="40">
        <v>76</v>
      </c>
      <c r="P75" s="40">
        <v>42</v>
      </c>
      <c r="Q75" s="40">
        <v>0</v>
      </c>
      <c r="R75" s="40">
        <v>0</v>
      </c>
      <c r="S75" s="39">
        <v>118</v>
      </c>
      <c r="T75" s="40">
        <v>0</v>
      </c>
      <c r="U75" s="40">
        <v>0</v>
      </c>
      <c r="V75" s="40">
        <v>0</v>
      </c>
      <c r="W75" s="41">
        <v>0</v>
      </c>
      <c r="X75" s="40">
        <v>0</v>
      </c>
      <c r="Y75" s="40">
        <v>0</v>
      </c>
      <c r="Z75" s="40">
        <v>0</v>
      </c>
      <c r="AA75" s="40">
        <v>0</v>
      </c>
      <c r="AB75" s="39">
        <v>0</v>
      </c>
      <c r="AC75" s="40"/>
      <c r="AD75" s="39">
        <v>303</v>
      </c>
      <c r="AE75" s="39">
        <v>833.082568253079</v>
      </c>
      <c r="AF75" s="44">
        <v>0</v>
      </c>
      <c r="AG75" s="40">
        <v>455.6</v>
      </c>
      <c r="AH75" s="40">
        <v>0</v>
      </c>
      <c r="AI75" s="40">
        <v>79</v>
      </c>
      <c r="AJ75" s="40">
        <v>73.6</v>
      </c>
      <c r="AK75" s="40">
        <v>152.6</v>
      </c>
      <c r="AN75" s="49"/>
      <c r="AO75" s="50"/>
      <c r="AP75" s="50"/>
      <c r="AQ75" s="50"/>
    </row>
    <row r="76" spans="1:43">
      <c r="A76" s="13"/>
      <c r="B76" s="14">
        <v>0.958333333333334</v>
      </c>
      <c r="C76" s="34">
        <v>528</v>
      </c>
      <c r="D76" s="34">
        <v>1600</v>
      </c>
      <c r="E76" s="35">
        <v>611.56069107894</v>
      </c>
      <c r="F76" s="35">
        <v>160</v>
      </c>
      <c r="G76" s="36">
        <v>771.56069107894</v>
      </c>
      <c r="H76" s="37">
        <v>316.56069107894</v>
      </c>
      <c r="I76" s="37">
        <v>206</v>
      </c>
      <c r="J76" s="39">
        <v>522.56069107894</v>
      </c>
      <c r="K76" s="40">
        <v>185</v>
      </c>
      <c r="L76" s="40">
        <v>0</v>
      </c>
      <c r="M76" s="40">
        <v>0</v>
      </c>
      <c r="N76" s="39">
        <v>185</v>
      </c>
      <c r="O76" s="40">
        <v>64</v>
      </c>
      <c r="P76" s="40">
        <v>0</v>
      </c>
      <c r="Q76" s="40">
        <v>0</v>
      </c>
      <c r="R76" s="40">
        <v>0</v>
      </c>
      <c r="S76" s="39">
        <v>64</v>
      </c>
      <c r="T76" s="40">
        <v>0</v>
      </c>
      <c r="U76" s="40">
        <v>0</v>
      </c>
      <c r="V76" s="40">
        <v>0</v>
      </c>
      <c r="W76" s="41">
        <v>0</v>
      </c>
      <c r="X76" s="40">
        <v>0</v>
      </c>
      <c r="Y76" s="40">
        <v>0</v>
      </c>
      <c r="Z76" s="40">
        <v>0</v>
      </c>
      <c r="AA76" s="40">
        <v>0</v>
      </c>
      <c r="AB76" s="39">
        <v>0</v>
      </c>
      <c r="AC76" s="40"/>
      <c r="AD76" s="39">
        <v>249</v>
      </c>
      <c r="AE76" s="39">
        <v>771.56069107894</v>
      </c>
      <c r="AF76" s="44">
        <v>0</v>
      </c>
      <c r="AG76" s="40">
        <v>455.6</v>
      </c>
      <c r="AH76" s="40">
        <v>0</v>
      </c>
      <c r="AI76" s="40">
        <v>133</v>
      </c>
      <c r="AJ76" s="40">
        <v>73.6</v>
      </c>
      <c r="AK76" s="40">
        <v>206.6</v>
      </c>
      <c r="AN76" s="49"/>
      <c r="AO76" s="50"/>
      <c r="AP76" s="50"/>
      <c r="AQ76" s="50"/>
    </row>
    <row r="77" spans="1:43">
      <c r="A77" s="13"/>
      <c r="B77" s="14">
        <v>1</v>
      </c>
      <c r="C77" s="34">
        <v>528</v>
      </c>
      <c r="D77" s="34">
        <v>1600</v>
      </c>
      <c r="E77" s="35">
        <v>558.70852374815</v>
      </c>
      <c r="F77" s="35">
        <v>160</v>
      </c>
      <c r="G77" s="36">
        <v>718.70852374815</v>
      </c>
      <c r="H77" s="37">
        <v>325</v>
      </c>
      <c r="I77" s="37">
        <v>206</v>
      </c>
      <c r="J77" s="39">
        <v>531</v>
      </c>
      <c r="K77" s="40">
        <v>175.70852374815</v>
      </c>
      <c r="L77" s="40">
        <v>0</v>
      </c>
      <c r="M77" s="40">
        <v>0</v>
      </c>
      <c r="N77" s="39">
        <v>175.70852374815</v>
      </c>
      <c r="O77" s="40">
        <v>12</v>
      </c>
      <c r="P77" s="40">
        <v>0</v>
      </c>
      <c r="Q77" s="40">
        <v>0</v>
      </c>
      <c r="R77" s="40">
        <v>0</v>
      </c>
      <c r="S77" s="39">
        <v>12</v>
      </c>
      <c r="T77" s="40">
        <v>0</v>
      </c>
      <c r="U77" s="40">
        <v>0</v>
      </c>
      <c r="V77" s="40">
        <v>0</v>
      </c>
      <c r="W77" s="41">
        <v>0</v>
      </c>
      <c r="X77" s="40">
        <v>0</v>
      </c>
      <c r="Y77" s="40">
        <v>0</v>
      </c>
      <c r="Z77" s="40">
        <v>0</v>
      </c>
      <c r="AA77" s="40">
        <v>0</v>
      </c>
      <c r="AB77" s="39">
        <v>0</v>
      </c>
      <c r="AC77" s="40"/>
      <c r="AD77" s="39">
        <v>187.70852374815</v>
      </c>
      <c r="AE77" s="39">
        <v>718.70852374815</v>
      </c>
      <c r="AF77" s="44">
        <v>0</v>
      </c>
      <c r="AG77" s="40">
        <v>455.6</v>
      </c>
      <c r="AH77" s="40">
        <v>9.29147625184953</v>
      </c>
      <c r="AI77" s="40">
        <v>185</v>
      </c>
      <c r="AJ77" s="40">
        <v>73.6</v>
      </c>
      <c r="AK77" s="40">
        <v>267.89147625185</v>
      </c>
      <c r="AN77" s="49"/>
      <c r="AO77" s="50"/>
      <c r="AP77" s="50"/>
      <c r="AQ77" s="50"/>
    </row>
    <row r="78" spans="1:43">
      <c r="A78" s="13" t="s">
        <v>103</v>
      </c>
      <c r="B78" s="14">
        <v>0.0416666666666667</v>
      </c>
      <c r="C78" s="34">
        <v>528</v>
      </c>
      <c r="D78" s="34">
        <v>1600</v>
      </c>
      <c r="E78" s="35">
        <v>526.622676781591</v>
      </c>
      <c r="F78" s="35">
        <v>160</v>
      </c>
      <c r="G78" s="36">
        <v>686.622676781591</v>
      </c>
      <c r="H78" s="37">
        <v>325</v>
      </c>
      <c r="I78" s="37">
        <v>206</v>
      </c>
      <c r="J78" s="39">
        <v>531</v>
      </c>
      <c r="K78" s="40">
        <v>143.622676781591</v>
      </c>
      <c r="L78" s="40">
        <v>0</v>
      </c>
      <c r="M78" s="40">
        <v>0</v>
      </c>
      <c r="N78" s="39">
        <v>143.622676781591</v>
      </c>
      <c r="O78" s="40">
        <v>12</v>
      </c>
      <c r="P78" s="40">
        <v>0</v>
      </c>
      <c r="Q78" s="40">
        <v>0</v>
      </c>
      <c r="R78" s="40">
        <v>0</v>
      </c>
      <c r="S78" s="39">
        <v>12</v>
      </c>
      <c r="T78" s="40">
        <v>0</v>
      </c>
      <c r="U78" s="40">
        <v>0</v>
      </c>
      <c r="V78" s="40">
        <v>0</v>
      </c>
      <c r="W78" s="41">
        <v>0</v>
      </c>
      <c r="X78" s="40">
        <v>0</v>
      </c>
      <c r="Y78" s="40">
        <v>0</v>
      </c>
      <c r="Z78" s="40">
        <v>0</v>
      </c>
      <c r="AA78" s="40">
        <v>0</v>
      </c>
      <c r="AB78" s="39">
        <v>0</v>
      </c>
      <c r="AC78" s="40"/>
      <c r="AD78" s="39">
        <v>155.622676781591</v>
      </c>
      <c r="AE78" s="39">
        <v>686.622676781591</v>
      </c>
      <c r="AF78" s="44">
        <v>0</v>
      </c>
      <c r="AG78" s="40">
        <v>455.6</v>
      </c>
      <c r="AH78" s="40">
        <v>41.3773232184087</v>
      </c>
      <c r="AI78" s="40">
        <v>185</v>
      </c>
      <c r="AJ78" s="40">
        <v>73.6</v>
      </c>
      <c r="AK78" s="40">
        <v>299.977323218409</v>
      </c>
      <c r="AN78" s="49"/>
      <c r="AO78" s="50"/>
      <c r="AP78" s="50"/>
      <c r="AQ78" s="50"/>
    </row>
    <row r="79" spans="1:43">
      <c r="A79" s="13"/>
      <c r="B79" s="14">
        <v>0.0833333333333333</v>
      </c>
      <c r="C79" s="34">
        <v>528</v>
      </c>
      <c r="D79" s="34">
        <v>1600</v>
      </c>
      <c r="E79" s="35">
        <v>514.4596950474</v>
      </c>
      <c r="F79" s="35">
        <v>160</v>
      </c>
      <c r="G79" s="36">
        <v>674.4596950474</v>
      </c>
      <c r="H79" s="37">
        <v>325</v>
      </c>
      <c r="I79" s="37">
        <v>206</v>
      </c>
      <c r="J79" s="39">
        <v>531</v>
      </c>
      <c r="K79" s="40">
        <v>131.4596950474</v>
      </c>
      <c r="L79" s="40">
        <v>0</v>
      </c>
      <c r="M79" s="40">
        <v>0</v>
      </c>
      <c r="N79" s="39">
        <v>131.4596950474</v>
      </c>
      <c r="O79" s="40">
        <v>12</v>
      </c>
      <c r="P79" s="40">
        <v>0</v>
      </c>
      <c r="Q79" s="40">
        <v>0</v>
      </c>
      <c r="R79" s="40">
        <v>0</v>
      </c>
      <c r="S79" s="39">
        <v>12</v>
      </c>
      <c r="T79" s="40">
        <v>0</v>
      </c>
      <c r="U79" s="40">
        <v>0</v>
      </c>
      <c r="V79" s="40">
        <v>0</v>
      </c>
      <c r="W79" s="41">
        <v>0</v>
      </c>
      <c r="X79" s="40">
        <v>0</v>
      </c>
      <c r="Y79" s="40">
        <v>0</v>
      </c>
      <c r="Z79" s="40">
        <v>0</v>
      </c>
      <c r="AA79" s="40">
        <v>0</v>
      </c>
      <c r="AB79" s="39">
        <v>0</v>
      </c>
      <c r="AC79" s="40"/>
      <c r="AD79" s="39">
        <v>143.4596950474</v>
      </c>
      <c r="AE79" s="39">
        <v>674.4596950474</v>
      </c>
      <c r="AF79" s="44">
        <v>0</v>
      </c>
      <c r="AG79" s="40">
        <v>455.6</v>
      </c>
      <c r="AH79" s="40">
        <v>53.5403049525995</v>
      </c>
      <c r="AI79" s="40">
        <v>185</v>
      </c>
      <c r="AJ79" s="40">
        <v>73.6</v>
      </c>
      <c r="AK79" s="40">
        <v>312.1403049526</v>
      </c>
      <c r="AN79" s="49"/>
      <c r="AO79" s="50"/>
      <c r="AP79" s="50"/>
      <c r="AQ79" s="50"/>
    </row>
    <row r="80" spans="1:43">
      <c r="A80" s="13"/>
      <c r="B80" s="14">
        <v>0.125</v>
      </c>
      <c r="C80" s="34">
        <v>528</v>
      </c>
      <c r="D80" s="34">
        <v>1600</v>
      </c>
      <c r="E80" s="35">
        <v>506.741210336709</v>
      </c>
      <c r="F80" s="35">
        <v>160</v>
      </c>
      <c r="G80" s="36">
        <v>666.741210336709</v>
      </c>
      <c r="H80" s="37">
        <v>325</v>
      </c>
      <c r="I80" s="37">
        <v>206</v>
      </c>
      <c r="J80" s="39">
        <v>531</v>
      </c>
      <c r="K80" s="40">
        <v>123.741210336709</v>
      </c>
      <c r="L80" s="40">
        <v>0</v>
      </c>
      <c r="M80" s="40">
        <v>0</v>
      </c>
      <c r="N80" s="39">
        <v>123.741210336709</v>
      </c>
      <c r="O80" s="40">
        <v>12</v>
      </c>
      <c r="P80" s="40">
        <v>0</v>
      </c>
      <c r="Q80" s="40">
        <v>0</v>
      </c>
      <c r="R80" s="40">
        <v>0</v>
      </c>
      <c r="S80" s="39">
        <v>12</v>
      </c>
      <c r="T80" s="40">
        <v>0</v>
      </c>
      <c r="U80" s="40">
        <v>0</v>
      </c>
      <c r="V80" s="40">
        <v>0</v>
      </c>
      <c r="W80" s="41">
        <v>0</v>
      </c>
      <c r="X80" s="40">
        <v>0</v>
      </c>
      <c r="Y80" s="40">
        <v>0</v>
      </c>
      <c r="Z80" s="40">
        <v>0</v>
      </c>
      <c r="AA80" s="40">
        <v>0</v>
      </c>
      <c r="AB80" s="39">
        <v>0</v>
      </c>
      <c r="AC80" s="40"/>
      <c r="AD80" s="39">
        <v>135.741210336709</v>
      </c>
      <c r="AE80" s="39">
        <v>666.741210336709</v>
      </c>
      <c r="AF80" s="44">
        <v>0</v>
      </c>
      <c r="AG80" s="40">
        <v>455.6</v>
      </c>
      <c r="AH80" s="40">
        <v>61.2587896632908</v>
      </c>
      <c r="AI80" s="40">
        <v>185</v>
      </c>
      <c r="AJ80" s="40">
        <v>73.6</v>
      </c>
      <c r="AK80" s="40">
        <v>319.858789663291</v>
      </c>
      <c r="AN80" s="49"/>
      <c r="AO80" s="50"/>
      <c r="AP80" s="50"/>
      <c r="AQ80" s="50"/>
    </row>
    <row r="81" spans="1:43">
      <c r="A81" s="13"/>
      <c r="B81" s="14">
        <v>0.166666666666667</v>
      </c>
      <c r="C81" s="34">
        <v>528</v>
      </c>
      <c r="D81" s="34">
        <v>1600</v>
      </c>
      <c r="E81" s="35">
        <v>507.349191775827</v>
      </c>
      <c r="F81" s="35">
        <v>160</v>
      </c>
      <c r="G81" s="36">
        <v>667.349191775827</v>
      </c>
      <c r="H81" s="37">
        <v>325</v>
      </c>
      <c r="I81" s="37">
        <v>206</v>
      </c>
      <c r="J81" s="39">
        <v>531</v>
      </c>
      <c r="K81" s="40">
        <v>124.349191775827</v>
      </c>
      <c r="L81" s="40">
        <v>0</v>
      </c>
      <c r="M81" s="40">
        <v>0</v>
      </c>
      <c r="N81" s="39">
        <v>124.349191775827</v>
      </c>
      <c r="O81" s="40">
        <v>12</v>
      </c>
      <c r="P81" s="40">
        <v>0</v>
      </c>
      <c r="Q81" s="40">
        <v>0</v>
      </c>
      <c r="R81" s="40">
        <v>0</v>
      </c>
      <c r="S81" s="39">
        <v>12</v>
      </c>
      <c r="T81" s="40">
        <v>0</v>
      </c>
      <c r="U81" s="40">
        <v>0</v>
      </c>
      <c r="V81" s="40">
        <v>0</v>
      </c>
      <c r="W81" s="41">
        <v>0</v>
      </c>
      <c r="X81" s="40">
        <v>0</v>
      </c>
      <c r="Y81" s="40">
        <v>0</v>
      </c>
      <c r="Z81" s="40">
        <v>0</v>
      </c>
      <c r="AA81" s="40">
        <v>0</v>
      </c>
      <c r="AB81" s="39">
        <v>0</v>
      </c>
      <c r="AC81" s="40"/>
      <c r="AD81" s="39">
        <v>136.349191775827</v>
      </c>
      <c r="AE81" s="39">
        <v>667.349191775827</v>
      </c>
      <c r="AF81" s="44">
        <v>0</v>
      </c>
      <c r="AG81" s="40">
        <v>455.6</v>
      </c>
      <c r="AH81" s="40">
        <v>60.6508082241728</v>
      </c>
      <c r="AI81" s="40">
        <v>185</v>
      </c>
      <c r="AJ81" s="40">
        <v>73.6</v>
      </c>
      <c r="AK81" s="40">
        <v>319.250808224173</v>
      </c>
      <c r="AN81" s="49"/>
      <c r="AO81" s="50"/>
      <c r="AP81" s="50"/>
      <c r="AQ81" s="50"/>
    </row>
    <row r="82" spans="1:43">
      <c r="A82" s="13"/>
      <c r="B82" s="14">
        <v>0.208333333333334</v>
      </c>
      <c r="C82" s="34">
        <v>528</v>
      </c>
      <c r="D82" s="34">
        <v>1600</v>
      </c>
      <c r="E82" s="35">
        <v>516.2473433065</v>
      </c>
      <c r="F82" s="35">
        <v>160</v>
      </c>
      <c r="G82" s="36">
        <v>676.2473433065</v>
      </c>
      <c r="H82" s="37">
        <v>325</v>
      </c>
      <c r="I82" s="37">
        <v>206</v>
      </c>
      <c r="J82" s="39">
        <v>531</v>
      </c>
      <c r="K82" s="40">
        <v>133.2473433065</v>
      </c>
      <c r="L82" s="40">
        <v>0</v>
      </c>
      <c r="M82" s="40">
        <v>0</v>
      </c>
      <c r="N82" s="39">
        <v>133.2473433065</v>
      </c>
      <c r="O82" s="40">
        <v>12</v>
      </c>
      <c r="P82" s="40">
        <v>0</v>
      </c>
      <c r="Q82" s="40">
        <v>0</v>
      </c>
      <c r="R82" s="40">
        <v>0</v>
      </c>
      <c r="S82" s="39">
        <v>12</v>
      </c>
      <c r="T82" s="40">
        <v>0</v>
      </c>
      <c r="U82" s="40">
        <v>0</v>
      </c>
      <c r="V82" s="40">
        <v>0</v>
      </c>
      <c r="W82" s="41">
        <v>0</v>
      </c>
      <c r="X82" s="40">
        <v>0</v>
      </c>
      <c r="Y82" s="40">
        <v>0</v>
      </c>
      <c r="Z82" s="40">
        <v>0</v>
      </c>
      <c r="AA82" s="40">
        <v>0</v>
      </c>
      <c r="AB82" s="39">
        <v>0</v>
      </c>
      <c r="AC82" s="40"/>
      <c r="AD82" s="39">
        <v>145.2473433065</v>
      </c>
      <c r="AE82" s="39">
        <v>676.2473433065</v>
      </c>
      <c r="AF82" s="44">
        <v>0</v>
      </c>
      <c r="AG82" s="40">
        <v>455.6</v>
      </c>
      <c r="AH82" s="40">
        <v>51.7526566934997</v>
      </c>
      <c r="AI82" s="40">
        <v>185</v>
      </c>
      <c r="AJ82" s="40">
        <v>73.6</v>
      </c>
      <c r="AK82" s="40">
        <v>310.3526566935</v>
      </c>
      <c r="AN82" s="49"/>
      <c r="AO82" s="50"/>
      <c r="AP82" s="50"/>
      <c r="AQ82" s="50"/>
    </row>
    <row r="83" spans="1:43">
      <c r="A83" s="13"/>
      <c r="B83" s="14">
        <v>0.25</v>
      </c>
      <c r="C83" s="34">
        <v>528</v>
      </c>
      <c r="D83" s="34">
        <v>1600</v>
      </c>
      <c r="E83" s="35">
        <v>592.731414022497</v>
      </c>
      <c r="F83" s="35">
        <v>160</v>
      </c>
      <c r="G83" s="36">
        <v>752.731414022497</v>
      </c>
      <c r="H83" s="37">
        <v>313.731414022497</v>
      </c>
      <c r="I83" s="37">
        <v>206</v>
      </c>
      <c r="J83" s="39">
        <v>519.731414022497</v>
      </c>
      <c r="K83" s="40">
        <v>185</v>
      </c>
      <c r="L83" s="40">
        <v>0</v>
      </c>
      <c r="M83" s="40">
        <v>0</v>
      </c>
      <c r="N83" s="39">
        <v>185</v>
      </c>
      <c r="O83" s="40">
        <v>48</v>
      </c>
      <c r="P83" s="40">
        <v>0</v>
      </c>
      <c r="Q83" s="40">
        <v>0</v>
      </c>
      <c r="R83" s="40">
        <v>0</v>
      </c>
      <c r="S83" s="39">
        <v>48</v>
      </c>
      <c r="T83" s="40">
        <v>0</v>
      </c>
      <c r="U83" s="40">
        <v>0</v>
      </c>
      <c r="V83" s="40">
        <v>0</v>
      </c>
      <c r="W83" s="41">
        <v>0</v>
      </c>
      <c r="X83" s="40">
        <v>0</v>
      </c>
      <c r="Y83" s="40">
        <v>0</v>
      </c>
      <c r="Z83" s="40">
        <v>0</v>
      </c>
      <c r="AA83" s="40">
        <v>0</v>
      </c>
      <c r="AB83" s="39">
        <v>0</v>
      </c>
      <c r="AC83" s="40"/>
      <c r="AD83" s="39">
        <v>233</v>
      </c>
      <c r="AE83" s="39">
        <v>752.731414022497</v>
      </c>
      <c r="AF83" s="44">
        <v>0</v>
      </c>
      <c r="AG83" s="40">
        <v>455.6</v>
      </c>
      <c r="AH83" s="40">
        <v>0</v>
      </c>
      <c r="AI83" s="40">
        <v>149</v>
      </c>
      <c r="AJ83" s="40">
        <v>73.6</v>
      </c>
      <c r="AK83" s="40">
        <v>222.6</v>
      </c>
      <c r="AN83" s="49"/>
      <c r="AO83" s="50"/>
      <c r="AP83" s="50"/>
      <c r="AQ83" s="50"/>
    </row>
    <row r="84" spans="1:43">
      <c r="A84" s="13"/>
      <c r="B84" s="14">
        <v>0.291666666666667</v>
      </c>
      <c r="C84" s="34">
        <v>528</v>
      </c>
      <c r="D84" s="34">
        <v>1600</v>
      </c>
      <c r="E84" s="35">
        <v>542.081829124206</v>
      </c>
      <c r="F84" s="35">
        <v>160</v>
      </c>
      <c r="G84" s="36">
        <v>702.081829124206</v>
      </c>
      <c r="H84" s="37">
        <v>325</v>
      </c>
      <c r="I84" s="37">
        <v>206</v>
      </c>
      <c r="J84" s="39">
        <v>531</v>
      </c>
      <c r="K84" s="40">
        <v>159.081829124206</v>
      </c>
      <c r="L84" s="40">
        <v>0</v>
      </c>
      <c r="M84" s="40">
        <v>0</v>
      </c>
      <c r="N84" s="39">
        <v>159.081829124206</v>
      </c>
      <c r="O84" s="40">
        <v>12</v>
      </c>
      <c r="P84" s="40">
        <v>0</v>
      </c>
      <c r="Q84" s="40">
        <v>0</v>
      </c>
      <c r="R84" s="40">
        <v>0</v>
      </c>
      <c r="S84" s="39">
        <v>12</v>
      </c>
      <c r="T84" s="40">
        <v>0</v>
      </c>
      <c r="U84" s="40">
        <v>0</v>
      </c>
      <c r="V84" s="40">
        <v>0</v>
      </c>
      <c r="W84" s="41">
        <v>0</v>
      </c>
      <c r="X84" s="40">
        <v>0</v>
      </c>
      <c r="Y84" s="40">
        <v>0</v>
      </c>
      <c r="Z84" s="40">
        <v>0</v>
      </c>
      <c r="AA84" s="40">
        <v>0</v>
      </c>
      <c r="AB84" s="39">
        <v>0</v>
      </c>
      <c r="AC84" s="40"/>
      <c r="AD84" s="39">
        <v>171.081829124206</v>
      </c>
      <c r="AE84" s="39">
        <v>702.081829124206</v>
      </c>
      <c r="AF84" s="44">
        <v>0</v>
      </c>
      <c r="AG84" s="40">
        <v>455.6</v>
      </c>
      <c r="AH84" s="40">
        <v>25.9181708757941</v>
      </c>
      <c r="AI84" s="40">
        <v>185</v>
      </c>
      <c r="AJ84" s="40">
        <v>73.6</v>
      </c>
      <c r="AK84" s="40">
        <v>284.518170875794</v>
      </c>
      <c r="AN84" s="49"/>
      <c r="AO84" s="50"/>
      <c r="AP84" s="50"/>
      <c r="AQ84" s="50"/>
    </row>
    <row r="85" spans="1:43">
      <c r="A85" s="13"/>
      <c r="B85" s="14">
        <v>0.333333333333334</v>
      </c>
      <c r="C85" s="34">
        <v>528</v>
      </c>
      <c r="D85" s="34">
        <v>1600</v>
      </c>
      <c r="E85" s="35">
        <v>540.216556483374</v>
      </c>
      <c r="F85" s="35">
        <v>160</v>
      </c>
      <c r="G85" s="36">
        <v>700.216556483374</v>
      </c>
      <c r="H85" s="37">
        <v>277.216556483374</v>
      </c>
      <c r="I85" s="37">
        <v>206</v>
      </c>
      <c r="J85" s="39">
        <v>483.216556483374</v>
      </c>
      <c r="K85" s="40">
        <v>185</v>
      </c>
      <c r="L85" s="40">
        <v>0</v>
      </c>
      <c r="M85" s="40">
        <v>0</v>
      </c>
      <c r="N85" s="39">
        <v>185</v>
      </c>
      <c r="O85" s="40">
        <v>32</v>
      </c>
      <c r="P85" s="40">
        <v>0</v>
      </c>
      <c r="Q85" s="40">
        <v>0</v>
      </c>
      <c r="R85" s="40">
        <v>0</v>
      </c>
      <c r="S85" s="39">
        <v>32</v>
      </c>
      <c r="T85" s="40">
        <v>0</v>
      </c>
      <c r="U85" s="40">
        <v>0</v>
      </c>
      <c r="V85" s="40">
        <v>0</v>
      </c>
      <c r="W85" s="41">
        <v>0</v>
      </c>
      <c r="X85" s="40">
        <v>0</v>
      </c>
      <c r="Y85" s="40">
        <v>0</v>
      </c>
      <c r="Z85" s="40">
        <v>0</v>
      </c>
      <c r="AA85" s="40">
        <v>0</v>
      </c>
      <c r="AB85" s="39">
        <v>0</v>
      </c>
      <c r="AC85" s="40"/>
      <c r="AD85" s="39">
        <v>217</v>
      </c>
      <c r="AE85" s="39">
        <v>700.216556483374</v>
      </c>
      <c r="AF85" s="44">
        <v>0</v>
      </c>
      <c r="AG85" s="40">
        <v>455.6</v>
      </c>
      <c r="AH85" s="40">
        <v>0</v>
      </c>
      <c r="AI85" s="40">
        <v>165</v>
      </c>
      <c r="AJ85" s="40">
        <v>73.6</v>
      </c>
      <c r="AK85" s="40">
        <v>238.6</v>
      </c>
      <c r="AN85" s="49"/>
      <c r="AO85" s="50"/>
      <c r="AP85" s="50"/>
      <c r="AQ85" s="50"/>
    </row>
    <row r="86" spans="1:43">
      <c r="A86" s="13"/>
      <c r="B86" s="14">
        <v>0.375</v>
      </c>
      <c r="C86" s="34">
        <v>528</v>
      </c>
      <c r="D86" s="34">
        <v>1600</v>
      </c>
      <c r="E86" s="35">
        <v>567.621824567816</v>
      </c>
      <c r="F86" s="35">
        <v>160</v>
      </c>
      <c r="G86" s="36">
        <v>727.621824567816</v>
      </c>
      <c r="H86" s="37">
        <v>272.621824567816</v>
      </c>
      <c r="I86" s="37">
        <v>206</v>
      </c>
      <c r="J86" s="39">
        <v>478.621824567816</v>
      </c>
      <c r="K86" s="40">
        <v>185</v>
      </c>
      <c r="L86" s="40">
        <v>0</v>
      </c>
      <c r="M86" s="40">
        <v>0</v>
      </c>
      <c r="N86" s="39">
        <v>185</v>
      </c>
      <c r="O86" s="40">
        <v>64</v>
      </c>
      <c r="P86" s="40">
        <v>0</v>
      </c>
      <c r="Q86" s="40">
        <v>0</v>
      </c>
      <c r="R86" s="40">
        <v>0</v>
      </c>
      <c r="S86" s="39">
        <v>64</v>
      </c>
      <c r="T86" s="40">
        <v>0</v>
      </c>
      <c r="U86" s="40">
        <v>0</v>
      </c>
      <c r="V86" s="40">
        <v>0</v>
      </c>
      <c r="W86" s="41">
        <v>0</v>
      </c>
      <c r="X86" s="40">
        <v>0</v>
      </c>
      <c r="Y86" s="40">
        <v>0</v>
      </c>
      <c r="Z86" s="40">
        <v>0</v>
      </c>
      <c r="AA86" s="40">
        <v>0</v>
      </c>
      <c r="AB86" s="39">
        <v>0</v>
      </c>
      <c r="AC86" s="40"/>
      <c r="AD86" s="39">
        <v>249</v>
      </c>
      <c r="AE86" s="39">
        <v>727.621824567816</v>
      </c>
      <c r="AF86" s="44">
        <v>0</v>
      </c>
      <c r="AG86" s="40">
        <v>455.6</v>
      </c>
      <c r="AH86" s="40">
        <v>0</v>
      </c>
      <c r="AI86" s="40">
        <v>133</v>
      </c>
      <c r="AJ86" s="40">
        <v>73.6</v>
      </c>
      <c r="AK86" s="40">
        <v>206.6</v>
      </c>
      <c r="AN86" s="49"/>
      <c r="AO86" s="50"/>
      <c r="AP86" s="50"/>
      <c r="AQ86" s="50"/>
    </row>
    <row r="87" spans="1:43">
      <c r="A87" s="13"/>
      <c r="B87" s="14">
        <v>0.416666666666667</v>
      </c>
      <c r="C87" s="34">
        <v>528</v>
      </c>
      <c r="D87" s="34">
        <v>1600</v>
      </c>
      <c r="E87" s="35">
        <v>572.906884861336</v>
      </c>
      <c r="F87" s="35">
        <v>160</v>
      </c>
      <c r="G87" s="36">
        <v>732.906884861336</v>
      </c>
      <c r="H87" s="37">
        <v>277.906884861336</v>
      </c>
      <c r="I87" s="37">
        <v>206</v>
      </c>
      <c r="J87" s="39">
        <v>483.906884861336</v>
      </c>
      <c r="K87" s="40">
        <v>185</v>
      </c>
      <c r="L87" s="40">
        <v>0</v>
      </c>
      <c r="M87" s="40">
        <v>0</v>
      </c>
      <c r="N87" s="39">
        <v>185</v>
      </c>
      <c r="O87" s="40">
        <v>64</v>
      </c>
      <c r="P87" s="40">
        <v>0</v>
      </c>
      <c r="Q87" s="40">
        <v>0</v>
      </c>
      <c r="R87" s="40">
        <v>0</v>
      </c>
      <c r="S87" s="39">
        <v>64</v>
      </c>
      <c r="T87" s="40">
        <v>0</v>
      </c>
      <c r="U87" s="40">
        <v>0</v>
      </c>
      <c r="V87" s="40">
        <v>0</v>
      </c>
      <c r="W87" s="41">
        <v>0</v>
      </c>
      <c r="X87" s="40">
        <v>0</v>
      </c>
      <c r="Y87" s="40">
        <v>0</v>
      </c>
      <c r="Z87" s="40">
        <v>0</v>
      </c>
      <c r="AA87" s="40">
        <v>0</v>
      </c>
      <c r="AB87" s="39">
        <v>0</v>
      </c>
      <c r="AC87" s="40"/>
      <c r="AD87" s="39">
        <v>249</v>
      </c>
      <c r="AE87" s="39">
        <v>732.906884861336</v>
      </c>
      <c r="AF87" s="44">
        <v>0</v>
      </c>
      <c r="AG87" s="40">
        <v>455.6</v>
      </c>
      <c r="AH87" s="40">
        <v>0</v>
      </c>
      <c r="AI87" s="40">
        <v>133</v>
      </c>
      <c r="AJ87" s="40">
        <v>73.6</v>
      </c>
      <c r="AK87" s="40">
        <v>206.6</v>
      </c>
      <c r="AN87" s="49"/>
      <c r="AO87" s="50"/>
      <c r="AP87" s="50"/>
      <c r="AQ87" s="50"/>
    </row>
    <row r="88" spans="1:43">
      <c r="A88" s="13"/>
      <c r="B88" s="14">
        <v>0.458333333333334</v>
      </c>
      <c r="C88" s="34">
        <v>528</v>
      </c>
      <c r="D88" s="34">
        <v>1600</v>
      </c>
      <c r="E88" s="35">
        <v>586.132013636117</v>
      </c>
      <c r="F88" s="35">
        <v>160</v>
      </c>
      <c r="G88" s="36">
        <v>746.132013636117</v>
      </c>
      <c r="H88" s="37">
        <v>268.132013636117</v>
      </c>
      <c r="I88" s="37">
        <v>206</v>
      </c>
      <c r="J88" s="39">
        <v>474.132013636117</v>
      </c>
      <c r="K88" s="40">
        <v>185</v>
      </c>
      <c r="L88" s="40">
        <v>0</v>
      </c>
      <c r="M88" s="40">
        <v>0</v>
      </c>
      <c r="N88" s="39">
        <v>185</v>
      </c>
      <c r="O88" s="40">
        <v>76</v>
      </c>
      <c r="P88" s="40">
        <v>11</v>
      </c>
      <c r="Q88" s="40">
        <v>0</v>
      </c>
      <c r="R88" s="40">
        <v>0</v>
      </c>
      <c r="S88" s="39">
        <v>87</v>
      </c>
      <c r="T88" s="40">
        <v>0</v>
      </c>
      <c r="U88" s="40">
        <v>0</v>
      </c>
      <c r="V88" s="40">
        <v>0</v>
      </c>
      <c r="W88" s="41">
        <v>0</v>
      </c>
      <c r="X88" s="40">
        <v>0</v>
      </c>
      <c r="Y88" s="40">
        <v>0</v>
      </c>
      <c r="Z88" s="40">
        <v>0</v>
      </c>
      <c r="AA88" s="40">
        <v>0</v>
      </c>
      <c r="AB88" s="39">
        <v>0</v>
      </c>
      <c r="AC88" s="40"/>
      <c r="AD88" s="39">
        <v>272</v>
      </c>
      <c r="AE88" s="39">
        <v>746.132013636117</v>
      </c>
      <c r="AF88" s="44">
        <v>0</v>
      </c>
      <c r="AG88" s="40">
        <v>455.6</v>
      </c>
      <c r="AH88" s="40">
        <v>0</v>
      </c>
      <c r="AI88" s="40">
        <v>110</v>
      </c>
      <c r="AJ88" s="40">
        <v>73.6</v>
      </c>
      <c r="AK88" s="40">
        <v>183.6</v>
      </c>
      <c r="AN88" s="49"/>
      <c r="AO88" s="50"/>
      <c r="AP88" s="50"/>
      <c r="AQ88" s="50"/>
    </row>
    <row r="89" spans="1:43">
      <c r="A89" s="13"/>
      <c r="B89" s="14">
        <v>0.5</v>
      </c>
      <c r="C89" s="34">
        <v>528</v>
      </c>
      <c r="D89" s="34">
        <v>1600</v>
      </c>
      <c r="E89" s="35">
        <v>587.418262235082</v>
      </c>
      <c r="F89" s="35">
        <v>160</v>
      </c>
      <c r="G89" s="36">
        <v>747.418262235082</v>
      </c>
      <c r="H89" s="37">
        <v>269.418262235082</v>
      </c>
      <c r="I89" s="37">
        <v>206</v>
      </c>
      <c r="J89" s="39">
        <v>475.418262235082</v>
      </c>
      <c r="K89" s="40">
        <v>185</v>
      </c>
      <c r="L89" s="40">
        <v>0</v>
      </c>
      <c r="M89" s="40">
        <v>0</v>
      </c>
      <c r="N89" s="39">
        <v>185</v>
      </c>
      <c r="O89" s="40">
        <v>76</v>
      </c>
      <c r="P89" s="40">
        <v>11</v>
      </c>
      <c r="Q89" s="40">
        <v>0</v>
      </c>
      <c r="R89" s="40">
        <v>0</v>
      </c>
      <c r="S89" s="39">
        <v>87</v>
      </c>
      <c r="T89" s="40">
        <v>0</v>
      </c>
      <c r="U89" s="40">
        <v>0</v>
      </c>
      <c r="V89" s="40">
        <v>0</v>
      </c>
      <c r="W89" s="41">
        <v>0</v>
      </c>
      <c r="X89" s="40">
        <v>0</v>
      </c>
      <c r="Y89" s="40">
        <v>0</v>
      </c>
      <c r="Z89" s="40">
        <v>0</v>
      </c>
      <c r="AA89" s="40">
        <v>0</v>
      </c>
      <c r="AB89" s="39">
        <v>0</v>
      </c>
      <c r="AC89" s="40"/>
      <c r="AD89" s="39">
        <v>272</v>
      </c>
      <c r="AE89" s="39">
        <v>747.418262235082</v>
      </c>
      <c r="AF89" s="44">
        <v>0</v>
      </c>
      <c r="AG89" s="40">
        <v>455.6</v>
      </c>
      <c r="AH89" s="40">
        <v>0</v>
      </c>
      <c r="AI89" s="40">
        <v>110</v>
      </c>
      <c r="AJ89" s="40">
        <v>73.6</v>
      </c>
      <c r="AK89" s="40">
        <v>183.6</v>
      </c>
      <c r="AN89" s="49"/>
      <c r="AO89" s="50"/>
      <c r="AP89" s="50"/>
      <c r="AQ89" s="50"/>
    </row>
    <row r="90" spans="1:43">
      <c r="A90" s="13"/>
      <c r="B90" s="14">
        <v>0.541666666666667</v>
      </c>
      <c r="C90" s="34">
        <v>528</v>
      </c>
      <c r="D90" s="34">
        <v>1600</v>
      </c>
      <c r="E90" s="35">
        <v>586.583118545876</v>
      </c>
      <c r="F90" s="35">
        <v>160</v>
      </c>
      <c r="G90" s="36">
        <v>746.583118545876</v>
      </c>
      <c r="H90" s="37">
        <v>268.583118545876</v>
      </c>
      <c r="I90" s="37">
        <v>206</v>
      </c>
      <c r="J90" s="39">
        <v>474.583118545876</v>
      </c>
      <c r="K90" s="40">
        <v>185</v>
      </c>
      <c r="L90" s="40">
        <v>0</v>
      </c>
      <c r="M90" s="40">
        <v>0</v>
      </c>
      <c r="N90" s="39">
        <v>185</v>
      </c>
      <c r="O90" s="40">
        <v>76</v>
      </c>
      <c r="P90" s="40">
        <v>11</v>
      </c>
      <c r="Q90" s="40">
        <v>0</v>
      </c>
      <c r="R90" s="40">
        <v>0</v>
      </c>
      <c r="S90" s="39">
        <v>87</v>
      </c>
      <c r="T90" s="40">
        <v>0</v>
      </c>
      <c r="U90" s="40">
        <v>0</v>
      </c>
      <c r="V90" s="40">
        <v>0</v>
      </c>
      <c r="W90" s="41">
        <v>0</v>
      </c>
      <c r="X90" s="40">
        <v>0</v>
      </c>
      <c r="Y90" s="40">
        <v>0</v>
      </c>
      <c r="Z90" s="40">
        <v>0</v>
      </c>
      <c r="AA90" s="40">
        <v>0</v>
      </c>
      <c r="AB90" s="39">
        <v>0</v>
      </c>
      <c r="AC90" s="40"/>
      <c r="AD90" s="39">
        <v>272</v>
      </c>
      <c r="AE90" s="39">
        <v>746.583118545876</v>
      </c>
      <c r="AF90" s="44">
        <v>0</v>
      </c>
      <c r="AG90" s="40">
        <v>455.6</v>
      </c>
      <c r="AH90" s="40">
        <v>0</v>
      </c>
      <c r="AI90" s="40">
        <v>110</v>
      </c>
      <c r="AJ90" s="40">
        <v>73.6</v>
      </c>
      <c r="AK90" s="40">
        <v>183.6</v>
      </c>
      <c r="AN90" s="49"/>
      <c r="AO90" s="50"/>
      <c r="AP90" s="50"/>
      <c r="AQ90" s="50"/>
    </row>
    <row r="91" spans="1:43">
      <c r="A91" s="13"/>
      <c r="B91" s="14">
        <v>0.583333333333334</v>
      </c>
      <c r="C91" s="34">
        <v>528</v>
      </c>
      <c r="D91" s="34">
        <v>1600</v>
      </c>
      <c r="E91" s="35">
        <v>584.515212223731</v>
      </c>
      <c r="F91" s="35">
        <v>160</v>
      </c>
      <c r="G91" s="36">
        <v>744.515212223731</v>
      </c>
      <c r="H91" s="37">
        <v>266.515212223731</v>
      </c>
      <c r="I91" s="37">
        <v>206</v>
      </c>
      <c r="J91" s="39">
        <v>472.515212223731</v>
      </c>
      <c r="K91" s="40">
        <v>185</v>
      </c>
      <c r="L91" s="40">
        <v>0</v>
      </c>
      <c r="M91" s="40">
        <v>0</v>
      </c>
      <c r="N91" s="39">
        <v>185</v>
      </c>
      <c r="O91" s="40">
        <v>76</v>
      </c>
      <c r="P91" s="40">
        <v>11</v>
      </c>
      <c r="Q91" s="40">
        <v>0</v>
      </c>
      <c r="R91" s="40">
        <v>0</v>
      </c>
      <c r="S91" s="39">
        <v>87</v>
      </c>
      <c r="T91" s="40">
        <v>0</v>
      </c>
      <c r="U91" s="40">
        <v>0</v>
      </c>
      <c r="V91" s="40">
        <v>0</v>
      </c>
      <c r="W91" s="41">
        <v>0</v>
      </c>
      <c r="X91" s="40">
        <v>0</v>
      </c>
      <c r="Y91" s="40">
        <v>0</v>
      </c>
      <c r="Z91" s="40">
        <v>0</v>
      </c>
      <c r="AA91" s="40">
        <v>0</v>
      </c>
      <c r="AB91" s="39">
        <v>0</v>
      </c>
      <c r="AC91" s="40"/>
      <c r="AD91" s="39">
        <v>272</v>
      </c>
      <c r="AE91" s="39">
        <v>744.515212223731</v>
      </c>
      <c r="AF91" s="44">
        <v>0</v>
      </c>
      <c r="AG91" s="40">
        <v>455.6</v>
      </c>
      <c r="AH91" s="40">
        <v>0</v>
      </c>
      <c r="AI91" s="40">
        <v>110</v>
      </c>
      <c r="AJ91" s="40">
        <v>73.6</v>
      </c>
      <c r="AK91" s="40">
        <v>183.6</v>
      </c>
      <c r="AN91" s="49"/>
      <c r="AO91" s="50"/>
      <c r="AP91" s="50"/>
      <c r="AQ91" s="50"/>
    </row>
    <row r="92" spans="1:43">
      <c r="A92" s="13"/>
      <c r="B92" s="14">
        <v>0.625</v>
      </c>
      <c r="C92" s="34">
        <v>528</v>
      </c>
      <c r="D92" s="34">
        <v>1600</v>
      </c>
      <c r="E92" s="35">
        <v>596.575401629294</v>
      </c>
      <c r="F92" s="35">
        <v>160</v>
      </c>
      <c r="G92" s="36">
        <v>756.575401629294</v>
      </c>
      <c r="H92" s="37">
        <v>278.575401629294</v>
      </c>
      <c r="I92" s="37">
        <v>206</v>
      </c>
      <c r="J92" s="39">
        <v>484.575401629294</v>
      </c>
      <c r="K92" s="40">
        <v>185</v>
      </c>
      <c r="L92" s="40">
        <v>0</v>
      </c>
      <c r="M92" s="40">
        <v>0</v>
      </c>
      <c r="N92" s="39">
        <v>185</v>
      </c>
      <c r="O92" s="40">
        <v>76</v>
      </c>
      <c r="P92" s="40">
        <v>11</v>
      </c>
      <c r="Q92" s="40">
        <v>0</v>
      </c>
      <c r="R92" s="40">
        <v>0</v>
      </c>
      <c r="S92" s="39">
        <v>87</v>
      </c>
      <c r="T92" s="40">
        <v>0</v>
      </c>
      <c r="U92" s="40">
        <v>0</v>
      </c>
      <c r="V92" s="40">
        <v>0</v>
      </c>
      <c r="W92" s="41">
        <v>0</v>
      </c>
      <c r="X92" s="40">
        <v>0</v>
      </c>
      <c r="Y92" s="40">
        <v>0</v>
      </c>
      <c r="Z92" s="40">
        <v>0</v>
      </c>
      <c r="AA92" s="40">
        <v>0</v>
      </c>
      <c r="AB92" s="39">
        <v>0</v>
      </c>
      <c r="AC92" s="40"/>
      <c r="AD92" s="39">
        <v>272</v>
      </c>
      <c r="AE92" s="39">
        <v>756.575401629294</v>
      </c>
      <c r="AF92" s="44">
        <v>0</v>
      </c>
      <c r="AG92" s="40">
        <v>455.6</v>
      </c>
      <c r="AH92" s="40">
        <v>0</v>
      </c>
      <c r="AI92" s="40">
        <v>110</v>
      </c>
      <c r="AJ92" s="40">
        <v>73.6</v>
      </c>
      <c r="AK92" s="40">
        <v>183.6</v>
      </c>
      <c r="AN92" s="49"/>
      <c r="AO92" s="50"/>
      <c r="AP92" s="50"/>
      <c r="AQ92" s="50"/>
    </row>
    <row r="93" spans="1:43">
      <c r="A93" s="13"/>
      <c r="B93" s="14">
        <v>0.666666666666667</v>
      </c>
      <c r="C93" s="34">
        <v>528</v>
      </c>
      <c r="D93" s="34">
        <v>1600</v>
      </c>
      <c r="E93" s="35">
        <v>601.192184573191</v>
      </c>
      <c r="F93" s="35">
        <v>160</v>
      </c>
      <c r="G93" s="36">
        <v>761.192184573191</v>
      </c>
      <c r="H93" s="37">
        <v>269.192184573191</v>
      </c>
      <c r="I93" s="37">
        <v>220</v>
      </c>
      <c r="J93" s="39">
        <v>489.192184573191</v>
      </c>
      <c r="K93" s="40">
        <v>185</v>
      </c>
      <c r="L93" s="40">
        <v>0</v>
      </c>
      <c r="M93" s="40">
        <v>0</v>
      </c>
      <c r="N93" s="39">
        <v>185</v>
      </c>
      <c r="O93" s="40">
        <v>76</v>
      </c>
      <c r="P93" s="40">
        <v>11</v>
      </c>
      <c r="Q93" s="40">
        <v>0</v>
      </c>
      <c r="R93" s="40">
        <v>0</v>
      </c>
      <c r="S93" s="39">
        <v>87</v>
      </c>
      <c r="T93" s="40">
        <v>0</v>
      </c>
      <c r="U93" s="40">
        <v>0</v>
      </c>
      <c r="V93" s="40">
        <v>0</v>
      </c>
      <c r="W93" s="41">
        <v>0</v>
      </c>
      <c r="X93" s="40">
        <v>0</v>
      </c>
      <c r="Y93" s="40">
        <v>0</v>
      </c>
      <c r="Z93" s="40">
        <v>0</v>
      </c>
      <c r="AA93" s="40">
        <v>0</v>
      </c>
      <c r="AB93" s="39">
        <v>0</v>
      </c>
      <c r="AC93" s="40"/>
      <c r="AD93" s="39">
        <v>272</v>
      </c>
      <c r="AE93" s="39">
        <v>761.192184573191</v>
      </c>
      <c r="AF93" s="44">
        <v>0</v>
      </c>
      <c r="AG93" s="40">
        <v>455.6</v>
      </c>
      <c r="AH93" s="40">
        <v>0</v>
      </c>
      <c r="AI93" s="40">
        <v>110</v>
      </c>
      <c r="AJ93" s="40">
        <v>73.6</v>
      </c>
      <c r="AK93" s="40">
        <v>183.6</v>
      </c>
      <c r="AN93" s="49"/>
      <c r="AO93" s="50"/>
      <c r="AP93" s="50"/>
      <c r="AQ93" s="50"/>
    </row>
    <row r="94" spans="1:43">
      <c r="A94" s="13"/>
      <c r="B94" s="14">
        <v>0.708333333333334</v>
      </c>
      <c r="C94" s="34">
        <v>528</v>
      </c>
      <c r="D94" s="34">
        <v>1600</v>
      </c>
      <c r="E94" s="35">
        <v>617.482512866526</v>
      </c>
      <c r="F94" s="35">
        <v>160</v>
      </c>
      <c r="G94" s="36">
        <v>777.482512866526</v>
      </c>
      <c r="H94" s="37">
        <v>340.482512866526</v>
      </c>
      <c r="I94" s="37">
        <v>220</v>
      </c>
      <c r="J94" s="39">
        <v>560.482512866526</v>
      </c>
      <c r="K94" s="40">
        <v>185</v>
      </c>
      <c r="L94" s="40">
        <v>0</v>
      </c>
      <c r="M94" s="40">
        <v>0</v>
      </c>
      <c r="N94" s="39">
        <v>185</v>
      </c>
      <c r="O94" s="40">
        <v>32</v>
      </c>
      <c r="P94" s="40">
        <v>0</v>
      </c>
      <c r="Q94" s="40">
        <v>0</v>
      </c>
      <c r="R94" s="40">
        <v>0</v>
      </c>
      <c r="S94" s="39">
        <v>32</v>
      </c>
      <c r="T94" s="40">
        <v>0</v>
      </c>
      <c r="U94" s="40">
        <v>0</v>
      </c>
      <c r="V94" s="40">
        <v>0</v>
      </c>
      <c r="W94" s="41">
        <v>0</v>
      </c>
      <c r="X94" s="40">
        <v>0</v>
      </c>
      <c r="Y94" s="40">
        <v>0</v>
      </c>
      <c r="Z94" s="40">
        <v>0</v>
      </c>
      <c r="AA94" s="40">
        <v>0</v>
      </c>
      <c r="AB94" s="39">
        <v>0</v>
      </c>
      <c r="AC94" s="40"/>
      <c r="AD94" s="39">
        <v>217</v>
      </c>
      <c r="AE94" s="39">
        <v>777.482512866526</v>
      </c>
      <c r="AF94" s="44">
        <v>0</v>
      </c>
      <c r="AG94" s="40">
        <v>455.6</v>
      </c>
      <c r="AH94" s="40">
        <v>0</v>
      </c>
      <c r="AI94" s="40">
        <v>165</v>
      </c>
      <c r="AJ94" s="40">
        <v>73.6</v>
      </c>
      <c r="AK94" s="40">
        <v>238.6</v>
      </c>
      <c r="AN94" s="49"/>
      <c r="AO94" s="50"/>
      <c r="AP94" s="50"/>
      <c r="AQ94" s="50"/>
    </row>
    <row r="95" spans="1:43">
      <c r="A95" s="13"/>
      <c r="B95" s="14">
        <v>0.75</v>
      </c>
      <c r="C95" s="34">
        <v>528</v>
      </c>
      <c r="D95" s="34">
        <v>1600</v>
      </c>
      <c r="E95" s="35">
        <v>652.628976826501</v>
      </c>
      <c r="F95" s="35">
        <v>160</v>
      </c>
      <c r="G95" s="36">
        <v>812.628976826501</v>
      </c>
      <c r="H95" s="37">
        <v>339.343993914172</v>
      </c>
      <c r="I95" s="37">
        <v>220</v>
      </c>
      <c r="J95" s="39">
        <v>559.343993914172</v>
      </c>
      <c r="K95" s="40">
        <v>185</v>
      </c>
      <c r="L95" s="40">
        <v>0</v>
      </c>
      <c r="M95" s="40">
        <v>0</v>
      </c>
      <c r="N95" s="39">
        <v>185</v>
      </c>
      <c r="O95" s="40">
        <v>68.2849829123282</v>
      </c>
      <c r="P95" s="40">
        <v>0</v>
      </c>
      <c r="Q95" s="40">
        <v>0</v>
      </c>
      <c r="R95" s="40">
        <v>0</v>
      </c>
      <c r="S95" s="39">
        <v>68.2849829123282</v>
      </c>
      <c r="T95" s="40">
        <v>0</v>
      </c>
      <c r="U95" s="40">
        <v>0</v>
      </c>
      <c r="V95" s="40">
        <v>0</v>
      </c>
      <c r="W95" s="41">
        <v>0</v>
      </c>
      <c r="X95" s="40">
        <v>0</v>
      </c>
      <c r="Y95" s="40">
        <v>0</v>
      </c>
      <c r="Z95" s="40">
        <v>0</v>
      </c>
      <c r="AA95" s="40">
        <v>0</v>
      </c>
      <c r="AB95" s="39">
        <v>0</v>
      </c>
      <c r="AC95" s="40"/>
      <c r="AD95" s="39">
        <v>253.284982912328</v>
      </c>
      <c r="AE95" s="39">
        <v>812.628976826501</v>
      </c>
      <c r="AF95" s="44">
        <v>0</v>
      </c>
      <c r="AG95" s="40">
        <v>455.6</v>
      </c>
      <c r="AH95" s="40">
        <v>0</v>
      </c>
      <c r="AI95" s="40">
        <v>128.715017087672</v>
      </c>
      <c r="AJ95" s="40">
        <v>73.6</v>
      </c>
      <c r="AK95" s="40">
        <v>202.315017087672</v>
      </c>
      <c r="AN95" s="49"/>
      <c r="AO95" s="50"/>
      <c r="AP95" s="50"/>
      <c r="AQ95" s="50"/>
    </row>
    <row r="96" spans="1:43">
      <c r="A96" s="13"/>
      <c r="B96" s="14">
        <v>0.791666666666667</v>
      </c>
      <c r="C96" s="34">
        <v>528</v>
      </c>
      <c r="D96" s="34">
        <v>1600</v>
      </c>
      <c r="E96" s="35">
        <v>748.027384588802</v>
      </c>
      <c r="F96" s="35">
        <v>160</v>
      </c>
      <c r="G96" s="36">
        <v>908.027384588802</v>
      </c>
      <c r="H96" s="37">
        <v>343.027384588802</v>
      </c>
      <c r="I96" s="37">
        <v>220</v>
      </c>
      <c r="J96" s="39">
        <v>563.027384588802</v>
      </c>
      <c r="K96" s="40">
        <v>185</v>
      </c>
      <c r="L96" s="40">
        <v>0</v>
      </c>
      <c r="M96" s="40">
        <v>0</v>
      </c>
      <c r="N96" s="39">
        <v>185</v>
      </c>
      <c r="O96" s="40">
        <v>76</v>
      </c>
      <c r="P96" s="40">
        <v>11</v>
      </c>
      <c r="Q96" s="40">
        <v>18</v>
      </c>
      <c r="R96" s="40">
        <v>0</v>
      </c>
      <c r="S96" s="39">
        <v>105</v>
      </c>
      <c r="T96" s="40">
        <v>6</v>
      </c>
      <c r="U96" s="40">
        <v>0</v>
      </c>
      <c r="V96" s="40">
        <v>0</v>
      </c>
      <c r="W96" s="41">
        <v>6</v>
      </c>
      <c r="X96" s="40">
        <v>20</v>
      </c>
      <c r="Y96" s="40">
        <v>14</v>
      </c>
      <c r="Z96" s="40">
        <v>8</v>
      </c>
      <c r="AA96" s="40">
        <v>7</v>
      </c>
      <c r="AB96" s="39">
        <v>49</v>
      </c>
      <c r="AC96" s="40"/>
      <c r="AD96" s="39">
        <v>345</v>
      </c>
      <c r="AE96" s="39">
        <v>908.027384588802</v>
      </c>
      <c r="AF96" s="44">
        <v>0</v>
      </c>
      <c r="AG96" s="40">
        <v>455.6</v>
      </c>
      <c r="AH96" s="40">
        <v>0</v>
      </c>
      <c r="AI96" s="40">
        <v>86</v>
      </c>
      <c r="AJ96" s="40">
        <v>24.6</v>
      </c>
      <c r="AK96" s="40">
        <v>110.6</v>
      </c>
      <c r="AN96" s="49"/>
      <c r="AO96" s="50"/>
      <c r="AP96" s="50"/>
      <c r="AQ96" s="50"/>
    </row>
    <row r="97" spans="1:43">
      <c r="A97" s="13"/>
      <c r="B97" s="14">
        <v>0.833333333333334</v>
      </c>
      <c r="C97" s="34">
        <v>528</v>
      </c>
      <c r="D97" s="34">
        <v>1600</v>
      </c>
      <c r="E97" s="35">
        <v>760</v>
      </c>
      <c r="F97" s="35">
        <v>160</v>
      </c>
      <c r="G97" s="36">
        <v>920</v>
      </c>
      <c r="H97" s="37">
        <v>325</v>
      </c>
      <c r="I97" s="37">
        <v>220</v>
      </c>
      <c r="J97" s="39">
        <v>545</v>
      </c>
      <c r="K97" s="40">
        <v>185</v>
      </c>
      <c r="L97" s="40">
        <v>0</v>
      </c>
      <c r="M97" s="40">
        <v>0</v>
      </c>
      <c r="N97" s="39">
        <v>185</v>
      </c>
      <c r="O97" s="40">
        <v>76</v>
      </c>
      <c r="P97" s="40">
        <v>41</v>
      </c>
      <c r="Q97" s="40">
        <v>18</v>
      </c>
      <c r="R97" s="40">
        <v>0</v>
      </c>
      <c r="S97" s="39">
        <v>135</v>
      </c>
      <c r="T97" s="40">
        <v>6</v>
      </c>
      <c r="U97" s="40">
        <v>0</v>
      </c>
      <c r="V97" s="40">
        <v>0</v>
      </c>
      <c r="W97" s="41">
        <v>6</v>
      </c>
      <c r="X97" s="40">
        <v>20</v>
      </c>
      <c r="Y97" s="40">
        <v>14</v>
      </c>
      <c r="Z97" s="40">
        <v>8</v>
      </c>
      <c r="AA97" s="40">
        <v>7</v>
      </c>
      <c r="AB97" s="39">
        <v>49</v>
      </c>
      <c r="AC97" s="40"/>
      <c r="AD97" s="39">
        <v>375</v>
      </c>
      <c r="AE97" s="39">
        <v>920</v>
      </c>
      <c r="AF97" s="44">
        <v>0</v>
      </c>
      <c r="AG97" s="40">
        <v>455.6</v>
      </c>
      <c r="AH97" s="40">
        <v>0</v>
      </c>
      <c r="AI97" s="40">
        <v>56</v>
      </c>
      <c r="AJ97" s="40">
        <v>24.6</v>
      </c>
      <c r="AK97" s="40">
        <v>80.6</v>
      </c>
      <c r="AN97" s="49"/>
      <c r="AO97" s="50"/>
      <c r="AP97" s="50"/>
      <c r="AQ97" s="50"/>
    </row>
    <row r="98" spans="1:43">
      <c r="A98" s="13"/>
      <c r="B98" s="14">
        <v>0.875</v>
      </c>
      <c r="C98" s="34">
        <v>528</v>
      </c>
      <c r="D98" s="34">
        <v>1600</v>
      </c>
      <c r="E98" s="35">
        <v>736.801517422892</v>
      </c>
      <c r="F98" s="35">
        <v>160</v>
      </c>
      <c r="G98" s="36">
        <v>896.801517422892</v>
      </c>
      <c r="H98" s="37">
        <v>325.801517422892</v>
      </c>
      <c r="I98" s="37">
        <v>220</v>
      </c>
      <c r="J98" s="39">
        <v>545.801517422892</v>
      </c>
      <c r="K98" s="40">
        <v>185</v>
      </c>
      <c r="L98" s="40">
        <v>0</v>
      </c>
      <c r="M98" s="40">
        <v>0</v>
      </c>
      <c r="N98" s="39">
        <v>185</v>
      </c>
      <c r="O98" s="40">
        <v>76</v>
      </c>
      <c r="P98" s="40">
        <v>21</v>
      </c>
      <c r="Q98" s="40">
        <v>18</v>
      </c>
      <c r="R98" s="40">
        <v>0</v>
      </c>
      <c r="S98" s="39">
        <v>115</v>
      </c>
      <c r="T98" s="40">
        <v>6</v>
      </c>
      <c r="U98" s="40">
        <v>0</v>
      </c>
      <c r="V98" s="40">
        <v>0</v>
      </c>
      <c r="W98" s="41">
        <v>6</v>
      </c>
      <c r="X98" s="40">
        <v>20</v>
      </c>
      <c r="Y98" s="40">
        <v>10</v>
      </c>
      <c r="Z98" s="40">
        <v>8</v>
      </c>
      <c r="AA98" s="40">
        <v>7</v>
      </c>
      <c r="AB98" s="39">
        <v>45</v>
      </c>
      <c r="AC98" s="40"/>
      <c r="AD98" s="39">
        <v>351</v>
      </c>
      <c r="AE98" s="39">
        <v>896.801517422892</v>
      </c>
      <c r="AF98" s="44">
        <v>0</v>
      </c>
      <c r="AG98" s="40">
        <v>455.6</v>
      </c>
      <c r="AH98" s="40">
        <v>0</v>
      </c>
      <c r="AI98" s="40">
        <v>76</v>
      </c>
      <c r="AJ98" s="40">
        <v>28.6</v>
      </c>
      <c r="AK98" s="40">
        <v>104.6</v>
      </c>
      <c r="AN98" s="49"/>
      <c r="AO98" s="50"/>
      <c r="AP98" s="50"/>
      <c r="AQ98" s="50"/>
    </row>
    <row r="99" spans="1:43">
      <c r="A99" s="13"/>
      <c r="B99" s="14">
        <v>0.916666666666667</v>
      </c>
      <c r="C99" s="34">
        <v>528</v>
      </c>
      <c r="D99" s="34">
        <v>1600</v>
      </c>
      <c r="E99" s="35">
        <v>680.406733721887</v>
      </c>
      <c r="F99" s="35">
        <v>160</v>
      </c>
      <c r="G99" s="36">
        <v>840.406733721887</v>
      </c>
      <c r="H99" s="37">
        <v>338.406733721887</v>
      </c>
      <c r="I99" s="37">
        <v>220</v>
      </c>
      <c r="J99" s="39">
        <v>558.406733721887</v>
      </c>
      <c r="K99" s="40">
        <v>185</v>
      </c>
      <c r="L99" s="40">
        <v>0</v>
      </c>
      <c r="M99" s="40">
        <v>0</v>
      </c>
      <c r="N99" s="39">
        <v>185</v>
      </c>
      <c r="O99" s="40">
        <v>76</v>
      </c>
      <c r="P99" s="40">
        <v>21</v>
      </c>
      <c r="Q99" s="40">
        <v>0</v>
      </c>
      <c r="R99" s="40">
        <v>0</v>
      </c>
      <c r="S99" s="39">
        <v>97</v>
      </c>
      <c r="T99" s="40">
        <v>0</v>
      </c>
      <c r="U99" s="40">
        <v>0</v>
      </c>
      <c r="V99" s="40">
        <v>0</v>
      </c>
      <c r="W99" s="41">
        <v>0</v>
      </c>
      <c r="X99" s="40">
        <v>0</v>
      </c>
      <c r="Y99" s="40">
        <v>0</v>
      </c>
      <c r="Z99" s="40">
        <v>0</v>
      </c>
      <c r="AA99" s="40">
        <v>0</v>
      </c>
      <c r="AB99" s="39">
        <v>0</v>
      </c>
      <c r="AC99" s="40"/>
      <c r="AD99" s="39">
        <v>282</v>
      </c>
      <c r="AE99" s="39">
        <v>840.406733721887</v>
      </c>
      <c r="AF99" s="44">
        <v>0</v>
      </c>
      <c r="AG99" s="40">
        <v>455.6</v>
      </c>
      <c r="AH99" s="40">
        <v>0</v>
      </c>
      <c r="AI99" s="40">
        <v>100</v>
      </c>
      <c r="AJ99" s="40">
        <v>73.6</v>
      </c>
      <c r="AK99" s="40">
        <v>173.6</v>
      </c>
      <c r="AN99" s="49"/>
      <c r="AO99" s="50"/>
      <c r="AP99" s="50"/>
      <c r="AQ99" s="50"/>
    </row>
    <row r="100" spans="1:43">
      <c r="A100" s="13"/>
      <c r="B100" s="14">
        <v>0.958333333333334</v>
      </c>
      <c r="C100" s="34">
        <v>528</v>
      </c>
      <c r="D100" s="34">
        <v>1600</v>
      </c>
      <c r="E100" s="35">
        <v>618.450470808349</v>
      </c>
      <c r="F100" s="35">
        <v>160</v>
      </c>
      <c r="G100" s="36">
        <v>778.450470808349</v>
      </c>
      <c r="H100" s="37">
        <v>341.450470808349</v>
      </c>
      <c r="I100" s="37">
        <v>220</v>
      </c>
      <c r="J100" s="39">
        <v>561.450470808349</v>
      </c>
      <c r="K100" s="40">
        <v>185</v>
      </c>
      <c r="L100" s="40">
        <v>0</v>
      </c>
      <c r="M100" s="40">
        <v>0</v>
      </c>
      <c r="N100" s="39">
        <v>185</v>
      </c>
      <c r="O100" s="40">
        <v>32</v>
      </c>
      <c r="P100" s="40">
        <v>0</v>
      </c>
      <c r="Q100" s="40">
        <v>0</v>
      </c>
      <c r="R100" s="40">
        <v>0</v>
      </c>
      <c r="S100" s="39">
        <v>32</v>
      </c>
      <c r="T100" s="40">
        <v>0</v>
      </c>
      <c r="U100" s="40">
        <v>0</v>
      </c>
      <c r="V100" s="40">
        <v>0</v>
      </c>
      <c r="W100" s="41">
        <v>0</v>
      </c>
      <c r="X100" s="40">
        <v>0</v>
      </c>
      <c r="Y100" s="40">
        <v>0</v>
      </c>
      <c r="Z100" s="40">
        <v>0</v>
      </c>
      <c r="AA100" s="40">
        <v>0</v>
      </c>
      <c r="AB100" s="39">
        <v>0</v>
      </c>
      <c r="AC100" s="40"/>
      <c r="AD100" s="39">
        <v>217</v>
      </c>
      <c r="AE100" s="39">
        <v>778.450470808349</v>
      </c>
      <c r="AF100" s="44">
        <v>0</v>
      </c>
      <c r="AG100" s="40">
        <v>455.6</v>
      </c>
      <c r="AH100" s="40">
        <v>0</v>
      </c>
      <c r="AI100" s="40">
        <v>165</v>
      </c>
      <c r="AJ100" s="40">
        <v>73.6</v>
      </c>
      <c r="AK100" s="40">
        <v>238.6</v>
      </c>
      <c r="AN100" s="49"/>
      <c r="AO100" s="50"/>
      <c r="AP100" s="50"/>
      <c r="AQ100" s="50"/>
    </row>
    <row r="101" spans="1:43">
      <c r="A101" s="13"/>
      <c r="B101" s="14">
        <v>1</v>
      </c>
      <c r="C101" s="34">
        <v>528</v>
      </c>
      <c r="D101" s="34">
        <v>1600</v>
      </c>
      <c r="E101" s="35">
        <v>576.153165059838</v>
      </c>
      <c r="F101" s="35">
        <v>160</v>
      </c>
      <c r="G101" s="36">
        <v>736.153165059838</v>
      </c>
      <c r="H101" s="37">
        <v>325</v>
      </c>
      <c r="I101" s="37">
        <v>220</v>
      </c>
      <c r="J101" s="39">
        <v>545</v>
      </c>
      <c r="K101" s="40">
        <v>179.153165059838</v>
      </c>
      <c r="L101" s="40">
        <v>0</v>
      </c>
      <c r="M101" s="40">
        <v>0</v>
      </c>
      <c r="N101" s="39">
        <v>179.153165059838</v>
      </c>
      <c r="O101" s="40">
        <v>12</v>
      </c>
      <c r="P101" s="40">
        <v>0</v>
      </c>
      <c r="Q101" s="40">
        <v>0</v>
      </c>
      <c r="R101" s="40">
        <v>0</v>
      </c>
      <c r="S101" s="39">
        <v>12</v>
      </c>
      <c r="T101" s="40">
        <v>0</v>
      </c>
      <c r="U101" s="40">
        <v>0</v>
      </c>
      <c r="V101" s="40">
        <v>0</v>
      </c>
      <c r="W101" s="41">
        <v>0</v>
      </c>
      <c r="X101" s="40">
        <v>0</v>
      </c>
      <c r="Y101" s="40">
        <v>0</v>
      </c>
      <c r="Z101" s="40">
        <v>0</v>
      </c>
      <c r="AA101" s="40">
        <v>0</v>
      </c>
      <c r="AB101" s="39">
        <v>0</v>
      </c>
      <c r="AC101" s="40"/>
      <c r="AD101" s="39">
        <v>191.153165059838</v>
      </c>
      <c r="AE101" s="39">
        <v>736.153165059838</v>
      </c>
      <c r="AF101" s="44">
        <v>0</v>
      </c>
      <c r="AG101" s="40">
        <v>455.6</v>
      </c>
      <c r="AH101" s="40">
        <v>5.84683494016247</v>
      </c>
      <c r="AI101" s="40">
        <v>185</v>
      </c>
      <c r="AJ101" s="40">
        <v>73.6</v>
      </c>
      <c r="AK101" s="40">
        <v>264.446834940162</v>
      </c>
      <c r="AN101" s="49"/>
      <c r="AO101" s="50"/>
      <c r="AP101" s="50"/>
      <c r="AQ101" s="50"/>
    </row>
    <row r="102" spans="1:43">
      <c r="A102" s="13" t="s">
        <v>104</v>
      </c>
      <c r="B102" s="14">
        <v>0.0416666666666667</v>
      </c>
      <c r="C102" s="34">
        <v>528</v>
      </c>
      <c r="D102" s="34">
        <v>1600</v>
      </c>
      <c r="E102" s="35">
        <v>539.962473671513</v>
      </c>
      <c r="F102" s="35">
        <v>160</v>
      </c>
      <c r="G102" s="36">
        <v>699.962473671513</v>
      </c>
      <c r="H102" s="37">
        <v>325</v>
      </c>
      <c r="I102" s="37">
        <v>220</v>
      </c>
      <c r="J102" s="39">
        <v>545</v>
      </c>
      <c r="K102" s="40">
        <v>142.962473671513</v>
      </c>
      <c r="L102" s="40">
        <v>0</v>
      </c>
      <c r="M102" s="40">
        <v>0</v>
      </c>
      <c r="N102" s="39">
        <v>142.962473671513</v>
      </c>
      <c r="O102" s="40">
        <v>12</v>
      </c>
      <c r="P102" s="40">
        <v>0</v>
      </c>
      <c r="Q102" s="40">
        <v>0</v>
      </c>
      <c r="R102" s="40">
        <v>0</v>
      </c>
      <c r="S102" s="39">
        <v>12</v>
      </c>
      <c r="T102" s="40">
        <v>0</v>
      </c>
      <c r="U102" s="40">
        <v>0</v>
      </c>
      <c r="V102" s="40">
        <v>0</v>
      </c>
      <c r="W102" s="41">
        <v>0</v>
      </c>
      <c r="X102" s="40">
        <v>0</v>
      </c>
      <c r="Y102" s="40">
        <v>0</v>
      </c>
      <c r="Z102" s="40">
        <v>0</v>
      </c>
      <c r="AA102" s="40">
        <v>0</v>
      </c>
      <c r="AB102" s="39">
        <v>0</v>
      </c>
      <c r="AC102" s="40"/>
      <c r="AD102" s="39">
        <v>154.962473671513</v>
      </c>
      <c r="AE102" s="39">
        <v>699.962473671513</v>
      </c>
      <c r="AF102" s="44">
        <v>0</v>
      </c>
      <c r="AG102" s="40">
        <v>455.6</v>
      </c>
      <c r="AH102" s="40">
        <v>42.0375263284874</v>
      </c>
      <c r="AI102" s="40">
        <v>185</v>
      </c>
      <c r="AJ102" s="40">
        <v>73.6</v>
      </c>
      <c r="AK102" s="40">
        <v>300.637526328487</v>
      </c>
      <c r="AN102" s="49"/>
      <c r="AO102" s="50"/>
      <c r="AP102" s="50"/>
      <c r="AQ102" s="50"/>
    </row>
    <row r="103" spans="1:43">
      <c r="A103" s="13"/>
      <c r="B103" s="14">
        <v>0.0833333333333333</v>
      </c>
      <c r="C103" s="34">
        <v>528</v>
      </c>
      <c r="D103" s="34">
        <v>1600</v>
      </c>
      <c r="E103" s="35">
        <v>532.524121701971</v>
      </c>
      <c r="F103" s="35">
        <v>160</v>
      </c>
      <c r="G103" s="36">
        <v>692.524121701971</v>
      </c>
      <c r="H103" s="37">
        <v>325</v>
      </c>
      <c r="I103" s="37">
        <v>220</v>
      </c>
      <c r="J103" s="39">
        <v>545</v>
      </c>
      <c r="K103" s="40">
        <v>135.524121701971</v>
      </c>
      <c r="L103" s="40">
        <v>0</v>
      </c>
      <c r="M103" s="40">
        <v>0</v>
      </c>
      <c r="N103" s="39">
        <v>135.524121701971</v>
      </c>
      <c r="O103" s="40">
        <v>12</v>
      </c>
      <c r="P103" s="40">
        <v>0</v>
      </c>
      <c r="Q103" s="40">
        <v>0</v>
      </c>
      <c r="R103" s="40">
        <v>0</v>
      </c>
      <c r="S103" s="39">
        <v>12</v>
      </c>
      <c r="T103" s="40">
        <v>0</v>
      </c>
      <c r="U103" s="40">
        <v>0</v>
      </c>
      <c r="V103" s="40">
        <v>0</v>
      </c>
      <c r="W103" s="41">
        <v>0</v>
      </c>
      <c r="X103" s="40">
        <v>0</v>
      </c>
      <c r="Y103" s="40">
        <v>0</v>
      </c>
      <c r="Z103" s="40">
        <v>0</v>
      </c>
      <c r="AA103" s="40">
        <v>0</v>
      </c>
      <c r="AB103" s="39">
        <v>0</v>
      </c>
      <c r="AC103" s="40"/>
      <c r="AD103" s="39">
        <v>147.524121701971</v>
      </c>
      <c r="AE103" s="39">
        <v>692.524121701971</v>
      </c>
      <c r="AF103" s="44">
        <v>0</v>
      </c>
      <c r="AG103" s="40">
        <v>455.6</v>
      </c>
      <c r="AH103" s="40">
        <v>49.4758782980286</v>
      </c>
      <c r="AI103" s="40">
        <v>185</v>
      </c>
      <c r="AJ103" s="40">
        <v>73.6</v>
      </c>
      <c r="AK103" s="40">
        <v>308.075878298029</v>
      </c>
      <c r="AN103" s="49"/>
      <c r="AO103" s="50"/>
      <c r="AP103" s="50"/>
      <c r="AQ103" s="50"/>
    </row>
    <row r="104" spans="1:43">
      <c r="A104" s="13"/>
      <c r="B104" s="14">
        <v>0.125</v>
      </c>
      <c r="C104" s="34">
        <v>528</v>
      </c>
      <c r="D104" s="34">
        <v>1600</v>
      </c>
      <c r="E104" s="35">
        <v>519.28140624557</v>
      </c>
      <c r="F104" s="35">
        <v>160</v>
      </c>
      <c r="G104" s="36">
        <v>679.28140624557</v>
      </c>
      <c r="H104" s="37">
        <v>325</v>
      </c>
      <c r="I104" s="37">
        <v>220</v>
      </c>
      <c r="J104" s="39">
        <v>545</v>
      </c>
      <c r="K104" s="40">
        <v>122.28140624557</v>
      </c>
      <c r="L104" s="40">
        <v>0</v>
      </c>
      <c r="M104" s="40">
        <v>0</v>
      </c>
      <c r="N104" s="39">
        <v>122.28140624557</v>
      </c>
      <c r="O104" s="40">
        <v>12</v>
      </c>
      <c r="P104" s="40">
        <v>0</v>
      </c>
      <c r="Q104" s="40">
        <v>0</v>
      </c>
      <c r="R104" s="40">
        <v>0</v>
      </c>
      <c r="S104" s="39">
        <v>12</v>
      </c>
      <c r="T104" s="40">
        <v>0</v>
      </c>
      <c r="U104" s="40">
        <v>0</v>
      </c>
      <c r="V104" s="40">
        <v>0</v>
      </c>
      <c r="W104" s="41">
        <v>0</v>
      </c>
      <c r="X104" s="40">
        <v>0</v>
      </c>
      <c r="Y104" s="40">
        <v>0</v>
      </c>
      <c r="Z104" s="40">
        <v>0</v>
      </c>
      <c r="AA104" s="40">
        <v>0</v>
      </c>
      <c r="AB104" s="39">
        <v>0</v>
      </c>
      <c r="AC104" s="40"/>
      <c r="AD104" s="39">
        <v>134.28140624557</v>
      </c>
      <c r="AE104" s="39">
        <v>679.28140624557</v>
      </c>
      <c r="AF104" s="44">
        <v>0</v>
      </c>
      <c r="AG104" s="40">
        <v>455.6</v>
      </c>
      <c r="AH104" s="40">
        <v>62.7185937544297</v>
      </c>
      <c r="AI104" s="40">
        <v>185</v>
      </c>
      <c r="AJ104" s="40">
        <v>73.6</v>
      </c>
      <c r="AK104" s="40">
        <v>321.31859375443</v>
      </c>
      <c r="AN104" s="49"/>
      <c r="AO104" s="50"/>
      <c r="AP104" s="50"/>
      <c r="AQ104" s="50"/>
    </row>
    <row r="105" spans="1:43">
      <c r="A105" s="13"/>
      <c r="B105" s="14">
        <v>0.166666666666667</v>
      </c>
      <c r="C105" s="34">
        <v>528</v>
      </c>
      <c r="D105" s="34">
        <v>1600</v>
      </c>
      <c r="E105" s="35">
        <v>490.893090517329</v>
      </c>
      <c r="F105" s="35">
        <v>160</v>
      </c>
      <c r="G105" s="36">
        <v>650.893090517329</v>
      </c>
      <c r="H105" s="37">
        <v>318.893090517329</v>
      </c>
      <c r="I105" s="37">
        <v>220</v>
      </c>
      <c r="J105" s="39">
        <v>538.893090517329</v>
      </c>
      <c r="K105" s="40">
        <v>100</v>
      </c>
      <c r="L105" s="40">
        <v>0</v>
      </c>
      <c r="M105" s="40">
        <v>0</v>
      </c>
      <c r="N105" s="39">
        <v>100</v>
      </c>
      <c r="O105" s="40">
        <v>12</v>
      </c>
      <c r="P105" s="40">
        <v>0</v>
      </c>
      <c r="Q105" s="40">
        <v>0</v>
      </c>
      <c r="R105" s="40">
        <v>0</v>
      </c>
      <c r="S105" s="39">
        <v>12</v>
      </c>
      <c r="T105" s="40">
        <v>0</v>
      </c>
      <c r="U105" s="40">
        <v>0</v>
      </c>
      <c r="V105" s="40">
        <v>0</v>
      </c>
      <c r="W105" s="41">
        <v>0</v>
      </c>
      <c r="X105" s="40">
        <v>0</v>
      </c>
      <c r="Y105" s="40">
        <v>0</v>
      </c>
      <c r="Z105" s="40">
        <v>0</v>
      </c>
      <c r="AA105" s="40">
        <v>0</v>
      </c>
      <c r="AB105" s="39">
        <v>0</v>
      </c>
      <c r="AC105" s="40"/>
      <c r="AD105" s="39">
        <v>112</v>
      </c>
      <c r="AE105" s="39">
        <v>650.893090517329</v>
      </c>
      <c r="AF105" s="44">
        <v>0</v>
      </c>
      <c r="AG105" s="40">
        <v>455.6</v>
      </c>
      <c r="AH105" s="40">
        <v>85</v>
      </c>
      <c r="AI105" s="40">
        <v>185</v>
      </c>
      <c r="AJ105" s="40">
        <v>73.6</v>
      </c>
      <c r="AK105" s="40">
        <v>343.6</v>
      </c>
      <c r="AN105" s="49"/>
      <c r="AO105" s="50"/>
      <c r="AP105" s="50"/>
      <c r="AQ105" s="50"/>
    </row>
    <row r="106" spans="1:43">
      <c r="A106" s="13"/>
      <c r="B106" s="14">
        <v>0.208333333333334</v>
      </c>
      <c r="C106" s="34">
        <v>528</v>
      </c>
      <c r="D106" s="34">
        <v>1600</v>
      </c>
      <c r="E106" s="35">
        <v>510.214509019804</v>
      </c>
      <c r="F106" s="35">
        <v>160</v>
      </c>
      <c r="G106" s="36">
        <v>670.214509019804</v>
      </c>
      <c r="H106" s="37">
        <v>325</v>
      </c>
      <c r="I106" s="37">
        <v>220</v>
      </c>
      <c r="J106" s="39">
        <v>545</v>
      </c>
      <c r="K106" s="40">
        <v>113.214509019804</v>
      </c>
      <c r="L106" s="40">
        <v>0</v>
      </c>
      <c r="M106" s="40">
        <v>0</v>
      </c>
      <c r="N106" s="39">
        <v>113.214509019804</v>
      </c>
      <c r="O106" s="40">
        <v>12</v>
      </c>
      <c r="P106" s="40">
        <v>0</v>
      </c>
      <c r="Q106" s="40">
        <v>0</v>
      </c>
      <c r="R106" s="40">
        <v>0</v>
      </c>
      <c r="S106" s="39">
        <v>12</v>
      </c>
      <c r="T106" s="40">
        <v>0</v>
      </c>
      <c r="U106" s="40">
        <v>0</v>
      </c>
      <c r="V106" s="40">
        <v>0</v>
      </c>
      <c r="W106" s="41">
        <v>0</v>
      </c>
      <c r="X106" s="40">
        <v>0</v>
      </c>
      <c r="Y106" s="40">
        <v>0</v>
      </c>
      <c r="Z106" s="40">
        <v>0</v>
      </c>
      <c r="AA106" s="40">
        <v>0</v>
      </c>
      <c r="AB106" s="39">
        <v>0</v>
      </c>
      <c r="AC106" s="40"/>
      <c r="AD106" s="39">
        <v>125.214509019804</v>
      </c>
      <c r="AE106" s="39">
        <v>670.214509019804</v>
      </c>
      <c r="AF106" s="44">
        <v>0</v>
      </c>
      <c r="AG106" s="40">
        <v>455.6</v>
      </c>
      <c r="AH106" s="40">
        <v>71.7854909801961</v>
      </c>
      <c r="AI106" s="40">
        <v>185</v>
      </c>
      <c r="AJ106" s="40">
        <v>73.6</v>
      </c>
      <c r="AK106" s="40">
        <v>330.385490980196</v>
      </c>
      <c r="AN106" s="49"/>
      <c r="AO106" s="50"/>
      <c r="AP106" s="50"/>
      <c r="AQ106" s="50"/>
    </row>
    <row r="107" spans="1:43">
      <c r="A107" s="13"/>
      <c r="B107" s="14">
        <v>0.25</v>
      </c>
      <c r="C107" s="34">
        <v>528</v>
      </c>
      <c r="D107" s="34">
        <v>1600</v>
      </c>
      <c r="E107" s="35">
        <v>580.968044559537</v>
      </c>
      <c r="F107" s="35">
        <v>160</v>
      </c>
      <c r="G107" s="36">
        <v>740.968044559537</v>
      </c>
      <c r="H107" s="37">
        <v>325</v>
      </c>
      <c r="I107" s="37">
        <v>220</v>
      </c>
      <c r="J107" s="39">
        <v>545</v>
      </c>
      <c r="K107" s="40">
        <v>183.968044559537</v>
      </c>
      <c r="L107" s="40">
        <v>0</v>
      </c>
      <c r="M107" s="40">
        <v>0</v>
      </c>
      <c r="N107" s="39">
        <v>183.968044559537</v>
      </c>
      <c r="O107" s="40">
        <v>12</v>
      </c>
      <c r="P107" s="40">
        <v>0</v>
      </c>
      <c r="Q107" s="40">
        <v>0</v>
      </c>
      <c r="R107" s="40">
        <v>0</v>
      </c>
      <c r="S107" s="39">
        <v>12</v>
      </c>
      <c r="T107" s="40">
        <v>0</v>
      </c>
      <c r="U107" s="40">
        <v>0</v>
      </c>
      <c r="V107" s="40">
        <v>0</v>
      </c>
      <c r="W107" s="41">
        <v>0</v>
      </c>
      <c r="X107" s="40">
        <v>0</v>
      </c>
      <c r="Y107" s="40">
        <v>0</v>
      </c>
      <c r="Z107" s="40">
        <v>0</v>
      </c>
      <c r="AA107" s="40">
        <v>0</v>
      </c>
      <c r="AB107" s="39">
        <v>0</v>
      </c>
      <c r="AC107" s="40"/>
      <c r="AD107" s="39">
        <v>195.968044559537</v>
      </c>
      <c r="AE107" s="39">
        <v>740.968044559537</v>
      </c>
      <c r="AF107" s="44">
        <v>0</v>
      </c>
      <c r="AG107" s="40">
        <v>455.6</v>
      </c>
      <c r="AH107" s="40">
        <v>1.03195544046253</v>
      </c>
      <c r="AI107" s="40">
        <v>185</v>
      </c>
      <c r="AJ107" s="40">
        <v>73.6</v>
      </c>
      <c r="AK107" s="40">
        <v>259.631955440463</v>
      </c>
      <c r="AN107" s="49"/>
      <c r="AO107" s="50"/>
      <c r="AP107" s="50"/>
      <c r="AQ107" s="50"/>
    </row>
    <row r="108" spans="1:43">
      <c r="A108" s="13"/>
      <c r="B108" s="14">
        <v>0.291666666666667</v>
      </c>
      <c r="C108" s="34">
        <v>528</v>
      </c>
      <c r="D108" s="34">
        <v>1600</v>
      </c>
      <c r="E108" s="35">
        <v>547.127440892806</v>
      </c>
      <c r="F108" s="35">
        <v>160</v>
      </c>
      <c r="G108" s="36">
        <v>707.127440892806</v>
      </c>
      <c r="H108" s="37">
        <v>325</v>
      </c>
      <c r="I108" s="37">
        <v>220</v>
      </c>
      <c r="J108" s="39">
        <v>545</v>
      </c>
      <c r="K108" s="40">
        <v>150.127440892806</v>
      </c>
      <c r="L108" s="40">
        <v>0</v>
      </c>
      <c r="M108" s="40">
        <v>0</v>
      </c>
      <c r="N108" s="39">
        <v>150.127440892806</v>
      </c>
      <c r="O108" s="40">
        <v>12</v>
      </c>
      <c r="P108" s="40">
        <v>0</v>
      </c>
      <c r="Q108" s="40">
        <v>0</v>
      </c>
      <c r="R108" s="40">
        <v>0</v>
      </c>
      <c r="S108" s="39">
        <v>12</v>
      </c>
      <c r="T108" s="40">
        <v>0</v>
      </c>
      <c r="U108" s="40">
        <v>0</v>
      </c>
      <c r="V108" s="40">
        <v>0</v>
      </c>
      <c r="W108" s="41">
        <v>0</v>
      </c>
      <c r="X108" s="40">
        <v>0</v>
      </c>
      <c r="Y108" s="40">
        <v>0</v>
      </c>
      <c r="Z108" s="40">
        <v>0</v>
      </c>
      <c r="AA108" s="40">
        <v>0</v>
      </c>
      <c r="AB108" s="39">
        <v>0</v>
      </c>
      <c r="AC108" s="40"/>
      <c r="AD108" s="39">
        <v>162.127440892806</v>
      </c>
      <c r="AE108" s="39">
        <v>707.127440892806</v>
      </c>
      <c r="AF108" s="44">
        <v>0</v>
      </c>
      <c r="AG108" s="40">
        <v>455.6</v>
      </c>
      <c r="AH108" s="40">
        <v>34.8725591071944</v>
      </c>
      <c r="AI108" s="40">
        <v>185</v>
      </c>
      <c r="AJ108" s="40">
        <v>73.6</v>
      </c>
      <c r="AK108" s="40">
        <v>293.472559107194</v>
      </c>
      <c r="AN108" s="49"/>
      <c r="AO108" s="50"/>
      <c r="AP108" s="50"/>
      <c r="AQ108" s="50"/>
    </row>
    <row r="109" spans="1:43">
      <c r="A109" s="13"/>
      <c r="B109" s="14">
        <v>0.333333333333334</v>
      </c>
      <c r="C109" s="34">
        <v>528</v>
      </c>
      <c r="D109" s="34">
        <v>1600</v>
      </c>
      <c r="E109" s="35">
        <v>526.53231591203</v>
      </c>
      <c r="F109" s="35">
        <v>160</v>
      </c>
      <c r="G109" s="36">
        <v>686.53231591203</v>
      </c>
      <c r="H109" s="37">
        <v>275</v>
      </c>
      <c r="I109" s="37">
        <v>220</v>
      </c>
      <c r="J109" s="39">
        <v>495</v>
      </c>
      <c r="K109" s="40">
        <v>179.53231591203</v>
      </c>
      <c r="L109" s="40">
        <v>0</v>
      </c>
      <c r="M109" s="40">
        <v>0</v>
      </c>
      <c r="N109" s="39">
        <v>179.53231591203</v>
      </c>
      <c r="O109" s="40">
        <v>12</v>
      </c>
      <c r="P109" s="40">
        <v>0</v>
      </c>
      <c r="Q109" s="40">
        <v>0</v>
      </c>
      <c r="R109" s="40">
        <v>0</v>
      </c>
      <c r="S109" s="39">
        <v>12</v>
      </c>
      <c r="T109" s="40">
        <v>0</v>
      </c>
      <c r="U109" s="40">
        <v>0</v>
      </c>
      <c r="V109" s="40">
        <v>0</v>
      </c>
      <c r="W109" s="41">
        <v>0</v>
      </c>
      <c r="X109" s="40">
        <v>0</v>
      </c>
      <c r="Y109" s="40">
        <v>0</v>
      </c>
      <c r="Z109" s="40">
        <v>0</v>
      </c>
      <c r="AA109" s="40">
        <v>0</v>
      </c>
      <c r="AB109" s="39">
        <v>0</v>
      </c>
      <c r="AC109" s="40"/>
      <c r="AD109" s="39">
        <v>191.53231591203</v>
      </c>
      <c r="AE109" s="39">
        <v>686.53231591203</v>
      </c>
      <c r="AF109" s="44">
        <v>0</v>
      </c>
      <c r="AG109" s="40">
        <v>455.6</v>
      </c>
      <c r="AH109" s="40">
        <v>5.46768408796993</v>
      </c>
      <c r="AI109" s="40">
        <v>185</v>
      </c>
      <c r="AJ109" s="40">
        <v>73.6</v>
      </c>
      <c r="AK109" s="40">
        <v>264.06768408797</v>
      </c>
      <c r="AN109" s="49"/>
      <c r="AO109" s="50"/>
      <c r="AP109" s="50"/>
      <c r="AQ109" s="50"/>
    </row>
    <row r="110" spans="1:43">
      <c r="A110" s="13"/>
      <c r="B110" s="14">
        <v>0.375</v>
      </c>
      <c r="C110" s="34">
        <v>528</v>
      </c>
      <c r="D110" s="34">
        <v>1600</v>
      </c>
      <c r="E110" s="35">
        <v>582.802567936477</v>
      </c>
      <c r="F110" s="35">
        <v>160</v>
      </c>
      <c r="G110" s="36">
        <v>742.802567936477</v>
      </c>
      <c r="H110" s="37">
        <v>273.802567936477</v>
      </c>
      <c r="I110" s="37">
        <v>220</v>
      </c>
      <c r="J110" s="39">
        <v>493.802567936477</v>
      </c>
      <c r="K110" s="40">
        <v>185</v>
      </c>
      <c r="L110" s="40">
        <v>0</v>
      </c>
      <c r="M110" s="40">
        <v>0</v>
      </c>
      <c r="N110" s="39">
        <v>185</v>
      </c>
      <c r="O110" s="40">
        <v>64</v>
      </c>
      <c r="P110" s="40">
        <v>0</v>
      </c>
      <c r="Q110" s="40">
        <v>0</v>
      </c>
      <c r="R110" s="40">
        <v>0</v>
      </c>
      <c r="S110" s="39">
        <v>64</v>
      </c>
      <c r="T110" s="40">
        <v>0</v>
      </c>
      <c r="U110" s="40">
        <v>0</v>
      </c>
      <c r="V110" s="40">
        <v>0</v>
      </c>
      <c r="W110" s="41">
        <v>0</v>
      </c>
      <c r="X110" s="40">
        <v>0</v>
      </c>
      <c r="Y110" s="40">
        <v>0</v>
      </c>
      <c r="Z110" s="40">
        <v>0</v>
      </c>
      <c r="AA110" s="40">
        <v>0</v>
      </c>
      <c r="AB110" s="39">
        <v>0</v>
      </c>
      <c r="AC110" s="40"/>
      <c r="AD110" s="39">
        <v>249</v>
      </c>
      <c r="AE110" s="39">
        <v>742.802567936477</v>
      </c>
      <c r="AF110" s="44">
        <v>0</v>
      </c>
      <c r="AG110" s="40">
        <v>455.6</v>
      </c>
      <c r="AH110" s="40">
        <v>0</v>
      </c>
      <c r="AI110" s="40">
        <v>133</v>
      </c>
      <c r="AJ110" s="40">
        <v>73.6</v>
      </c>
      <c r="AK110" s="40">
        <v>206.6</v>
      </c>
      <c r="AN110" s="49"/>
      <c r="AO110" s="50"/>
      <c r="AP110" s="50"/>
      <c r="AQ110" s="50"/>
    </row>
    <row r="111" spans="1:43">
      <c r="A111" s="13"/>
      <c r="B111" s="14">
        <v>0.416666666666667</v>
      </c>
      <c r="C111" s="34">
        <v>528</v>
      </c>
      <c r="D111" s="34">
        <v>1600</v>
      </c>
      <c r="E111" s="35">
        <v>586.093520424942</v>
      </c>
      <c r="F111" s="35">
        <v>160</v>
      </c>
      <c r="G111" s="36">
        <v>746.093520424942</v>
      </c>
      <c r="H111" s="37">
        <v>277.093520424942</v>
      </c>
      <c r="I111" s="37">
        <v>220</v>
      </c>
      <c r="J111" s="39">
        <v>497.093520424942</v>
      </c>
      <c r="K111" s="40">
        <v>185</v>
      </c>
      <c r="L111" s="40">
        <v>0</v>
      </c>
      <c r="M111" s="40">
        <v>0</v>
      </c>
      <c r="N111" s="39">
        <v>185</v>
      </c>
      <c r="O111" s="40">
        <v>64</v>
      </c>
      <c r="P111" s="40">
        <v>0</v>
      </c>
      <c r="Q111" s="40">
        <v>0</v>
      </c>
      <c r="R111" s="40">
        <v>0</v>
      </c>
      <c r="S111" s="39">
        <v>64</v>
      </c>
      <c r="T111" s="40">
        <v>0</v>
      </c>
      <c r="U111" s="40">
        <v>0</v>
      </c>
      <c r="V111" s="40">
        <v>0</v>
      </c>
      <c r="W111" s="41">
        <v>0</v>
      </c>
      <c r="X111" s="40">
        <v>0</v>
      </c>
      <c r="Y111" s="40">
        <v>0</v>
      </c>
      <c r="Z111" s="40">
        <v>0</v>
      </c>
      <c r="AA111" s="40">
        <v>0</v>
      </c>
      <c r="AB111" s="39">
        <v>0</v>
      </c>
      <c r="AC111" s="40"/>
      <c r="AD111" s="39">
        <v>249</v>
      </c>
      <c r="AE111" s="39">
        <v>746.093520424942</v>
      </c>
      <c r="AF111" s="44">
        <v>0</v>
      </c>
      <c r="AG111" s="40">
        <v>455.6</v>
      </c>
      <c r="AH111" s="40">
        <v>0</v>
      </c>
      <c r="AI111" s="40">
        <v>133</v>
      </c>
      <c r="AJ111" s="40">
        <v>73.6</v>
      </c>
      <c r="AK111" s="40">
        <v>206.6</v>
      </c>
      <c r="AN111" s="49"/>
      <c r="AO111" s="50"/>
      <c r="AP111" s="50"/>
      <c r="AQ111" s="50"/>
    </row>
    <row r="112" spans="1:43">
      <c r="A112" s="13"/>
      <c r="B112" s="14">
        <v>0.458333333333334</v>
      </c>
      <c r="C112" s="34">
        <v>528</v>
      </c>
      <c r="D112" s="34">
        <v>1600</v>
      </c>
      <c r="E112" s="35">
        <v>586.010853846818</v>
      </c>
      <c r="F112" s="35">
        <v>160</v>
      </c>
      <c r="G112" s="36">
        <v>746.010853846818</v>
      </c>
      <c r="H112" s="37">
        <v>277.010853846818</v>
      </c>
      <c r="I112" s="37">
        <v>220</v>
      </c>
      <c r="J112" s="39">
        <v>497.010853846818</v>
      </c>
      <c r="K112" s="40">
        <v>185</v>
      </c>
      <c r="L112" s="40">
        <v>0</v>
      </c>
      <c r="M112" s="40">
        <v>0</v>
      </c>
      <c r="N112" s="39">
        <v>185</v>
      </c>
      <c r="O112" s="40">
        <v>64</v>
      </c>
      <c r="P112" s="40">
        <v>0</v>
      </c>
      <c r="Q112" s="40">
        <v>0</v>
      </c>
      <c r="R112" s="40">
        <v>0</v>
      </c>
      <c r="S112" s="39">
        <v>64</v>
      </c>
      <c r="T112" s="40">
        <v>0</v>
      </c>
      <c r="U112" s="40">
        <v>0</v>
      </c>
      <c r="V112" s="40">
        <v>0</v>
      </c>
      <c r="W112" s="41">
        <v>0</v>
      </c>
      <c r="X112" s="40">
        <v>0</v>
      </c>
      <c r="Y112" s="40">
        <v>0</v>
      </c>
      <c r="Z112" s="40">
        <v>0</v>
      </c>
      <c r="AA112" s="40">
        <v>0</v>
      </c>
      <c r="AB112" s="39">
        <v>0</v>
      </c>
      <c r="AC112" s="40"/>
      <c r="AD112" s="39">
        <v>249</v>
      </c>
      <c r="AE112" s="39">
        <v>746.010853846818</v>
      </c>
      <c r="AF112" s="44">
        <v>0</v>
      </c>
      <c r="AG112" s="40">
        <v>455.6</v>
      </c>
      <c r="AH112" s="40">
        <v>0</v>
      </c>
      <c r="AI112" s="40">
        <v>133</v>
      </c>
      <c r="AJ112" s="40">
        <v>73.6</v>
      </c>
      <c r="AK112" s="40">
        <v>206.6</v>
      </c>
      <c r="AN112" s="49"/>
      <c r="AO112" s="50"/>
      <c r="AP112" s="50"/>
      <c r="AQ112" s="50"/>
    </row>
    <row r="113" spans="1:43">
      <c r="A113" s="13"/>
      <c r="B113" s="14">
        <v>0.5</v>
      </c>
      <c r="C113" s="34">
        <v>528</v>
      </c>
      <c r="D113" s="34">
        <v>1600</v>
      </c>
      <c r="E113" s="35">
        <v>580.671096930475</v>
      </c>
      <c r="F113" s="35">
        <v>160</v>
      </c>
      <c r="G113" s="36">
        <v>740.671096930475</v>
      </c>
      <c r="H113" s="37">
        <v>271.671096930475</v>
      </c>
      <c r="I113" s="37">
        <v>220</v>
      </c>
      <c r="J113" s="39">
        <v>491.671096930475</v>
      </c>
      <c r="K113" s="40">
        <v>185</v>
      </c>
      <c r="L113" s="40">
        <v>0</v>
      </c>
      <c r="M113" s="40">
        <v>0</v>
      </c>
      <c r="N113" s="39">
        <v>185</v>
      </c>
      <c r="O113" s="40">
        <v>64</v>
      </c>
      <c r="P113" s="40">
        <v>0</v>
      </c>
      <c r="Q113" s="40">
        <v>0</v>
      </c>
      <c r="R113" s="40">
        <v>0</v>
      </c>
      <c r="S113" s="39">
        <v>64</v>
      </c>
      <c r="T113" s="40">
        <v>0</v>
      </c>
      <c r="U113" s="40">
        <v>0</v>
      </c>
      <c r="V113" s="40">
        <v>0</v>
      </c>
      <c r="W113" s="41">
        <v>0</v>
      </c>
      <c r="X113" s="40">
        <v>0</v>
      </c>
      <c r="Y113" s="40">
        <v>0</v>
      </c>
      <c r="Z113" s="40">
        <v>0</v>
      </c>
      <c r="AA113" s="40">
        <v>0</v>
      </c>
      <c r="AB113" s="39">
        <v>0</v>
      </c>
      <c r="AC113" s="40"/>
      <c r="AD113" s="39">
        <v>249</v>
      </c>
      <c r="AE113" s="39">
        <v>740.671096930475</v>
      </c>
      <c r="AF113" s="44">
        <v>0</v>
      </c>
      <c r="AG113" s="40">
        <v>455.6</v>
      </c>
      <c r="AH113" s="40">
        <v>0</v>
      </c>
      <c r="AI113" s="40">
        <v>133</v>
      </c>
      <c r="AJ113" s="40">
        <v>73.6</v>
      </c>
      <c r="AK113" s="40">
        <v>206.6</v>
      </c>
      <c r="AN113" s="49"/>
      <c r="AO113" s="50"/>
      <c r="AP113" s="50"/>
      <c r="AQ113" s="50"/>
    </row>
    <row r="114" spans="1:43">
      <c r="A114" s="13"/>
      <c r="B114" s="14">
        <v>0.541666666666667</v>
      </c>
      <c r="C114" s="34">
        <v>528</v>
      </c>
      <c r="D114" s="34">
        <v>1600</v>
      </c>
      <c r="E114" s="35">
        <v>578.154932160782</v>
      </c>
      <c r="F114" s="35">
        <v>160</v>
      </c>
      <c r="G114" s="36">
        <v>738.154932160782</v>
      </c>
      <c r="H114" s="37">
        <v>269.154932160782</v>
      </c>
      <c r="I114" s="37">
        <v>220</v>
      </c>
      <c r="J114" s="39">
        <v>489.154932160782</v>
      </c>
      <c r="K114" s="40">
        <v>185</v>
      </c>
      <c r="L114" s="40">
        <v>0</v>
      </c>
      <c r="M114" s="40">
        <v>0</v>
      </c>
      <c r="N114" s="39">
        <v>185</v>
      </c>
      <c r="O114" s="40">
        <v>64</v>
      </c>
      <c r="P114" s="40">
        <v>0</v>
      </c>
      <c r="Q114" s="40">
        <v>0</v>
      </c>
      <c r="R114" s="40">
        <v>0</v>
      </c>
      <c r="S114" s="39">
        <v>64</v>
      </c>
      <c r="T114" s="40">
        <v>0</v>
      </c>
      <c r="U114" s="40">
        <v>0</v>
      </c>
      <c r="V114" s="40">
        <v>0</v>
      </c>
      <c r="W114" s="41">
        <v>0</v>
      </c>
      <c r="X114" s="40">
        <v>0</v>
      </c>
      <c r="Y114" s="40">
        <v>0</v>
      </c>
      <c r="Z114" s="40">
        <v>0</v>
      </c>
      <c r="AA114" s="40">
        <v>0</v>
      </c>
      <c r="AB114" s="39">
        <v>0</v>
      </c>
      <c r="AC114" s="40"/>
      <c r="AD114" s="39">
        <v>249</v>
      </c>
      <c r="AE114" s="39">
        <v>738.154932160782</v>
      </c>
      <c r="AF114" s="44">
        <v>0</v>
      </c>
      <c r="AG114" s="40">
        <v>455.6</v>
      </c>
      <c r="AH114" s="40">
        <v>0</v>
      </c>
      <c r="AI114" s="40">
        <v>133</v>
      </c>
      <c r="AJ114" s="40">
        <v>73.6</v>
      </c>
      <c r="AK114" s="40">
        <v>206.6</v>
      </c>
      <c r="AN114" s="49"/>
      <c r="AO114" s="50"/>
      <c r="AP114" s="50"/>
      <c r="AQ114" s="50"/>
    </row>
    <row r="115" spans="1:43">
      <c r="A115" s="13"/>
      <c r="B115" s="14">
        <v>0.583333333333334</v>
      </c>
      <c r="C115" s="34">
        <v>528</v>
      </c>
      <c r="D115" s="34">
        <v>1600</v>
      </c>
      <c r="E115" s="35">
        <v>579.643633315453</v>
      </c>
      <c r="F115" s="35">
        <v>160</v>
      </c>
      <c r="G115" s="36">
        <v>739.643633315453</v>
      </c>
      <c r="H115" s="37">
        <v>270.643633315453</v>
      </c>
      <c r="I115" s="37">
        <v>220</v>
      </c>
      <c r="J115" s="39">
        <v>490.643633315453</v>
      </c>
      <c r="K115" s="40">
        <v>185</v>
      </c>
      <c r="L115" s="40">
        <v>0</v>
      </c>
      <c r="M115" s="40">
        <v>0</v>
      </c>
      <c r="N115" s="39">
        <v>185</v>
      </c>
      <c r="O115" s="40">
        <v>64</v>
      </c>
      <c r="P115" s="40">
        <v>0</v>
      </c>
      <c r="Q115" s="40">
        <v>0</v>
      </c>
      <c r="R115" s="40">
        <v>0</v>
      </c>
      <c r="S115" s="39">
        <v>64</v>
      </c>
      <c r="T115" s="40">
        <v>0</v>
      </c>
      <c r="U115" s="40">
        <v>0</v>
      </c>
      <c r="V115" s="40">
        <v>0</v>
      </c>
      <c r="W115" s="41">
        <v>0</v>
      </c>
      <c r="X115" s="40">
        <v>0</v>
      </c>
      <c r="Y115" s="40">
        <v>0</v>
      </c>
      <c r="Z115" s="40">
        <v>0</v>
      </c>
      <c r="AA115" s="40">
        <v>0</v>
      </c>
      <c r="AB115" s="39">
        <v>0</v>
      </c>
      <c r="AC115" s="40"/>
      <c r="AD115" s="39">
        <v>249</v>
      </c>
      <c r="AE115" s="39">
        <v>739.643633315453</v>
      </c>
      <c r="AF115" s="44">
        <v>0</v>
      </c>
      <c r="AG115" s="40">
        <v>455.6</v>
      </c>
      <c r="AH115" s="40">
        <v>0</v>
      </c>
      <c r="AI115" s="40">
        <v>133</v>
      </c>
      <c r="AJ115" s="40">
        <v>73.6</v>
      </c>
      <c r="AK115" s="40">
        <v>206.6</v>
      </c>
      <c r="AN115" s="49"/>
      <c r="AO115" s="50"/>
      <c r="AP115" s="50"/>
      <c r="AQ115" s="50"/>
    </row>
    <row r="116" spans="1:43">
      <c r="A116" s="13"/>
      <c r="B116" s="14">
        <v>0.625</v>
      </c>
      <c r="C116" s="34">
        <v>528</v>
      </c>
      <c r="D116" s="34">
        <v>1600</v>
      </c>
      <c r="E116" s="35">
        <v>592.93410823665</v>
      </c>
      <c r="F116" s="35">
        <v>160</v>
      </c>
      <c r="G116" s="36">
        <v>752.93410823665</v>
      </c>
      <c r="H116" s="37">
        <v>271.93410823665</v>
      </c>
      <c r="I116" s="37">
        <v>220</v>
      </c>
      <c r="J116" s="39">
        <v>491.93410823665</v>
      </c>
      <c r="K116" s="40">
        <v>185</v>
      </c>
      <c r="L116" s="40">
        <v>0</v>
      </c>
      <c r="M116" s="40">
        <v>0</v>
      </c>
      <c r="N116" s="39">
        <v>185</v>
      </c>
      <c r="O116" s="40">
        <v>76</v>
      </c>
      <c r="P116" s="40">
        <v>0</v>
      </c>
      <c r="Q116" s="40">
        <v>0</v>
      </c>
      <c r="R116" s="40">
        <v>0</v>
      </c>
      <c r="S116" s="39">
        <v>76</v>
      </c>
      <c r="T116" s="40">
        <v>0</v>
      </c>
      <c r="U116" s="40">
        <v>0</v>
      </c>
      <c r="V116" s="40">
        <v>0</v>
      </c>
      <c r="W116" s="41">
        <v>0</v>
      </c>
      <c r="X116" s="40">
        <v>0</v>
      </c>
      <c r="Y116" s="40">
        <v>0</v>
      </c>
      <c r="Z116" s="40">
        <v>0</v>
      </c>
      <c r="AA116" s="40">
        <v>0</v>
      </c>
      <c r="AB116" s="39">
        <v>0</v>
      </c>
      <c r="AC116" s="40"/>
      <c r="AD116" s="39">
        <v>261</v>
      </c>
      <c r="AE116" s="39">
        <v>752.93410823665</v>
      </c>
      <c r="AF116" s="44">
        <v>0</v>
      </c>
      <c r="AG116" s="40">
        <v>455.6</v>
      </c>
      <c r="AH116" s="40">
        <v>0</v>
      </c>
      <c r="AI116" s="40">
        <v>121</v>
      </c>
      <c r="AJ116" s="40">
        <v>73.6</v>
      </c>
      <c r="AK116" s="40">
        <v>194.6</v>
      </c>
      <c r="AN116" s="49"/>
      <c r="AO116" s="50"/>
      <c r="AP116" s="50"/>
      <c r="AQ116" s="50"/>
    </row>
    <row r="117" spans="1:43">
      <c r="A117" s="13"/>
      <c r="B117" s="14">
        <v>0.666666666666667</v>
      </c>
      <c r="C117" s="34">
        <v>528</v>
      </c>
      <c r="D117" s="34">
        <v>1600</v>
      </c>
      <c r="E117" s="35">
        <v>581.449139708127</v>
      </c>
      <c r="F117" s="35">
        <v>160</v>
      </c>
      <c r="G117" s="36">
        <v>741.449139708127</v>
      </c>
      <c r="H117" s="37">
        <v>260.449139708127</v>
      </c>
      <c r="I117" s="37">
        <v>220</v>
      </c>
      <c r="J117" s="39">
        <v>480.449139708127</v>
      </c>
      <c r="K117" s="40">
        <v>185</v>
      </c>
      <c r="L117" s="40">
        <v>0</v>
      </c>
      <c r="M117" s="40">
        <v>0</v>
      </c>
      <c r="N117" s="39">
        <v>185</v>
      </c>
      <c r="O117" s="40">
        <v>76</v>
      </c>
      <c r="P117" s="40">
        <v>0</v>
      </c>
      <c r="Q117" s="40">
        <v>0</v>
      </c>
      <c r="R117" s="40">
        <v>0</v>
      </c>
      <c r="S117" s="39">
        <v>76</v>
      </c>
      <c r="T117" s="40">
        <v>0</v>
      </c>
      <c r="U117" s="40">
        <v>0</v>
      </c>
      <c r="V117" s="40">
        <v>0</v>
      </c>
      <c r="W117" s="41">
        <v>0</v>
      </c>
      <c r="X117" s="40">
        <v>0</v>
      </c>
      <c r="Y117" s="40">
        <v>0</v>
      </c>
      <c r="Z117" s="40">
        <v>0</v>
      </c>
      <c r="AA117" s="40">
        <v>0</v>
      </c>
      <c r="AB117" s="39">
        <v>0</v>
      </c>
      <c r="AC117" s="40"/>
      <c r="AD117" s="39">
        <v>261</v>
      </c>
      <c r="AE117" s="39">
        <v>741.449139708127</v>
      </c>
      <c r="AF117" s="44">
        <v>0</v>
      </c>
      <c r="AG117" s="40">
        <v>455.6</v>
      </c>
      <c r="AH117" s="40">
        <v>0</v>
      </c>
      <c r="AI117" s="40">
        <v>121</v>
      </c>
      <c r="AJ117" s="40">
        <v>73.6</v>
      </c>
      <c r="AK117" s="40">
        <v>194.6</v>
      </c>
      <c r="AN117" s="49"/>
      <c r="AO117" s="50"/>
      <c r="AP117" s="50"/>
      <c r="AQ117" s="50"/>
    </row>
    <row r="118" spans="1:43">
      <c r="A118" s="13"/>
      <c r="B118" s="14">
        <v>0.708333333333334</v>
      </c>
      <c r="C118" s="34">
        <v>528</v>
      </c>
      <c r="D118" s="34">
        <v>1600</v>
      </c>
      <c r="E118" s="35">
        <v>591.261710721274</v>
      </c>
      <c r="F118" s="35">
        <v>160</v>
      </c>
      <c r="G118" s="36">
        <v>751.261710721274</v>
      </c>
      <c r="H118" s="37">
        <v>304.261710721274</v>
      </c>
      <c r="I118" s="37">
        <v>220</v>
      </c>
      <c r="J118" s="39">
        <v>524.261710721274</v>
      </c>
      <c r="K118" s="40">
        <v>185</v>
      </c>
      <c r="L118" s="40">
        <v>0</v>
      </c>
      <c r="M118" s="40">
        <v>0</v>
      </c>
      <c r="N118" s="39">
        <v>185</v>
      </c>
      <c r="O118" s="40">
        <v>42</v>
      </c>
      <c r="P118" s="40">
        <v>0</v>
      </c>
      <c r="Q118" s="40">
        <v>0</v>
      </c>
      <c r="R118" s="40">
        <v>0</v>
      </c>
      <c r="S118" s="39">
        <v>42</v>
      </c>
      <c r="T118" s="40">
        <v>0</v>
      </c>
      <c r="U118" s="40">
        <v>0</v>
      </c>
      <c r="V118" s="40">
        <v>0</v>
      </c>
      <c r="W118" s="41">
        <v>0</v>
      </c>
      <c r="X118" s="40">
        <v>0</v>
      </c>
      <c r="Y118" s="40">
        <v>0</v>
      </c>
      <c r="Z118" s="40">
        <v>0</v>
      </c>
      <c r="AA118" s="40">
        <v>0</v>
      </c>
      <c r="AB118" s="39">
        <v>0</v>
      </c>
      <c r="AC118" s="40"/>
      <c r="AD118" s="39">
        <v>227</v>
      </c>
      <c r="AE118" s="39">
        <v>751.261710721274</v>
      </c>
      <c r="AF118" s="44">
        <v>0</v>
      </c>
      <c r="AG118" s="40">
        <v>455.6</v>
      </c>
      <c r="AH118" s="40">
        <v>0</v>
      </c>
      <c r="AI118" s="40">
        <v>155</v>
      </c>
      <c r="AJ118" s="40">
        <v>73.6</v>
      </c>
      <c r="AK118" s="40">
        <v>228.6</v>
      </c>
      <c r="AN118" s="49"/>
      <c r="AO118" s="50"/>
      <c r="AP118" s="50"/>
      <c r="AQ118" s="50"/>
    </row>
    <row r="119" spans="1:43">
      <c r="A119" s="13"/>
      <c r="B119" s="14">
        <v>0.75</v>
      </c>
      <c r="C119" s="34">
        <v>528</v>
      </c>
      <c r="D119" s="34">
        <v>1600</v>
      </c>
      <c r="E119" s="35">
        <v>614.628589037996</v>
      </c>
      <c r="F119" s="35">
        <v>160</v>
      </c>
      <c r="G119" s="36">
        <v>774.628589037996</v>
      </c>
      <c r="H119" s="37">
        <v>325</v>
      </c>
      <c r="I119" s="37">
        <v>220</v>
      </c>
      <c r="J119" s="39">
        <v>545</v>
      </c>
      <c r="K119" s="40">
        <v>165.628589037996</v>
      </c>
      <c r="L119" s="40">
        <v>0</v>
      </c>
      <c r="M119" s="40">
        <v>0</v>
      </c>
      <c r="N119" s="39">
        <v>165.628589037996</v>
      </c>
      <c r="O119" s="40">
        <v>64</v>
      </c>
      <c r="P119" s="40">
        <v>0</v>
      </c>
      <c r="Q119" s="40">
        <v>0</v>
      </c>
      <c r="R119" s="40">
        <v>0</v>
      </c>
      <c r="S119" s="39">
        <v>64</v>
      </c>
      <c r="T119" s="40">
        <v>0</v>
      </c>
      <c r="U119" s="40">
        <v>0</v>
      </c>
      <c r="V119" s="40">
        <v>0</v>
      </c>
      <c r="W119" s="41">
        <v>0</v>
      </c>
      <c r="X119" s="40">
        <v>0</v>
      </c>
      <c r="Y119" s="40">
        <v>0</v>
      </c>
      <c r="Z119" s="40">
        <v>0</v>
      </c>
      <c r="AA119" s="40">
        <v>0</v>
      </c>
      <c r="AB119" s="39">
        <v>0</v>
      </c>
      <c r="AC119" s="40"/>
      <c r="AD119" s="39">
        <v>229.628589037996</v>
      </c>
      <c r="AE119" s="39">
        <v>774.628589037996</v>
      </c>
      <c r="AF119" s="44">
        <v>0</v>
      </c>
      <c r="AG119" s="40">
        <v>455.6</v>
      </c>
      <c r="AH119" s="40">
        <v>19.3714109620045</v>
      </c>
      <c r="AI119" s="40">
        <v>133</v>
      </c>
      <c r="AJ119" s="40">
        <v>73.6</v>
      </c>
      <c r="AK119" s="40">
        <v>225.971410962004</v>
      </c>
      <c r="AN119" s="49"/>
      <c r="AO119" s="50"/>
      <c r="AP119" s="50"/>
      <c r="AQ119" s="50"/>
    </row>
    <row r="120" spans="1:43">
      <c r="A120" s="13"/>
      <c r="B120" s="14">
        <v>0.791666666666667</v>
      </c>
      <c r="C120" s="34">
        <v>528</v>
      </c>
      <c r="D120" s="34">
        <v>1600</v>
      </c>
      <c r="E120" s="35">
        <v>727.456766895725</v>
      </c>
      <c r="F120" s="35">
        <v>160</v>
      </c>
      <c r="G120" s="36">
        <v>887.456766895725</v>
      </c>
      <c r="H120" s="37">
        <v>301.456766895725</v>
      </c>
      <c r="I120" s="37">
        <v>220</v>
      </c>
      <c r="J120" s="39">
        <v>521.456766895725</v>
      </c>
      <c r="K120" s="40">
        <v>185</v>
      </c>
      <c r="L120" s="40">
        <v>0</v>
      </c>
      <c r="M120" s="40">
        <v>0</v>
      </c>
      <c r="N120" s="39">
        <v>185</v>
      </c>
      <c r="O120" s="40">
        <v>76</v>
      </c>
      <c r="P120" s="40">
        <v>32</v>
      </c>
      <c r="Q120" s="40">
        <v>18</v>
      </c>
      <c r="R120" s="40">
        <v>0</v>
      </c>
      <c r="S120" s="39">
        <v>126</v>
      </c>
      <c r="T120" s="40">
        <v>6</v>
      </c>
      <c r="U120" s="40">
        <v>0</v>
      </c>
      <c r="V120" s="40">
        <v>0</v>
      </c>
      <c r="W120" s="41">
        <v>6</v>
      </c>
      <c r="X120" s="40">
        <v>20</v>
      </c>
      <c r="Y120" s="40">
        <v>14</v>
      </c>
      <c r="Z120" s="40">
        <v>8</v>
      </c>
      <c r="AA120" s="40">
        <v>7</v>
      </c>
      <c r="AB120" s="39">
        <v>49</v>
      </c>
      <c r="AC120" s="40"/>
      <c r="AD120" s="39">
        <v>366</v>
      </c>
      <c r="AE120" s="39">
        <v>887.456766895725</v>
      </c>
      <c r="AF120" s="44">
        <v>0</v>
      </c>
      <c r="AG120" s="40">
        <v>455.6</v>
      </c>
      <c r="AH120" s="40">
        <v>0</v>
      </c>
      <c r="AI120" s="40">
        <v>65</v>
      </c>
      <c r="AJ120" s="40">
        <v>24.6</v>
      </c>
      <c r="AK120" s="40">
        <v>89.6</v>
      </c>
      <c r="AN120" s="49"/>
      <c r="AO120" s="50"/>
      <c r="AP120" s="50"/>
      <c r="AQ120" s="50"/>
    </row>
    <row r="121" spans="1:43">
      <c r="A121" s="13"/>
      <c r="B121" s="14">
        <v>0.833333333333334</v>
      </c>
      <c r="C121" s="34">
        <v>528</v>
      </c>
      <c r="D121" s="34">
        <v>1600</v>
      </c>
      <c r="E121" s="35">
        <v>748.833172215257</v>
      </c>
      <c r="F121" s="35">
        <v>160</v>
      </c>
      <c r="G121" s="36">
        <v>908.833172215257</v>
      </c>
      <c r="H121" s="37">
        <v>312.833172215257</v>
      </c>
      <c r="I121" s="37">
        <v>220</v>
      </c>
      <c r="J121" s="39">
        <v>532.833172215257</v>
      </c>
      <c r="K121" s="40">
        <v>185</v>
      </c>
      <c r="L121" s="40">
        <v>0</v>
      </c>
      <c r="M121" s="40">
        <v>0</v>
      </c>
      <c r="N121" s="39">
        <v>185</v>
      </c>
      <c r="O121" s="40">
        <v>76</v>
      </c>
      <c r="P121" s="40">
        <v>42</v>
      </c>
      <c r="Q121" s="40">
        <v>18</v>
      </c>
      <c r="R121" s="40">
        <v>0</v>
      </c>
      <c r="S121" s="39">
        <v>136</v>
      </c>
      <c r="T121" s="40">
        <v>6</v>
      </c>
      <c r="U121" s="40">
        <v>0</v>
      </c>
      <c r="V121" s="40">
        <v>0</v>
      </c>
      <c r="W121" s="41">
        <v>6</v>
      </c>
      <c r="X121" s="40">
        <v>20</v>
      </c>
      <c r="Y121" s="40">
        <v>14</v>
      </c>
      <c r="Z121" s="40">
        <v>8</v>
      </c>
      <c r="AA121" s="40">
        <v>7</v>
      </c>
      <c r="AB121" s="39">
        <v>49</v>
      </c>
      <c r="AC121" s="40"/>
      <c r="AD121" s="39">
        <v>376</v>
      </c>
      <c r="AE121" s="39">
        <v>908.833172215257</v>
      </c>
      <c r="AF121" s="44">
        <v>0</v>
      </c>
      <c r="AG121" s="40">
        <v>455.6</v>
      </c>
      <c r="AH121" s="40">
        <v>0</v>
      </c>
      <c r="AI121" s="40">
        <v>55</v>
      </c>
      <c r="AJ121" s="40">
        <v>24.6</v>
      </c>
      <c r="AK121" s="40">
        <v>79.6</v>
      </c>
      <c r="AN121" s="49"/>
      <c r="AO121" s="50"/>
      <c r="AP121" s="50"/>
      <c r="AQ121" s="50"/>
    </row>
    <row r="122" spans="1:43">
      <c r="A122" s="13"/>
      <c r="B122" s="14">
        <v>0.875</v>
      </c>
      <c r="C122" s="34">
        <v>528</v>
      </c>
      <c r="D122" s="34">
        <v>1600</v>
      </c>
      <c r="E122" s="35">
        <v>732.566642786229</v>
      </c>
      <c r="F122" s="35">
        <v>160</v>
      </c>
      <c r="G122" s="36">
        <v>892.566642786229</v>
      </c>
      <c r="H122" s="37">
        <v>321.566642786229</v>
      </c>
      <c r="I122" s="37">
        <v>220</v>
      </c>
      <c r="J122" s="39">
        <v>541.566642786229</v>
      </c>
      <c r="K122" s="40">
        <v>185</v>
      </c>
      <c r="L122" s="40">
        <v>0</v>
      </c>
      <c r="M122" s="40">
        <v>0</v>
      </c>
      <c r="N122" s="39">
        <v>185</v>
      </c>
      <c r="O122" s="40">
        <v>76</v>
      </c>
      <c r="P122" s="40">
        <v>21</v>
      </c>
      <c r="Q122" s="40">
        <v>18</v>
      </c>
      <c r="R122" s="40">
        <v>0</v>
      </c>
      <c r="S122" s="39">
        <v>115</v>
      </c>
      <c r="T122" s="40">
        <v>6</v>
      </c>
      <c r="U122" s="40">
        <v>0</v>
      </c>
      <c r="V122" s="40">
        <v>0</v>
      </c>
      <c r="W122" s="41">
        <v>6</v>
      </c>
      <c r="X122" s="40">
        <v>20</v>
      </c>
      <c r="Y122" s="40">
        <v>10</v>
      </c>
      <c r="Z122" s="40">
        <v>8</v>
      </c>
      <c r="AA122" s="40">
        <v>7</v>
      </c>
      <c r="AB122" s="39">
        <v>45</v>
      </c>
      <c r="AC122" s="40"/>
      <c r="AD122" s="39">
        <v>351</v>
      </c>
      <c r="AE122" s="39">
        <v>892.566642786229</v>
      </c>
      <c r="AF122" s="44">
        <v>0</v>
      </c>
      <c r="AG122" s="40">
        <v>455.6</v>
      </c>
      <c r="AH122" s="40">
        <v>0</v>
      </c>
      <c r="AI122" s="40">
        <v>76</v>
      </c>
      <c r="AJ122" s="40">
        <v>28.6</v>
      </c>
      <c r="AK122" s="40">
        <v>104.6</v>
      </c>
      <c r="AN122" s="49"/>
      <c r="AO122" s="50"/>
      <c r="AP122" s="50"/>
      <c r="AQ122" s="50"/>
    </row>
    <row r="123" spans="1:43">
      <c r="A123" s="13"/>
      <c r="B123" s="14">
        <v>0.916666666666667</v>
      </c>
      <c r="C123" s="34">
        <v>528</v>
      </c>
      <c r="D123" s="34">
        <v>1600</v>
      </c>
      <c r="E123" s="35">
        <v>671.170796668175</v>
      </c>
      <c r="F123" s="35">
        <v>160</v>
      </c>
      <c r="G123" s="36">
        <v>831.170796668175</v>
      </c>
      <c r="H123" s="37">
        <v>329.170796668175</v>
      </c>
      <c r="I123" s="37">
        <v>220</v>
      </c>
      <c r="J123" s="39">
        <v>549.170796668175</v>
      </c>
      <c r="K123" s="40">
        <v>185</v>
      </c>
      <c r="L123" s="40">
        <v>0</v>
      </c>
      <c r="M123" s="40">
        <v>0</v>
      </c>
      <c r="N123" s="39">
        <v>185</v>
      </c>
      <c r="O123" s="40">
        <v>76</v>
      </c>
      <c r="P123" s="40">
        <v>21</v>
      </c>
      <c r="Q123" s="40">
        <v>0</v>
      </c>
      <c r="R123" s="40">
        <v>0</v>
      </c>
      <c r="S123" s="39">
        <v>97</v>
      </c>
      <c r="T123" s="40">
        <v>0</v>
      </c>
      <c r="U123" s="40">
        <v>0</v>
      </c>
      <c r="V123" s="40">
        <v>0</v>
      </c>
      <c r="W123" s="41">
        <v>0</v>
      </c>
      <c r="X123" s="40">
        <v>0</v>
      </c>
      <c r="Y123" s="40">
        <v>0</v>
      </c>
      <c r="Z123" s="40">
        <v>0</v>
      </c>
      <c r="AA123" s="40">
        <v>0</v>
      </c>
      <c r="AB123" s="39">
        <v>0</v>
      </c>
      <c r="AC123" s="40"/>
      <c r="AD123" s="39">
        <v>282</v>
      </c>
      <c r="AE123" s="39">
        <v>831.170796668175</v>
      </c>
      <c r="AF123" s="44">
        <v>0</v>
      </c>
      <c r="AG123" s="40">
        <v>455.6</v>
      </c>
      <c r="AH123" s="40">
        <v>0</v>
      </c>
      <c r="AI123" s="40">
        <v>100</v>
      </c>
      <c r="AJ123" s="40">
        <v>73.6</v>
      </c>
      <c r="AK123" s="40">
        <v>173.6</v>
      </c>
      <c r="AN123" s="49"/>
      <c r="AO123" s="50"/>
      <c r="AP123" s="50"/>
      <c r="AQ123" s="50"/>
    </row>
    <row r="124" spans="1:43">
      <c r="A124" s="13"/>
      <c r="B124" s="14">
        <v>0.958333333333334</v>
      </c>
      <c r="C124" s="34">
        <v>528</v>
      </c>
      <c r="D124" s="34">
        <v>1600</v>
      </c>
      <c r="E124" s="35">
        <v>611.928455509819</v>
      </c>
      <c r="F124" s="35">
        <v>160</v>
      </c>
      <c r="G124" s="36">
        <v>771.928455509819</v>
      </c>
      <c r="H124" s="37">
        <v>318.928455509819</v>
      </c>
      <c r="I124" s="37">
        <v>220</v>
      </c>
      <c r="J124" s="39">
        <v>538.928455509819</v>
      </c>
      <c r="K124" s="40">
        <v>185</v>
      </c>
      <c r="L124" s="40">
        <v>0</v>
      </c>
      <c r="M124" s="40">
        <v>0</v>
      </c>
      <c r="N124" s="39">
        <v>185</v>
      </c>
      <c r="O124" s="40">
        <v>48</v>
      </c>
      <c r="P124" s="40">
        <v>0</v>
      </c>
      <c r="Q124" s="40">
        <v>0</v>
      </c>
      <c r="R124" s="40">
        <v>0</v>
      </c>
      <c r="S124" s="39">
        <v>48</v>
      </c>
      <c r="T124" s="40">
        <v>0</v>
      </c>
      <c r="U124" s="40">
        <v>0</v>
      </c>
      <c r="V124" s="40">
        <v>0</v>
      </c>
      <c r="W124" s="41">
        <v>0</v>
      </c>
      <c r="X124" s="40">
        <v>0</v>
      </c>
      <c r="Y124" s="40">
        <v>0</v>
      </c>
      <c r="Z124" s="40">
        <v>0</v>
      </c>
      <c r="AA124" s="40">
        <v>0</v>
      </c>
      <c r="AB124" s="39">
        <v>0</v>
      </c>
      <c r="AC124" s="40"/>
      <c r="AD124" s="39">
        <v>233</v>
      </c>
      <c r="AE124" s="39">
        <v>771.928455509819</v>
      </c>
      <c r="AF124" s="44">
        <v>0</v>
      </c>
      <c r="AG124" s="40">
        <v>455.6</v>
      </c>
      <c r="AH124" s="40">
        <v>0</v>
      </c>
      <c r="AI124" s="40">
        <v>149</v>
      </c>
      <c r="AJ124" s="40">
        <v>73.6</v>
      </c>
      <c r="AK124" s="40">
        <v>222.6</v>
      </c>
      <c r="AN124" s="49"/>
      <c r="AO124" s="50"/>
      <c r="AP124" s="50"/>
      <c r="AQ124" s="50"/>
    </row>
    <row r="125" spans="1:43">
      <c r="A125" s="13"/>
      <c r="B125" s="14">
        <v>1</v>
      </c>
      <c r="C125" s="34">
        <v>528</v>
      </c>
      <c r="D125" s="34">
        <v>1600</v>
      </c>
      <c r="E125" s="35">
        <v>581.577655656203</v>
      </c>
      <c r="F125" s="35">
        <v>160</v>
      </c>
      <c r="G125" s="36">
        <v>741.577655656203</v>
      </c>
      <c r="H125" s="37">
        <v>325</v>
      </c>
      <c r="I125" s="37">
        <v>220</v>
      </c>
      <c r="J125" s="39">
        <v>545</v>
      </c>
      <c r="K125" s="40">
        <v>184.577655656203</v>
      </c>
      <c r="L125" s="40">
        <v>0</v>
      </c>
      <c r="M125" s="40">
        <v>0</v>
      </c>
      <c r="N125" s="39">
        <v>184.577655656203</v>
      </c>
      <c r="O125" s="40">
        <v>12</v>
      </c>
      <c r="P125" s="40">
        <v>0</v>
      </c>
      <c r="Q125" s="40">
        <v>0</v>
      </c>
      <c r="R125" s="40">
        <v>0</v>
      </c>
      <c r="S125" s="39">
        <v>12</v>
      </c>
      <c r="T125" s="40">
        <v>0</v>
      </c>
      <c r="U125" s="40">
        <v>0</v>
      </c>
      <c r="V125" s="40">
        <v>0</v>
      </c>
      <c r="W125" s="41">
        <v>0</v>
      </c>
      <c r="X125" s="40">
        <v>0</v>
      </c>
      <c r="Y125" s="40">
        <v>0</v>
      </c>
      <c r="Z125" s="40">
        <v>0</v>
      </c>
      <c r="AA125" s="40">
        <v>0</v>
      </c>
      <c r="AB125" s="39">
        <v>0</v>
      </c>
      <c r="AC125" s="40"/>
      <c r="AD125" s="39">
        <v>196.577655656203</v>
      </c>
      <c r="AE125" s="39">
        <v>741.577655656203</v>
      </c>
      <c r="AF125" s="44">
        <v>0</v>
      </c>
      <c r="AG125" s="40">
        <v>455.6</v>
      </c>
      <c r="AH125" s="40">
        <v>0.422344343797363</v>
      </c>
      <c r="AI125" s="40">
        <v>185</v>
      </c>
      <c r="AJ125" s="40">
        <v>73.6</v>
      </c>
      <c r="AK125" s="40">
        <v>259.022344343797</v>
      </c>
      <c r="AN125" s="49"/>
      <c r="AO125" s="50"/>
      <c r="AP125" s="50"/>
      <c r="AQ125" s="50"/>
    </row>
    <row r="126" spans="1:43">
      <c r="A126" s="13" t="s">
        <v>105</v>
      </c>
      <c r="B126" s="14">
        <v>0.0416666666666667</v>
      </c>
      <c r="C126" s="34">
        <v>528</v>
      </c>
      <c r="D126" s="34">
        <v>1600</v>
      </c>
      <c r="E126" s="35">
        <v>539.509282270431</v>
      </c>
      <c r="F126" s="35">
        <v>160</v>
      </c>
      <c r="G126" s="36">
        <v>699.509282270431</v>
      </c>
      <c r="H126" s="37">
        <v>325</v>
      </c>
      <c r="I126" s="37">
        <v>220</v>
      </c>
      <c r="J126" s="39">
        <v>545</v>
      </c>
      <c r="K126" s="40">
        <v>142.509282270431</v>
      </c>
      <c r="L126" s="40">
        <v>0</v>
      </c>
      <c r="M126" s="40">
        <v>0</v>
      </c>
      <c r="N126" s="39">
        <v>142.509282270431</v>
      </c>
      <c r="O126" s="40">
        <v>12</v>
      </c>
      <c r="P126" s="40">
        <v>0</v>
      </c>
      <c r="Q126" s="40">
        <v>0</v>
      </c>
      <c r="R126" s="40">
        <v>0</v>
      </c>
      <c r="S126" s="39">
        <v>12</v>
      </c>
      <c r="T126" s="40">
        <v>0</v>
      </c>
      <c r="U126" s="40">
        <v>0</v>
      </c>
      <c r="V126" s="40">
        <v>0</v>
      </c>
      <c r="W126" s="41">
        <v>0</v>
      </c>
      <c r="X126" s="40">
        <v>0</v>
      </c>
      <c r="Y126" s="40">
        <v>0</v>
      </c>
      <c r="Z126" s="40">
        <v>0</v>
      </c>
      <c r="AA126" s="40">
        <v>0</v>
      </c>
      <c r="AB126" s="39">
        <v>0</v>
      </c>
      <c r="AC126" s="40"/>
      <c r="AD126" s="39">
        <v>154.509282270431</v>
      </c>
      <c r="AE126" s="39">
        <v>699.509282270431</v>
      </c>
      <c r="AF126" s="44">
        <v>0</v>
      </c>
      <c r="AG126" s="40">
        <v>455.6</v>
      </c>
      <c r="AH126" s="40">
        <v>42.4907177295686</v>
      </c>
      <c r="AI126" s="40">
        <v>185</v>
      </c>
      <c r="AJ126" s="40">
        <v>73.6</v>
      </c>
      <c r="AK126" s="40">
        <v>301.090717729569</v>
      </c>
      <c r="AN126" s="49"/>
      <c r="AO126" s="50"/>
      <c r="AP126" s="50"/>
      <c r="AQ126" s="50"/>
    </row>
    <row r="127" spans="1:43">
      <c r="A127" s="13"/>
      <c r="B127" s="14">
        <v>0.0833333333333333</v>
      </c>
      <c r="C127" s="34">
        <v>528</v>
      </c>
      <c r="D127" s="34">
        <v>1600</v>
      </c>
      <c r="E127" s="35">
        <v>514.92281667169</v>
      </c>
      <c r="F127" s="35">
        <v>160</v>
      </c>
      <c r="G127" s="36">
        <v>674.92281667169</v>
      </c>
      <c r="H127" s="37">
        <v>321.94448451836</v>
      </c>
      <c r="I127" s="37">
        <v>220</v>
      </c>
      <c r="J127" s="39">
        <v>541.94448451836</v>
      </c>
      <c r="K127" s="40">
        <v>120.978332153329</v>
      </c>
      <c r="L127" s="40">
        <v>0</v>
      </c>
      <c r="M127" s="40">
        <v>0</v>
      </c>
      <c r="N127" s="39">
        <v>120.978332153329</v>
      </c>
      <c r="O127" s="40">
        <v>12</v>
      </c>
      <c r="P127" s="40">
        <v>0</v>
      </c>
      <c r="Q127" s="40">
        <v>0</v>
      </c>
      <c r="R127" s="40">
        <v>0</v>
      </c>
      <c r="S127" s="39">
        <v>12</v>
      </c>
      <c r="T127" s="40">
        <v>0</v>
      </c>
      <c r="U127" s="40">
        <v>0</v>
      </c>
      <c r="V127" s="40">
        <v>0</v>
      </c>
      <c r="W127" s="41">
        <v>0</v>
      </c>
      <c r="X127" s="40">
        <v>0</v>
      </c>
      <c r="Y127" s="40">
        <v>0</v>
      </c>
      <c r="Z127" s="40">
        <v>0</v>
      </c>
      <c r="AA127" s="40">
        <v>0</v>
      </c>
      <c r="AB127" s="39">
        <v>0</v>
      </c>
      <c r="AC127" s="40"/>
      <c r="AD127" s="39">
        <v>132.978332153329</v>
      </c>
      <c r="AE127" s="39">
        <v>674.92281667169</v>
      </c>
      <c r="AF127" s="44">
        <v>0</v>
      </c>
      <c r="AG127" s="40">
        <v>455.6</v>
      </c>
      <c r="AH127" s="40">
        <v>64.0216678466707</v>
      </c>
      <c r="AI127" s="40">
        <v>185</v>
      </c>
      <c r="AJ127" s="40">
        <v>73.6</v>
      </c>
      <c r="AK127" s="40">
        <v>322.621667846671</v>
      </c>
      <c r="AN127" s="49"/>
      <c r="AO127" s="50"/>
      <c r="AP127" s="50"/>
      <c r="AQ127" s="50"/>
    </row>
    <row r="128" spans="1:43">
      <c r="A128" s="13"/>
      <c r="B128" s="14">
        <v>0.125</v>
      </c>
      <c r="C128" s="34">
        <v>528</v>
      </c>
      <c r="D128" s="34">
        <v>1600</v>
      </c>
      <c r="E128" s="35">
        <v>511.981212916324</v>
      </c>
      <c r="F128" s="35">
        <v>160</v>
      </c>
      <c r="G128" s="36">
        <v>671.981212916324</v>
      </c>
      <c r="H128" s="37">
        <v>318.978336077994</v>
      </c>
      <c r="I128" s="37">
        <v>220</v>
      </c>
      <c r="J128" s="39">
        <v>538.978336077994</v>
      </c>
      <c r="K128" s="40">
        <v>121.00287683833</v>
      </c>
      <c r="L128" s="40">
        <v>0</v>
      </c>
      <c r="M128" s="40">
        <v>0</v>
      </c>
      <c r="N128" s="39">
        <v>121.00287683833</v>
      </c>
      <c r="O128" s="40">
        <v>12</v>
      </c>
      <c r="P128" s="40">
        <v>0</v>
      </c>
      <c r="Q128" s="40">
        <v>0</v>
      </c>
      <c r="R128" s="40">
        <v>0</v>
      </c>
      <c r="S128" s="39">
        <v>12</v>
      </c>
      <c r="T128" s="40">
        <v>0</v>
      </c>
      <c r="U128" s="40">
        <v>0</v>
      </c>
      <c r="V128" s="40">
        <v>0</v>
      </c>
      <c r="W128" s="41">
        <v>0</v>
      </c>
      <c r="X128" s="40">
        <v>0</v>
      </c>
      <c r="Y128" s="40">
        <v>0</v>
      </c>
      <c r="Z128" s="40">
        <v>0</v>
      </c>
      <c r="AA128" s="40">
        <v>0</v>
      </c>
      <c r="AB128" s="39">
        <v>0</v>
      </c>
      <c r="AC128" s="40"/>
      <c r="AD128" s="39">
        <v>133.00287683833</v>
      </c>
      <c r="AE128" s="39">
        <v>671.981212916324</v>
      </c>
      <c r="AF128" s="44">
        <v>0</v>
      </c>
      <c r="AG128" s="40">
        <v>455.6</v>
      </c>
      <c r="AH128" s="40">
        <v>63.9971231616702</v>
      </c>
      <c r="AI128" s="40">
        <v>185</v>
      </c>
      <c r="AJ128" s="40">
        <v>73.6</v>
      </c>
      <c r="AK128" s="40">
        <v>322.59712316167</v>
      </c>
      <c r="AN128" s="49"/>
      <c r="AO128" s="50"/>
      <c r="AP128" s="50"/>
      <c r="AQ128" s="50"/>
    </row>
    <row r="129" spans="1:43">
      <c r="A129" s="13"/>
      <c r="B129" s="14">
        <v>0.166666666666667</v>
      </c>
      <c r="C129" s="34">
        <v>528</v>
      </c>
      <c r="D129" s="34">
        <v>1600</v>
      </c>
      <c r="E129" s="35">
        <v>498.72830902632</v>
      </c>
      <c r="F129" s="35">
        <v>160</v>
      </c>
      <c r="G129" s="36">
        <v>658.72830902632</v>
      </c>
      <c r="H129" s="37">
        <v>310.037748259077</v>
      </c>
      <c r="I129" s="37">
        <v>220</v>
      </c>
      <c r="J129" s="39">
        <v>530.037748259077</v>
      </c>
      <c r="K129" s="40">
        <v>116.690560767243</v>
      </c>
      <c r="L129" s="40">
        <v>0</v>
      </c>
      <c r="M129" s="40">
        <v>0</v>
      </c>
      <c r="N129" s="39">
        <v>116.690560767243</v>
      </c>
      <c r="O129" s="40">
        <v>12</v>
      </c>
      <c r="P129" s="40">
        <v>0</v>
      </c>
      <c r="Q129" s="40">
        <v>0</v>
      </c>
      <c r="R129" s="40">
        <v>0</v>
      </c>
      <c r="S129" s="39">
        <v>12</v>
      </c>
      <c r="T129" s="40">
        <v>0</v>
      </c>
      <c r="U129" s="40">
        <v>0</v>
      </c>
      <c r="V129" s="40">
        <v>0</v>
      </c>
      <c r="W129" s="41">
        <v>0</v>
      </c>
      <c r="X129" s="40">
        <v>0</v>
      </c>
      <c r="Y129" s="40">
        <v>0</v>
      </c>
      <c r="Z129" s="40">
        <v>0</v>
      </c>
      <c r="AA129" s="40">
        <v>0</v>
      </c>
      <c r="AB129" s="39">
        <v>0</v>
      </c>
      <c r="AC129" s="40"/>
      <c r="AD129" s="39">
        <v>128.690560767243</v>
      </c>
      <c r="AE129" s="39">
        <v>658.72830902632</v>
      </c>
      <c r="AF129" s="44">
        <v>0</v>
      </c>
      <c r="AG129" s="40">
        <v>455.6</v>
      </c>
      <c r="AH129" s="40">
        <v>68.3094392327572</v>
      </c>
      <c r="AI129" s="40">
        <v>185</v>
      </c>
      <c r="AJ129" s="40">
        <v>73.6</v>
      </c>
      <c r="AK129" s="40">
        <v>326.909439232757</v>
      </c>
      <c r="AN129" s="49"/>
      <c r="AO129" s="50"/>
      <c r="AP129" s="50"/>
      <c r="AQ129" s="50"/>
    </row>
    <row r="130" spans="1:43">
      <c r="A130" s="13"/>
      <c r="B130" s="14">
        <v>0.208333333333334</v>
      </c>
      <c r="C130" s="34">
        <v>528</v>
      </c>
      <c r="D130" s="34">
        <v>1600</v>
      </c>
      <c r="E130" s="35">
        <v>499.405631779283</v>
      </c>
      <c r="F130" s="35">
        <v>160</v>
      </c>
      <c r="G130" s="36">
        <v>659.405631779283</v>
      </c>
      <c r="H130" s="37">
        <v>308.371018699854</v>
      </c>
      <c r="I130" s="37">
        <v>220</v>
      </c>
      <c r="J130" s="39">
        <v>528.371018699854</v>
      </c>
      <c r="K130" s="40">
        <v>119.034613079429</v>
      </c>
      <c r="L130" s="40">
        <v>0</v>
      </c>
      <c r="M130" s="40">
        <v>0</v>
      </c>
      <c r="N130" s="39">
        <v>119.034613079429</v>
      </c>
      <c r="O130" s="40">
        <v>12</v>
      </c>
      <c r="P130" s="40">
        <v>0</v>
      </c>
      <c r="Q130" s="40">
        <v>0</v>
      </c>
      <c r="R130" s="40">
        <v>0</v>
      </c>
      <c r="S130" s="39">
        <v>12</v>
      </c>
      <c r="T130" s="40">
        <v>0</v>
      </c>
      <c r="U130" s="40">
        <v>0</v>
      </c>
      <c r="V130" s="40">
        <v>0</v>
      </c>
      <c r="W130" s="41">
        <v>0</v>
      </c>
      <c r="X130" s="40">
        <v>0</v>
      </c>
      <c r="Y130" s="40">
        <v>0</v>
      </c>
      <c r="Z130" s="40">
        <v>0</v>
      </c>
      <c r="AA130" s="40">
        <v>0</v>
      </c>
      <c r="AB130" s="39">
        <v>0</v>
      </c>
      <c r="AC130" s="40"/>
      <c r="AD130" s="39">
        <v>131.034613079429</v>
      </c>
      <c r="AE130" s="39">
        <v>659.405631779283</v>
      </c>
      <c r="AF130" s="44">
        <v>0</v>
      </c>
      <c r="AG130" s="40">
        <v>455.6</v>
      </c>
      <c r="AH130" s="40">
        <v>65.9653869205713</v>
      </c>
      <c r="AI130" s="40">
        <v>185</v>
      </c>
      <c r="AJ130" s="40">
        <v>73.6</v>
      </c>
      <c r="AK130" s="40">
        <v>324.565386920571</v>
      </c>
      <c r="AN130" s="49"/>
      <c r="AO130" s="50"/>
      <c r="AP130" s="50"/>
      <c r="AQ130" s="50"/>
    </row>
    <row r="131" spans="1:43">
      <c r="A131" s="13"/>
      <c r="B131" s="14">
        <v>0.25</v>
      </c>
      <c r="C131" s="34">
        <v>528</v>
      </c>
      <c r="D131" s="34">
        <v>1600</v>
      </c>
      <c r="E131" s="35">
        <v>524.646070533851</v>
      </c>
      <c r="F131" s="35">
        <v>160</v>
      </c>
      <c r="G131" s="36">
        <v>684.646070533851</v>
      </c>
      <c r="H131" s="37">
        <v>325</v>
      </c>
      <c r="I131" s="37">
        <v>220</v>
      </c>
      <c r="J131" s="39">
        <v>545</v>
      </c>
      <c r="K131" s="40">
        <v>127.646070533851</v>
      </c>
      <c r="L131" s="40">
        <v>0</v>
      </c>
      <c r="M131" s="40">
        <v>0</v>
      </c>
      <c r="N131" s="39">
        <v>127.646070533851</v>
      </c>
      <c r="O131" s="40">
        <v>12</v>
      </c>
      <c r="P131" s="40">
        <v>0</v>
      </c>
      <c r="Q131" s="40">
        <v>0</v>
      </c>
      <c r="R131" s="40">
        <v>0</v>
      </c>
      <c r="S131" s="39">
        <v>12</v>
      </c>
      <c r="T131" s="40">
        <v>0</v>
      </c>
      <c r="U131" s="40">
        <v>0</v>
      </c>
      <c r="V131" s="40">
        <v>0</v>
      </c>
      <c r="W131" s="41">
        <v>0</v>
      </c>
      <c r="X131" s="40">
        <v>0</v>
      </c>
      <c r="Y131" s="40">
        <v>0</v>
      </c>
      <c r="Z131" s="40">
        <v>0</v>
      </c>
      <c r="AA131" s="40">
        <v>0</v>
      </c>
      <c r="AB131" s="39">
        <v>0</v>
      </c>
      <c r="AC131" s="40"/>
      <c r="AD131" s="39">
        <v>139.646070533851</v>
      </c>
      <c r="AE131" s="39">
        <v>684.646070533851</v>
      </c>
      <c r="AF131" s="44">
        <v>0</v>
      </c>
      <c r="AG131" s="40">
        <v>455.6</v>
      </c>
      <c r="AH131" s="40">
        <v>57.3539294661495</v>
      </c>
      <c r="AI131" s="40">
        <v>185</v>
      </c>
      <c r="AJ131" s="40">
        <v>73.6</v>
      </c>
      <c r="AK131" s="40">
        <v>315.953929466149</v>
      </c>
      <c r="AN131" s="49"/>
      <c r="AO131" s="50"/>
      <c r="AP131" s="50"/>
      <c r="AQ131" s="50"/>
    </row>
    <row r="132" spans="1:43">
      <c r="A132" s="13"/>
      <c r="B132" s="14">
        <v>0.291666666666667</v>
      </c>
      <c r="C132" s="34">
        <v>528</v>
      </c>
      <c r="D132" s="34">
        <v>1600</v>
      </c>
      <c r="E132" s="35">
        <v>531.829194769614</v>
      </c>
      <c r="F132" s="35">
        <v>160</v>
      </c>
      <c r="G132" s="36">
        <v>691.829194769614</v>
      </c>
      <c r="H132" s="37">
        <v>325</v>
      </c>
      <c r="I132" s="37">
        <v>220</v>
      </c>
      <c r="J132" s="39">
        <v>545</v>
      </c>
      <c r="K132" s="40">
        <v>134.829194769614</v>
      </c>
      <c r="L132" s="40">
        <v>0</v>
      </c>
      <c r="M132" s="40">
        <v>0</v>
      </c>
      <c r="N132" s="39">
        <v>134.829194769614</v>
      </c>
      <c r="O132" s="40">
        <v>12</v>
      </c>
      <c r="P132" s="40">
        <v>0</v>
      </c>
      <c r="Q132" s="40">
        <v>0</v>
      </c>
      <c r="R132" s="40">
        <v>0</v>
      </c>
      <c r="S132" s="39">
        <v>12</v>
      </c>
      <c r="T132" s="40">
        <v>0</v>
      </c>
      <c r="U132" s="40">
        <v>0</v>
      </c>
      <c r="V132" s="40">
        <v>0</v>
      </c>
      <c r="W132" s="41">
        <v>0</v>
      </c>
      <c r="X132" s="40">
        <v>0</v>
      </c>
      <c r="Y132" s="40">
        <v>0</v>
      </c>
      <c r="Z132" s="40">
        <v>0</v>
      </c>
      <c r="AA132" s="40">
        <v>0</v>
      </c>
      <c r="AB132" s="39">
        <v>0</v>
      </c>
      <c r="AC132" s="40"/>
      <c r="AD132" s="39">
        <v>146.829194769614</v>
      </c>
      <c r="AE132" s="39">
        <v>691.829194769614</v>
      </c>
      <c r="AF132" s="44">
        <v>0</v>
      </c>
      <c r="AG132" s="40">
        <v>455.6</v>
      </c>
      <c r="AH132" s="40">
        <v>50.1708052303859</v>
      </c>
      <c r="AI132" s="40">
        <v>185</v>
      </c>
      <c r="AJ132" s="40">
        <v>73.6</v>
      </c>
      <c r="AK132" s="40">
        <v>308.770805230386</v>
      </c>
      <c r="AN132" s="49"/>
      <c r="AO132" s="50"/>
      <c r="AP132" s="50"/>
      <c r="AQ132" s="50"/>
    </row>
    <row r="133" spans="1:43">
      <c r="A133" s="13"/>
      <c r="B133" s="14">
        <v>0.333333333333334</v>
      </c>
      <c r="C133" s="34">
        <v>528</v>
      </c>
      <c r="D133" s="34">
        <v>1600</v>
      </c>
      <c r="E133" s="35">
        <v>532.901103676451</v>
      </c>
      <c r="F133" s="35">
        <v>160</v>
      </c>
      <c r="G133" s="36">
        <v>692.901103676451</v>
      </c>
      <c r="H133" s="37">
        <v>275.901103676451</v>
      </c>
      <c r="I133" s="37">
        <v>220</v>
      </c>
      <c r="J133" s="39">
        <v>495.901103676451</v>
      </c>
      <c r="K133" s="40">
        <v>185</v>
      </c>
      <c r="L133" s="40">
        <v>0</v>
      </c>
      <c r="M133" s="40">
        <v>0</v>
      </c>
      <c r="N133" s="39">
        <v>185</v>
      </c>
      <c r="O133" s="40">
        <v>12</v>
      </c>
      <c r="P133" s="40">
        <v>0</v>
      </c>
      <c r="Q133" s="40">
        <v>0</v>
      </c>
      <c r="R133" s="40">
        <v>0</v>
      </c>
      <c r="S133" s="39">
        <v>12</v>
      </c>
      <c r="T133" s="40">
        <v>0</v>
      </c>
      <c r="U133" s="40">
        <v>0</v>
      </c>
      <c r="V133" s="40">
        <v>0</v>
      </c>
      <c r="W133" s="41">
        <v>0</v>
      </c>
      <c r="X133" s="40">
        <v>0</v>
      </c>
      <c r="Y133" s="40">
        <v>0</v>
      </c>
      <c r="Z133" s="40">
        <v>0</v>
      </c>
      <c r="AA133" s="40">
        <v>0</v>
      </c>
      <c r="AB133" s="39">
        <v>0</v>
      </c>
      <c r="AC133" s="40"/>
      <c r="AD133" s="39">
        <v>197</v>
      </c>
      <c r="AE133" s="39">
        <v>692.901103676451</v>
      </c>
      <c r="AF133" s="44">
        <v>0</v>
      </c>
      <c r="AG133" s="40">
        <v>455.6</v>
      </c>
      <c r="AH133" s="40">
        <v>0</v>
      </c>
      <c r="AI133" s="40">
        <v>185</v>
      </c>
      <c r="AJ133" s="40">
        <v>73.6</v>
      </c>
      <c r="AK133" s="40">
        <v>258.6</v>
      </c>
      <c r="AN133" s="49"/>
      <c r="AO133" s="50"/>
      <c r="AP133" s="50"/>
      <c r="AQ133" s="50"/>
    </row>
    <row r="134" spans="1:43">
      <c r="A134" s="13"/>
      <c r="B134" s="14">
        <v>0.375</v>
      </c>
      <c r="C134" s="34">
        <v>528</v>
      </c>
      <c r="D134" s="34">
        <v>1600</v>
      </c>
      <c r="E134" s="35">
        <v>559.735068020667</v>
      </c>
      <c r="F134" s="35">
        <v>160</v>
      </c>
      <c r="G134" s="36">
        <v>719.735068020667</v>
      </c>
      <c r="H134" s="37">
        <v>266.735068020667</v>
      </c>
      <c r="I134" s="37">
        <v>220</v>
      </c>
      <c r="J134" s="39">
        <v>486.735068020667</v>
      </c>
      <c r="K134" s="40">
        <v>185</v>
      </c>
      <c r="L134" s="40">
        <v>0</v>
      </c>
      <c r="M134" s="40">
        <v>0</v>
      </c>
      <c r="N134" s="39">
        <v>185</v>
      </c>
      <c r="O134" s="40">
        <v>48</v>
      </c>
      <c r="P134" s="40">
        <v>0</v>
      </c>
      <c r="Q134" s="40">
        <v>0</v>
      </c>
      <c r="R134" s="40">
        <v>0</v>
      </c>
      <c r="S134" s="39">
        <v>48</v>
      </c>
      <c r="T134" s="40">
        <v>0</v>
      </c>
      <c r="U134" s="40">
        <v>0</v>
      </c>
      <c r="V134" s="40">
        <v>0</v>
      </c>
      <c r="W134" s="41">
        <v>0</v>
      </c>
      <c r="X134" s="40">
        <v>0</v>
      </c>
      <c r="Y134" s="40">
        <v>0</v>
      </c>
      <c r="Z134" s="40">
        <v>0</v>
      </c>
      <c r="AA134" s="40">
        <v>0</v>
      </c>
      <c r="AB134" s="39">
        <v>0</v>
      </c>
      <c r="AC134" s="40"/>
      <c r="AD134" s="39">
        <v>233</v>
      </c>
      <c r="AE134" s="39">
        <v>719.735068020667</v>
      </c>
      <c r="AF134" s="44">
        <v>0</v>
      </c>
      <c r="AG134" s="40">
        <v>455.6</v>
      </c>
      <c r="AH134" s="40">
        <v>0</v>
      </c>
      <c r="AI134" s="40">
        <v>149</v>
      </c>
      <c r="AJ134" s="40">
        <v>73.6</v>
      </c>
      <c r="AK134" s="40">
        <v>222.6</v>
      </c>
      <c r="AN134" s="49"/>
      <c r="AO134" s="50"/>
      <c r="AP134" s="50"/>
      <c r="AQ134" s="50"/>
    </row>
    <row r="135" spans="1:43">
      <c r="A135" s="13"/>
      <c r="B135" s="14">
        <v>0.416666666666667</v>
      </c>
      <c r="C135" s="34">
        <v>528</v>
      </c>
      <c r="D135" s="34">
        <v>1600</v>
      </c>
      <c r="E135" s="35">
        <v>566.173953286519</v>
      </c>
      <c r="F135" s="35">
        <v>160</v>
      </c>
      <c r="G135" s="36">
        <v>726.173953286519</v>
      </c>
      <c r="H135" s="37">
        <v>273.173953286519</v>
      </c>
      <c r="I135" s="37">
        <v>220</v>
      </c>
      <c r="J135" s="39">
        <v>493.173953286519</v>
      </c>
      <c r="K135" s="40">
        <v>185</v>
      </c>
      <c r="L135" s="40">
        <v>0</v>
      </c>
      <c r="M135" s="40">
        <v>0</v>
      </c>
      <c r="N135" s="39">
        <v>185</v>
      </c>
      <c r="O135" s="40">
        <v>48</v>
      </c>
      <c r="P135" s="40">
        <v>0</v>
      </c>
      <c r="Q135" s="40">
        <v>0</v>
      </c>
      <c r="R135" s="40">
        <v>0</v>
      </c>
      <c r="S135" s="39">
        <v>48</v>
      </c>
      <c r="T135" s="40">
        <v>0</v>
      </c>
      <c r="U135" s="40">
        <v>0</v>
      </c>
      <c r="V135" s="40">
        <v>0</v>
      </c>
      <c r="W135" s="41">
        <v>0</v>
      </c>
      <c r="X135" s="40">
        <v>0</v>
      </c>
      <c r="Y135" s="40">
        <v>0</v>
      </c>
      <c r="Z135" s="40">
        <v>0</v>
      </c>
      <c r="AA135" s="40">
        <v>0</v>
      </c>
      <c r="AB135" s="39">
        <v>0</v>
      </c>
      <c r="AC135" s="40"/>
      <c r="AD135" s="39">
        <v>233</v>
      </c>
      <c r="AE135" s="39">
        <v>726.173953286519</v>
      </c>
      <c r="AF135" s="44">
        <v>0</v>
      </c>
      <c r="AG135" s="40">
        <v>455.6</v>
      </c>
      <c r="AH135" s="40">
        <v>0</v>
      </c>
      <c r="AI135" s="40">
        <v>149</v>
      </c>
      <c r="AJ135" s="40">
        <v>73.6</v>
      </c>
      <c r="AK135" s="40">
        <v>222.6</v>
      </c>
      <c r="AN135" s="49"/>
      <c r="AO135" s="50"/>
      <c r="AP135" s="50"/>
      <c r="AQ135" s="50"/>
    </row>
    <row r="136" spans="1:43">
      <c r="A136" s="13"/>
      <c r="B136" s="14">
        <v>0.458333333333334</v>
      </c>
      <c r="C136" s="34">
        <v>528</v>
      </c>
      <c r="D136" s="34">
        <v>1600</v>
      </c>
      <c r="E136" s="35">
        <v>571.339572828809</v>
      </c>
      <c r="F136" s="35">
        <v>160</v>
      </c>
      <c r="G136" s="36">
        <v>731.339572828809</v>
      </c>
      <c r="H136" s="37">
        <v>278.339572828809</v>
      </c>
      <c r="I136" s="37">
        <v>220</v>
      </c>
      <c r="J136" s="39">
        <v>498.339572828809</v>
      </c>
      <c r="K136" s="40">
        <v>185</v>
      </c>
      <c r="L136" s="40">
        <v>0</v>
      </c>
      <c r="M136" s="40">
        <v>0</v>
      </c>
      <c r="N136" s="39">
        <v>185</v>
      </c>
      <c r="O136" s="40">
        <v>48</v>
      </c>
      <c r="P136" s="40">
        <v>0</v>
      </c>
      <c r="Q136" s="40">
        <v>0</v>
      </c>
      <c r="R136" s="40">
        <v>0</v>
      </c>
      <c r="S136" s="39">
        <v>48</v>
      </c>
      <c r="T136" s="40">
        <v>0</v>
      </c>
      <c r="U136" s="40">
        <v>0</v>
      </c>
      <c r="V136" s="40">
        <v>0</v>
      </c>
      <c r="W136" s="41">
        <v>0</v>
      </c>
      <c r="X136" s="40">
        <v>0</v>
      </c>
      <c r="Y136" s="40">
        <v>0</v>
      </c>
      <c r="Z136" s="40">
        <v>0</v>
      </c>
      <c r="AA136" s="40">
        <v>0</v>
      </c>
      <c r="AB136" s="39">
        <v>0</v>
      </c>
      <c r="AC136" s="40"/>
      <c r="AD136" s="39">
        <v>233</v>
      </c>
      <c r="AE136" s="39">
        <v>731.339572828809</v>
      </c>
      <c r="AF136" s="44">
        <v>0</v>
      </c>
      <c r="AG136" s="40">
        <v>455.6</v>
      </c>
      <c r="AH136" s="40">
        <v>0</v>
      </c>
      <c r="AI136" s="40">
        <v>149</v>
      </c>
      <c r="AJ136" s="40">
        <v>73.6</v>
      </c>
      <c r="AK136" s="40">
        <v>222.6</v>
      </c>
      <c r="AN136" s="49"/>
      <c r="AO136" s="50"/>
      <c r="AP136" s="50"/>
      <c r="AQ136" s="50"/>
    </row>
    <row r="137" spans="1:43">
      <c r="A137" s="13"/>
      <c r="B137" s="14">
        <v>0.5</v>
      </c>
      <c r="C137" s="34">
        <v>528</v>
      </c>
      <c r="D137" s="34">
        <v>1600</v>
      </c>
      <c r="E137" s="35">
        <v>558.068752636955</v>
      </c>
      <c r="F137" s="35">
        <v>160</v>
      </c>
      <c r="G137" s="36">
        <v>718.068752636955</v>
      </c>
      <c r="H137" s="37">
        <v>265.068752636955</v>
      </c>
      <c r="I137" s="37">
        <v>220</v>
      </c>
      <c r="J137" s="39">
        <v>485.068752636955</v>
      </c>
      <c r="K137" s="40">
        <v>185</v>
      </c>
      <c r="L137" s="40">
        <v>0</v>
      </c>
      <c r="M137" s="40">
        <v>0</v>
      </c>
      <c r="N137" s="39">
        <v>185</v>
      </c>
      <c r="O137" s="40">
        <v>48</v>
      </c>
      <c r="P137" s="40">
        <v>0</v>
      </c>
      <c r="Q137" s="40">
        <v>0</v>
      </c>
      <c r="R137" s="40">
        <v>0</v>
      </c>
      <c r="S137" s="39">
        <v>48</v>
      </c>
      <c r="T137" s="40">
        <v>0</v>
      </c>
      <c r="U137" s="40">
        <v>0</v>
      </c>
      <c r="V137" s="40">
        <v>0</v>
      </c>
      <c r="W137" s="41">
        <v>0</v>
      </c>
      <c r="X137" s="40">
        <v>0</v>
      </c>
      <c r="Y137" s="40">
        <v>0</v>
      </c>
      <c r="Z137" s="40">
        <v>0</v>
      </c>
      <c r="AA137" s="40">
        <v>0</v>
      </c>
      <c r="AB137" s="39">
        <v>0</v>
      </c>
      <c r="AC137" s="40"/>
      <c r="AD137" s="39">
        <v>233</v>
      </c>
      <c r="AE137" s="39">
        <v>718.068752636955</v>
      </c>
      <c r="AF137" s="44">
        <v>0</v>
      </c>
      <c r="AG137" s="40">
        <v>455.6</v>
      </c>
      <c r="AH137" s="40">
        <v>0</v>
      </c>
      <c r="AI137" s="40">
        <v>149</v>
      </c>
      <c r="AJ137" s="40">
        <v>73.6</v>
      </c>
      <c r="AK137" s="40">
        <v>222.6</v>
      </c>
      <c r="AN137" s="49"/>
      <c r="AO137" s="50"/>
      <c r="AP137" s="50"/>
      <c r="AQ137" s="50"/>
    </row>
    <row r="138" spans="1:43">
      <c r="A138" s="13"/>
      <c r="B138" s="14">
        <v>0.541666666666667</v>
      </c>
      <c r="C138" s="34">
        <v>528</v>
      </c>
      <c r="D138" s="34">
        <v>1600</v>
      </c>
      <c r="E138" s="35">
        <v>562.037254876534</v>
      </c>
      <c r="F138" s="35">
        <v>160</v>
      </c>
      <c r="G138" s="36">
        <v>722.037254876534</v>
      </c>
      <c r="H138" s="37">
        <v>269.037254876534</v>
      </c>
      <c r="I138" s="37">
        <v>220</v>
      </c>
      <c r="J138" s="39">
        <v>489.037254876534</v>
      </c>
      <c r="K138" s="40">
        <v>185</v>
      </c>
      <c r="L138" s="40">
        <v>0</v>
      </c>
      <c r="M138" s="40">
        <v>0</v>
      </c>
      <c r="N138" s="39">
        <v>185</v>
      </c>
      <c r="O138" s="40">
        <v>48</v>
      </c>
      <c r="P138" s="40">
        <v>0</v>
      </c>
      <c r="Q138" s="40">
        <v>0</v>
      </c>
      <c r="R138" s="40">
        <v>0</v>
      </c>
      <c r="S138" s="39">
        <v>48</v>
      </c>
      <c r="T138" s="40">
        <v>0</v>
      </c>
      <c r="U138" s="40">
        <v>0</v>
      </c>
      <c r="V138" s="40">
        <v>0</v>
      </c>
      <c r="W138" s="41">
        <v>0</v>
      </c>
      <c r="X138" s="40">
        <v>0</v>
      </c>
      <c r="Y138" s="40">
        <v>0</v>
      </c>
      <c r="Z138" s="40">
        <v>0</v>
      </c>
      <c r="AA138" s="40">
        <v>0</v>
      </c>
      <c r="AB138" s="39">
        <v>0</v>
      </c>
      <c r="AC138" s="40"/>
      <c r="AD138" s="39">
        <v>233</v>
      </c>
      <c r="AE138" s="39">
        <v>722.037254876534</v>
      </c>
      <c r="AF138" s="44">
        <v>0</v>
      </c>
      <c r="AG138" s="40">
        <v>455.6</v>
      </c>
      <c r="AH138" s="40">
        <v>0</v>
      </c>
      <c r="AI138" s="40">
        <v>149</v>
      </c>
      <c r="AJ138" s="40">
        <v>73.6</v>
      </c>
      <c r="AK138" s="40">
        <v>222.6</v>
      </c>
      <c r="AN138" s="49"/>
      <c r="AO138" s="50"/>
      <c r="AP138" s="50"/>
      <c r="AQ138" s="50"/>
    </row>
    <row r="139" spans="1:43">
      <c r="A139" s="13"/>
      <c r="B139" s="14">
        <v>0.583333333333334</v>
      </c>
      <c r="C139" s="34">
        <v>528</v>
      </c>
      <c r="D139" s="34">
        <v>1600</v>
      </c>
      <c r="E139" s="35">
        <v>559.068534300578</v>
      </c>
      <c r="F139" s="35">
        <v>160</v>
      </c>
      <c r="G139" s="36">
        <v>719.068534300578</v>
      </c>
      <c r="H139" s="37">
        <v>266.068534300578</v>
      </c>
      <c r="I139" s="37">
        <v>220</v>
      </c>
      <c r="J139" s="39">
        <v>486.068534300578</v>
      </c>
      <c r="K139" s="40">
        <v>185</v>
      </c>
      <c r="L139" s="40">
        <v>0</v>
      </c>
      <c r="M139" s="40">
        <v>0</v>
      </c>
      <c r="N139" s="39">
        <v>185</v>
      </c>
      <c r="O139" s="40">
        <v>48</v>
      </c>
      <c r="P139" s="40">
        <v>0</v>
      </c>
      <c r="Q139" s="40">
        <v>0</v>
      </c>
      <c r="R139" s="40">
        <v>0</v>
      </c>
      <c r="S139" s="39">
        <v>48</v>
      </c>
      <c r="T139" s="40">
        <v>0</v>
      </c>
      <c r="U139" s="40">
        <v>0</v>
      </c>
      <c r="V139" s="40">
        <v>0</v>
      </c>
      <c r="W139" s="41">
        <v>0</v>
      </c>
      <c r="X139" s="40">
        <v>0</v>
      </c>
      <c r="Y139" s="40">
        <v>0</v>
      </c>
      <c r="Z139" s="40">
        <v>0</v>
      </c>
      <c r="AA139" s="40">
        <v>0</v>
      </c>
      <c r="AB139" s="39">
        <v>0</v>
      </c>
      <c r="AC139" s="40"/>
      <c r="AD139" s="39">
        <v>233</v>
      </c>
      <c r="AE139" s="39">
        <v>719.068534300578</v>
      </c>
      <c r="AF139" s="44">
        <v>0</v>
      </c>
      <c r="AG139" s="40">
        <v>455.6</v>
      </c>
      <c r="AH139" s="40">
        <v>0</v>
      </c>
      <c r="AI139" s="40">
        <v>149</v>
      </c>
      <c r="AJ139" s="40">
        <v>73.6</v>
      </c>
      <c r="AK139" s="40">
        <v>222.6</v>
      </c>
      <c r="AN139" s="49"/>
      <c r="AO139" s="50"/>
      <c r="AP139" s="50"/>
      <c r="AQ139" s="50"/>
    </row>
    <row r="140" spans="1:43">
      <c r="A140" s="13"/>
      <c r="B140" s="14">
        <v>0.625</v>
      </c>
      <c r="C140" s="34">
        <v>528</v>
      </c>
      <c r="D140" s="34">
        <v>1600</v>
      </c>
      <c r="E140" s="35">
        <v>570.554821310019</v>
      </c>
      <c r="F140" s="35">
        <v>160</v>
      </c>
      <c r="G140" s="36">
        <v>730.554821310019</v>
      </c>
      <c r="H140" s="37">
        <v>277.554821310019</v>
      </c>
      <c r="I140" s="37">
        <v>220</v>
      </c>
      <c r="J140" s="39">
        <v>497.554821310019</v>
      </c>
      <c r="K140" s="40">
        <v>185</v>
      </c>
      <c r="L140" s="40">
        <v>0</v>
      </c>
      <c r="M140" s="40">
        <v>0</v>
      </c>
      <c r="N140" s="39">
        <v>185</v>
      </c>
      <c r="O140" s="40">
        <v>48</v>
      </c>
      <c r="P140" s="40">
        <v>0</v>
      </c>
      <c r="Q140" s="40">
        <v>0</v>
      </c>
      <c r="R140" s="40">
        <v>0</v>
      </c>
      <c r="S140" s="39">
        <v>48</v>
      </c>
      <c r="T140" s="40">
        <v>0</v>
      </c>
      <c r="U140" s="40">
        <v>0</v>
      </c>
      <c r="V140" s="40">
        <v>0</v>
      </c>
      <c r="W140" s="41">
        <v>0</v>
      </c>
      <c r="X140" s="40">
        <v>0</v>
      </c>
      <c r="Y140" s="40">
        <v>0</v>
      </c>
      <c r="Z140" s="40">
        <v>0</v>
      </c>
      <c r="AA140" s="40">
        <v>0</v>
      </c>
      <c r="AB140" s="39">
        <v>0</v>
      </c>
      <c r="AC140" s="40"/>
      <c r="AD140" s="39">
        <v>233</v>
      </c>
      <c r="AE140" s="39">
        <v>730.554821310019</v>
      </c>
      <c r="AF140" s="44">
        <v>0</v>
      </c>
      <c r="AG140" s="40">
        <v>455.6</v>
      </c>
      <c r="AH140" s="40">
        <v>0</v>
      </c>
      <c r="AI140" s="40">
        <v>149</v>
      </c>
      <c r="AJ140" s="40">
        <v>73.6</v>
      </c>
      <c r="AK140" s="40">
        <v>222.6</v>
      </c>
      <c r="AN140" s="49"/>
      <c r="AO140" s="50"/>
      <c r="AP140" s="50"/>
      <c r="AQ140" s="50"/>
    </row>
    <row r="141" spans="1:43">
      <c r="A141" s="13"/>
      <c r="B141" s="14">
        <v>0.666666666666667</v>
      </c>
      <c r="C141" s="34">
        <v>528</v>
      </c>
      <c r="D141" s="34">
        <v>1600</v>
      </c>
      <c r="E141" s="35">
        <v>574.133225811213</v>
      </c>
      <c r="F141" s="35">
        <v>160</v>
      </c>
      <c r="G141" s="36">
        <v>734.133225811213</v>
      </c>
      <c r="H141" s="37">
        <v>281.133225811213</v>
      </c>
      <c r="I141" s="37">
        <v>220</v>
      </c>
      <c r="J141" s="39">
        <v>501.133225811213</v>
      </c>
      <c r="K141" s="40">
        <v>185</v>
      </c>
      <c r="L141" s="40">
        <v>0</v>
      </c>
      <c r="M141" s="40">
        <v>0</v>
      </c>
      <c r="N141" s="39">
        <v>185</v>
      </c>
      <c r="O141" s="40">
        <v>48</v>
      </c>
      <c r="P141" s="40">
        <v>0</v>
      </c>
      <c r="Q141" s="40">
        <v>0</v>
      </c>
      <c r="R141" s="40">
        <v>0</v>
      </c>
      <c r="S141" s="39">
        <v>48</v>
      </c>
      <c r="T141" s="40">
        <v>0</v>
      </c>
      <c r="U141" s="40">
        <v>0</v>
      </c>
      <c r="V141" s="40">
        <v>0</v>
      </c>
      <c r="W141" s="41">
        <v>0</v>
      </c>
      <c r="X141" s="40">
        <v>0</v>
      </c>
      <c r="Y141" s="40">
        <v>0</v>
      </c>
      <c r="Z141" s="40">
        <v>0</v>
      </c>
      <c r="AA141" s="40">
        <v>0</v>
      </c>
      <c r="AB141" s="39">
        <v>0</v>
      </c>
      <c r="AC141" s="40"/>
      <c r="AD141" s="39">
        <v>233</v>
      </c>
      <c r="AE141" s="39">
        <v>734.133225811213</v>
      </c>
      <c r="AF141" s="44">
        <v>0</v>
      </c>
      <c r="AG141" s="40">
        <v>455.6</v>
      </c>
      <c r="AH141" s="40">
        <v>0</v>
      </c>
      <c r="AI141" s="40">
        <v>149</v>
      </c>
      <c r="AJ141" s="40">
        <v>73.6</v>
      </c>
      <c r="AK141" s="40">
        <v>222.6</v>
      </c>
      <c r="AN141" s="49"/>
      <c r="AO141" s="50"/>
      <c r="AP141" s="50"/>
      <c r="AQ141" s="50"/>
    </row>
    <row r="142" spans="1:43">
      <c r="A142" s="13"/>
      <c r="B142" s="14">
        <v>0.708333333333334</v>
      </c>
      <c r="C142" s="34">
        <v>528</v>
      </c>
      <c r="D142" s="34">
        <v>1600</v>
      </c>
      <c r="E142" s="35">
        <v>559.767011389408</v>
      </c>
      <c r="F142" s="35">
        <v>160</v>
      </c>
      <c r="G142" s="36">
        <v>719.767011389408</v>
      </c>
      <c r="H142" s="37">
        <v>325</v>
      </c>
      <c r="I142" s="37">
        <v>220</v>
      </c>
      <c r="J142" s="39">
        <v>545</v>
      </c>
      <c r="K142" s="40">
        <v>162.767011389408</v>
      </c>
      <c r="L142" s="40">
        <v>0</v>
      </c>
      <c r="M142" s="40">
        <v>0</v>
      </c>
      <c r="N142" s="39">
        <v>162.767011389408</v>
      </c>
      <c r="O142" s="40">
        <v>12</v>
      </c>
      <c r="P142" s="40">
        <v>0</v>
      </c>
      <c r="Q142" s="40">
        <v>0</v>
      </c>
      <c r="R142" s="40">
        <v>0</v>
      </c>
      <c r="S142" s="39">
        <v>12</v>
      </c>
      <c r="T142" s="40">
        <v>0</v>
      </c>
      <c r="U142" s="40">
        <v>0</v>
      </c>
      <c r="V142" s="40">
        <v>0</v>
      </c>
      <c r="W142" s="41">
        <v>0</v>
      </c>
      <c r="X142" s="40">
        <v>0</v>
      </c>
      <c r="Y142" s="40">
        <v>0</v>
      </c>
      <c r="Z142" s="40">
        <v>0</v>
      </c>
      <c r="AA142" s="40">
        <v>0</v>
      </c>
      <c r="AB142" s="39">
        <v>0</v>
      </c>
      <c r="AC142" s="40"/>
      <c r="AD142" s="39">
        <v>174.767011389408</v>
      </c>
      <c r="AE142" s="39">
        <v>719.767011389408</v>
      </c>
      <c r="AF142" s="44">
        <v>0</v>
      </c>
      <c r="AG142" s="40">
        <v>455.6</v>
      </c>
      <c r="AH142" s="40">
        <v>22.232988610592</v>
      </c>
      <c r="AI142" s="40">
        <v>185</v>
      </c>
      <c r="AJ142" s="40">
        <v>73.6</v>
      </c>
      <c r="AK142" s="40">
        <v>280.832988610592</v>
      </c>
      <c r="AN142" s="49"/>
      <c r="AO142" s="50"/>
      <c r="AP142" s="50"/>
      <c r="AQ142" s="50"/>
    </row>
    <row r="143" spans="1:43">
      <c r="A143" s="13"/>
      <c r="B143" s="14">
        <v>0.75</v>
      </c>
      <c r="C143" s="34">
        <v>528</v>
      </c>
      <c r="D143" s="34">
        <v>1600</v>
      </c>
      <c r="E143" s="35">
        <v>593.408273320905</v>
      </c>
      <c r="F143" s="35">
        <v>160</v>
      </c>
      <c r="G143" s="36">
        <v>753.408273320905</v>
      </c>
      <c r="H143" s="37">
        <v>325</v>
      </c>
      <c r="I143" s="37">
        <v>220</v>
      </c>
      <c r="J143" s="39">
        <v>545</v>
      </c>
      <c r="K143" s="40">
        <v>160.408273320905</v>
      </c>
      <c r="L143" s="40">
        <v>0</v>
      </c>
      <c r="M143" s="40">
        <v>0</v>
      </c>
      <c r="N143" s="39">
        <v>160.408273320905</v>
      </c>
      <c r="O143" s="40">
        <v>48</v>
      </c>
      <c r="P143" s="40">
        <v>0</v>
      </c>
      <c r="Q143" s="40">
        <v>0</v>
      </c>
      <c r="R143" s="40">
        <v>0</v>
      </c>
      <c r="S143" s="39">
        <v>48</v>
      </c>
      <c r="T143" s="40">
        <v>0</v>
      </c>
      <c r="U143" s="40">
        <v>0</v>
      </c>
      <c r="V143" s="40">
        <v>0</v>
      </c>
      <c r="W143" s="41">
        <v>0</v>
      </c>
      <c r="X143" s="40">
        <v>0</v>
      </c>
      <c r="Y143" s="40">
        <v>0</v>
      </c>
      <c r="Z143" s="40">
        <v>0</v>
      </c>
      <c r="AA143" s="40">
        <v>0</v>
      </c>
      <c r="AB143" s="39">
        <v>0</v>
      </c>
      <c r="AC143" s="40"/>
      <c r="AD143" s="39">
        <v>208.408273320905</v>
      </c>
      <c r="AE143" s="39">
        <v>753.408273320905</v>
      </c>
      <c r="AF143" s="44">
        <v>0</v>
      </c>
      <c r="AG143" s="40">
        <v>455.6</v>
      </c>
      <c r="AH143" s="40">
        <v>24.5917266790951</v>
      </c>
      <c r="AI143" s="40">
        <v>149</v>
      </c>
      <c r="AJ143" s="40">
        <v>73.6</v>
      </c>
      <c r="AK143" s="40">
        <v>247.191726679095</v>
      </c>
      <c r="AN143" s="49"/>
      <c r="AO143" s="50"/>
      <c r="AP143" s="50"/>
      <c r="AQ143" s="50"/>
    </row>
    <row r="144" spans="1:43">
      <c r="A144" s="13"/>
      <c r="B144" s="14">
        <v>0.791666666666667</v>
      </c>
      <c r="C144" s="34">
        <v>528</v>
      </c>
      <c r="D144" s="34">
        <v>1600</v>
      </c>
      <c r="E144" s="35">
        <v>712.686393618923</v>
      </c>
      <c r="F144" s="35">
        <v>160</v>
      </c>
      <c r="G144" s="36">
        <v>872.686393618923</v>
      </c>
      <c r="H144" s="37">
        <v>310.686393618923</v>
      </c>
      <c r="I144" s="37">
        <v>220</v>
      </c>
      <c r="J144" s="39">
        <v>530.686393618923</v>
      </c>
      <c r="K144" s="40">
        <v>185</v>
      </c>
      <c r="L144" s="40">
        <v>0</v>
      </c>
      <c r="M144" s="40">
        <v>0</v>
      </c>
      <c r="N144" s="39">
        <v>185</v>
      </c>
      <c r="O144" s="40">
        <v>76</v>
      </c>
      <c r="P144" s="40">
        <v>11</v>
      </c>
      <c r="Q144" s="40">
        <v>18</v>
      </c>
      <c r="R144" s="40">
        <v>0</v>
      </c>
      <c r="S144" s="39">
        <v>105</v>
      </c>
      <c r="T144" s="40">
        <v>3</v>
      </c>
      <c r="U144" s="40">
        <v>0</v>
      </c>
      <c r="V144" s="40">
        <v>0</v>
      </c>
      <c r="W144" s="41">
        <v>3</v>
      </c>
      <c r="X144" s="40">
        <v>20</v>
      </c>
      <c r="Y144" s="40">
        <v>14</v>
      </c>
      <c r="Z144" s="40">
        <v>8</v>
      </c>
      <c r="AA144" s="40">
        <v>7</v>
      </c>
      <c r="AB144" s="39">
        <v>49</v>
      </c>
      <c r="AC144" s="40"/>
      <c r="AD144" s="39">
        <v>342</v>
      </c>
      <c r="AE144" s="39">
        <v>872.686393618923</v>
      </c>
      <c r="AF144" s="44">
        <v>0</v>
      </c>
      <c r="AG144" s="40">
        <v>455.6</v>
      </c>
      <c r="AH144" s="40">
        <v>0</v>
      </c>
      <c r="AI144" s="40">
        <v>89</v>
      </c>
      <c r="AJ144" s="40">
        <v>24.6</v>
      </c>
      <c r="AK144" s="40">
        <v>113.6</v>
      </c>
      <c r="AN144" s="49"/>
      <c r="AO144" s="50"/>
      <c r="AP144" s="50"/>
      <c r="AQ144" s="50"/>
    </row>
    <row r="145" spans="1:43">
      <c r="A145" s="13"/>
      <c r="B145" s="14">
        <v>0.833333333333334</v>
      </c>
      <c r="C145" s="34">
        <v>528</v>
      </c>
      <c r="D145" s="34">
        <v>1600</v>
      </c>
      <c r="E145" s="35">
        <v>721.141336937958</v>
      </c>
      <c r="F145" s="35">
        <v>160</v>
      </c>
      <c r="G145" s="36">
        <v>881.141336937958</v>
      </c>
      <c r="H145" s="37">
        <v>319.141336937958</v>
      </c>
      <c r="I145" s="37">
        <v>220</v>
      </c>
      <c r="J145" s="39">
        <v>539.141336937958</v>
      </c>
      <c r="K145" s="40">
        <v>185</v>
      </c>
      <c r="L145" s="40">
        <v>0</v>
      </c>
      <c r="M145" s="40">
        <v>0</v>
      </c>
      <c r="N145" s="39">
        <v>185</v>
      </c>
      <c r="O145" s="40">
        <v>76</v>
      </c>
      <c r="P145" s="40">
        <v>11</v>
      </c>
      <c r="Q145" s="40">
        <v>18</v>
      </c>
      <c r="R145" s="40">
        <v>0</v>
      </c>
      <c r="S145" s="39">
        <v>105</v>
      </c>
      <c r="T145" s="40">
        <v>3</v>
      </c>
      <c r="U145" s="40">
        <v>0</v>
      </c>
      <c r="V145" s="40">
        <v>0</v>
      </c>
      <c r="W145" s="41">
        <v>3</v>
      </c>
      <c r="X145" s="40">
        <v>20</v>
      </c>
      <c r="Y145" s="40">
        <v>14</v>
      </c>
      <c r="Z145" s="40">
        <v>8</v>
      </c>
      <c r="AA145" s="40">
        <v>7</v>
      </c>
      <c r="AB145" s="39">
        <v>49</v>
      </c>
      <c r="AC145" s="40"/>
      <c r="AD145" s="39">
        <v>342</v>
      </c>
      <c r="AE145" s="39">
        <v>881.141336937958</v>
      </c>
      <c r="AF145" s="44">
        <v>0</v>
      </c>
      <c r="AG145" s="40">
        <v>455.6</v>
      </c>
      <c r="AH145" s="40">
        <v>0</v>
      </c>
      <c r="AI145" s="40">
        <v>89</v>
      </c>
      <c r="AJ145" s="40">
        <v>24.6</v>
      </c>
      <c r="AK145" s="40">
        <v>113.6</v>
      </c>
      <c r="AN145" s="49"/>
      <c r="AO145" s="50"/>
      <c r="AP145" s="50"/>
      <c r="AQ145" s="50"/>
    </row>
    <row r="146" spans="1:43">
      <c r="A146" s="13"/>
      <c r="B146" s="14">
        <v>0.875</v>
      </c>
      <c r="C146" s="34">
        <v>528</v>
      </c>
      <c r="D146" s="34">
        <v>1600</v>
      </c>
      <c r="E146" s="35">
        <v>706.350400466302</v>
      </c>
      <c r="F146" s="35">
        <v>160</v>
      </c>
      <c r="G146" s="36">
        <v>866.350400466302</v>
      </c>
      <c r="H146" s="37">
        <v>308.350400466302</v>
      </c>
      <c r="I146" s="37">
        <v>220</v>
      </c>
      <c r="J146" s="39">
        <v>528.350400466302</v>
      </c>
      <c r="K146" s="40">
        <v>185</v>
      </c>
      <c r="L146" s="40">
        <v>0</v>
      </c>
      <c r="M146" s="40">
        <v>0</v>
      </c>
      <c r="N146" s="39">
        <v>185</v>
      </c>
      <c r="O146" s="40">
        <v>76</v>
      </c>
      <c r="P146" s="40">
        <v>11</v>
      </c>
      <c r="Q146" s="40">
        <v>18</v>
      </c>
      <c r="R146" s="40">
        <v>0</v>
      </c>
      <c r="S146" s="39">
        <v>105</v>
      </c>
      <c r="T146" s="40">
        <v>3</v>
      </c>
      <c r="U146" s="40">
        <v>0</v>
      </c>
      <c r="V146" s="40">
        <v>0</v>
      </c>
      <c r="W146" s="41">
        <v>3</v>
      </c>
      <c r="X146" s="40">
        <v>20</v>
      </c>
      <c r="Y146" s="40">
        <v>10</v>
      </c>
      <c r="Z146" s="40">
        <v>8</v>
      </c>
      <c r="AA146" s="40">
        <v>7</v>
      </c>
      <c r="AB146" s="39">
        <v>45</v>
      </c>
      <c r="AC146" s="40"/>
      <c r="AD146" s="39">
        <v>338</v>
      </c>
      <c r="AE146" s="39">
        <v>866.350400466302</v>
      </c>
      <c r="AF146" s="44">
        <v>0</v>
      </c>
      <c r="AG146" s="40">
        <v>455.6</v>
      </c>
      <c r="AH146" s="40">
        <v>0</v>
      </c>
      <c r="AI146" s="40">
        <v>89</v>
      </c>
      <c r="AJ146" s="40">
        <v>28.6</v>
      </c>
      <c r="AK146" s="40">
        <v>117.6</v>
      </c>
      <c r="AN146" s="49"/>
      <c r="AO146" s="50"/>
      <c r="AP146" s="50"/>
      <c r="AQ146" s="50"/>
    </row>
    <row r="147" spans="1:43">
      <c r="A147" s="13"/>
      <c r="B147" s="14">
        <v>0.916666666666667</v>
      </c>
      <c r="C147" s="34">
        <v>528</v>
      </c>
      <c r="D147" s="34">
        <v>1600</v>
      </c>
      <c r="E147" s="35">
        <v>665.578511877292</v>
      </c>
      <c r="F147" s="35">
        <v>160</v>
      </c>
      <c r="G147" s="36">
        <v>825.578511877292</v>
      </c>
      <c r="H147" s="37">
        <v>323.578511877292</v>
      </c>
      <c r="I147" s="37">
        <v>220</v>
      </c>
      <c r="J147" s="39">
        <v>543.578511877292</v>
      </c>
      <c r="K147" s="40">
        <v>185</v>
      </c>
      <c r="L147" s="40">
        <v>0</v>
      </c>
      <c r="M147" s="40">
        <v>0</v>
      </c>
      <c r="N147" s="39">
        <v>185</v>
      </c>
      <c r="O147" s="40">
        <v>76</v>
      </c>
      <c r="P147" s="40">
        <v>21</v>
      </c>
      <c r="Q147" s="40">
        <v>0</v>
      </c>
      <c r="R147" s="40">
        <v>0</v>
      </c>
      <c r="S147" s="39">
        <v>97</v>
      </c>
      <c r="T147" s="40">
        <v>0</v>
      </c>
      <c r="U147" s="40">
        <v>0</v>
      </c>
      <c r="V147" s="40">
        <v>0</v>
      </c>
      <c r="W147" s="41">
        <v>0</v>
      </c>
      <c r="X147" s="40">
        <v>0</v>
      </c>
      <c r="Y147" s="40">
        <v>0</v>
      </c>
      <c r="Z147" s="40">
        <v>0</v>
      </c>
      <c r="AA147" s="40">
        <v>0</v>
      </c>
      <c r="AB147" s="39">
        <v>0</v>
      </c>
      <c r="AC147" s="40"/>
      <c r="AD147" s="39">
        <v>282</v>
      </c>
      <c r="AE147" s="39">
        <v>825.578511877292</v>
      </c>
      <c r="AF147" s="44">
        <v>0</v>
      </c>
      <c r="AG147" s="40">
        <v>455.6</v>
      </c>
      <c r="AH147" s="40">
        <v>0</v>
      </c>
      <c r="AI147" s="40">
        <v>100</v>
      </c>
      <c r="AJ147" s="40">
        <v>73.6</v>
      </c>
      <c r="AK147" s="40">
        <v>173.6</v>
      </c>
      <c r="AN147" s="49"/>
      <c r="AO147" s="50"/>
      <c r="AP147" s="50"/>
      <c r="AQ147" s="50"/>
    </row>
    <row r="148" spans="1:43">
      <c r="A148" s="13"/>
      <c r="B148" s="14">
        <v>0.958333333333334</v>
      </c>
      <c r="C148" s="34">
        <v>528</v>
      </c>
      <c r="D148" s="34">
        <v>1600</v>
      </c>
      <c r="E148" s="35">
        <v>630.91612619992</v>
      </c>
      <c r="F148" s="35">
        <v>160</v>
      </c>
      <c r="G148" s="36">
        <v>790.91612619992</v>
      </c>
      <c r="H148" s="37">
        <v>321.91612619992</v>
      </c>
      <c r="I148" s="37">
        <v>220</v>
      </c>
      <c r="J148" s="39">
        <v>541.91612619992</v>
      </c>
      <c r="K148" s="40">
        <v>185</v>
      </c>
      <c r="L148" s="40">
        <v>0</v>
      </c>
      <c r="M148" s="40">
        <v>0</v>
      </c>
      <c r="N148" s="39">
        <v>185</v>
      </c>
      <c r="O148" s="40">
        <v>64</v>
      </c>
      <c r="P148" s="40">
        <v>0</v>
      </c>
      <c r="Q148" s="40">
        <v>0</v>
      </c>
      <c r="R148" s="40">
        <v>0</v>
      </c>
      <c r="S148" s="39">
        <v>64</v>
      </c>
      <c r="T148" s="40">
        <v>0</v>
      </c>
      <c r="U148" s="40">
        <v>0</v>
      </c>
      <c r="V148" s="40">
        <v>0</v>
      </c>
      <c r="W148" s="41">
        <v>0</v>
      </c>
      <c r="X148" s="40">
        <v>0</v>
      </c>
      <c r="Y148" s="40">
        <v>0</v>
      </c>
      <c r="Z148" s="40">
        <v>0</v>
      </c>
      <c r="AA148" s="40">
        <v>0</v>
      </c>
      <c r="AB148" s="39">
        <v>0</v>
      </c>
      <c r="AC148" s="40"/>
      <c r="AD148" s="39">
        <v>249</v>
      </c>
      <c r="AE148" s="39">
        <v>790.91612619992</v>
      </c>
      <c r="AF148" s="44">
        <v>0</v>
      </c>
      <c r="AG148" s="40">
        <v>455.6</v>
      </c>
      <c r="AH148" s="40">
        <v>0</v>
      </c>
      <c r="AI148" s="40">
        <v>133</v>
      </c>
      <c r="AJ148" s="40">
        <v>73.6</v>
      </c>
      <c r="AK148" s="40">
        <v>206.6</v>
      </c>
      <c r="AN148" s="49"/>
      <c r="AO148" s="50"/>
      <c r="AP148" s="50"/>
      <c r="AQ148" s="50"/>
    </row>
    <row r="149" spans="1:43">
      <c r="A149" s="13"/>
      <c r="B149" s="14">
        <v>1</v>
      </c>
      <c r="C149" s="34">
        <v>528</v>
      </c>
      <c r="D149" s="34">
        <v>1600</v>
      </c>
      <c r="E149" s="35">
        <v>510.268170436483</v>
      </c>
      <c r="F149" s="35">
        <v>160</v>
      </c>
      <c r="G149" s="36">
        <v>670.268170436483</v>
      </c>
      <c r="H149" s="37">
        <v>325</v>
      </c>
      <c r="I149" s="37">
        <v>220</v>
      </c>
      <c r="J149" s="39">
        <v>545</v>
      </c>
      <c r="K149" s="40">
        <v>113.268170436483</v>
      </c>
      <c r="L149" s="40">
        <v>0</v>
      </c>
      <c r="M149" s="40">
        <v>0</v>
      </c>
      <c r="N149" s="39">
        <v>113.268170436483</v>
      </c>
      <c r="O149" s="40">
        <v>12</v>
      </c>
      <c r="P149" s="40">
        <v>0</v>
      </c>
      <c r="Q149" s="40">
        <v>0</v>
      </c>
      <c r="R149" s="40">
        <v>0</v>
      </c>
      <c r="S149" s="39">
        <v>12</v>
      </c>
      <c r="T149" s="40">
        <v>0</v>
      </c>
      <c r="U149" s="40">
        <v>0</v>
      </c>
      <c r="V149" s="40">
        <v>0</v>
      </c>
      <c r="W149" s="41">
        <v>0</v>
      </c>
      <c r="X149" s="40">
        <v>0</v>
      </c>
      <c r="Y149" s="40">
        <v>0</v>
      </c>
      <c r="Z149" s="40">
        <v>0</v>
      </c>
      <c r="AA149" s="40">
        <v>0</v>
      </c>
      <c r="AB149" s="39">
        <v>0</v>
      </c>
      <c r="AC149" s="40"/>
      <c r="AD149" s="39">
        <v>125.268170436483</v>
      </c>
      <c r="AE149" s="39">
        <v>670.268170436483</v>
      </c>
      <c r="AF149" s="44">
        <v>0</v>
      </c>
      <c r="AG149" s="40">
        <v>455.6</v>
      </c>
      <c r="AH149" s="40">
        <v>71.7318295635172</v>
      </c>
      <c r="AI149" s="40">
        <v>185</v>
      </c>
      <c r="AJ149" s="40">
        <v>73.6</v>
      </c>
      <c r="AK149" s="40">
        <v>330.331829563517</v>
      </c>
      <c r="AN149" s="49"/>
      <c r="AO149" s="50"/>
      <c r="AP149" s="50"/>
      <c r="AQ149" s="50"/>
    </row>
    <row r="150" spans="1:43">
      <c r="A150" s="13" t="s">
        <v>106</v>
      </c>
      <c r="B150" s="14">
        <v>0.0416666666666667</v>
      </c>
      <c r="C150" s="34">
        <v>528</v>
      </c>
      <c r="D150" s="34">
        <v>1600</v>
      </c>
      <c r="E150" s="35">
        <v>524.365479067273</v>
      </c>
      <c r="F150" s="35">
        <v>160</v>
      </c>
      <c r="G150" s="36">
        <v>684.365479067273</v>
      </c>
      <c r="H150" s="37">
        <v>325</v>
      </c>
      <c r="I150" s="37">
        <v>220</v>
      </c>
      <c r="J150" s="39">
        <v>545</v>
      </c>
      <c r="K150" s="40">
        <v>127.365479067273</v>
      </c>
      <c r="L150" s="40">
        <v>0</v>
      </c>
      <c r="M150" s="40">
        <v>0</v>
      </c>
      <c r="N150" s="39">
        <v>127.365479067273</v>
      </c>
      <c r="O150" s="40">
        <v>12</v>
      </c>
      <c r="P150" s="40">
        <v>0</v>
      </c>
      <c r="Q150" s="40">
        <v>0</v>
      </c>
      <c r="R150" s="40">
        <v>0</v>
      </c>
      <c r="S150" s="39">
        <v>12</v>
      </c>
      <c r="T150" s="40">
        <v>0</v>
      </c>
      <c r="U150" s="40">
        <v>0</v>
      </c>
      <c r="V150" s="40">
        <v>0</v>
      </c>
      <c r="W150" s="41">
        <v>0</v>
      </c>
      <c r="X150" s="40">
        <v>0</v>
      </c>
      <c r="Y150" s="40">
        <v>0</v>
      </c>
      <c r="Z150" s="40">
        <v>0</v>
      </c>
      <c r="AA150" s="40">
        <v>0</v>
      </c>
      <c r="AB150" s="39">
        <v>0</v>
      </c>
      <c r="AC150" s="40"/>
      <c r="AD150" s="39">
        <v>139.365479067273</v>
      </c>
      <c r="AE150" s="39">
        <v>684.365479067273</v>
      </c>
      <c r="AF150" s="44">
        <v>0</v>
      </c>
      <c r="AG150" s="40">
        <v>455.6</v>
      </c>
      <c r="AH150" s="40">
        <v>57.6345209327266</v>
      </c>
      <c r="AI150" s="40">
        <v>185</v>
      </c>
      <c r="AJ150" s="40">
        <v>73.6</v>
      </c>
      <c r="AK150" s="40">
        <v>316.234520932727</v>
      </c>
      <c r="AN150" s="49"/>
      <c r="AO150" s="50"/>
      <c r="AP150" s="50"/>
      <c r="AQ150" s="50"/>
    </row>
    <row r="151" spans="1:43">
      <c r="A151" s="13"/>
      <c r="B151" s="14">
        <v>0.0833333333333333</v>
      </c>
      <c r="C151" s="34">
        <v>528</v>
      </c>
      <c r="D151" s="34">
        <v>1600</v>
      </c>
      <c r="E151" s="35">
        <v>505.245458052024</v>
      </c>
      <c r="F151" s="35">
        <v>160</v>
      </c>
      <c r="G151" s="36">
        <v>665.245458052024</v>
      </c>
      <c r="H151" s="37">
        <v>312.844090110404</v>
      </c>
      <c r="I151" s="37">
        <v>220</v>
      </c>
      <c r="J151" s="39">
        <v>532.844090110404</v>
      </c>
      <c r="K151" s="40">
        <v>120.40136794162</v>
      </c>
      <c r="L151" s="40">
        <v>0</v>
      </c>
      <c r="M151" s="40">
        <v>0</v>
      </c>
      <c r="N151" s="39">
        <v>120.40136794162</v>
      </c>
      <c r="O151" s="40">
        <v>12</v>
      </c>
      <c r="P151" s="40">
        <v>0</v>
      </c>
      <c r="Q151" s="40">
        <v>0</v>
      </c>
      <c r="R151" s="40">
        <v>0</v>
      </c>
      <c r="S151" s="39">
        <v>12</v>
      </c>
      <c r="T151" s="40">
        <v>0</v>
      </c>
      <c r="U151" s="40">
        <v>0</v>
      </c>
      <c r="V151" s="40">
        <v>0</v>
      </c>
      <c r="W151" s="41">
        <v>0</v>
      </c>
      <c r="X151" s="40">
        <v>0</v>
      </c>
      <c r="Y151" s="40">
        <v>0</v>
      </c>
      <c r="Z151" s="40">
        <v>0</v>
      </c>
      <c r="AA151" s="40">
        <v>0</v>
      </c>
      <c r="AB151" s="39">
        <v>0</v>
      </c>
      <c r="AC151" s="40"/>
      <c r="AD151" s="39">
        <v>132.40136794162</v>
      </c>
      <c r="AE151" s="39">
        <v>665.245458052024</v>
      </c>
      <c r="AF151" s="44">
        <v>0</v>
      </c>
      <c r="AG151" s="40">
        <v>455.6</v>
      </c>
      <c r="AH151" s="40">
        <v>64.5986320583803</v>
      </c>
      <c r="AI151" s="40">
        <v>185</v>
      </c>
      <c r="AJ151" s="40">
        <v>73.6</v>
      </c>
      <c r="AK151" s="40">
        <v>323.19863205838</v>
      </c>
      <c r="AN151" s="49"/>
      <c r="AO151" s="50"/>
      <c r="AP151" s="50"/>
      <c r="AQ151" s="50"/>
    </row>
    <row r="152" spans="1:43">
      <c r="A152" s="13"/>
      <c r="B152" s="14">
        <v>0.125</v>
      </c>
      <c r="C152" s="34">
        <v>528</v>
      </c>
      <c r="D152" s="34">
        <v>1600</v>
      </c>
      <c r="E152" s="35">
        <v>495.498866888459</v>
      </c>
      <c r="F152" s="35">
        <v>160</v>
      </c>
      <c r="G152" s="36">
        <v>655.498866888459</v>
      </c>
      <c r="H152" s="37">
        <v>289.624278387793</v>
      </c>
      <c r="I152" s="37">
        <v>220</v>
      </c>
      <c r="J152" s="39">
        <v>509.624278387793</v>
      </c>
      <c r="K152" s="40">
        <v>133.874588500666</v>
      </c>
      <c r="L152" s="40">
        <v>0</v>
      </c>
      <c r="M152" s="40">
        <v>0</v>
      </c>
      <c r="N152" s="39">
        <v>133.874588500666</v>
      </c>
      <c r="O152" s="40">
        <v>12</v>
      </c>
      <c r="P152" s="40">
        <v>0</v>
      </c>
      <c r="Q152" s="40">
        <v>0</v>
      </c>
      <c r="R152" s="40">
        <v>0</v>
      </c>
      <c r="S152" s="39">
        <v>12</v>
      </c>
      <c r="T152" s="40">
        <v>0</v>
      </c>
      <c r="U152" s="40">
        <v>0</v>
      </c>
      <c r="V152" s="40">
        <v>0</v>
      </c>
      <c r="W152" s="41">
        <v>0</v>
      </c>
      <c r="X152" s="40">
        <v>0</v>
      </c>
      <c r="Y152" s="40">
        <v>0</v>
      </c>
      <c r="Z152" s="40">
        <v>0</v>
      </c>
      <c r="AA152" s="40">
        <v>0</v>
      </c>
      <c r="AB152" s="39">
        <v>0</v>
      </c>
      <c r="AC152" s="40"/>
      <c r="AD152" s="39">
        <v>145.874588500666</v>
      </c>
      <c r="AE152" s="39">
        <v>655.498866888459</v>
      </c>
      <c r="AF152" s="44">
        <v>0</v>
      </c>
      <c r="AG152" s="40">
        <v>455.6</v>
      </c>
      <c r="AH152" s="40">
        <v>51.1254114993337</v>
      </c>
      <c r="AI152" s="40">
        <v>185</v>
      </c>
      <c r="AJ152" s="40">
        <v>73.6</v>
      </c>
      <c r="AK152" s="40">
        <v>309.725411499334</v>
      </c>
      <c r="AN152" s="49"/>
      <c r="AO152" s="50"/>
      <c r="AP152" s="50"/>
      <c r="AQ152" s="50"/>
    </row>
    <row r="153" spans="1:43">
      <c r="A153" s="13"/>
      <c r="B153" s="14">
        <v>0.166666666666667</v>
      </c>
      <c r="C153" s="34">
        <v>528</v>
      </c>
      <c r="D153" s="34">
        <v>1600</v>
      </c>
      <c r="E153" s="35">
        <v>481.382490413124</v>
      </c>
      <c r="F153" s="35">
        <v>160</v>
      </c>
      <c r="G153" s="36">
        <v>641.382490413124</v>
      </c>
      <c r="H153" s="37">
        <v>283.065671379179</v>
      </c>
      <c r="I153" s="37">
        <v>220</v>
      </c>
      <c r="J153" s="39">
        <v>503.065671379179</v>
      </c>
      <c r="K153" s="40">
        <v>126.316819033945</v>
      </c>
      <c r="L153" s="40">
        <v>0</v>
      </c>
      <c r="M153" s="40">
        <v>0</v>
      </c>
      <c r="N153" s="39">
        <v>126.316819033945</v>
      </c>
      <c r="O153" s="40">
        <v>12</v>
      </c>
      <c r="P153" s="40">
        <v>0</v>
      </c>
      <c r="Q153" s="40">
        <v>0</v>
      </c>
      <c r="R153" s="40">
        <v>0</v>
      </c>
      <c r="S153" s="39">
        <v>12</v>
      </c>
      <c r="T153" s="40">
        <v>0</v>
      </c>
      <c r="U153" s="40">
        <v>0</v>
      </c>
      <c r="V153" s="40">
        <v>0</v>
      </c>
      <c r="W153" s="41">
        <v>0</v>
      </c>
      <c r="X153" s="40">
        <v>0</v>
      </c>
      <c r="Y153" s="40">
        <v>0</v>
      </c>
      <c r="Z153" s="40">
        <v>0</v>
      </c>
      <c r="AA153" s="40">
        <v>0</v>
      </c>
      <c r="AB153" s="39">
        <v>0</v>
      </c>
      <c r="AC153" s="40"/>
      <c r="AD153" s="39">
        <v>138.316819033945</v>
      </c>
      <c r="AE153" s="39">
        <v>641.382490413124</v>
      </c>
      <c r="AF153" s="44">
        <v>0</v>
      </c>
      <c r="AG153" s="40">
        <v>455.6</v>
      </c>
      <c r="AH153" s="40">
        <v>58.6831809660555</v>
      </c>
      <c r="AI153" s="40">
        <v>185</v>
      </c>
      <c r="AJ153" s="40">
        <v>73.6</v>
      </c>
      <c r="AK153" s="40">
        <v>317.283180966056</v>
      </c>
      <c r="AN153" s="49"/>
      <c r="AO153" s="50"/>
      <c r="AP153" s="50"/>
      <c r="AQ153" s="50"/>
    </row>
    <row r="154" spans="1:43">
      <c r="A154" s="13"/>
      <c r="B154" s="14">
        <v>0.208333333333334</v>
      </c>
      <c r="C154" s="34">
        <v>528</v>
      </c>
      <c r="D154" s="34">
        <v>1600</v>
      </c>
      <c r="E154" s="35">
        <v>484.691404603069</v>
      </c>
      <c r="F154" s="35">
        <v>160</v>
      </c>
      <c r="G154" s="36">
        <v>644.691404603069</v>
      </c>
      <c r="H154" s="37">
        <v>286.700620348299</v>
      </c>
      <c r="I154" s="37">
        <v>220</v>
      </c>
      <c r="J154" s="39">
        <v>506.700620348299</v>
      </c>
      <c r="K154" s="40">
        <v>125.99078425477</v>
      </c>
      <c r="L154" s="40">
        <v>0</v>
      </c>
      <c r="M154" s="40">
        <v>0</v>
      </c>
      <c r="N154" s="39">
        <v>125.99078425477</v>
      </c>
      <c r="O154" s="40">
        <v>12</v>
      </c>
      <c r="P154" s="40">
        <v>0</v>
      </c>
      <c r="Q154" s="40">
        <v>0</v>
      </c>
      <c r="R154" s="40">
        <v>0</v>
      </c>
      <c r="S154" s="39">
        <v>12</v>
      </c>
      <c r="T154" s="40">
        <v>0</v>
      </c>
      <c r="U154" s="40">
        <v>0</v>
      </c>
      <c r="V154" s="40">
        <v>0</v>
      </c>
      <c r="W154" s="41">
        <v>0</v>
      </c>
      <c r="X154" s="40">
        <v>0</v>
      </c>
      <c r="Y154" s="40">
        <v>0</v>
      </c>
      <c r="Z154" s="40">
        <v>0</v>
      </c>
      <c r="AA154" s="40">
        <v>0</v>
      </c>
      <c r="AB154" s="39">
        <v>0</v>
      </c>
      <c r="AC154" s="40"/>
      <c r="AD154" s="39">
        <v>137.99078425477</v>
      </c>
      <c r="AE154" s="39">
        <v>644.691404603069</v>
      </c>
      <c r="AF154" s="44">
        <v>0</v>
      </c>
      <c r="AG154" s="40">
        <v>455.6</v>
      </c>
      <c r="AH154" s="40">
        <v>59.00921574523</v>
      </c>
      <c r="AI154" s="40">
        <v>185</v>
      </c>
      <c r="AJ154" s="40">
        <v>73.6</v>
      </c>
      <c r="AK154" s="40">
        <v>317.60921574523</v>
      </c>
      <c r="AN154" s="49"/>
      <c r="AO154" s="50"/>
      <c r="AP154" s="50"/>
      <c r="AQ154" s="50"/>
    </row>
    <row r="155" spans="1:43">
      <c r="A155" s="13"/>
      <c r="B155" s="14">
        <v>0.25</v>
      </c>
      <c r="C155" s="34">
        <v>528</v>
      </c>
      <c r="D155" s="34">
        <v>1600</v>
      </c>
      <c r="E155" s="35">
        <v>509.451081139667</v>
      </c>
      <c r="F155" s="35">
        <v>160</v>
      </c>
      <c r="G155" s="36">
        <v>669.451081139667</v>
      </c>
      <c r="H155" s="37">
        <v>301.580153283177</v>
      </c>
      <c r="I155" s="37">
        <v>220</v>
      </c>
      <c r="J155" s="39">
        <v>521.580153283177</v>
      </c>
      <c r="K155" s="40">
        <v>135.87092785649</v>
      </c>
      <c r="L155" s="40">
        <v>0</v>
      </c>
      <c r="M155" s="40">
        <v>0</v>
      </c>
      <c r="N155" s="39">
        <v>135.87092785649</v>
      </c>
      <c r="O155" s="40">
        <v>12</v>
      </c>
      <c r="P155" s="40">
        <v>0</v>
      </c>
      <c r="Q155" s="40">
        <v>0</v>
      </c>
      <c r="R155" s="40">
        <v>0</v>
      </c>
      <c r="S155" s="39">
        <v>12</v>
      </c>
      <c r="T155" s="40">
        <v>0</v>
      </c>
      <c r="U155" s="40">
        <v>0</v>
      </c>
      <c r="V155" s="40">
        <v>0</v>
      </c>
      <c r="W155" s="41">
        <v>0</v>
      </c>
      <c r="X155" s="40">
        <v>0</v>
      </c>
      <c r="Y155" s="40">
        <v>0</v>
      </c>
      <c r="Z155" s="40">
        <v>0</v>
      </c>
      <c r="AA155" s="40">
        <v>0</v>
      </c>
      <c r="AB155" s="39">
        <v>0</v>
      </c>
      <c r="AC155" s="40"/>
      <c r="AD155" s="39">
        <v>147.87092785649</v>
      </c>
      <c r="AE155" s="39">
        <v>669.451081139667</v>
      </c>
      <c r="AF155" s="44">
        <v>0</v>
      </c>
      <c r="AG155" s="40">
        <v>455.6</v>
      </c>
      <c r="AH155" s="40">
        <v>49.1290721435101</v>
      </c>
      <c r="AI155" s="40">
        <v>185</v>
      </c>
      <c r="AJ155" s="40">
        <v>73.6</v>
      </c>
      <c r="AK155" s="40">
        <v>307.72907214351</v>
      </c>
      <c r="AN155" s="49"/>
      <c r="AO155" s="50"/>
      <c r="AP155" s="50"/>
      <c r="AQ155" s="50"/>
    </row>
    <row r="156" spans="1:43">
      <c r="A156" s="13"/>
      <c r="B156" s="14">
        <v>0.291666666666667</v>
      </c>
      <c r="C156" s="34">
        <v>528</v>
      </c>
      <c r="D156" s="34">
        <v>1600</v>
      </c>
      <c r="E156" s="35">
        <v>476.529170668484</v>
      </c>
      <c r="F156" s="35">
        <v>160</v>
      </c>
      <c r="G156" s="36">
        <v>636.529170668484</v>
      </c>
      <c r="H156" s="37">
        <v>282.946066940547</v>
      </c>
      <c r="I156" s="37">
        <v>220</v>
      </c>
      <c r="J156" s="39">
        <v>502.946066940547</v>
      </c>
      <c r="K156" s="40">
        <v>121.583103727937</v>
      </c>
      <c r="L156" s="40">
        <v>0</v>
      </c>
      <c r="M156" s="40">
        <v>0</v>
      </c>
      <c r="N156" s="39">
        <v>121.583103727937</v>
      </c>
      <c r="O156" s="40">
        <v>12</v>
      </c>
      <c r="P156" s="40">
        <v>0</v>
      </c>
      <c r="Q156" s="40">
        <v>0</v>
      </c>
      <c r="R156" s="40">
        <v>0</v>
      </c>
      <c r="S156" s="39">
        <v>12</v>
      </c>
      <c r="T156" s="40">
        <v>0</v>
      </c>
      <c r="U156" s="40">
        <v>0</v>
      </c>
      <c r="V156" s="40">
        <v>0</v>
      </c>
      <c r="W156" s="41">
        <v>0</v>
      </c>
      <c r="X156" s="40">
        <v>0</v>
      </c>
      <c r="Y156" s="40">
        <v>0</v>
      </c>
      <c r="Z156" s="40">
        <v>0</v>
      </c>
      <c r="AA156" s="40">
        <v>0</v>
      </c>
      <c r="AB156" s="39">
        <v>0</v>
      </c>
      <c r="AC156" s="40"/>
      <c r="AD156" s="39">
        <v>133.583103727937</v>
      </c>
      <c r="AE156" s="39">
        <v>636.529170668484</v>
      </c>
      <c r="AF156" s="44">
        <v>0</v>
      </c>
      <c r="AG156" s="40">
        <v>455.6</v>
      </c>
      <c r="AH156" s="40">
        <v>63.4168962720628</v>
      </c>
      <c r="AI156" s="40">
        <v>185</v>
      </c>
      <c r="AJ156" s="40">
        <v>73.6</v>
      </c>
      <c r="AK156" s="40">
        <v>322.016896272063</v>
      </c>
      <c r="AN156" s="49"/>
      <c r="AO156" s="50"/>
      <c r="AP156" s="50"/>
      <c r="AQ156" s="50"/>
    </row>
    <row r="157" spans="1:43">
      <c r="A157" s="13"/>
      <c r="B157" s="14">
        <v>0.333333333333334</v>
      </c>
      <c r="C157" s="34">
        <v>528</v>
      </c>
      <c r="D157" s="34">
        <v>1600</v>
      </c>
      <c r="E157" s="35">
        <v>495.227608829123</v>
      </c>
      <c r="F157" s="35">
        <v>160</v>
      </c>
      <c r="G157" s="36">
        <v>655.227608829123</v>
      </c>
      <c r="H157" s="37">
        <v>275</v>
      </c>
      <c r="I157" s="37">
        <v>220</v>
      </c>
      <c r="J157" s="39">
        <v>495</v>
      </c>
      <c r="K157" s="40">
        <v>148.227608829123</v>
      </c>
      <c r="L157" s="40">
        <v>0</v>
      </c>
      <c r="M157" s="40">
        <v>0</v>
      </c>
      <c r="N157" s="39">
        <v>148.227608829123</v>
      </c>
      <c r="O157" s="40">
        <v>12</v>
      </c>
      <c r="P157" s="40">
        <v>0</v>
      </c>
      <c r="Q157" s="40">
        <v>0</v>
      </c>
      <c r="R157" s="40">
        <v>0</v>
      </c>
      <c r="S157" s="39">
        <v>12</v>
      </c>
      <c r="T157" s="40">
        <v>0</v>
      </c>
      <c r="U157" s="40">
        <v>0</v>
      </c>
      <c r="V157" s="40">
        <v>0</v>
      </c>
      <c r="W157" s="41">
        <v>0</v>
      </c>
      <c r="X157" s="40">
        <v>0</v>
      </c>
      <c r="Y157" s="40">
        <v>0</v>
      </c>
      <c r="Z157" s="40">
        <v>0</v>
      </c>
      <c r="AA157" s="40">
        <v>0</v>
      </c>
      <c r="AB157" s="39">
        <v>0</v>
      </c>
      <c r="AC157" s="40"/>
      <c r="AD157" s="39">
        <v>160.227608829123</v>
      </c>
      <c r="AE157" s="39">
        <v>655.227608829123</v>
      </c>
      <c r="AF157" s="44">
        <v>0</v>
      </c>
      <c r="AG157" s="40">
        <v>455.6</v>
      </c>
      <c r="AH157" s="40">
        <v>36.7723911708772</v>
      </c>
      <c r="AI157" s="40">
        <v>185</v>
      </c>
      <c r="AJ157" s="40">
        <v>73.6</v>
      </c>
      <c r="AK157" s="40">
        <v>295.372391170877</v>
      </c>
      <c r="AN157" s="49"/>
      <c r="AO157" s="50"/>
      <c r="AP157" s="50"/>
      <c r="AQ157" s="50"/>
    </row>
    <row r="158" spans="1:43">
      <c r="A158" s="13"/>
      <c r="B158" s="14">
        <v>0.375</v>
      </c>
      <c r="C158" s="34">
        <v>528</v>
      </c>
      <c r="D158" s="34">
        <v>1600</v>
      </c>
      <c r="E158" s="35">
        <v>471.096343565084</v>
      </c>
      <c r="F158" s="35">
        <v>160</v>
      </c>
      <c r="G158" s="36">
        <v>631.096343565084</v>
      </c>
      <c r="H158" s="37">
        <v>275</v>
      </c>
      <c r="I158" s="37">
        <v>220</v>
      </c>
      <c r="J158" s="39">
        <v>495</v>
      </c>
      <c r="K158" s="40">
        <v>124.096343565084</v>
      </c>
      <c r="L158" s="40">
        <v>0</v>
      </c>
      <c r="M158" s="40">
        <v>0</v>
      </c>
      <c r="N158" s="39">
        <v>124.096343565084</v>
      </c>
      <c r="O158" s="40">
        <v>12</v>
      </c>
      <c r="P158" s="40">
        <v>0</v>
      </c>
      <c r="Q158" s="40">
        <v>0</v>
      </c>
      <c r="R158" s="40">
        <v>0</v>
      </c>
      <c r="S158" s="39">
        <v>12</v>
      </c>
      <c r="T158" s="40">
        <v>0</v>
      </c>
      <c r="U158" s="40">
        <v>0</v>
      </c>
      <c r="V158" s="40">
        <v>0</v>
      </c>
      <c r="W158" s="41">
        <v>0</v>
      </c>
      <c r="X158" s="40">
        <v>0</v>
      </c>
      <c r="Y158" s="40">
        <v>0</v>
      </c>
      <c r="Z158" s="40">
        <v>0</v>
      </c>
      <c r="AA158" s="40">
        <v>0</v>
      </c>
      <c r="AB158" s="39">
        <v>0</v>
      </c>
      <c r="AC158" s="40"/>
      <c r="AD158" s="39">
        <v>136.096343565084</v>
      </c>
      <c r="AE158" s="39">
        <v>631.096343565084</v>
      </c>
      <c r="AF158" s="44">
        <v>0</v>
      </c>
      <c r="AG158" s="40">
        <v>455.6</v>
      </c>
      <c r="AH158" s="40">
        <v>60.903656434916</v>
      </c>
      <c r="AI158" s="40">
        <v>185</v>
      </c>
      <c r="AJ158" s="40">
        <v>73.6</v>
      </c>
      <c r="AK158" s="40">
        <v>319.503656434916</v>
      </c>
      <c r="AN158" s="49"/>
      <c r="AO158" s="50"/>
      <c r="AP158" s="50"/>
      <c r="AQ158" s="50"/>
    </row>
    <row r="159" spans="1:43">
      <c r="A159" s="13"/>
      <c r="B159" s="14">
        <v>0.416666666666667</v>
      </c>
      <c r="C159" s="34">
        <v>528</v>
      </c>
      <c r="D159" s="34">
        <v>1600</v>
      </c>
      <c r="E159" s="35">
        <v>460.036454608497</v>
      </c>
      <c r="F159" s="35">
        <v>160</v>
      </c>
      <c r="G159" s="36">
        <v>620.036454608497</v>
      </c>
      <c r="H159" s="37">
        <v>275</v>
      </c>
      <c r="I159" s="37">
        <v>220</v>
      </c>
      <c r="J159" s="39">
        <v>495</v>
      </c>
      <c r="K159" s="40">
        <v>113.036454608497</v>
      </c>
      <c r="L159" s="40">
        <v>0</v>
      </c>
      <c r="M159" s="40">
        <v>0</v>
      </c>
      <c r="N159" s="39">
        <v>113.036454608497</v>
      </c>
      <c r="O159" s="40">
        <v>12</v>
      </c>
      <c r="P159" s="40">
        <v>0</v>
      </c>
      <c r="Q159" s="40">
        <v>0</v>
      </c>
      <c r="R159" s="40">
        <v>0</v>
      </c>
      <c r="S159" s="39">
        <v>12</v>
      </c>
      <c r="T159" s="40">
        <v>0</v>
      </c>
      <c r="U159" s="40">
        <v>0</v>
      </c>
      <c r="V159" s="40">
        <v>0</v>
      </c>
      <c r="W159" s="41">
        <v>0</v>
      </c>
      <c r="X159" s="40">
        <v>0</v>
      </c>
      <c r="Y159" s="40">
        <v>0</v>
      </c>
      <c r="Z159" s="40">
        <v>0</v>
      </c>
      <c r="AA159" s="40">
        <v>0</v>
      </c>
      <c r="AB159" s="39">
        <v>0</v>
      </c>
      <c r="AC159" s="40"/>
      <c r="AD159" s="39">
        <v>125.036454608497</v>
      </c>
      <c r="AE159" s="39">
        <v>620.036454608497</v>
      </c>
      <c r="AF159" s="44">
        <v>0</v>
      </c>
      <c r="AG159" s="40">
        <v>455.6</v>
      </c>
      <c r="AH159" s="40">
        <v>71.9635453915033</v>
      </c>
      <c r="AI159" s="40">
        <v>185</v>
      </c>
      <c r="AJ159" s="40">
        <v>73.6</v>
      </c>
      <c r="AK159" s="40">
        <v>330.563545391503</v>
      </c>
      <c r="AN159" s="49"/>
      <c r="AO159" s="50"/>
      <c r="AP159" s="50"/>
      <c r="AQ159" s="50"/>
    </row>
    <row r="160" spans="1:43">
      <c r="A160" s="13"/>
      <c r="B160" s="14">
        <v>0.458333333333334</v>
      </c>
      <c r="C160" s="34">
        <v>528</v>
      </c>
      <c r="D160" s="34">
        <v>1600</v>
      </c>
      <c r="E160" s="35">
        <v>462.49902511513</v>
      </c>
      <c r="F160" s="35">
        <v>160</v>
      </c>
      <c r="G160" s="36">
        <v>622.49902511513</v>
      </c>
      <c r="H160" s="37">
        <v>275</v>
      </c>
      <c r="I160" s="37">
        <v>220</v>
      </c>
      <c r="J160" s="39">
        <v>495</v>
      </c>
      <c r="K160" s="40">
        <v>115.49902511513</v>
      </c>
      <c r="L160" s="40">
        <v>0</v>
      </c>
      <c r="M160" s="40">
        <v>0</v>
      </c>
      <c r="N160" s="39">
        <v>115.49902511513</v>
      </c>
      <c r="O160" s="40">
        <v>12</v>
      </c>
      <c r="P160" s="40">
        <v>0</v>
      </c>
      <c r="Q160" s="40">
        <v>0</v>
      </c>
      <c r="R160" s="40">
        <v>0</v>
      </c>
      <c r="S160" s="39">
        <v>12</v>
      </c>
      <c r="T160" s="40">
        <v>0</v>
      </c>
      <c r="U160" s="40">
        <v>0</v>
      </c>
      <c r="V160" s="40">
        <v>0</v>
      </c>
      <c r="W160" s="41">
        <v>0</v>
      </c>
      <c r="X160" s="40">
        <v>0</v>
      </c>
      <c r="Y160" s="40">
        <v>0</v>
      </c>
      <c r="Z160" s="40">
        <v>0</v>
      </c>
      <c r="AA160" s="40">
        <v>0</v>
      </c>
      <c r="AB160" s="39">
        <v>0</v>
      </c>
      <c r="AC160" s="40"/>
      <c r="AD160" s="39">
        <v>127.49902511513</v>
      </c>
      <c r="AE160" s="39">
        <v>622.49902511513</v>
      </c>
      <c r="AF160" s="44">
        <v>0</v>
      </c>
      <c r="AG160" s="40">
        <v>455.6</v>
      </c>
      <c r="AH160" s="40">
        <v>69.5009748848701</v>
      </c>
      <c r="AI160" s="40">
        <v>185</v>
      </c>
      <c r="AJ160" s="40">
        <v>73.6</v>
      </c>
      <c r="AK160" s="40">
        <v>328.10097488487</v>
      </c>
      <c r="AN160" s="49"/>
      <c r="AO160" s="50"/>
      <c r="AP160" s="50"/>
      <c r="AQ160" s="50"/>
    </row>
    <row r="161" spans="1:43">
      <c r="A161" s="13"/>
      <c r="B161" s="14">
        <v>0.5</v>
      </c>
      <c r="C161" s="34">
        <v>528</v>
      </c>
      <c r="D161" s="34">
        <v>1600</v>
      </c>
      <c r="E161" s="35">
        <v>470.516609208175</v>
      </c>
      <c r="F161" s="35">
        <v>160</v>
      </c>
      <c r="G161" s="36">
        <v>630.516609208175</v>
      </c>
      <c r="H161" s="37">
        <v>275</v>
      </c>
      <c r="I161" s="37">
        <v>220</v>
      </c>
      <c r="J161" s="39">
        <v>495</v>
      </c>
      <c r="K161" s="40">
        <v>123.516609208175</v>
      </c>
      <c r="L161" s="40">
        <v>0</v>
      </c>
      <c r="M161" s="40">
        <v>0</v>
      </c>
      <c r="N161" s="39">
        <v>123.516609208175</v>
      </c>
      <c r="O161" s="40">
        <v>12</v>
      </c>
      <c r="P161" s="40">
        <v>0</v>
      </c>
      <c r="Q161" s="40">
        <v>0</v>
      </c>
      <c r="R161" s="40">
        <v>0</v>
      </c>
      <c r="S161" s="39">
        <v>12</v>
      </c>
      <c r="T161" s="40">
        <v>0</v>
      </c>
      <c r="U161" s="40">
        <v>0</v>
      </c>
      <c r="V161" s="40">
        <v>0</v>
      </c>
      <c r="W161" s="41">
        <v>0</v>
      </c>
      <c r="X161" s="40">
        <v>0</v>
      </c>
      <c r="Y161" s="40">
        <v>0</v>
      </c>
      <c r="Z161" s="40">
        <v>0</v>
      </c>
      <c r="AA161" s="40">
        <v>0</v>
      </c>
      <c r="AB161" s="39">
        <v>0</v>
      </c>
      <c r="AC161" s="40"/>
      <c r="AD161" s="39">
        <v>135.516609208175</v>
      </c>
      <c r="AE161" s="39">
        <v>630.516609208175</v>
      </c>
      <c r="AF161" s="44">
        <v>0</v>
      </c>
      <c r="AG161" s="40">
        <v>455.6</v>
      </c>
      <c r="AH161" s="40">
        <v>61.4833907918251</v>
      </c>
      <c r="AI161" s="40">
        <v>185</v>
      </c>
      <c r="AJ161" s="40">
        <v>73.6</v>
      </c>
      <c r="AK161" s="40">
        <v>320.083390791825</v>
      </c>
      <c r="AN161" s="49"/>
      <c r="AO161" s="50"/>
      <c r="AP161" s="50"/>
      <c r="AQ161" s="50"/>
    </row>
    <row r="162" spans="1:43">
      <c r="A162" s="13"/>
      <c r="B162" s="14">
        <v>0.541666666666667</v>
      </c>
      <c r="C162" s="34">
        <v>528</v>
      </c>
      <c r="D162" s="34">
        <v>1600</v>
      </c>
      <c r="E162" s="35">
        <v>467.473060583939</v>
      </c>
      <c r="F162" s="35">
        <v>160</v>
      </c>
      <c r="G162" s="36">
        <v>627.473060583939</v>
      </c>
      <c r="H162" s="37">
        <v>275</v>
      </c>
      <c r="I162" s="37">
        <v>220</v>
      </c>
      <c r="J162" s="39">
        <v>495</v>
      </c>
      <c r="K162" s="40">
        <v>120.473060583939</v>
      </c>
      <c r="L162" s="40">
        <v>0</v>
      </c>
      <c r="M162" s="40">
        <v>0</v>
      </c>
      <c r="N162" s="39">
        <v>120.473060583939</v>
      </c>
      <c r="O162" s="40">
        <v>12</v>
      </c>
      <c r="P162" s="40">
        <v>0</v>
      </c>
      <c r="Q162" s="40">
        <v>0</v>
      </c>
      <c r="R162" s="40">
        <v>0</v>
      </c>
      <c r="S162" s="39">
        <v>12</v>
      </c>
      <c r="T162" s="40">
        <v>0</v>
      </c>
      <c r="U162" s="40">
        <v>0</v>
      </c>
      <c r="V162" s="40">
        <v>0</v>
      </c>
      <c r="W162" s="41">
        <v>0</v>
      </c>
      <c r="X162" s="40">
        <v>0</v>
      </c>
      <c r="Y162" s="40">
        <v>0</v>
      </c>
      <c r="Z162" s="40">
        <v>0</v>
      </c>
      <c r="AA162" s="40">
        <v>0</v>
      </c>
      <c r="AB162" s="39">
        <v>0</v>
      </c>
      <c r="AC162" s="40"/>
      <c r="AD162" s="39">
        <v>132.473060583939</v>
      </c>
      <c r="AE162" s="39">
        <v>627.473060583939</v>
      </c>
      <c r="AF162" s="44">
        <v>0</v>
      </c>
      <c r="AG162" s="40">
        <v>455.6</v>
      </c>
      <c r="AH162" s="40">
        <v>64.5269394160608</v>
      </c>
      <c r="AI162" s="40">
        <v>185</v>
      </c>
      <c r="AJ162" s="40">
        <v>73.6</v>
      </c>
      <c r="AK162" s="40">
        <v>323.126939416061</v>
      </c>
      <c r="AN162" s="49"/>
      <c r="AO162" s="50"/>
      <c r="AP162" s="50"/>
      <c r="AQ162" s="50"/>
    </row>
    <row r="163" spans="1:43">
      <c r="A163" s="13"/>
      <c r="B163" s="14">
        <v>0.583333333333334</v>
      </c>
      <c r="C163" s="34">
        <v>528</v>
      </c>
      <c r="D163" s="34">
        <v>1600</v>
      </c>
      <c r="E163" s="35">
        <v>483.58125029137</v>
      </c>
      <c r="F163" s="35">
        <v>160</v>
      </c>
      <c r="G163" s="36">
        <v>643.58125029137</v>
      </c>
      <c r="H163" s="37">
        <v>275</v>
      </c>
      <c r="I163" s="37">
        <v>220</v>
      </c>
      <c r="J163" s="39">
        <v>495</v>
      </c>
      <c r="K163" s="40">
        <v>136.58125029137</v>
      </c>
      <c r="L163" s="40">
        <v>0</v>
      </c>
      <c r="M163" s="40">
        <v>0</v>
      </c>
      <c r="N163" s="39">
        <v>136.58125029137</v>
      </c>
      <c r="O163" s="40">
        <v>12</v>
      </c>
      <c r="P163" s="40">
        <v>0</v>
      </c>
      <c r="Q163" s="40">
        <v>0</v>
      </c>
      <c r="R163" s="40">
        <v>0</v>
      </c>
      <c r="S163" s="39">
        <v>12</v>
      </c>
      <c r="T163" s="40">
        <v>0</v>
      </c>
      <c r="U163" s="40">
        <v>0</v>
      </c>
      <c r="V163" s="40">
        <v>0</v>
      </c>
      <c r="W163" s="41">
        <v>0</v>
      </c>
      <c r="X163" s="40">
        <v>0</v>
      </c>
      <c r="Y163" s="40">
        <v>0</v>
      </c>
      <c r="Z163" s="40">
        <v>0</v>
      </c>
      <c r="AA163" s="40">
        <v>0</v>
      </c>
      <c r="AB163" s="39">
        <v>0</v>
      </c>
      <c r="AC163" s="40"/>
      <c r="AD163" s="39">
        <v>148.58125029137</v>
      </c>
      <c r="AE163" s="39">
        <v>643.58125029137</v>
      </c>
      <c r="AF163" s="44">
        <v>0</v>
      </c>
      <c r="AG163" s="40">
        <v>455.6</v>
      </c>
      <c r="AH163" s="40">
        <v>48.4187497086298</v>
      </c>
      <c r="AI163" s="40">
        <v>185</v>
      </c>
      <c r="AJ163" s="40">
        <v>73.6</v>
      </c>
      <c r="AK163" s="40">
        <v>307.01874970863</v>
      </c>
      <c r="AN163" s="49"/>
      <c r="AO163" s="50"/>
      <c r="AP163" s="50"/>
      <c r="AQ163" s="50"/>
    </row>
    <row r="164" spans="1:43">
      <c r="A164" s="13"/>
      <c r="B164" s="14">
        <v>0.625</v>
      </c>
      <c r="C164" s="34">
        <v>528</v>
      </c>
      <c r="D164" s="34">
        <v>1600</v>
      </c>
      <c r="E164" s="35">
        <v>492.609642010229</v>
      </c>
      <c r="F164" s="35">
        <v>160</v>
      </c>
      <c r="G164" s="36">
        <v>652.609642010229</v>
      </c>
      <c r="H164" s="37">
        <v>275</v>
      </c>
      <c r="I164" s="37">
        <v>220</v>
      </c>
      <c r="J164" s="39">
        <v>495</v>
      </c>
      <c r="K164" s="40">
        <v>145.609642010229</v>
      </c>
      <c r="L164" s="40">
        <v>0</v>
      </c>
      <c r="M164" s="40">
        <v>0</v>
      </c>
      <c r="N164" s="39">
        <v>145.609642010229</v>
      </c>
      <c r="O164" s="40">
        <v>12</v>
      </c>
      <c r="P164" s="40">
        <v>0</v>
      </c>
      <c r="Q164" s="40">
        <v>0</v>
      </c>
      <c r="R164" s="40">
        <v>0</v>
      </c>
      <c r="S164" s="39">
        <v>12</v>
      </c>
      <c r="T164" s="40">
        <v>0</v>
      </c>
      <c r="U164" s="40">
        <v>0</v>
      </c>
      <c r="V164" s="40">
        <v>0</v>
      </c>
      <c r="W164" s="41">
        <v>0</v>
      </c>
      <c r="X164" s="40">
        <v>0</v>
      </c>
      <c r="Y164" s="40">
        <v>0</v>
      </c>
      <c r="Z164" s="40">
        <v>0</v>
      </c>
      <c r="AA164" s="40">
        <v>0</v>
      </c>
      <c r="AB164" s="39">
        <v>0</v>
      </c>
      <c r="AC164" s="40"/>
      <c r="AD164" s="39">
        <v>157.609642010229</v>
      </c>
      <c r="AE164" s="39">
        <v>652.609642010229</v>
      </c>
      <c r="AF164" s="44">
        <v>0</v>
      </c>
      <c r="AG164" s="40">
        <v>455.6</v>
      </c>
      <c r="AH164" s="40">
        <v>39.3903579897711</v>
      </c>
      <c r="AI164" s="40">
        <v>185</v>
      </c>
      <c r="AJ164" s="40">
        <v>73.6</v>
      </c>
      <c r="AK164" s="40">
        <v>297.990357989771</v>
      </c>
      <c r="AN164" s="49"/>
      <c r="AO164" s="50"/>
      <c r="AP164" s="50"/>
      <c r="AQ164" s="50"/>
    </row>
    <row r="165" spans="1:43">
      <c r="A165" s="13"/>
      <c r="B165" s="14">
        <v>0.666666666666667</v>
      </c>
      <c r="C165" s="34">
        <v>528</v>
      </c>
      <c r="D165" s="34">
        <v>1600</v>
      </c>
      <c r="E165" s="35">
        <v>503.003688645256</v>
      </c>
      <c r="F165" s="35">
        <v>160</v>
      </c>
      <c r="G165" s="36">
        <v>663.003688645256</v>
      </c>
      <c r="H165" s="37">
        <v>275</v>
      </c>
      <c r="I165" s="37">
        <v>220</v>
      </c>
      <c r="J165" s="39">
        <v>495</v>
      </c>
      <c r="K165" s="40">
        <v>156.003688645256</v>
      </c>
      <c r="L165" s="40">
        <v>0</v>
      </c>
      <c r="M165" s="40">
        <v>0</v>
      </c>
      <c r="N165" s="39">
        <v>156.003688645256</v>
      </c>
      <c r="O165" s="40">
        <v>12</v>
      </c>
      <c r="P165" s="40">
        <v>0</v>
      </c>
      <c r="Q165" s="40">
        <v>0</v>
      </c>
      <c r="R165" s="40">
        <v>0</v>
      </c>
      <c r="S165" s="39">
        <v>12</v>
      </c>
      <c r="T165" s="40">
        <v>0</v>
      </c>
      <c r="U165" s="40">
        <v>0</v>
      </c>
      <c r="V165" s="40">
        <v>0</v>
      </c>
      <c r="W165" s="41">
        <v>0</v>
      </c>
      <c r="X165" s="40">
        <v>0</v>
      </c>
      <c r="Y165" s="40">
        <v>0</v>
      </c>
      <c r="Z165" s="40">
        <v>0</v>
      </c>
      <c r="AA165" s="40">
        <v>0</v>
      </c>
      <c r="AB165" s="39">
        <v>0</v>
      </c>
      <c r="AC165" s="40"/>
      <c r="AD165" s="39">
        <v>168.003688645256</v>
      </c>
      <c r="AE165" s="39">
        <v>663.003688645256</v>
      </c>
      <c r="AF165" s="44">
        <v>0</v>
      </c>
      <c r="AG165" s="40">
        <v>455.6</v>
      </c>
      <c r="AH165" s="40">
        <v>28.9963113547437</v>
      </c>
      <c r="AI165" s="40">
        <v>185</v>
      </c>
      <c r="AJ165" s="40">
        <v>73.6</v>
      </c>
      <c r="AK165" s="40">
        <v>287.596311354744</v>
      </c>
      <c r="AN165" s="49"/>
      <c r="AO165" s="50"/>
      <c r="AP165" s="50"/>
      <c r="AQ165" s="50"/>
    </row>
    <row r="166" spans="1:43">
      <c r="A166" s="13"/>
      <c r="B166" s="14">
        <v>0.708333333333334</v>
      </c>
      <c r="C166" s="34">
        <v>528</v>
      </c>
      <c r="D166" s="34">
        <v>1600</v>
      </c>
      <c r="E166" s="35">
        <v>507.942758832462</v>
      </c>
      <c r="F166" s="35">
        <v>160</v>
      </c>
      <c r="G166" s="36">
        <v>667.942758832462</v>
      </c>
      <c r="H166" s="37">
        <v>318.995305966852</v>
      </c>
      <c r="I166" s="37">
        <v>220</v>
      </c>
      <c r="J166" s="39">
        <v>538.995305966852</v>
      </c>
      <c r="K166" s="40">
        <v>116.94745286561</v>
      </c>
      <c r="L166" s="40">
        <v>0</v>
      </c>
      <c r="M166" s="40">
        <v>0</v>
      </c>
      <c r="N166" s="39">
        <v>116.94745286561</v>
      </c>
      <c r="O166" s="40">
        <v>12</v>
      </c>
      <c r="P166" s="40">
        <v>0</v>
      </c>
      <c r="Q166" s="40">
        <v>0</v>
      </c>
      <c r="R166" s="40">
        <v>0</v>
      </c>
      <c r="S166" s="39">
        <v>12</v>
      </c>
      <c r="T166" s="40">
        <v>0</v>
      </c>
      <c r="U166" s="40">
        <v>0</v>
      </c>
      <c r="V166" s="40">
        <v>0</v>
      </c>
      <c r="W166" s="41">
        <v>0</v>
      </c>
      <c r="X166" s="40">
        <v>0</v>
      </c>
      <c r="Y166" s="40">
        <v>0</v>
      </c>
      <c r="Z166" s="40">
        <v>0</v>
      </c>
      <c r="AA166" s="40">
        <v>0</v>
      </c>
      <c r="AB166" s="39">
        <v>0</v>
      </c>
      <c r="AC166" s="40"/>
      <c r="AD166" s="39">
        <v>128.94745286561</v>
      </c>
      <c r="AE166" s="39">
        <v>667.942758832462</v>
      </c>
      <c r="AF166" s="44">
        <v>0</v>
      </c>
      <c r="AG166" s="40">
        <v>455.6</v>
      </c>
      <c r="AH166" s="40">
        <v>68.0525471343899</v>
      </c>
      <c r="AI166" s="40">
        <v>185</v>
      </c>
      <c r="AJ166" s="40">
        <v>73.6</v>
      </c>
      <c r="AK166" s="40">
        <v>326.65254713439</v>
      </c>
      <c r="AN166" s="49"/>
      <c r="AO166" s="50"/>
      <c r="AP166" s="50"/>
      <c r="AQ166" s="50"/>
    </row>
    <row r="167" spans="1:43">
      <c r="A167" s="13"/>
      <c r="B167" s="14">
        <v>0.75</v>
      </c>
      <c r="C167" s="34">
        <v>528</v>
      </c>
      <c r="D167" s="34">
        <v>1600</v>
      </c>
      <c r="E167" s="35">
        <v>563.86726761108</v>
      </c>
      <c r="F167" s="35">
        <v>160</v>
      </c>
      <c r="G167" s="36">
        <v>723.86726761108</v>
      </c>
      <c r="H167" s="37">
        <v>325</v>
      </c>
      <c r="I167" s="37">
        <v>220</v>
      </c>
      <c r="J167" s="39">
        <v>545</v>
      </c>
      <c r="K167" s="40">
        <v>166.86726761108</v>
      </c>
      <c r="L167" s="40">
        <v>0</v>
      </c>
      <c r="M167" s="40">
        <v>0</v>
      </c>
      <c r="N167" s="39">
        <v>166.86726761108</v>
      </c>
      <c r="O167" s="40">
        <v>12</v>
      </c>
      <c r="P167" s="40">
        <v>0</v>
      </c>
      <c r="Q167" s="40">
        <v>0</v>
      </c>
      <c r="R167" s="40">
        <v>0</v>
      </c>
      <c r="S167" s="39">
        <v>12</v>
      </c>
      <c r="T167" s="40">
        <v>0</v>
      </c>
      <c r="U167" s="40">
        <v>0</v>
      </c>
      <c r="V167" s="40">
        <v>0</v>
      </c>
      <c r="W167" s="41">
        <v>0</v>
      </c>
      <c r="X167" s="40">
        <v>0</v>
      </c>
      <c r="Y167" s="40">
        <v>0</v>
      </c>
      <c r="Z167" s="40">
        <v>0</v>
      </c>
      <c r="AA167" s="40">
        <v>0</v>
      </c>
      <c r="AB167" s="39">
        <v>0</v>
      </c>
      <c r="AC167" s="40"/>
      <c r="AD167" s="39">
        <v>178.86726761108</v>
      </c>
      <c r="AE167" s="39">
        <v>723.86726761108</v>
      </c>
      <c r="AF167" s="44">
        <v>0</v>
      </c>
      <c r="AG167" s="40">
        <v>455.6</v>
      </c>
      <c r="AH167" s="40">
        <v>18.1327323889199</v>
      </c>
      <c r="AI167" s="40">
        <v>185</v>
      </c>
      <c r="AJ167" s="40">
        <v>73.6</v>
      </c>
      <c r="AK167" s="40">
        <v>276.73273238892</v>
      </c>
      <c r="AN167" s="49"/>
      <c r="AO167" s="50"/>
      <c r="AP167" s="50"/>
      <c r="AQ167" s="50"/>
    </row>
    <row r="168" spans="1:43">
      <c r="A168" s="13"/>
      <c r="B168" s="14">
        <v>0.791666666666667</v>
      </c>
      <c r="C168" s="34">
        <v>528</v>
      </c>
      <c r="D168" s="34">
        <v>1600</v>
      </c>
      <c r="E168" s="35">
        <v>671.070283306384</v>
      </c>
      <c r="F168" s="35">
        <v>160</v>
      </c>
      <c r="G168" s="36">
        <v>831.070283306384</v>
      </c>
      <c r="H168" s="37">
        <v>321.670283306384</v>
      </c>
      <c r="I168" s="37">
        <v>220</v>
      </c>
      <c r="J168" s="39">
        <v>541.670283306384</v>
      </c>
      <c r="K168" s="40">
        <v>185</v>
      </c>
      <c r="L168" s="40">
        <v>0</v>
      </c>
      <c r="M168" s="40">
        <v>0</v>
      </c>
      <c r="N168" s="39">
        <v>185</v>
      </c>
      <c r="O168" s="40">
        <v>64</v>
      </c>
      <c r="P168" s="40">
        <v>0</v>
      </c>
      <c r="Q168" s="40">
        <v>18</v>
      </c>
      <c r="R168" s="40">
        <v>-2.8421709430404e-14</v>
      </c>
      <c r="S168" s="39">
        <v>81.9999999999999</v>
      </c>
      <c r="T168" s="40">
        <v>3.00000000000004</v>
      </c>
      <c r="U168" s="40">
        <v>0</v>
      </c>
      <c r="V168" s="40">
        <v>0</v>
      </c>
      <c r="W168" s="41">
        <v>3.00000000000004</v>
      </c>
      <c r="X168" s="40">
        <v>0</v>
      </c>
      <c r="Y168" s="40">
        <v>9</v>
      </c>
      <c r="Z168" s="40">
        <v>5.2</v>
      </c>
      <c r="AA168" s="40">
        <v>5.2</v>
      </c>
      <c r="AB168" s="39">
        <v>19.4</v>
      </c>
      <c r="AC168" s="40"/>
      <c r="AD168" s="39">
        <v>289.4</v>
      </c>
      <c r="AE168" s="39">
        <v>831.070283306384</v>
      </c>
      <c r="AF168" s="44">
        <v>0</v>
      </c>
      <c r="AG168" s="40">
        <v>455.6</v>
      </c>
      <c r="AH168" s="40">
        <v>0</v>
      </c>
      <c r="AI168" s="40">
        <v>112</v>
      </c>
      <c r="AJ168" s="40">
        <v>54.2</v>
      </c>
      <c r="AK168" s="40">
        <v>166.2</v>
      </c>
      <c r="AN168" s="49"/>
      <c r="AO168" s="50"/>
      <c r="AP168" s="50"/>
      <c r="AQ168" s="50"/>
    </row>
    <row r="169" spans="1:43">
      <c r="A169" s="13"/>
      <c r="B169" s="14">
        <v>0.833333333333334</v>
      </c>
      <c r="C169" s="34">
        <v>528</v>
      </c>
      <c r="D169" s="34">
        <v>1600</v>
      </c>
      <c r="E169" s="35">
        <v>691.131447634153</v>
      </c>
      <c r="F169" s="35">
        <v>160</v>
      </c>
      <c r="G169" s="36">
        <v>851.131447634153</v>
      </c>
      <c r="H169" s="37">
        <v>318.731447634153</v>
      </c>
      <c r="I169" s="37">
        <v>220</v>
      </c>
      <c r="J169" s="39">
        <v>538.731447634153</v>
      </c>
      <c r="K169" s="40">
        <v>185</v>
      </c>
      <c r="L169" s="40">
        <v>0</v>
      </c>
      <c r="M169" s="40">
        <v>0</v>
      </c>
      <c r="N169" s="39">
        <v>185</v>
      </c>
      <c r="O169" s="40">
        <v>76</v>
      </c>
      <c r="P169" s="40">
        <v>11.0000000000001</v>
      </c>
      <c r="Q169" s="40">
        <v>18</v>
      </c>
      <c r="R169" s="40">
        <v>0</v>
      </c>
      <c r="S169" s="39">
        <v>105</v>
      </c>
      <c r="T169" s="40">
        <v>3.00000000000004</v>
      </c>
      <c r="U169" s="40">
        <v>0</v>
      </c>
      <c r="V169" s="40">
        <v>0</v>
      </c>
      <c r="W169" s="41">
        <v>3.00000000000004</v>
      </c>
      <c r="X169" s="40">
        <v>0</v>
      </c>
      <c r="Y169" s="40">
        <v>9</v>
      </c>
      <c r="Z169" s="40">
        <v>5.2</v>
      </c>
      <c r="AA169" s="40">
        <v>5.2</v>
      </c>
      <c r="AB169" s="39">
        <v>19.4</v>
      </c>
      <c r="AC169" s="40"/>
      <c r="AD169" s="39">
        <v>312.4</v>
      </c>
      <c r="AE169" s="39">
        <v>851.131447634153</v>
      </c>
      <c r="AF169" s="44">
        <v>0</v>
      </c>
      <c r="AG169" s="40">
        <v>455.6</v>
      </c>
      <c r="AH169" s="40">
        <v>0</v>
      </c>
      <c r="AI169" s="40">
        <v>88.9999999999999</v>
      </c>
      <c r="AJ169" s="40">
        <v>54.2</v>
      </c>
      <c r="AK169" s="40">
        <v>143.2</v>
      </c>
      <c r="AN169" s="49"/>
      <c r="AO169" s="50"/>
      <c r="AP169" s="50"/>
      <c r="AQ169" s="50"/>
    </row>
    <row r="170" spans="1:43">
      <c r="A170" s="13"/>
      <c r="B170" s="14">
        <v>0.875</v>
      </c>
      <c r="C170" s="34">
        <v>528</v>
      </c>
      <c r="D170" s="34">
        <v>1600</v>
      </c>
      <c r="E170" s="35">
        <v>648.133848811616</v>
      </c>
      <c r="F170" s="35">
        <v>160</v>
      </c>
      <c r="G170" s="36">
        <v>808.133848811616</v>
      </c>
      <c r="H170" s="37">
        <v>325</v>
      </c>
      <c r="I170" s="37">
        <v>220</v>
      </c>
      <c r="J170" s="39">
        <v>545</v>
      </c>
      <c r="K170" s="40">
        <v>177.733848811616</v>
      </c>
      <c r="L170" s="40">
        <v>0</v>
      </c>
      <c r="M170" s="40">
        <v>0</v>
      </c>
      <c r="N170" s="39">
        <v>177.733848811616</v>
      </c>
      <c r="O170" s="40">
        <v>48</v>
      </c>
      <c r="P170" s="40">
        <v>0</v>
      </c>
      <c r="Q170" s="40">
        <v>18</v>
      </c>
      <c r="R170" s="40">
        <v>0</v>
      </c>
      <c r="S170" s="39">
        <v>66</v>
      </c>
      <c r="T170" s="40">
        <v>3.00000000000004</v>
      </c>
      <c r="U170" s="40">
        <v>0</v>
      </c>
      <c r="V170" s="40">
        <v>0</v>
      </c>
      <c r="W170" s="41">
        <v>3.00000000000004</v>
      </c>
      <c r="X170" s="40">
        <v>0</v>
      </c>
      <c r="Y170" s="40">
        <v>6</v>
      </c>
      <c r="Z170" s="40">
        <v>5.2</v>
      </c>
      <c r="AA170" s="40">
        <v>5.2</v>
      </c>
      <c r="AB170" s="39">
        <v>16.4</v>
      </c>
      <c r="AC170" s="40"/>
      <c r="AD170" s="39">
        <v>263.133848811616</v>
      </c>
      <c r="AE170" s="39">
        <v>808.133848811616</v>
      </c>
      <c r="AF170" s="44">
        <v>0</v>
      </c>
      <c r="AG170" s="40">
        <v>455.6</v>
      </c>
      <c r="AH170" s="40">
        <v>7.26615118838396</v>
      </c>
      <c r="AI170" s="40">
        <v>128</v>
      </c>
      <c r="AJ170" s="40">
        <v>57.2</v>
      </c>
      <c r="AK170" s="40">
        <v>192.466151188384</v>
      </c>
      <c r="AN170" s="49"/>
      <c r="AO170" s="50"/>
      <c r="AP170" s="50"/>
      <c r="AQ170" s="50"/>
    </row>
    <row r="171" spans="1:43">
      <c r="A171" s="13"/>
      <c r="B171" s="14">
        <v>0.916666666666667</v>
      </c>
      <c r="C171" s="34">
        <v>528</v>
      </c>
      <c r="D171" s="34">
        <v>1600</v>
      </c>
      <c r="E171" s="35">
        <v>615.902560820383</v>
      </c>
      <c r="F171" s="35">
        <v>160</v>
      </c>
      <c r="G171" s="36">
        <v>775.902560820383</v>
      </c>
      <c r="H171" s="37">
        <v>325</v>
      </c>
      <c r="I171" s="37">
        <v>220</v>
      </c>
      <c r="J171" s="39">
        <v>545</v>
      </c>
      <c r="K171" s="40">
        <v>182.902560820383</v>
      </c>
      <c r="L171" s="40">
        <v>0</v>
      </c>
      <c r="M171" s="40">
        <v>0</v>
      </c>
      <c r="N171" s="39">
        <v>182.902560820383</v>
      </c>
      <c r="O171" s="40">
        <v>48</v>
      </c>
      <c r="P171" s="40">
        <v>0</v>
      </c>
      <c r="Q171" s="40">
        <v>0</v>
      </c>
      <c r="R171" s="40">
        <v>0</v>
      </c>
      <c r="S171" s="39">
        <v>48</v>
      </c>
      <c r="T171" s="40">
        <v>0</v>
      </c>
      <c r="U171" s="40">
        <v>0</v>
      </c>
      <c r="V171" s="40">
        <v>0</v>
      </c>
      <c r="W171" s="41">
        <v>0</v>
      </c>
      <c r="X171" s="40">
        <v>0</v>
      </c>
      <c r="Y171" s="40">
        <v>0</v>
      </c>
      <c r="Z171" s="40">
        <v>0</v>
      </c>
      <c r="AA171" s="40">
        <v>0</v>
      </c>
      <c r="AB171" s="39">
        <v>0</v>
      </c>
      <c r="AC171" s="40"/>
      <c r="AD171" s="39">
        <v>230.902560820383</v>
      </c>
      <c r="AE171" s="39">
        <v>775.902560820383</v>
      </c>
      <c r="AF171" s="44">
        <v>0</v>
      </c>
      <c r="AG171" s="40">
        <v>455.6</v>
      </c>
      <c r="AH171" s="40">
        <v>2.0974391796168</v>
      </c>
      <c r="AI171" s="40">
        <v>149</v>
      </c>
      <c r="AJ171" s="40">
        <v>73.6</v>
      </c>
      <c r="AK171" s="40">
        <v>224.697439179617</v>
      </c>
      <c r="AN171" s="49"/>
      <c r="AO171" s="50"/>
      <c r="AP171" s="50"/>
      <c r="AQ171" s="50"/>
    </row>
    <row r="172" spans="1:43">
      <c r="A172" s="13"/>
      <c r="B172" s="14">
        <v>0.958333333333334</v>
      </c>
      <c r="C172" s="34">
        <v>528</v>
      </c>
      <c r="D172" s="34">
        <v>1600</v>
      </c>
      <c r="E172" s="35">
        <v>571.244834205355</v>
      </c>
      <c r="F172" s="35">
        <v>160</v>
      </c>
      <c r="G172" s="36">
        <v>731.244834205355</v>
      </c>
      <c r="H172" s="37">
        <v>325</v>
      </c>
      <c r="I172" s="37">
        <v>220</v>
      </c>
      <c r="J172" s="39">
        <v>545</v>
      </c>
      <c r="K172" s="40">
        <v>174.244834205355</v>
      </c>
      <c r="L172" s="40">
        <v>0</v>
      </c>
      <c r="M172" s="40">
        <v>0</v>
      </c>
      <c r="N172" s="39">
        <v>174.244834205355</v>
      </c>
      <c r="O172" s="40">
        <v>12</v>
      </c>
      <c r="P172" s="40">
        <v>0</v>
      </c>
      <c r="Q172" s="40">
        <v>0</v>
      </c>
      <c r="R172" s="40">
        <v>0</v>
      </c>
      <c r="S172" s="39">
        <v>12</v>
      </c>
      <c r="T172" s="40">
        <v>0</v>
      </c>
      <c r="U172" s="40">
        <v>0</v>
      </c>
      <c r="V172" s="40">
        <v>0</v>
      </c>
      <c r="W172" s="41">
        <v>0</v>
      </c>
      <c r="X172" s="40">
        <v>0</v>
      </c>
      <c r="Y172" s="40">
        <v>0</v>
      </c>
      <c r="Z172" s="40">
        <v>0</v>
      </c>
      <c r="AA172" s="40">
        <v>0</v>
      </c>
      <c r="AB172" s="39">
        <v>0</v>
      </c>
      <c r="AC172" s="40"/>
      <c r="AD172" s="39">
        <v>186.244834205355</v>
      </c>
      <c r="AE172" s="39">
        <v>731.244834205355</v>
      </c>
      <c r="AF172" s="44">
        <v>0</v>
      </c>
      <c r="AG172" s="40">
        <v>455.6</v>
      </c>
      <c r="AH172" s="40">
        <v>10.7551657946447</v>
      </c>
      <c r="AI172" s="40">
        <v>185</v>
      </c>
      <c r="AJ172" s="40">
        <v>73.6</v>
      </c>
      <c r="AK172" s="40">
        <v>269.355165794645</v>
      </c>
      <c r="AN172" s="49"/>
      <c r="AO172" s="50"/>
      <c r="AP172" s="50"/>
      <c r="AQ172" s="50"/>
    </row>
    <row r="173" spans="1:43">
      <c r="A173" s="13"/>
      <c r="B173" s="14">
        <v>1</v>
      </c>
      <c r="C173" s="34">
        <v>528</v>
      </c>
      <c r="D173" s="34">
        <v>1600</v>
      </c>
      <c r="E173" s="35">
        <v>507.981890003019</v>
      </c>
      <c r="F173" s="35">
        <v>160</v>
      </c>
      <c r="G173" s="36">
        <v>667.981890003019</v>
      </c>
      <c r="H173" s="37">
        <v>315.31875243578</v>
      </c>
      <c r="I173" s="37">
        <v>220</v>
      </c>
      <c r="J173" s="39">
        <v>535.31875243578</v>
      </c>
      <c r="K173" s="40">
        <v>120.663137567239</v>
      </c>
      <c r="L173" s="40">
        <v>0</v>
      </c>
      <c r="M173" s="40">
        <v>0</v>
      </c>
      <c r="N173" s="39">
        <v>120.663137567239</v>
      </c>
      <c r="O173" s="40">
        <v>12</v>
      </c>
      <c r="P173" s="40">
        <v>0</v>
      </c>
      <c r="Q173" s="40">
        <v>0</v>
      </c>
      <c r="R173" s="40">
        <v>0</v>
      </c>
      <c r="S173" s="39">
        <v>12</v>
      </c>
      <c r="T173" s="40">
        <v>0</v>
      </c>
      <c r="U173" s="40">
        <v>0</v>
      </c>
      <c r="V173" s="40">
        <v>0</v>
      </c>
      <c r="W173" s="41">
        <v>0</v>
      </c>
      <c r="X173" s="40">
        <v>0</v>
      </c>
      <c r="Y173" s="40">
        <v>0</v>
      </c>
      <c r="Z173" s="40">
        <v>0</v>
      </c>
      <c r="AA173" s="40">
        <v>0</v>
      </c>
      <c r="AB173" s="39">
        <v>0</v>
      </c>
      <c r="AC173" s="40"/>
      <c r="AD173" s="39">
        <v>132.663137567239</v>
      </c>
      <c r="AE173" s="39">
        <v>667.981890003019</v>
      </c>
      <c r="AF173" s="44">
        <v>0</v>
      </c>
      <c r="AG173" s="40">
        <v>455.6</v>
      </c>
      <c r="AH173" s="40">
        <v>64.3368624327609</v>
      </c>
      <c r="AI173" s="40">
        <v>185</v>
      </c>
      <c r="AJ173" s="40">
        <v>73.6</v>
      </c>
      <c r="AK173" s="40">
        <v>322.936862432761</v>
      </c>
      <c r="AN173" s="49"/>
      <c r="AO173" s="50"/>
      <c r="AP173" s="50"/>
      <c r="AQ173" s="50"/>
    </row>
    <row r="174" spans="40:42">
      <c r="AN174" s="50">
        <f>SUM(AN6:AN173)</f>
        <v>0</v>
      </c>
      <c r="AO174" s="50">
        <f>SUM(AO6:AO173)</f>
        <v>0</v>
      </c>
      <c r="AP174" s="50">
        <f>SUM(AP6:AP173)</f>
        <v>0</v>
      </c>
    </row>
    <row r="175" spans="5:32">
      <c r="E175" s="28">
        <f>SUM(E6:E174)</f>
        <v>97056.6553578996</v>
      </c>
      <c r="F175" s="28">
        <f>SUM(F6:F174)</f>
        <v>26880</v>
      </c>
      <c r="G175" s="28">
        <f t="shared" ref="G175:AF175" si="0">SUM(G6:G174)</f>
        <v>123936.6553579</v>
      </c>
      <c r="H175" s="28">
        <f t="shared" si="0"/>
        <v>50515.6281179278</v>
      </c>
      <c r="I175" s="28">
        <f t="shared" si="0"/>
        <v>36464</v>
      </c>
      <c r="J175" s="28">
        <f t="shared" si="0"/>
        <v>86979.6281179279</v>
      </c>
      <c r="K175" s="28">
        <f t="shared" si="0"/>
        <v>27458.2837338277</v>
      </c>
      <c r="L175" s="28">
        <f t="shared" si="0"/>
        <v>0</v>
      </c>
      <c r="M175" s="28">
        <f t="shared" si="0"/>
        <v>0</v>
      </c>
      <c r="N175" s="28">
        <f t="shared" si="0"/>
        <v>27458.2837338277</v>
      </c>
      <c r="O175" s="28">
        <f t="shared" si="0"/>
        <v>7214.54350614397</v>
      </c>
      <c r="P175" s="28">
        <f t="shared" si="0"/>
        <v>885</v>
      </c>
      <c r="Q175" s="28">
        <f t="shared" si="0"/>
        <v>378</v>
      </c>
      <c r="R175" s="28">
        <f t="shared" si="0"/>
        <v>-2.8421709430404e-14</v>
      </c>
      <c r="S175" s="28">
        <f t="shared" si="0"/>
        <v>8477.54350614397</v>
      </c>
      <c r="T175" s="28">
        <f t="shared" si="0"/>
        <v>108</v>
      </c>
      <c r="U175" s="28">
        <f t="shared" si="0"/>
        <v>0</v>
      </c>
      <c r="V175" s="28">
        <f t="shared" si="0"/>
        <v>0</v>
      </c>
      <c r="W175" s="28">
        <f t="shared" si="0"/>
        <v>108</v>
      </c>
      <c r="X175" s="28">
        <f t="shared" si="0"/>
        <v>360</v>
      </c>
      <c r="Y175" s="28">
        <f t="shared" si="0"/>
        <v>252</v>
      </c>
      <c r="Z175" s="28">
        <f t="shared" si="0"/>
        <v>159.6</v>
      </c>
      <c r="AA175" s="28">
        <f t="shared" si="0"/>
        <v>141.6</v>
      </c>
      <c r="AB175" s="28">
        <f t="shared" si="0"/>
        <v>913.2</v>
      </c>
      <c r="AC175" s="28">
        <f t="shared" si="0"/>
        <v>0</v>
      </c>
      <c r="AD175" s="28">
        <f t="shared" si="0"/>
        <v>36957.0272399717</v>
      </c>
      <c r="AE175" s="28">
        <f t="shared" si="0"/>
        <v>123936.6553579</v>
      </c>
      <c r="AF175" s="28">
        <f t="shared" si="0"/>
        <v>0</v>
      </c>
    </row>
  </sheetData>
  <mergeCells count="16">
    <mergeCell ref="E2:G2"/>
    <mergeCell ref="H2:AE2"/>
    <mergeCell ref="A6:A29"/>
    <mergeCell ref="A30:A53"/>
    <mergeCell ref="A54:A77"/>
    <mergeCell ref="A78:A101"/>
    <mergeCell ref="A102:A125"/>
    <mergeCell ref="A126:A149"/>
    <mergeCell ref="A150:A173"/>
    <mergeCell ref="C2:C3"/>
    <mergeCell ref="AF2:AF3"/>
    <mergeCell ref="AG2:AG3"/>
    <mergeCell ref="AH2:AH3"/>
    <mergeCell ref="AI2:AI3"/>
    <mergeCell ref="AJ2:AJ3"/>
    <mergeCell ref="AK2:AK3"/>
  </mergeCells>
  <pageMargins left="0.393055555555556" right="0.393055555555556" top="0.590277777777778" bottom="0.590277777777778" header="0.511805555555556" footer="0.511805555555556"/>
  <pageSetup paperSize="9" scale="22" orientation="landscape" horizontalDpi="600" verticalDpi="600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showOutlineSymbols="0" zoomScale="88" zoomScaleNormal="88" workbookViewId="0">
      <selection activeCell="A1" sqref="A1"/>
    </sheetView>
  </sheetViews>
  <sheetFormatPr defaultColWidth="10.2857142857143" defaultRowHeight="12.75"/>
  <sheetData/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showOutlineSymbols="0" zoomScale="88" zoomScaleNormal="88" workbookViewId="0">
      <selection activeCell="A1" sqref="A1"/>
    </sheetView>
  </sheetViews>
  <sheetFormatPr defaultColWidth="10.2857142857143" defaultRowHeight="12.75"/>
  <sheetData/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showOutlineSymbols="0" zoomScale="88" zoomScaleNormal="88" workbookViewId="0">
      <selection activeCell="A1" sqref="A1"/>
    </sheetView>
  </sheetViews>
  <sheetFormatPr defaultColWidth="10.2857142857143" defaultRowHeight="12.75"/>
  <sheetData/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showOutlineSymbols="0" zoomScale="88" zoomScaleNormal="88" workbookViewId="0">
      <selection activeCell="A1" sqref="A1"/>
    </sheetView>
  </sheetViews>
  <sheetFormatPr defaultColWidth="10.2857142857143" defaultRowHeight="12.75"/>
  <sheetData/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showOutlineSymbols="0" zoomScale="88" zoomScaleNormal="88" workbookViewId="0">
      <selection activeCell="A1" sqref="A1"/>
    </sheetView>
  </sheetViews>
  <sheetFormatPr defaultColWidth="10.2857142857143" defaultRowHeight="12.75"/>
  <sheetData/>
  <pageMargins left="0.75" right="0.75" top="1" bottom="1" header="0.511805555555556" footer="0.511805555555556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showOutlineSymbols="0" zoomScale="88" zoomScaleNormal="88" workbookViewId="0">
      <selection activeCell="A1" sqref="A1"/>
    </sheetView>
  </sheetViews>
  <sheetFormatPr defaultColWidth="10.2857142857143" defaultRowHeight="12.75"/>
  <sheetData/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Sonel</Company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Synthèse</vt:lpstr>
      <vt:lpstr>Recap </vt:lpstr>
      <vt:lpstr>Prévisions horaires</vt:lpstr>
      <vt:lpstr>Lundi</vt:lpstr>
      <vt:lpstr>Mardi</vt:lpstr>
      <vt:lpstr>Mercredi</vt:lpstr>
      <vt:lpstr>Jeudi</vt:lpstr>
      <vt:lpstr>Vendredi</vt:lpstr>
      <vt:lpstr>Samedi</vt:lpstr>
      <vt:lpstr>Dimanche</vt:lpstr>
      <vt:lpstr>Hydrologie</vt:lpstr>
      <vt:lpstr>Demande et Déficit</vt:lpstr>
      <vt:lpstr>Dispo Production</vt:lpstr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aes</dc:creator>
  <cp:lastModifiedBy>VENCESLAS</cp:lastModifiedBy>
  <dcterms:created xsi:type="dcterms:W3CDTF">2007-11-02T13:08:18Z</dcterms:created>
  <dcterms:modified xsi:type="dcterms:W3CDTF">2018-11-26T11:31:04Z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2057-10.2.0.7549</vt:lpwstr>
  </property>
</Properties>
</file>