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398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1" l="1"/>
  <c r="D25" i="1"/>
  <c r="D26" i="1"/>
  <c r="D27" i="1"/>
  <c r="D28" i="1"/>
  <c r="D29" i="1"/>
  <c r="D30" i="1"/>
  <c r="D23" i="1"/>
  <c r="C24" i="1"/>
  <c r="C25" i="1"/>
  <c r="C26" i="1"/>
  <c r="C27" i="1"/>
  <c r="C28" i="1"/>
  <c r="C29" i="1"/>
  <c r="C30" i="1"/>
  <c r="C23" i="1"/>
  <c r="B19" i="1"/>
  <c r="C2" i="2"/>
  <c r="AK7" i="1"/>
  <c r="AK6" i="1"/>
  <c r="AK5" i="1"/>
  <c r="AK4" i="1"/>
  <c r="AK3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9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C6" i="1"/>
  <c r="B7" i="1"/>
  <c r="B4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B6" i="1"/>
  <c r="B8" i="1"/>
  <c r="B10" i="1"/>
  <c r="B13" i="1"/>
  <c r="B14" i="1"/>
  <c r="B5" i="1"/>
  <c r="B9" i="1"/>
  <c r="B11" i="1"/>
  <c r="B12" i="1"/>
  <c r="B15" i="1"/>
  <c r="B18" i="1"/>
  <c r="H7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D2" i="2"/>
  <c r="H3" i="2"/>
  <c r="H4" i="2"/>
  <c r="H5" i="2"/>
  <c r="H6" i="2"/>
  <c r="H8" i="2"/>
  <c r="H9" i="2"/>
  <c r="H2" i="2"/>
</calcChain>
</file>

<file path=xl/sharedStrings.xml><?xml version="1.0" encoding="utf-8"?>
<sst xmlns="http://schemas.openxmlformats.org/spreadsheetml/2006/main" count="38" uniqueCount="36">
  <si>
    <t>peak_dt</t>
  </si>
  <si>
    <t>peak_va</t>
  </si>
  <si>
    <t>gage_ht</t>
  </si>
  <si>
    <t>Wet Historical (1957-1986)</t>
  </si>
  <si>
    <t>Dry Historical (1986-2015)</t>
  </si>
  <si>
    <t>Rank</t>
  </si>
  <si>
    <t>Double Historical-Wet</t>
  </si>
  <si>
    <t>Half Historical-Dry</t>
  </si>
  <si>
    <t>RI</t>
  </si>
  <si>
    <t>fit</t>
  </si>
  <si>
    <t>m</t>
  </si>
  <si>
    <t>b</t>
  </si>
  <si>
    <t>Best</t>
  </si>
  <si>
    <t>Rounded</t>
  </si>
  <si>
    <t>100 yr flood every 3 yr</t>
  </si>
  <si>
    <t>100 yr flood every 5 yr</t>
  </si>
  <si>
    <t>100 yr flood every 10 yr</t>
  </si>
  <si>
    <t>100 yr flood every 15 yr</t>
  </si>
  <si>
    <t>100 yr &amp; 50 yr mix</t>
  </si>
  <si>
    <t>50 yr flood every 3 yr</t>
  </si>
  <si>
    <t>50 yr flood every 10 yr</t>
  </si>
  <si>
    <t># of DFLOW runs</t>
  </si>
  <si>
    <t>Peak Q (cfs)</t>
  </si>
  <si>
    <t>Recur. Int. (yr)</t>
  </si>
  <si>
    <t>Rec. Int. (yr)</t>
  </si>
  <si>
    <t>Scenario</t>
  </si>
  <si>
    <t>100 yr every 10 yr, + small mixed in</t>
  </si>
  <si>
    <t>Est flow h</t>
  </si>
  <si>
    <t>Only run DFLOW for years above 1500 cfs (4 ft flow depth at gage; 2.3 yr flood; ~Bankfull??)</t>
  </si>
  <si>
    <t>Jemez River near Jemez gage data (downstream of Jemez-Guadalupe confluence)</t>
  </si>
  <si>
    <t>Est bed elev</t>
  </si>
  <si>
    <t>Flood discharges (cfs)</t>
  </si>
  <si>
    <t>Preferred subset</t>
  </si>
  <si>
    <t xml:space="preserve">How many </t>
  </si>
  <si>
    <t>reduced (cfs</t>
  </si>
  <si>
    <t>cms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</si>
</sst>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0" borderId="0" xfId="0" applyFill="1"/>
    <xf numFmtId="0" fontId="0" fillId="3" borderId="0" xfId="0" applyFill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Sheet1!$AL$2</c:f>
              <c:strCache>
                <c:ptCount val="1"/>
                <c:pt idx="0">
                  <c:v>peak_va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Sheet1!$AH$3:$AH$75</c:f>
              <c:numCache>
                <c:formatCode>m/d/yy</c:formatCode>
                <c:ptCount val="73"/>
                <c:pt idx="0">
                  <c:v>13419.0</c:v>
                </c:pt>
                <c:pt idx="1">
                  <c:v>13617.0</c:v>
                </c:pt>
                <c:pt idx="2">
                  <c:v>14129.0</c:v>
                </c:pt>
                <c:pt idx="3">
                  <c:v>14454.0</c:v>
                </c:pt>
                <c:pt idx="4">
                  <c:v>14796.0</c:v>
                </c:pt>
                <c:pt idx="6">
                  <c:v>18525.0</c:v>
                </c:pt>
                <c:pt idx="7">
                  <c:v>18868.0</c:v>
                </c:pt>
                <c:pt idx="8">
                  <c:v>19178.0</c:v>
                </c:pt>
                <c:pt idx="9">
                  <c:v>19558.0</c:v>
                </c:pt>
                <c:pt idx="10">
                  <c:v>19905.0</c:v>
                </c:pt>
                <c:pt idx="11">
                  <c:v>20320.0</c:v>
                </c:pt>
                <c:pt idx="12">
                  <c:v>20667.0</c:v>
                </c:pt>
                <c:pt idx="13">
                  <c:v>21056.0</c:v>
                </c:pt>
                <c:pt idx="14">
                  <c:v>21296.0</c:v>
                </c:pt>
                <c:pt idx="15">
                  <c:v>21683.0</c:v>
                </c:pt>
                <c:pt idx="16">
                  <c:v>22012.0</c:v>
                </c:pt>
                <c:pt idx="17">
                  <c:v>22376.0</c:v>
                </c:pt>
                <c:pt idx="18">
                  <c:v>22878.0</c:v>
                </c:pt>
                <c:pt idx="19">
                  <c:v>23249.0</c:v>
                </c:pt>
                <c:pt idx="20">
                  <c:v>23590.0</c:v>
                </c:pt>
                <c:pt idx="21">
                  <c:v>23993.0</c:v>
                </c:pt>
                <c:pt idx="22">
                  <c:v>24199.0</c:v>
                </c:pt>
                <c:pt idx="23">
                  <c:v>24693.0</c:v>
                </c:pt>
                <c:pt idx="24">
                  <c:v>24962.0</c:v>
                </c:pt>
                <c:pt idx="25">
                  <c:v>25447.0</c:v>
                </c:pt>
                <c:pt idx="26">
                  <c:v>25498.0</c:v>
                </c:pt>
                <c:pt idx="27">
                  <c:v>26150.0</c:v>
                </c:pt>
                <c:pt idx="28">
                  <c:v>26555.0</c:v>
                </c:pt>
                <c:pt idx="29">
                  <c:v>26797.0</c:v>
                </c:pt>
                <c:pt idx="30">
                  <c:v>27239.0</c:v>
                </c:pt>
                <c:pt idx="31">
                  <c:v>27510.0</c:v>
                </c:pt>
                <c:pt idx="32">
                  <c:v>27992.0</c:v>
                </c:pt>
                <c:pt idx="33">
                  <c:v>28352.0</c:v>
                </c:pt>
                <c:pt idx="34">
                  <c:v>28581.0</c:v>
                </c:pt>
                <c:pt idx="35">
                  <c:v>28965.0</c:v>
                </c:pt>
                <c:pt idx="36">
                  <c:v>29334.0</c:v>
                </c:pt>
                <c:pt idx="37">
                  <c:v>29834.0</c:v>
                </c:pt>
                <c:pt idx="38">
                  <c:v>30053.0</c:v>
                </c:pt>
                <c:pt idx="39">
                  <c:v>30432.0</c:v>
                </c:pt>
                <c:pt idx="40">
                  <c:v>30817.0</c:v>
                </c:pt>
                <c:pt idx="41">
                  <c:v>31243.0</c:v>
                </c:pt>
                <c:pt idx="42">
                  <c:v>31664.0</c:v>
                </c:pt>
                <c:pt idx="43">
                  <c:v>31887.0</c:v>
                </c:pt>
                <c:pt idx="44">
                  <c:v>32360.0</c:v>
                </c:pt>
                <c:pt idx="45">
                  <c:v>32708.0</c:v>
                </c:pt>
                <c:pt idx="46">
                  <c:v>33144.0</c:v>
                </c:pt>
                <c:pt idx="47">
                  <c:v>33335.0</c:v>
                </c:pt>
                <c:pt idx="48">
                  <c:v>33705.0</c:v>
                </c:pt>
                <c:pt idx="49">
                  <c:v>34178.0</c:v>
                </c:pt>
                <c:pt idx="50">
                  <c:v>34544.0</c:v>
                </c:pt>
                <c:pt idx="51">
                  <c:v>34940.0</c:v>
                </c:pt>
                <c:pt idx="52">
                  <c:v>35300.0</c:v>
                </c:pt>
                <c:pt idx="53">
                  <c:v>35511.0</c:v>
                </c:pt>
                <c:pt idx="54">
                  <c:v>35880.0</c:v>
                </c:pt>
                <c:pt idx="55">
                  <c:v>36362.0</c:v>
                </c:pt>
                <c:pt idx="56">
                  <c:v>36747.0</c:v>
                </c:pt>
                <c:pt idx="57">
                  <c:v>36985.0</c:v>
                </c:pt>
                <c:pt idx="58">
                  <c:v>37429.0</c:v>
                </c:pt>
                <c:pt idx="59">
                  <c:v>37766.0</c:v>
                </c:pt>
                <c:pt idx="60">
                  <c:v>37904.0</c:v>
                </c:pt>
                <c:pt idx="61">
                  <c:v>38459.0</c:v>
                </c:pt>
                <c:pt idx="62">
                  <c:v>38945.0</c:v>
                </c:pt>
                <c:pt idx="63">
                  <c:v>39312.0</c:v>
                </c:pt>
                <c:pt idx="64">
                  <c:v>39664.0</c:v>
                </c:pt>
                <c:pt idx="65">
                  <c:v>39933.0</c:v>
                </c:pt>
                <c:pt idx="66">
                  <c:v>40382.0</c:v>
                </c:pt>
                <c:pt idx="67">
                  <c:v>40801.0</c:v>
                </c:pt>
                <c:pt idx="68">
                  <c:v>40992.0</c:v>
                </c:pt>
                <c:pt idx="69">
                  <c:v>41530.0</c:v>
                </c:pt>
                <c:pt idx="70">
                  <c:v>41849.0</c:v>
                </c:pt>
                <c:pt idx="71">
                  <c:v>42182.0</c:v>
                </c:pt>
              </c:numCache>
            </c:numRef>
          </c:xVal>
          <c:yVal>
            <c:numRef>
              <c:f>Sheet1!$AL$3:$AL$75</c:f>
              <c:numCache>
                <c:formatCode>General</c:formatCode>
                <c:ptCount val="73"/>
                <c:pt idx="0">
                  <c:v>3000.0</c:v>
                </c:pt>
                <c:pt idx="1">
                  <c:v>1680.0</c:v>
                </c:pt>
                <c:pt idx="2">
                  <c:v>1180.0</c:v>
                </c:pt>
                <c:pt idx="3">
                  <c:v>2420.0</c:v>
                </c:pt>
                <c:pt idx="4">
                  <c:v>1980.0</c:v>
                </c:pt>
                <c:pt idx="6">
                  <c:v>1800.0</c:v>
                </c:pt>
                <c:pt idx="7">
                  <c:v>980.0</c:v>
                </c:pt>
                <c:pt idx="8">
                  <c:v>690.0</c:v>
                </c:pt>
                <c:pt idx="9">
                  <c:v>452.0</c:v>
                </c:pt>
                <c:pt idx="10">
                  <c:v>1660.0</c:v>
                </c:pt>
                <c:pt idx="11">
                  <c:v>2570.0</c:v>
                </c:pt>
                <c:pt idx="12">
                  <c:v>409.0</c:v>
                </c:pt>
                <c:pt idx="13">
                  <c:v>3160.0</c:v>
                </c:pt>
                <c:pt idx="14">
                  <c:v>919.0</c:v>
                </c:pt>
                <c:pt idx="15">
                  <c:v>1760.0</c:v>
                </c:pt>
                <c:pt idx="16">
                  <c:v>969.0</c:v>
                </c:pt>
                <c:pt idx="17">
                  <c:v>1330.0</c:v>
                </c:pt>
                <c:pt idx="18">
                  <c:v>1360.0</c:v>
                </c:pt>
                <c:pt idx="19">
                  <c:v>3590.0</c:v>
                </c:pt>
                <c:pt idx="20">
                  <c:v>4520.0</c:v>
                </c:pt>
                <c:pt idx="21">
                  <c:v>605.0</c:v>
                </c:pt>
                <c:pt idx="22">
                  <c:v>770.0</c:v>
                </c:pt>
                <c:pt idx="23">
                  <c:v>2640.0</c:v>
                </c:pt>
                <c:pt idx="24">
                  <c:v>1040.0</c:v>
                </c:pt>
                <c:pt idx="25">
                  <c:v>2270.0</c:v>
                </c:pt>
                <c:pt idx="26">
                  <c:v>912.0</c:v>
                </c:pt>
                <c:pt idx="27">
                  <c:v>4330.0</c:v>
                </c:pt>
                <c:pt idx="28">
                  <c:v>2610.0</c:v>
                </c:pt>
                <c:pt idx="29">
                  <c:v>3210.0</c:v>
                </c:pt>
                <c:pt idx="30">
                  <c:v>1680.0</c:v>
                </c:pt>
                <c:pt idx="31">
                  <c:v>2580.0</c:v>
                </c:pt>
                <c:pt idx="32">
                  <c:v>910.0</c:v>
                </c:pt>
                <c:pt idx="33">
                  <c:v>340.0</c:v>
                </c:pt>
                <c:pt idx="34">
                  <c:v>516.0</c:v>
                </c:pt>
                <c:pt idx="35">
                  <c:v>2260.0</c:v>
                </c:pt>
                <c:pt idx="36">
                  <c:v>1450.0</c:v>
                </c:pt>
                <c:pt idx="37">
                  <c:v>418.0</c:v>
                </c:pt>
                <c:pt idx="38">
                  <c:v>685.0</c:v>
                </c:pt>
                <c:pt idx="39">
                  <c:v>1900.0</c:v>
                </c:pt>
                <c:pt idx="40">
                  <c:v>705.0</c:v>
                </c:pt>
                <c:pt idx="41">
                  <c:v>4540.0</c:v>
                </c:pt>
                <c:pt idx="42">
                  <c:v>1900.0</c:v>
                </c:pt>
                <c:pt idx="43">
                  <c:v>1960.0</c:v>
                </c:pt>
                <c:pt idx="44">
                  <c:v>925.0</c:v>
                </c:pt>
                <c:pt idx="45">
                  <c:v>960.0</c:v>
                </c:pt>
                <c:pt idx="46">
                  <c:v>2980.0</c:v>
                </c:pt>
                <c:pt idx="47">
                  <c:v>1070.0</c:v>
                </c:pt>
                <c:pt idx="48">
                  <c:v>1250.0</c:v>
                </c:pt>
                <c:pt idx="49">
                  <c:v>3600.0</c:v>
                </c:pt>
                <c:pt idx="50">
                  <c:v>714.0</c:v>
                </c:pt>
                <c:pt idx="51">
                  <c:v>1840.0</c:v>
                </c:pt>
                <c:pt idx="52">
                  <c:v>615.0</c:v>
                </c:pt>
                <c:pt idx="53">
                  <c:v>903.0</c:v>
                </c:pt>
                <c:pt idx="54">
                  <c:v>1270.0</c:v>
                </c:pt>
                <c:pt idx="55">
                  <c:v>1590.0</c:v>
                </c:pt>
                <c:pt idx="56">
                  <c:v>294.0</c:v>
                </c:pt>
                <c:pt idx="57">
                  <c:v>794.0</c:v>
                </c:pt>
                <c:pt idx="58">
                  <c:v>2090.0</c:v>
                </c:pt>
                <c:pt idx="59">
                  <c:v>362.0</c:v>
                </c:pt>
                <c:pt idx="60">
                  <c:v>972.0</c:v>
                </c:pt>
                <c:pt idx="61">
                  <c:v>1250.0</c:v>
                </c:pt>
                <c:pt idx="62">
                  <c:v>2594.0</c:v>
                </c:pt>
                <c:pt idx="63">
                  <c:v>837.0</c:v>
                </c:pt>
                <c:pt idx="64">
                  <c:v>1400.0</c:v>
                </c:pt>
                <c:pt idx="65">
                  <c:v>274.0</c:v>
                </c:pt>
                <c:pt idx="66">
                  <c:v>1410.0</c:v>
                </c:pt>
                <c:pt idx="67">
                  <c:v>538.0</c:v>
                </c:pt>
                <c:pt idx="68">
                  <c:v>464.0</c:v>
                </c:pt>
                <c:pt idx="69">
                  <c:v>1010.0</c:v>
                </c:pt>
                <c:pt idx="70">
                  <c:v>1000.0</c:v>
                </c:pt>
                <c:pt idx="71">
                  <c:v>2280.0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933832"/>
        <c:axId val="2067936728"/>
      </c:scatterChart>
      <c:valAx>
        <c:axId val="2067933832"/>
        <c:scaling>
          <c:orientation val="minMax"/>
          <c:max val="43000.0"/>
          <c:min val="13000.0"/>
        </c:scaling>
        <c:delete val="0"/>
        <c:axPos val="b"/>
        <c:numFmt formatCode="m/d/yy" sourceLinked="1"/>
        <c:majorTickMark val="out"/>
        <c:minorTickMark val="none"/>
        <c:tickLblPos val="nextTo"/>
        <c:crossAx val="2067936728"/>
        <c:crosses val="autoZero"/>
        <c:crossBetween val="midCat"/>
      </c:valAx>
      <c:valAx>
        <c:axId val="206793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</a:t>
                </a:r>
                <a:r>
                  <a:rPr lang="en-US" baseline="0"/>
                  <a:t> Flood (cfs)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9338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Wet Historical (1957-1986)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Sheet1!$C$4:$AF$4</c:f>
              <c:numCache>
                <c:formatCode>General</c:formatCode>
                <c:ptCount val="30"/>
                <c:pt idx="0">
                  <c:v>3160.0</c:v>
                </c:pt>
                <c:pt idx="1">
                  <c:v>919.0</c:v>
                </c:pt>
                <c:pt idx="2">
                  <c:v>1760.0</c:v>
                </c:pt>
                <c:pt idx="3">
                  <c:v>969.0</c:v>
                </c:pt>
                <c:pt idx="4">
                  <c:v>1330.0</c:v>
                </c:pt>
                <c:pt idx="5">
                  <c:v>1360.0</c:v>
                </c:pt>
                <c:pt idx="6">
                  <c:v>3590.0</c:v>
                </c:pt>
                <c:pt idx="7">
                  <c:v>4520.0</c:v>
                </c:pt>
                <c:pt idx="8">
                  <c:v>605.0</c:v>
                </c:pt>
                <c:pt idx="9">
                  <c:v>770.0</c:v>
                </c:pt>
                <c:pt idx="10">
                  <c:v>2640.0</c:v>
                </c:pt>
                <c:pt idx="11">
                  <c:v>1040.0</c:v>
                </c:pt>
                <c:pt idx="12">
                  <c:v>2270.0</c:v>
                </c:pt>
                <c:pt idx="13">
                  <c:v>912.0</c:v>
                </c:pt>
                <c:pt idx="14">
                  <c:v>4330.0</c:v>
                </c:pt>
                <c:pt idx="15">
                  <c:v>2610.0</c:v>
                </c:pt>
                <c:pt idx="16">
                  <c:v>3210.0</c:v>
                </c:pt>
                <c:pt idx="17">
                  <c:v>1680.0</c:v>
                </c:pt>
                <c:pt idx="18">
                  <c:v>2580.0</c:v>
                </c:pt>
                <c:pt idx="19">
                  <c:v>910.0</c:v>
                </c:pt>
                <c:pt idx="20">
                  <c:v>340.0</c:v>
                </c:pt>
                <c:pt idx="21">
                  <c:v>516.0</c:v>
                </c:pt>
                <c:pt idx="22">
                  <c:v>2260.0</c:v>
                </c:pt>
                <c:pt idx="23">
                  <c:v>1450.0</c:v>
                </c:pt>
                <c:pt idx="24">
                  <c:v>418.0</c:v>
                </c:pt>
                <c:pt idx="25">
                  <c:v>685.0</c:v>
                </c:pt>
                <c:pt idx="26">
                  <c:v>1900.0</c:v>
                </c:pt>
                <c:pt idx="27">
                  <c:v>705.0</c:v>
                </c:pt>
                <c:pt idx="28">
                  <c:v>4540.0</c:v>
                </c:pt>
                <c:pt idx="29">
                  <c:v>1900.0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Dry Historical (1986-2015)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Sheet1!$C$5:$AF$5</c:f>
              <c:numCache>
                <c:formatCode>General</c:formatCode>
                <c:ptCount val="30"/>
                <c:pt idx="0">
                  <c:v>1900.0</c:v>
                </c:pt>
                <c:pt idx="1">
                  <c:v>1960.0</c:v>
                </c:pt>
                <c:pt idx="2">
                  <c:v>925.0</c:v>
                </c:pt>
                <c:pt idx="3">
                  <c:v>960.0</c:v>
                </c:pt>
                <c:pt idx="4">
                  <c:v>2980.0</c:v>
                </c:pt>
                <c:pt idx="5">
                  <c:v>1070.0</c:v>
                </c:pt>
                <c:pt idx="6">
                  <c:v>1250.0</c:v>
                </c:pt>
                <c:pt idx="7">
                  <c:v>3600.0</c:v>
                </c:pt>
                <c:pt idx="8">
                  <c:v>714.0</c:v>
                </c:pt>
                <c:pt idx="9">
                  <c:v>1840.0</c:v>
                </c:pt>
                <c:pt idx="10">
                  <c:v>615.0</c:v>
                </c:pt>
                <c:pt idx="11">
                  <c:v>903.0</c:v>
                </c:pt>
                <c:pt idx="12">
                  <c:v>1270.0</c:v>
                </c:pt>
                <c:pt idx="13">
                  <c:v>1590.0</c:v>
                </c:pt>
                <c:pt idx="14">
                  <c:v>294.0</c:v>
                </c:pt>
                <c:pt idx="15">
                  <c:v>794.0</c:v>
                </c:pt>
                <c:pt idx="16">
                  <c:v>2090.0</c:v>
                </c:pt>
                <c:pt idx="17">
                  <c:v>362.0</c:v>
                </c:pt>
                <c:pt idx="18">
                  <c:v>972.0</c:v>
                </c:pt>
                <c:pt idx="19">
                  <c:v>1250.0</c:v>
                </c:pt>
                <c:pt idx="20">
                  <c:v>2594.0</c:v>
                </c:pt>
                <c:pt idx="21">
                  <c:v>837.0</c:v>
                </c:pt>
                <c:pt idx="22">
                  <c:v>1400.0</c:v>
                </c:pt>
                <c:pt idx="23">
                  <c:v>274.0</c:v>
                </c:pt>
                <c:pt idx="24">
                  <c:v>1410.0</c:v>
                </c:pt>
                <c:pt idx="25">
                  <c:v>538.0</c:v>
                </c:pt>
                <c:pt idx="26">
                  <c:v>464.0</c:v>
                </c:pt>
                <c:pt idx="27">
                  <c:v>1010.0</c:v>
                </c:pt>
                <c:pt idx="28">
                  <c:v>1000.0</c:v>
                </c:pt>
                <c:pt idx="29">
                  <c:v>2280.0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Sheet1!$A$6</c:f>
              <c:strCache>
                <c:ptCount val="1"/>
                <c:pt idx="0">
                  <c:v>Double Historical-Wet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Sheet1!$C$6:$AF$6</c:f>
              <c:numCache>
                <c:formatCode>General</c:formatCode>
                <c:ptCount val="30"/>
                <c:pt idx="0">
                  <c:v>6320.0</c:v>
                </c:pt>
                <c:pt idx="1">
                  <c:v>1838.0</c:v>
                </c:pt>
                <c:pt idx="2">
                  <c:v>3520.0</c:v>
                </c:pt>
                <c:pt idx="3">
                  <c:v>1938.0</c:v>
                </c:pt>
                <c:pt idx="4">
                  <c:v>2660.0</c:v>
                </c:pt>
                <c:pt idx="5">
                  <c:v>2720.0</c:v>
                </c:pt>
                <c:pt idx="6">
                  <c:v>7180.0</c:v>
                </c:pt>
                <c:pt idx="7">
                  <c:v>9040.0</c:v>
                </c:pt>
                <c:pt idx="8">
                  <c:v>1210.0</c:v>
                </c:pt>
                <c:pt idx="9">
                  <c:v>1540.0</c:v>
                </c:pt>
                <c:pt idx="10">
                  <c:v>5280.0</c:v>
                </c:pt>
                <c:pt idx="11">
                  <c:v>2080.0</c:v>
                </c:pt>
                <c:pt idx="12">
                  <c:v>4540.0</c:v>
                </c:pt>
                <c:pt idx="13">
                  <c:v>1824.0</c:v>
                </c:pt>
                <c:pt idx="14">
                  <c:v>8660.0</c:v>
                </c:pt>
                <c:pt idx="15">
                  <c:v>5220.0</c:v>
                </c:pt>
                <c:pt idx="16">
                  <c:v>6420.0</c:v>
                </c:pt>
                <c:pt idx="17">
                  <c:v>3360.0</c:v>
                </c:pt>
                <c:pt idx="18">
                  <c:v>5160.0</c:v>
                </c:pt>
                <c:pt idx="19">
                  <c:v>1820.0</c:v>
                </c:pt>
                <c:pt idx="20">
                  <c:v>680.0</c:v>
                </c:pt>
                <c:pt idx="21">
                  <c:v>1032.0</c:v>
                </c:pt>
                <c:pt idx="22">
                  <c:v>4520.0</c:v>
                </c:pt>
                <c:pt idx="23">
                  <c:v>2900.0</c:v>
                </c:pt>
                <c:pt idx="24">
                  <c:v>836.0</c:v>
                </c:pt>
                <c:pt idx="25">
                  <c:v>1370.0</c:v>
                </c:pt>
                <c:pt idx="26">
                  <c:v>3800.0</c:v>
                </c:pt>
                <c:pt idx="27">
                  <c:v>1410.0</c:v>
                </c:pt>
                <c:pt idx="28">
                  <c:v>9080.0</c:v>
                </c:pt>
                <c:pt idx="29">
                  <c:v>3800.0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Sheet1!$A$7</c:f>
              <c:strCache>
                <c:ptCount val="1"/>
                <c:pt idx="0">
                  <c:v>Half Historical-Dry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Sheet1!$C$7:$AF$7</c:f>
              <c:numCache>
                <c:formatCode>General</c:formatCode>
                <c:ptCount val="30"/>
                <c:pt idx="0">
                  <c:v>950.0</c:v>
                </c:pt>
                <c:pt idx="1">
                  <c:v>980.0</c:v>
                </c:pt>
                <c:pt idx="2">
                  <c:v>462.5</c:v>
                </c:pt>
                <c:pt idx="3">
                  <c:v>480.0</c:v>
                </c:pt>
                <c:pt idx="4">
                  <c:v>1490.0</c:v>
                </c:pt>
                <c:pt idx="5">
                  <c:v>535.0</c:v>
                </c:pt>
                <c:pt idx="6">
                  <c:v>625.0</c:v>
                </c:pt>
                <c:pt idx="7">
                  <c:v>1800.0</c:v>
                </c:pt>
                <c:pt idx="8">
                  <c:v>357.0</c:v>
                </c:pt>
                <c:pt idx="9">
                  <c:v>920.0</c:v>
                </c:pt>
                <c:pt idx="10">
                  <c:v>307.5</c:v>
                </c:pt>
                <c:pt idx="11">
                  <c:v>451.5</c:v>
                </c:pt>
                <c:pt idx="12">
                  <c:v>635.0</c:v>
                </c:pt>
                <c:pt idx="13">
                  <c:v>795.0</c:v>
                </c:pt>
                <c:pt idx="14">
                  <c:v>147.0</c:v>
                </c:pt>
                <c:pt idx="15">
                  <c:v>397.0</c:v>
                </c:pt>
                <c:pt idx="16">
                  <c:v>1045.0</c:v>
                </c:pt>
                <c:pt idx="17">
                  <c:v>181.0</c:v>
                </c:pt>
                <c:pt idx="18">
                  <c:v>486.0</c:v>
                </c:pt>
                <c:pt idx="19">
                  <c:v>625.0</c:v>
                </c:pt>
                <c:pt idx="20">
                  <c:v>1297.0</c:v>
                </c:pt>
                <c:pt idx="21">
                  <c:v>418.5</c:v>
                </c:pt>
                <c:pt idx="22">
                  <c:v>700.0</c:v>
                </c:pt>
                <c:pt idx="23">
                  <c:v>137.0</c:v>
                </c:pt>
                <c:pt idx="24">
                  <c:v>705.0</c:v>
                </c:pt>
                <c:pt idx="25">
                  <c:v>269.0</c:v>
                </c:pt>
                <c:pt idx="26">
                  <c:v>232.0</c:v>
                </c:pt>
                <c:pt idx="27">
                  <c:v>505.0</c:v>
                </c:pt>
                <c:pt idx="28">
                  <c:v>500.0</c:v>
                </c:pt>
                <c:pt idx="29">
                  <c:v>1140.0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978632"/>
        <c:axId val="2067981752"/>
      </c:lineChart>
      <c:catAx>
        <c:axId val="2067978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7981752"/>
        <c:crosses val="autoZero"/>
        <c:auto val="1"/>
        <c:lblAlgn val="ctr"/>
        <c:lblOffset val="100"/>
        <c:noMultiLvlLbl val="0"/>
      </c:catAx>
      <c:valAx>
        <c:axId val="2067981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79786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New</c:v>
          </c:tx>
          <c:spPr>
            <a:ln w="47625">
              <a:noFill/>
            </a:ln>
          </c:spPr>
          <c:xVal>
            <c:numRef>
              <c:f>Sheet1!$AK$25:$AK$74</c:f>
              <c:numCache>
                <c:formatCode>General</c:formatCode>
                <c:ptCount val="50"/>
                <c:pt idx="0">
                  <c:v>2.6</c:v>
                </c:pt>
                <c:pt idx="1">
                  <c:v>4.14</c:v>
                </c:pt>
                <c:pt idx="2">
                  <c:v>2.899999999999999</c:v>
                </c:pt>
                <c:pt idx="3">
                  <c:v>4.08</c:v>
                </c:pt>
                <c:pt idx="4">
                  <c:v>2.8</c:v>
                </c:pt>
                <c:pt idx="5">
                  <c:v>5.28</c:v>
                </c:pt>
                <c:pt idx="6">
                  <c:v>5.47</c:v>
                </c:pt>
                <c:pt idx="7">
                  <c:v>6.180000000000001</c:v>
                </c:pt>
                <c:pt idx="8">
                  <c:v>4.3</c:v>
                </c:pt>
                <c:pt idx="9">
                  <c:v>5.3</c:v>
                </c:pt>
                <c:pt idx="10">
                  <c:v>3.0</c:v>
                </c:pt>
                <c:pt idx="11">
                  <c:v>1.63</c:v>
                </c:pt>
                <c:pt idx="12">
                  <c:v>2.18</c:v>
                </c:pt>
                <c:pt idx="13">
                  <c:v>5.06</c:v>
                </c:pt>
                <c:pt idx="14">
                  <c:v>3.939999999999999</c:v>
                </c:pt>
                <c:pt idx="15">
                  <c:v>1.88</c:v>
                </c:pt>
                <c:pt idx="16">
                  <c:v>2.649999999999999</c:v>
                </c:pt>
                <c:pt idx="17">
                  <c:v>4.78</c:v>
                </c:pt>
                <c:pt idx="18">
                  <c:v>2.85</c:v>
                </c:pt>
                <c:pt idx="19">
                  <c:v>6.899999999999999</c:v>
                </c:pt>
                <c:pt idx="20">
                  <c:v>4.569999999999999</c:v>
                </c:pt>
                <c:pt idx="21">
                  <c:v>4.609999999999999</c:v>
                </c:pt>
                <c:pt idx="22">
                  <c:v>3.17</c:v>
                </c:pt>
                <c:pt idx="23">
                  <c:v>3.18</c:v>
                </c:pt>
                <c:pt idx="24">
                  <c:v>5.56</c:v>
                </c:pt>
                <c:pt idx="25">
                  <c:v>3.439999999999999</c:v>
                </c:pt>
                <c:pt idx="26">
                  <c:v>3.53</c:v>
                </c:pt>
                <c:pt idx="27">
                  <c:v>6.2</c:v>
                </c:pt>
                <c:pt idx="28">
                  <c:v>2.91</c:v>
                </c:pt>
                <c:pt idx="29">
                  <c:v>4.49</c:v>
                </c:pt>
                <c:pt idx="30">
                  <c:v>3.03</c:v>
                </c:pt>
                <c:pt idx="31">
                  <c:v>3.189999999999999</c:v>
                </c:pt>
                <c:pt idx="32">
                  <c:v>2.78</c:v>
                </c:pt>
                <c:pt idx="33">
                  <c:v>3.01</c:v>
                </c:pt>
                <c:pt idx="34">
                  <c:v>1.72</c:v>
                </c:pt>
                <c:pt idx="35">
                  <c:v>2.96</c:v>
                </c:pt>
                <c:pt idx="36">
                  <c:v>4.769999999999999</c:v>
                </c:pt>
                <c:pt idx="37">
                  <c:v>1.98</c:v>
                </c:pt>
                <c:pt idx="38">
                  <c:v>3.28</c:v>
                </c:pt>
                <c:pt idx="39">
                  <c:v>3.72</c:v>
                </c:pt>
                <c:pt idx="40">
                  <c:v>8.739999999999998</c:v>
                </c:pt>
                <c:pt idx="41">
                  <c:v>3.04</c:v>
                </c:pt>
                <c:pt idx="42">
                  <c:v>3.939999999999999</c:v>
                </c:pt>
                <c:pt idx="43">
                  <c:v>1.79</c:v>
                </c:pt>
                <c:pt idx="44">
                  <c:v>3.99</c:v>
                </c:pt>
                <c:pt idx="45">
                  <c:v>2.37</c:v>
                </c:pt>
                <c:pt idx="46">
                  <c:v>2.23</c:v>
                </c:pt>
                <c:pt idx="47">
                  <c:v>3.34</c:v>
                </c:pt>
                <c:pt idx="48">
                  <c:v>3.3</c:v>
                </c:pt>
                <c:pt idx="49">
                  <c:v>6.43</c:v>
                </c:pt>
              </c:numCache>
            </c:numRef>
          </c:xVal>
          <c:yVal>
            <c:numRef>
              <c:f>Sheet1!$AL$25:$AL$74</c:f>
              <c:numCache>
                <c:formatCode>General</c:formatCode>
                <c:ptCount val="50"/>
                <c:pt idx="0">
                  <c:v>770.0</c:v>
                </c:pt>
                <c:pt idx="1">
                  <c:v>2640.0</c:v>
                </c:pt>
                <c:pt idx="2">
                  <c:v>1040.0</c:v>
                </c:pt>
                <c:pt idx="3">
                  <c:v>2270.0</c:v>
                </c:pt>
                <c:pt idx="4">
                  <c:v>912.0</c:v>
                </c:pt>
                <c:pt idx="5">
                  <c:v>4330.0</c:v>
                </c:pt>
                <c:pt idx="6">
                  <c:v>2610.0</c:v>
                </c:pt>
                <c:pt idx="7">
                  <c:v>3210.0</c:v>
                </c:pt>
                <c:pt idx="8">
                  <c:v>1680.0</c:v>
                </c:pt>
                <c:pt idx="9">
                  <c:v>2580.0</c:v>
                </c:pt>
                <c:pt idx="10">
                  <c:v>910.0</c:v>
                </c:pt>
                <c:pt idx="11">
                  <c:v>340.0</c:v>
                </c:pt>
                <c:pt idx="12">
                  <c:v>516.0</c:v>
                </c:pt>
                <c:pt idx="13">
                  <c:v>2260.0</c:v>
                </c:pt>
                <c:pt idx="14">
                  <c:v>1450.0</c:v>
                </c:pt>
                <c:pt idx="15">
                  <c:v>418.0</c:v>
                </c:pt>
                <c:pt idx="16">
                  <c:v>685.0</c:v>
                </c:pt>
                <c:pt idx="17">
                  <c:v>1900.0</c:v>
                </c:pt>
                <c:pt idx="18">
                  <c:v>705.0</c:v>
                </c:pt>
                <c:pt idx="19">
                  <c:v>4540.0</c:v>
                </c:pt>
                <c:pt idx="20">
                  <c:v>1900.0</c:v>
                </c:pt>
                <c:pt idx="21">
                  <c:v>1960.0</c:v>
                </c:pt>
                <c:pt idx="22">
                  <c:v>925.0</c:v>
                </c:pt>
                <c:pt idx="23">
                  <c:v>960.0</c:v>
                </c:pt>
                <c:pt idx="24">
                  <c:v>2980.0</c:v>
                </c:pt>
                <c:pt idx="25">
                  <c:v>1070.0</c:v>
                </c:pt>
                <c:pt idx="26">
                  <c:v>1250.0</c:v>
                </c:pt>
                <c:pt idx="27">
                  <c:v>3600.0</c:v>
                </c:pt>
                <c:pt idx="28">
                  <c:v>714.0</c:v>
                </c:pt>
                <c:pt idx="29">
                  <c:v>1840.0</c:v>
                </c:pt>
                <c:pt idx="30">
                  <c:v>615.0</c:v>
                </c:pt>
                <c:pt idx="31">
                  <c:v>903.0</c:v>
                </c:pt>
                <c:pt idx="32">
                  <c:v>1270.0</c:v>
                </c:pt>
                <c:pt idx="33">
                  <c:v>1590.0</c:v>
                </c:pt>
                <c:pt idx="34">
                  <c:v>294.0</c:v>
                </c:pt>
                <c:pt idx="35">
                  <c:v>794.0</c:v>
                </c:pt>
                <c:pt idx="36">
                  <c:v>2090.0</c:v>
                </c:pt>
                <c:pt idx="37">
                  <c:v>362.0</c:v>
                </c:pt>
                <c:pt idx="38">
                  <c:v>972.0</c:v>
                </c:pt>
                <c:pt idx="39">
                  <c:v>1250.0</c:v>
                </c:pt>
                <c:pt idx="40">
                  <c:v>2594.0</c:v>
                </c:pt>
                <c:pt idx="41">
                  <c:v>837.0</c:v>
                </c:pt>
                <c:pt idx="42">
                  <c:v>1400.0</c:v>
                </c:pt>
                <c:pt idx="43">
                  <c:v>274.0</c:v>
                </c:pt>
                <c:pt idx="44">
                  <c:v>1410.0</c:v>
                </c:pt>
                <c:pt idx="45">
                  <c:v>538.0</c:v>
                </c:pt>
                <c:pt idx="46">
                  <c:v>464.0</c:v>
                </c:pt>
                <c:pt idx="47">
                  <c:v>1010.0</c:v>
                </c:pt>
                <c:pt idx="48">
                  <c:v>1000.0</c:v>
                </c:pt>
                <c:pt idx="49">
                  <c:v>2280.0</c:v>
                </c:pt>
              </c:numCache>
            </c:numRef>
          </c:yVal>
          <c:smooth val="0"/>
        </c:ser>
        <c:ser>
          <c:idx val="1"/>
          <c:order val="1"/>
          <c:tx>
            <c:v>Old</c:v>
          </c:tx>
          <c:spPr>
            <a:ln w="47625">
              <a:noFill/>
            </a:ln>
          </c:spPr>
          <c:xVal>
            <c:numRef>
              <c:f>Sheet1!$AK$9:$AK$24</c:f>
              <c:numCache>
                <c:formatCode>General</c:formatCode>
                <c:ptCount val="16"/>
                <c:pt idx="0">
                  <c:v>4.89</c:v>
                </c:pt>
                <c:pt idx="1">
                  <c:v>3.46</c:v>
                </c:pt>
                <c:pt idx="2">
                  <c:v>2.27</c:v>
                </c:pt>
                <c:pt idx="3">
                  <c:v>2.12</c:v>
                </c:pt>
                <c:pt idx="4">
                  <c:v>4.699999999999999</c:v>
                </c:pt>
                <c:pt idx="5">
                  <c:v>6.300000000000001</c:v>
                </c:pt>
                <c:pt idx="6">
                  <c:v>2.02</c:v>
                </c:pt>
                <c:pt idx="7">
                  <c:v>6.81</c:v>
                </c:pt>
                <c:pt idx="8">
                  <c:v>3.14</c:v>
                </c:pt>
                <c:pt idx="9">
                  <c:v>4.25</c:v>
                </c:pt>
                <c:pt idx="10">
                  <c:v>3.19</c:v>
                </c:pt>
                <c:pt idx="11">
                  <c:v>3.68</c:v>
                </c:pt>
                <c:pt idx="12">
                  <c:v>3.8</c:v>
                </c:pt>
                <c:pt idx="13">
                  <c:v>5.84</c:v>
                </c:pt>
                <c:pt idx="14">
                  <c:v>6.699999999999999</c:v>
                </c:pt>
                <c:pt idx="15">
                  <c:v>2.81</c:v>
                </c:pt>
              </c:numCache>
            </c:numRef>
          </c:xVal>
          <c:yVal>
            <c:numRef>
              <c:f>Sheet1!$AL$9:$AL$24</c:f>
              <c:numCache>
                <c:formatCode>General</c:formatCode>
                <c:ptCount val="16"/>
                <c:pt idx="0">
                  <c:v>1800.0</c:v>
                </c:pt>
                <c:pt idx="1">
                  <c:v>980.0</c:v>
                </c:pt>
                <c:pt idx="2">
                  <c:v>690.0</c:v>
                </c:pt>
                <c:pt idx="3">
                  <c:v>452.0</c:v>
                </c:pt>
                <c:pt idx="4">
                  <c:v>1660.0</c:v>
                </c:pt>
                <c:pt idx="5">
                  <c:v>2570.0</c:v>
                </c:pt>
                <c:pt idx="6">
                  <c:v>409.0</c:v>
                </c:pt>
                <c:pt idx="7">
                  <c:v>3160.0</c:v>
                </c:pt>
                <c:pt idx="8">
                  <c:v>919.0</c:v>
                </c:pt>
                <c:pt idx="9">
                  <c:v>1760.0</c:v>
                </c:pt>
                <c:pt idx="10">
                  <c:v>969.0</c:v>
                </c:pt>
                <c:pt idx="11">
                  <c:v>1330.0</c:v>
                </c:pt>
                <c:pt idx="12">
                  <c:v>1360.0</c:v>
                </c:pt>
                <c:pt idx="13">
                  <c:v>3590.0</c:v>
                </c:pt>
                <c:pt idx="14">
                  <c:v>4520.0</c:v>
                </c:pt>
                <c:pt idx="15">
                  <c:v>605.0</c:v>
                </c:pt>
              </c:numCache>
            </c:numRef>
          </c:yVal>
          <c:smooth val="0"/>
        </c:ser>
        <c:ser>
          <c:idx val="2"/>
          <c:order val="2"/>
          <c:tx>
            <c:v>Oldest</c:v>
          </c:tx>
          <c:spPr>
            <a:ln w="47625">
              <a:noFill/>
            </a:ln>
          </c:spPr>
          <c:xVal>
            <c:numRef>
              <c:f>Sheet1!$AK$3:$AK$7</c:f>
              <c:numCache>
                <c:formatCode>General</c:formatCode>
                <c:ptCount val="5"/>
                <c:pt idx="0">
                  <c:v>7.05</c:v>
                </c:pt>
                <c:pt idx="1">
                  <c:v>4.0</c:v>
                </c:pt>
                <c:pt idx="2">
                  <c:v>3.5</c:v>
                </c:pt>
                <c:pt idx="3">
                  <c:v>6.510000000000001</c:v>
                </c:pt>
                <c:pt idx="4">
                  <c:v>4.68</c:v>
                </c:pt>
              </c:numCache>
            </c:numRef>
          </c:xVal>
          <c:yVal>
            <c:numRef>
              <c:f>Sheet1!$AL$3:$AL$7</c:f>
              <c:numCache>
                <c:formatCode>General</c:formatCode>
                <c:ptCount val="5"/>
                <c:pt idx="0">
                  <c:v>3000.0</c:v>
                </c:pt>
                <c:pt idx="1">
                  <c:v>1680.0</c:v>
                </c:pt>
                <c:pt idx="2">
                  <c:v>1180.0</c:v>
                </c:pt>
                <c:pt idx="3">
                  <c:v>2420.0</c:v>
                </c:pt>
                <c:pt idx="4">
                  <c:v>1980.0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012760"/>
        <c:axId val="2068018312"/>
      </c:scatterChart>
      <c:valAx>
        <c:axId val="2068012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Flood Depth (ft)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018312"/>
        <c:crosses val="autoZero"/>
        <c:crossBetween val="midCat"/>
      </c:valAx>
      <c:valAx>
        <c:axId val="2068018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Flood Q (cfs)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80127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Wet Historical (1957-1986)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Sheet1!$C$4:$AF$4</c:f>
              <c:numCache>
                <c:formatCode>General</c:formatCode>
                <c:ptCount val="30"/>
                <c:pt idx="0">
                  <c:v>3160.0</c:v>
                </c:pt>
                <c:pt idx="1">
                  <c:v>919.0</c:v>
                </c:pt>
                <c:pt idx="2">
                  <c:v>1760.0</c:v>
                </c:pt>
                <c:pt idx="3">
                  <c:v>969.0</c:v>
                </c:pt>
                <c:pt idx="4">
                  <c:v>1330.0</c:v>
                </c:pt>
                <c:pt idx="5">
                  <c:v>1360.0</c:v>
                </c:pt>
                <c:pt idx="6">
                  <c:v>3590.0</c:v>
                </c:pt>
                <c:pt idx="7">
                  <c:v>4520.0</c:v>
                </c:pt>
                <c:pt idx="8">
                  <c:v>605.0</c:v>
                </c:pt>
                <c:pt idx="9">
                  <c:v>770.0</c:v>
                </c:pt>
                <c:pt idx="10">
                  <c:v>2640.0</c:v>
                </c:pt>
                <c:pt idx="11">
                  <c:v>1040.0</c:v>
                </c:pt>
                <c:pt idx="12">
                  <c:v>2270.0</c:v>
                </c:pt>
                <c:pt idx="13">
                  <c:v>912.0</c:v>
                </c:pt>
                <c:pt idx="14">
                  <c:v>4330.0</c:v>
                </c:pt>
                <c:pt idx="15">
                  <c:v>2610.0</c:v>
                </c:pt>
                <c:pt idx="16">
                  <c:v>3210.0</c:v>
                </c:pt>
                <c:pt idx="17">
                  <c:v>1680.0</c:v>
                </c:pt>
                <c:pt idx="18">
                  <c:v>2580.0</c:v>
                </c:pt>
                <c:pt idx="19">
                  <c:v>910.0</c:v>
                </c:pt>
                <c:pt idx="20">
                  <c:v>340.0</c:v>
                </c:pt>
                <c:pt idx="21">
                  <c:v>516.0</c:v>
                </c:pt>
                <c:pt idx="22">
                  <c:v>2260.0</c:v>
                </c:pt>
                <c:pt idx="23">
                  <c:v>1450.0</c:v>
                </c:pt>
                <c:pt idx="24">
                  <c:v>418.0</c:v>
                </c:pt>
                <c:pt idx="25">
                  <c:v>685.0</c:v>
                </c:pt>
                <c:pt idx="26">
                  <c:v>1900.0</c:v>
                </c:pt>
                <c:pt idx="27">
                  <c:v>705.0</c:v>
                </c:pt>
                <c:pt idx="28">
                  <c:v>4540.0</c:v>
                </c:pt>
                <c:pt idx="29">
                  <c:v>1900.0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Dry Historical (1986-2015)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Sheet1!$C$5:$AF$5</c:f>
              <c:numCache>
                <c:formatCode>General</c:formatCode>
                <c:ptCount val="30"/>
                <c:pt idx="0">
                  <c:v>1900.0</c:v>
                </c:pt>
                <c:pt idx="1">
                  <c:v>1960.0</c:v>
                </c:pt>
                <c:pt idx="2">
                  <c:v>925.0</c:v>
                </c:pt>
                <c:pt idx="3">
                  <c:v>960.0</c:v>
                </c:pt>
                <c:pt idx="4">
                  <c:v>2980.0</c:v>
                </c:pt>
                <c:pt idx="5">
                  <c:v>1070.0</c:v>
                </c:pt>
                <c:pt idx="6">
                  <c:v>1250.0</c:v>
                </c:pt>
                <c:pt idx="7">
                  <c:v>3600.0</c:v>
                </c:pt>
                <c:pt idx="8">
                  <c:v>714.0</c:v>
                </c:pt>
                <c:pt idx="9">
                  <c:v>1840.0</c:v>
                </c:pt>
                <c:pt idx="10">
                  <c:v>615.0</c:v>
                </c:pt>
                <c:pt idx="11">
                  <c:v>903.0</c:v>
                </c:pt>
                <c:pt idx="12">
                  <c:v>1270.0</c:v>
                </c:pt>
                <c:pt idx="13">
                  <c:v>1590.0</c:v>
                </c:pt>
                <c:pt idx="14">
                  <c:v>294.0</c:v>
                </c:pt>
                <c:pt idx="15">
                  <c:v>794.0</c:v>
                </c:pt>
                <c:pt idx="16">
                  <c:v>2090.0</c:v>
                </c:pt>
                <c:pt idx="17">
                  <c:v>362.0</c:v>
                </c:pt>
                <c:pt idx="18">
                  <c:v>972.0</c:v>
                </c:pt>
                <c:pt idx="19">
                  <c:v>1250.0</c:v>
                </c:pt>
                <c:pt idx="20">
                  <c:v>2594.0</c:v>
                </c:pt>
                <c:pt idx="21">
                  <c:v>837.0</c:v>
                </c:pt>
                <c:pt idx="22">
                  <c:v>1400.0</c:v>
                </c:pt>
                <c:pt idx="23">
                  <c:v>274.0</c:v>
                </c:pt>
                <c:pt idx="24">
                  <c:v>1410.0</c:v>
                </c:pt>
                <c:pt idx="25">
                  <c:v>538.0</c:v>
                </c:pt>
                <c:pt idx="26">
                  <c:v>464.0</c:v>
                </c:pt>
                <c:pt idx="27">
                  <c:v>1010.0</c:v>
                </c:pt>
                <c:pt idx="28">
                  <c:v>1000.0</c:v>
                </c:pt>
                <c:pt idx="29">
                  <c:v>2280.0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Sheet1!$A$8</c:f>
              <c:strCache>
                <c:ptCount val="1"/>
                <c:pt idx="0">
                  <c:v>100 yr flood every 3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Sheet1!$C$8:$AF$8</c:f>
              <c:numCache>
                <c:formatCode>General</c:formatCode>
                <c:ptCount val="30"/>
                <c:pt idx="0">
                  <c:v>5000.0</c:v>
                </c:pt>
                <c:pt idx="1">
                  <c:v>1500.0</c:v>
                </c:pt>
                <c:pt idx="2">
                  <c:v>1500.0</c:v>
                </c:pt>
                <c:pt idx="3">
                  <c:v>5000.0</c:v>
                </c:pt>
                <c:pt idx="4">
                  <c:v>1500.0</c:v>
                </c:pt>
                <c:pt idx="5">
                  <c:v>1500.0</c:v>
                </c:pt>
                <c:pt idx="6">
                  <c:v>5000.0</c:v>
                </c:pt>
                <c:pt idx="7">
                  <c:v>1500.0</c:v>
                </c:pt>
                <c:pt idx="8">
                  <c:v>1500.0</c:v>
                </c:pt>
                <c:pt idx="9">
                  <c:v>5000.0</c:v>
                </c:pt>
                <c:pt idx="10">
                  <c:v>1500.0</c:v>
                </c:pt>
                <c:pt idx="11">
                  <c:v>1500.0</c:v>
                </c:pt>
                <c:pt idx="12">
                  <c:v>5000.0</c:v>
                </c:pt>
                <c:pt idx="13">
                  <c:v>1500.0</c:v>
                </c:pt>
                <c:pt idx="14">
                  <c:v>1500.0</c:v>
                </c:pt>
                <c:pt idx="15">
                  <c:v>5000.0</c:v>
                </c:pt>
                <c:pt idx="16">
                  <c:v>1500.0</c:v>
                </c:pt>
                <c:pt idx="17">
                  <c:v>1500.0</c:v>
                </c:pt>
                <c:pt idx="18">
                  <c:v>5000.0</c:v>
                </c:pt>
                <c:pt idx="19">
                  <c:v>1500.0</c:v>
                </c:pt>
                <c:pt idx="20">
                  <c:v>1500.0</c:v>
                </c:pt>
                <c:pt idx="21">
                  <c:v>5000.0</c:v>
                </c:pt>
                <c:pt idx="22">
                  <c:v>1500.0</c:v>
                </c:pt>
                <c:pt idx="23">
                  <c:v>1500.0</c:v>
                </c:pt>
                <c:pt idx="24">
                  <c:v>5000.0</c:v>
                </c:pt>
                <c:pt idx="25">
                  <c:v>1500.0</c:v>
                </c:pt>
                <c:pt idx="26">
                  <c:v>1500.0</c:v>
                </c:pt>
                <c:pt idx="27">
                  <c:v>5000.0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Sheet1!$A$9</c:f>
              <c:strCache>
                <c:ptCount val="1"/>
                <c:pt idx="0">
                  <c:v>100 yr flood every 5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Sheet1!$C$9:$AF$9</c:f>
              <c:numCache>
                <c:formatCode>General</c:formatCode>
                <c:ptCount val="30"/>
                <c:pt idx="0">
                  <c:v>5000.0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5000.0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5000.0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5000.0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5000.0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5000.0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Sheet1!$A$10</c:f>
              <c:strCache>
                <c:ptCount val="1"/>
                <c:pt idx="0">
                  <c:v>100 yr flood every 10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Sheet1!$C$10:$AF$10</c:f>
              <c:numCache>
                <c:formatCode>General</c:formatCode>
                <c:ptCount val="30"/>
                <c:pt idx="0">
                  <c:v>5000.0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5000.0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5000.0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7"/>
          <c:order val="5"/>
          <c:tx>
            <c:strRef>
              <c:f>Sheet1!$A$11</c:f>
              <c:strCache>
                <c:ptCount val="1"/>
                <c:pt idx="0">
                  <c:v>100 yr flood every 15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Sheet1!$C$11:$AF$11</c:f>
              <c:numCache>
                <c:formatCode>General</c:formatCode>
                <c:ptCount val="30"/>
                <c:pt idx="0">
                  <c:v>5000.0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1500.0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5000.0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9"/>
          <c:order val="6"/>
          <c:tx>
            <c:strRef>
              <c:f>Sheet1!$A$13</c:f>
              <c:strCache>
                <c:ptCount val="1"/>
                <c:pt idx="0">
                  <c:v>50 yr flood every 3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Sheet1!$C$13:$AF$13</c:f>
              <c:numCache>
                <c:formatCode>General</c:formatCode>
                <c:ptCount val="30"/>
                <c:pt idx="0">
                  <c:v>4500.0</c:v>
                </c:pt>
                <c:pt idx="1">
                  <c:v>1500.0</c:v>
                </c:pt>
                <c:pt idx="2">
                  <c:v>1500.0</c:v>
                </c:pt>
                <c:pt idx="3">
                  <c:v>4500.0</c:v>
                </c:pt>
                <c:pt idx="4">
                  <c:v>1500.0</c:v>
                </c:pt>
                <c:pt idx="5">
                  <c:v>1500.0</c:v>
                </c:pt>
                <c:pt idx="6">
                  <c:v>4500.0</c:v>
                </c:pt>
                <c:pt idx="7">
                  <c:v>1500.0</c:v>
                </c:pt>
                <c:pt idx="8">
                  <c:v>1500.0</c:v>
                </c:pt>
                <c:pt idx="9">
                  <c:v>4500.0</c:v>
                </c:pt>
                <c:pt idx="10">
                  <c:v>1500.0</c:v>
                </c:pt>
                <c:pt idx="11">
                  <c:v>1500.0</c:v>
                </c:pt>
                <c:pt idx="12">
                  <c:v>4500.0</c:v>
                </c:pt>
                <c:pt idx="13">
                  <c:v>1500.0</c:v>
                </c:pt>
                <c:pt idx="14">
                  <c:v>1500.0</c:v>
                </c:pt>
                <c:pt idx="15">
                  <c:v>4500.0</c:v>
                </c:pt>
                <c:pt idx="16">
                  <c:v>1500.0</c:v>
                </c:pt>
                <c:pt idx="17">
                  <c:v>1500.0</c:v>
                </c:pt>
                <c:pt idx="18">
                  <c:v>4500.0</c:v>
                </c:pt>
                <c:pt idx="19">
                  <c:v>1500.0</c:v>
                </c:pt>
                <c:pt idx="20">
                  <c:v>1500.0</c:v>
                </c:pt>
                <c:pt idx="21">
                  <c:v>4500.0</c:v>
                </c:pt>
                <c:pt idx="22">
                  <c:v>1500.0</c:v>
                </c:pt>
                <c:pt idx="23">
                  <c:v>1500.0</c:v>
                </c:pt>
                <c:pt idx="24">
                  <c:v>4500.0</c:v>
                </c:pt>
                <c:pt idx="25">
                  <c:v>1500.0</c:v>
                </c:pt>
                <c:pt idx="26">
                  <c:v>1500.0</c:v>
                </c:pt>
                <c:pt idx="27">
                  <c:v>4500.0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10"/>
          <c:order val="7"/>
          <c:tx>
            <c:strRef>
              <c:f>Sheet1!$A$14</c:f>
              <c:strCache>
                <c:ptCount val="1"/>
                <c:pt idx="0">
                  <c:v>50 yr flood every 10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Sheet1!$C$14:$AF$14</c:f>
              <c:numCache>
                <c:formatCode>General</c:formatCode>
                <c:ptCount val="30"/>
                <c:pt idx="0">
                  <c:v>4500.0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4500.0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4500.0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082312"/>
        <c:axId val="2068085288"/>
      </c:lineChart>
      <c:catAx>
        <c:axId val="2068082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085288"/>
        <c:crosses val="autoZero"/>
        <c:auto val="1"/>
        <c:lblAlgn val="ctr"/>
        <c:lblOffset val="100"/>
        <c:noMultiLvlLbl val="0"/>
      </c:catAx>
      <c:valAx>
        <c:axId val="2068085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082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Wet Historical (1957-1986)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Sheet1!$C$4:$AF$4</c:f>
              <c:numCache>
                <c:formatCode>General</c:formatCode>
                <c:ptCount val="30"/>
                <c:pt idx="0">
                  <c:v>3160.0</c:v>
                </c:pt>
                <c:pt idx="1">
                  <c:v>919.0</c:v>
                </c:pt>
                <c:pt idx="2">
                  <c:v>1760.0</c:v>
                </c:pt>
                <c:pt idx="3">
                  <c:v>969.0</c:v>
                </c:pt>
                <c:pt idx="4">
                  <c:v>1330.0</c:v>
                </c:pt>
                <c:pt idx="5">
                  <c:v>1360.0</c:v>
                </c:pt>
                <c:pt idx="6">
                  <c:v>3590.0</c:v>
                </c:pt>
                <c:pt idx="7">
                  <c:v>4520.0</c:v>
                </c:pt>
                <c:pt idx="8">
                  <c:v>605.0</c:v>
                </c:pt>
                <c:pt idx="9">
                  <c:v>770.0</c:v>
                </c:pt>
                <c:pt idx="10">
                  <c:v>2640.0</c:v>
                </c:pt>
                <c:pt idx="11">
                  <c:v>1040.0</c:v>
                </c:pt>
                <c:pt idx="12">
                  <c:v>2270.0</c:v>
                </c:pt>
                <c:pt idx="13">
                  <c:v>912.0</c:v>
                </c:pt>
                <c:pt idx="14">
                  <c:v>4330.0</c:v>
                </c:pt>
                <c:pt idx="15">
                  <c:v>2610.0</c:v>
                </c:pt>
                <c:pt idx="16">
                  <c:v>3210.0</c:v>
                </c:pt>
                <c:pt idx="17">
                  <c:v>1680.0</c:v>
                </c:pt>
                <c:pt idx="18">
                  <c:v>2580.0</c:v>
                </c:pt>
                <c:pt idx="19">
                  <c:v>910.0</c:v>
                </c:pt>
                <c:pt idx="20">
                  <c:v>340.0</c:v>
                </c:pt>
                <c:pt idx="21">
                  <c:v>516.0</c:v>
                </c:pt>
                <c:pt idx="22">
                  <c:v>2260.0</c:v>
                </c:pt>
                <c:pt idx="23">
                  <c:v>1450.0</c:v>
                </c:pt>
                <c:pt idx="24">
                  <c:v>418.0</c:v>
                </c:pt>
                <c:pt idx="25">
                  <c:v>685.0</c:v>
                </c:pt>
                <c:pt idx="26">
                  <c:v>1900.0</c:v>
                </c:pt>
                <c:pt idx="27">
                  <c:v>705.0</c:v>
                </c:pt>
                <c:pt idx="28">
                  <c:v>4540.0</c:v>
                </c:pt>
                <c:pt idx="29">
                  <c:v>1900.0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Dry Historical (1986-2015)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Sheet1!$C$5:$AF$5</c:f>
              <c:numCache>
                <c:formatCode>General</c:formatCode>
                <c:ptCount val="30"/>
                <c:pt idx="0">
                  <c:v>1900.0</c:v>
                </c:pt>
                <c:pt idx="1">
                  <c:v>1960.0</c:v>
                </c:pt>
                <c:pt idx="2">
                  <c:v>925.0</c:v>
                </c:pt>
                <c:pt idx="3">
                  <c:v>960.0</c:v>
                </c:pt>
                <c:pt idx="4">
                  <c:v>2980.0</c:v>
                </c:pt>
                <c:pt idx="5">
                  <c:v>1070.0</c:v>
                </c:pt>
                <c:pt idx="6">
                  <c:v>1250.0</c:v>
                </c:pt>
                <c:pt idx="7">
                  <c:v>3600.0</c:v>
                </c:pt>
                <c:pt idx="8">
                  <c:v>714.0</c:v>
                </c:pt>
                <c:pt idx="9">
                  <c:v>1840.0</c:v>
                </c:pt>
                <c:pt idx="10">
                  <c:v>615.0</c:v>
                </c:pt>
                <c:pt idx="11">
                  <c:v>903.0</c:v>
                </c:pt>
                <c:pt idx="12">
                  <c:v>1270.0</c:v>
                </c:pt>
                <c:pt idx="13">
                  <c:v>1590.0</c:v>
                </c:pt>
                <c:pt idx="14">
                  <c:v>294.0</c:v>
                </c:pt>
                <c:pt idx="15">
                  <c:v>794.0</c:v>
                </c:pt>
                <c:pt idx="16">
                  <c:v>2090.0</c:v>
                </c:pt>
                <c:pt idx="17">
                  <c:v>362.0</c:v>
                </c:pt>
                <c:pt idx="18">
                  <c:v>972.0</c:v>
                </c:pt>
                <c:pt idx="19">
                  <c:v>1250.0</c:v>
                </c:pt>
                <c:pt idx="20">
                  <c:v>2594.0</c:v>
                </c:pt>
                <c:pt idx="21">
                  <c:v>837.0</c:v>
                </c:pt>
                <c:pt idx="22">
                  <c:v>1400.0</c:v>
                </c:pt>
                <c:pt idx="23">
                  <c:v>274.0</c:v>
                </c:pt>
                <c:pt idx="24">
                  <c:v>1410.0</c:v>
                </c:pt>
                <c:pt idx="25">
                  <c:v>538.0</c:v>
                </c:pt>
                <c:pt idx="26">
                  <c:v>464.0</c:v>
                </c:pt>
                <c:pt idx="27">
                  <c:v>1010.0</c:v>
                </c:pt>
                <c:pt idx="28">
                  <c:v>1000.0</c:v>
                </c:pt>
                <c:pt idx="29">
                  <c:v>2280.0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Sheet1!$A$9</c:f>
              <c:strCache>
                <c:ptCount val="1"/>
                <c:pt idx="0">
                  <c:v>100 yr flood every 5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Sheet1!$C$9:$AF$9</c:f>
              <c:numCache>
                <c:formatCode>General</c:formatCode>
                <c:ptCount val="30"/>
                <c:pt idx="0">
                  <c:v>5000.0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5000.0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5000.0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5000.0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5000.0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5000.0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Sheet1!$A$10</c:f>
              <c:strCache>
                <c:ptCount val="1"/>
                <c:pt idx="0">
                  <c:v>100 yr flood every 10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Sheet1!$C$10:$AF$10</c:f>
              <c:numCache>
                <c:formatCode>General</c:formatCode>
                <c:ptCount val="30"/>
                <c:pt idx="0">
                  <c:v>5000.0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5000.0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5000.0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Sheet1!$A$11</c:f>
              <c:strCache>
                <c:ptCount val="1"/>
                <c:pt idx="0">
                  <c:v>100 yr flood every 15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Sheet1!$C$11:$AF$11</c:f>
              <c:numCache>
                <c:formatCode>General</c:formatCode>
                <c:ptCount val="30"/>
                <c:pt idx="0">
                  <c:v>5000.0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1500.0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5000.0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1500.0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8"/>
          <c:order val="5"/>
          <c:tx>
            <c:strRef>
              <c:f>Sheet1!$A$12</c:f>
              <c:strCache>
                <c:ptCount val="1"/>
                <c:pt idx="0">
                  <c:v>100 yr &amp; 50 yr mix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Sheet1!$C$12:$AF$12</c:f>
              <c:numCache>
                <c:formatCode>General</c:formatCode>
                <c:ptCount val="30"/>
                <c:pt idx="0">
                  <c:v>5000.0</c:v>
                </c:pt>
                <c:pt idx="1">
                  <c:v>1500.0</c:v>
                </c:pt>
                <c:pt idx="2">
                  <c:v>1500.0</c:v>
                </c:pt>
                <c:pt idx="3">
                  <c:v>4500.0</c:v>
                </c:pt>
                <c:pt idx="4">
                  <c:v>1500.0</c:v>
                </c:pt>
                <c:pt idx="5">
                  <c:v>5000.0</c:v>
                </c:pt>
                <c:pt idx="6">
                  <c:v>1500.0</c:v>
                </c:pt>
                <c:pt idx="7">
                  <c:v>1500.0</c:v>
                </c:pt>
                <c:pt idx="8">
                  <c:v>4500.0</c:v>
                </c:pt>
                <c:pt idx="9">
                  <c:v>1500.0</c:v>
                </c:pt>
                <c:pt idx="10">
                  <c:v>5000.0</c:v>
                </c:pt>
                <c:pt idx="11">
                  <c:v>1500.0</c:v>
                </c:pt>
                <c:pt idx="12">
                  <c:v>1500.0</c:v>
                </c:pt>
                <c:pt idx="13">
                  <c:v>4500.0</c:v>
                </c:pt>
                <c:pt idx="14">
                  <c:v>1500.0</c:v>
                </c:pt>
                <c:pt idx="15">
                  <c:v>5000.0</c:v>
                </c:pt>
                <c:pt idx="16">
                  <c:v>1500.0</c:v>
                </c:pt>
                <c:pt idx="17">
                  <c:v>1500.0</c:v>
                </c:pt>
                <c:pt idx="18">
                  <c:v>4500.0</c:v>
                </c:pt>
                <c:pt idx="19">
                  <c:v>1500.0</c:v>
                </c:pt>
                <c:pt idx="20">
                  <c:v>5000.0</c:v>
                </c:pt>
                <c:pt idx="21">
                  <c:v>1500.0</c:v>
                </c:pt>
                <c:pt idx="22">
                  <c:v>1500.0</c:v>
                </c:pt>
                <c:pt idx="23">
                  <c:v>4500.0</c:v>
                </c:pt>
                <c:pt idx="24">
                  <c:v>1500.0</c:v>
                </c:pt>
                <c:pt idx="25">
                  <c:v>5000.0</c:v>
                </c:pt>
                <c:pt idx="26">
                  <c:v>1500.0</c:v>
                </c:pt>
                <c:pt idx="27">
                  <c:v>1500.0</c:v>
                </c:pt>
                <c:pt idx="28">
                  <c:v>4500.0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10"/>
          <c:order val="6"/>
          <c:tx>
            <c:strRef>
              <c:f>Sheet1!$A$14</c:f>
              <c:strCache>
                <c:ptCount val="1"/>
                <c:pt idx="0">
                  <c:v>50 yr flood every 10 yr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Sheet1!$C$14:$AF$14</c:f>
              <c:numCache>
                <c:formatCode>General</c:formatCode>
                <c:ptCount val="30"/>
                <c:pt idx="0">
                  <c:v>4500.0</c:v>
                </c:pt>
                <c:pt idx="1">
                  <c:v>1500.0</c:v>
                </c:pt>
                <c:pt idx="2">
                  <c:v>1500.0</c:v>
                </c:pt>
                <c:pt idx="3">
                  <c:v>1500.0</c:v>
                </c:pt>
                <c:pt idx="4">
                  <c:v>1500.0</c:v>
                </c:pt>
                <c:pt idx="5">
                  <c:v>1500.0</c:v>
                </c:pt>
                <c:pt idx="6">
                  <c:v>1500.0</c:v>
                </c:pt>
                <c:pt idx="7">
                  <c:v>1500.0</c:v>
                </c:pt>
                <c:pt idx="8">
                  <c:v>1500.0</c:v>
                </c:pt>
                <c:pt idx="9">
                  <c:v>1500.0</c:v>
                </c:pt>
                <c:pt idx="10">
                  <c:v>4500.0</c:v>
                </c:pt>
                <c:pt idx="11">
                  <c:v>1500.0</c:v>
                </c:pt>
                <c:pt idx="12">
                  <c:v>1500.0</c:v>
                </c:pt>
                <c:pt idx="13">
                  <c:v>1500.0</c:v>
                </c:pt>
                <c:pt idx="14">
                  <c:v>1500.0</c:v>
                </c:pt>
                <c:pt idx="15">
                  <c:v>1500.0</c:v>
                </c:pt>
                <c:pt idx="16">
                  <c:v>1500.0</c:v>
                </c:pt>
                <c:pt idx="17">
                  <c:v>1500.0</c:v>
                </c:pt>
                <c:pt idx="18">
                  <c:v>1500.0</c:v>
                </c:pt>
                <c:pt idx="19">
                  <c:v>1500.0</c:v>
                </c:pt>
                <c:pt idx="20">
                  <c:v>4500.0</c:v>
                </c:pt>
                <c:pt idx="21">
                  <c:v>1500.0</c:v>
                </c:pt>
                <c:pt idx="22">
                  <c:v>1500.0</c:v>
                </c:pt>
                <c:pt idx="23">
                  <c:v>1500.0</c:v>
                </c:pt>
                <c:pt idx="24">
                  <c:v>1500.0</c:v>
                </c:pt>
                <c:pt idx="25">
                  <c:v>1500.0</c:v>
                </c:pt>
                <c:pt idx="26">
                  <c:v>1500.0</c:v>
                </c:pt>
                <c:pt idx="27">
                  <c:v>1500.0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ser>
          <c:idx val="11"/>
          <c:order val="7"/>
          <c:tx>
            <c:strRef>
              <c:f>Sheet1!$A$15</c:f>
              <c:strCache>
                <c:ptCount val="1"/>
                <c:pt idx="0">
                  <c:v>100 yr every 10 yr, + small mixed in</c:v>
                </c:pt>
              </c:strCache>
            </c:strRef>
          </c:tx>
          <c:marker>
            <c:symbol val="none"/>
          </c:marker>
          <c:cat>
            <c:numRef>
              <c:f>Sheet1!$C$3:$AF$3</c:f>
              <c:numCache>
                <c:formatCode>General</c:formatCode>
                <c:ptCount val="3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</c:numCache>
            </c:numRef>
          </c:cat>
          <c:val>
            <c:numRef>
              <c:f>Sheet1!$C$15:$AF$15</c:f>
              <c:numCache>
                <c:formatCode>General</c:formatCode>
                <c:ptCount val="30"/>
                <c:pt idx="0">
                  <c:v>5000.0</c:v>
                </c:pt>
                <c:pt idx="1">
                  <c:v>1500.0</c:v>
                </c:pt>
                <c:pt idx="2">
                  <c:v>2000.0</c:v>
                </c:pt>
                <c:pt idx="3">
                  <c:v>1500.0</c:v>
                </c:pt>
                <c:pt idx="4">
                  <c:v>1500.0</c:v>
                </c:pt>
                <c:pt idx="5">
                  <c:v>2500.0</c:v>
                </c:pt>
                <c:pt idx="6">
                  <c:v>1500.0</c:v>
                </c:pt>
                <c:pt idx="7">
                  <c:v>3000.0</c:v>
                </c:pt>
                <c:pt idx="8">
                  <c:v>1500.0</c:v>
                </c:pt>
                <c:pt idx="9">
                  <c:v>1500.0</c:v>
                </c:pt>
                <c:pt idx="10">
                  <c:v>5000.0</c:v>
                </c:pt>
                <c:pt idx="11">
                  <c:v>1500.0</c:v>
                </c:pt>
                <c:pt idx="12">
                  <c:v>3000.0</c:v>
                </c:pt>
                <c:pt idx="13">
                  <c:v>1500.0</c:v>
                </c:pt>
                <c:pt idx="14">
                  <c:v>1500.0</c:v>
                </c:pt>
                <c:pt idx="15">
                  <c:v>2000.0</c:v>
                </c:pt>
                <c:pt idx="16">
                  <c:v>1500.0</c:v>
                </c:pt>
                <c:pt idx="17">
                  <c:v>1500.0</c:v>
                </c:pt>
                <c:pt idx="18">
                  <c:v>2500.0</c:v>
                </c:pt>
                <c:pt idx="19">
                  <c:v>1500.0</c:v>
                </c:pt>
                <c:pt idx="20">
                  <c:v>5000.0</c:v>
                </c:pt>
                <c:pt idx="21">
                  <c:v>1500.0</c:v>
                </c:pt>
                <c:pt idx="22">
                  <c:v>2500.0</c:v>
                </c:pt>
                <c:pt idx="23">
                  <c:v>1500.0</c:v>
                </c:pt>
                <c:pt idx="24">
                  <c:v>1500.0</c:v>
                </c:pt>
                <c:pt idx="25">
                  <c:v>3000.0</c:v>
                </c:pt>
                <c:pt idx="26">
                  <c:v>1500.0</c:v>
                </c:pt>
                <c:pt idx="27">
                  <c:v>2000.0</c:v>
                </c:pt>
                <c:pt idx="28">
                  <c:v>1500.0</c:v>
                </c:pt>
                <c:pt idx="29">
                  <c:v>1500.0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139240"/>
        <c:axId val="2068142216"/>
      </c:lineChart>
      <c:catAx>
        <c:axId val="206813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68142216"/>
        <c:crosses val="autoZero"/>
        <c:auto val="1"/>
        <c:lblAlgn val="ctr"/>
        <c:lblOffset val="100"/>
        <c:noMultiLvlLbl val="0"/>
      </c:catAx>
      <c:valAx>
        <c:axId val="2068142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8139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Peak Q (cfs)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  <c:spPr>
              <a:solidFill>
                <a:srgbClr val="0000FF"/>
              </a:solidFill>
              <a:ln>
                <a:noFill/>
              </a:ln>
            </c:spPr>
          </c:marker>
          <c:xVal>
            <c:numRef>
              <c:f>Sheet2!$F$2:$F$9</c:f>
              <c:numCache>
                <c:formatCode>General</c:formatCode>
                <c:ptCount val="8"/>
                <c:pt idx="0">
                  <c:v>100.0</c:v>
                </c:pt>
                <c:pt idx="1">
                  <c:v>50.0</c:v>
                </c:pt>
                <c:pt idx="2">
                  <c:v>25.0</c:v>
                </c:pt>
                <c:pt idx="3">
                  <c:v>10.0</c:v>
                </c:pt>
                <c:pt idx="4">
                  <c:v>6.66</c:v>
                </c:pt>
                <c:pt idx="5">
                  <c:v>4.0</c:v>
                </c:pt>
                <c:pt idx="6">
                  <c:v>2.33</c:v>
                </c:pt>
                <c:pt idx="7">
                  <c:v>1.66</c:v>
                </c:pt>
              </c:numCache>
            </c:numRef>
          </c:xVal>
          <c:yVal>
            <c:numRef>
              <c:f>Sheet2!$G$2:$G$9</c:f>
              <c:numCache>
                <c:formatCode>General</c:formatCode>
                <c:ptCount val="8"/>
                <c:pt idx="0">
                  <c:v>5000.0</c:v>
                </c:pt>
                <c:pt idx="1">
                  <c:v>4500.0</c:v>
                </c:pt>
                <c:pt idx="2">
                  <c:v>4000.0</c:v>
                </c:pt>
                <c:pt idx="3">
                  <c:v>3000.0</c:v>
                </c:pt>
                <c:pt idx="4">
                  <c:v>2500.0</c:v>
                </c:pt>
                <c:pt idx="5">
                  <c:v>2000.0</c:v>
                </c:pt>
                <c:pt idx="6">
                  <c:v>1500.0</c:v>
                </c:pt>
                <c:pt idx="7">
                  <c:v>1000.0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fit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Sheet2!$C$2:$C$72</c:f>
              <c:numCache>
                <c:formatCode>General</c:formatCode>
                <c:ptCount val="71"/>
                <c:pt idx="0">
                  <c:v>72.0</c:v>
                </c:pt>
                <c:pt idx="1">
                  <c:v>36.0</c:v>
                </c:pt>
                <c:pt idx="2">
                  <c:v>24.0</c:v>
                </c:pt>
                <c:pt idx="3">
                  <c:v>18.0</c:v>
                </c:pt>
                <c:pt idx="4">
                  <c:v>14.4</c:v>
                </c:pt>
                <c:pt idx="5">
                  <c:v>12.0</c:v>
                </c:pt>
                <c:pt idx="6">
                  <c:v>10.28571428571429</c:v>
                </c:pt>
                <c:pt idx="7">
                  <c:v>9.0</c:v>
                </c:pt>
                <c:pt idx="8">
                  <c:v>8.0</c:v>
                </c:pt>
                <c:pt idx="9">
                  <c:v>7.2</c:v>
                </c:pt>
                <c:pt idx="10">
                  <c:v>6.545454545454546</c:v>
                </c:pt>
                <c:pt idx="11">
                  <c:v>6.0</c:v>
                </c:pt>
                <c:pt idx="12">
                  <c:v>5.538461538461538</c:v>
                </c:pt>
                <c:pt idx="13">
                  <c:v>5.142857142857143</c:v>
                </c:pt>
                <c:pt idx="14">
                  <c:v>4.8</c:v>
                </c:pt>
                <c:pt idx="15">
                  <c:v>4.5</c:v>
                </c:pt>
                <c:pt idx="16">
                  <c:v>4.235294117647059</c:v>
                </c:pt>
                <c:pt idx="17">
                  <c:v>4.0</c:v>
                </c:pt>
                <c:pt idx="18">
                  <c:v>3.789473684210526</c:v>
                </c:pt>
                <c:pt idx="19">
                  <c:v>3.6</c:v>
                </c:pt>
                <c:pt idx="20">
                  <c:v>3.428571428571428</c:v>
                </c:pt>
                <c:pt idx="21">
                  <c:v>3.272727272727272</c:v>
                </c:pt>
                <c:pt idx="22">
                  <c:v>3.130434782608696</c:v>
                </c:pt>
                <c:pt idx="23">
                  <c:v>3.0</c:v>
                </c:pt>
                <c:pt idx="24">
                  <c:v>2.88</c:v>
                </c:pt>
                <c:pt idx="25">
                  <c:v>2.76923076923077</c:v>
                </c:pt>
                <c:pt idx="26">
                  <c:v>2.666666666666666</c:v>
                </c:pt>
                <c:pt idx="27">
                  <c:v>2.571428571428572</c:v>
                </c:pt>
                <c:pt idx="28">
                  <c:v>2.482758620689655</c:v>
                </c:pt>
                <c:pt idx="29">
                  <c:v>2.4</c:v>
                </c:pt>
                <c:pt idx="30">
                  <c:v>2.32258064516129</c:v>
                </c:pt>
                <c:pt idx="31">
                  <c:v>2.25</c:v>
                </c:pt>
                <c:pt idx="32">
                  <c:v>2.181818181818182</c:v>
                </c:pt>
                <c:pt idx="33">
                  <c:v>2.117647058823529</c:v>
                </c:pt>
                <c:pt idx="34">
                  <c:v>2.057142857142857</c:v>
                </c:pt>
                <c:pt idx="35">
                  <c:v>2.0</c:v>
                </c:pt>
                <c:pt idx="36">
                  <c:v>1.945945945945946</c:v>
                </c:pt>
                <c:pt idx="37">
                  <c:v>1.894736842105263</c:v>
                </c:pt>
                <c:pt idx="38">
                  <c:v>1.846153846153846</c:v>
                </c:pt>
                <c:pt idx="39">
                  <c:v>1.8</c:v>
                </c:pt>
                <c:pt idx="40">
                  <c:v>1.75609756097561</c:v>
                </c:pt>
                <c:pt idx="41">
                  <c:v>1.714285714285714</c:v>
                </c:pt>
                <c:pt idx="42">
                  <c:v>1.674418604651163</c:v>
                </c:pt>
                <c:pt idx="43">
                  <c:v>1.636363636363636</c:v>
                </c:pt>
                <c:pt idx="44">
                  <c:v>1.6</c:v>
                </c:pt>
                <c:pt idx="45">
                  <c:v>1.565217391304348</c:v>
                </c:pt>
                <c:pt idx="46">
                  <c:v>1.531914893617021</c:v>
                </c:pt>
                <c:pt idx="47">
                  <c:v>1.5</c:v>
                </c:pt>
                <c:pt idx="48">
                  <c:v>1.469387755102041</c:v>
                </c:pt>
                <c:pt idx="49">
                  <c:v>1.44</c:v>
                </c:pt>
                <c:pt idx="50">
                  <c:v>1.411764705882353</c:v>
                </c:pt>
                <c:pt idx="51">
                  <c:v>1.384615384615385</c:v>
                </c:pt>
                <c:pt idx="52">
                  <c:v>1.358490566037736</c:v>
                </c:pt>
                <c:pt idx="53">
                  <c:v>1.333333333333333</c:v>
                </c:pt>
                <c:pt idx="54">
                  <c:v>1.30909090909091</c:v>
                </c:pt>
                <c:pt idx="55">
                  <c:v>1.285714285714286</c:v>
                </c:pt>
                <c:pt idx="56">
                  <c:v>1.263157894736842</c:v>
                </c:pt>
                <c:pt idx="57">
                  <c:v>1.241379310344828</c:v>
                </c:pt>
                <c:pt idx="58">
                  <c:v>1.220338983050848</c:v>
                </c:pt>
                <c:pt idx="59">
                  <c:v>1.2</c:v>
                </c:pt>
                <c:pt idx="60">
                  <c:v>1.180327868852459</c:v>
                </c:pt>
                <c:pt idx="61">
                  <c:v>1.161290322580645</c:v>
                </c:pt>
                <c:pt idx="62">
                  <c:v>1.142857142857143</c:v>
                </c:pt>
                <c:pt idx="63">
                  <c:v>1.125</c:v>
                </c:pt>
                <c:pt idx="64">
                  <c:v>1.107692307692308</c:v>
                </c:pt>
                <c:pt idx="65">
                  <c:v>1.090909090909091</c:v>
                </c:pt>
                <c:pt idx="66">
                  <c:v>1.074626865671642</c:v>
                </c:pt>
                <c:pt idx="67">
                  <c:v>1.058823529411765</c:v>
                </c:pt>
                <c:pt idx="68">
                  <c:v>1.043478260869565</c:v>
                </c:pt>
                <c:pt idx="69">
                  <c:v>1.028571428571428</c:v>
                </c:pt>
                <c:pt idx="70">
                  <c:v>1.014084507042253</c:v>
                </c:pt>
              </c:numCache>
            </c:numRef>
          </c:xVal>
          <c:yVal>
            <c:numRef>
              <c:f>Sheet2!$D$2:$D$72</c:f>
              <c:numCache>
                <c:formatCode>General</c:formatCode>
                <c:ptCount val="71"/>
                <c:pt idx="0">
                  <c:v>4876.666119016055</c:v>
                </c:pt>
                <c:pt idx="1">
                  <c:v>4183.51893845611</c:v>
                </c:pt>
                <c:pt idx="2">
                  <c:v>3778.053830347946</c:v>
                </c:pt>
                <c:pt idx="3">
                  <c:v>3490.371757896164</c:v>
                </c:pt>
                <c:pt idx="4">
                  <c:v>3267.228206581955</c:v>
                </c:pt>
                <c:pt idx="5">
                  <c:v>3084.906649788</c:v>
                </c:pt>
                <c:pt idx="6">
                  <c:v>2930.755969960742</c:v>
                </c:pt>
                <c:pt idx="7">
                  <c:v>2797.22457733622</c:v>
                </c:pt>
                <c:pt idx="8">
                  <c:v>2679.441541679836</c:v>
                </c:pt>
                <c:pt idx="9">
                  <c:v>2574.08102602201</c:v>
                </c:pt>
                <c:pt idx="10">
                  <c:v>2478.770846217685</c:v>
                </c:pt>
                <c:pt idx="11">
                  <c:v>2391.759469228055</c:v>
                </c:pt>
                <c:pt idx="12">
                  <c:v>2311.716761554519</c:v>
                </c:pt>
                <c:pt idx="13">
                  <c:v>2237.608789400797</c:v>
                </c:pt>
                <c:pt idx="14">
                  <c:v>2168.615917913845</c:v>
                </c:pt>
                <c:pt idx="15">
                  <c:v>2104.077396776274</c:v>
                </c:pt>
                <c:pt idx="16">
                  <c:v>2043.452774959839</c:v>
                </c:pt>
                <c:pt idx="17">
                  <c:v>1986.29436111989</c:v>
                </c:pt>
                <c:pt idx="18">
                  <c:v>1932.227139849615</c:v>
                </c:pt>
                <c:pt idx="19">
                  <c:v>1880.933845462064</c:v>
                </c:pt>
                <c:pt idx="20">
                  <c:v>1832.143681292632</c:v>
                </c:pt>
                <c:pt idx="21">
                  <c:v>1785.623665657739</c:v>
                </c:pt>
                <c:pt idx="22">
                  <c:v>1741.171903086906</c:v>
                </c:pt>
                <c:pt idx="23">
                  <c:v>1698.61228866811</c:v>
                </c:pt>
                <c:pt idx="24">
                  <c:v>1657.790294147855</c:v>
                </c:pt>
                <c:pt idx="25">
                  <c:v>1618.569580994573</c:v>
                </c:pt>
                <c:pt idx="26">
                  <c:v>1580.829253011726</c:v>
                </c:pt>
                <c:pt idx="27">
                  <c:v>1544.461608840852</c:v>
                </c:pt>
                <c:pt idx="28">
                  <c:v>1509.370289029581</c:v>
                </c:pt>
                <c:pt idx="29">
                  <c:v>1475.4687373539</c:v>
                </c:pt>
                <c:pt idx="30">
                  <c:v>1442.678914530909</c:v>
                </c:pt>
                <c:pt idx="31">
                  <c:v>1410.930216216329</c:v>
                </c:pt>
                <c:pt idx="32">
                  <c:v>1380.158557549575</c:v>
                </c:pt>
                <c:pt idx="33">
                  <c:v>1350.305594399894</c:v>
                </c:pt>
                <c:pt idx="34">
                  <c:v>1321.318057526641</c:v>
                </c:pt>
                <c:pt idx="35">
                  <c:v>1293.147180559945</c:v>
                </c:pt>
                <c:pt idx="36">
                  <c:v>1265.748206371831</c:v>
                </c:pt>
                <c:pt idx="37">
                  <c:v>1239.07995928967</c:v>
                </c:pt>
                <c:pt idx="38">
                  <c:v>1213.104472886409</c:v>
                </c:pt>
                <c:pt idx="39">
                  <c:v>1187.786664902119</c:v>
                </c:pt>
                <c:pt idx="40">
                  <c:v>1163.094052311747</c:v>
                </c:pt>
                <c:pt idx="41">
                  <c:v>1138.996500732687</c:v>
                </c:pt>
                <c:pt idx="42">
                  <c:v>1115.466003322493</c:v>
                </c:pt>
                <c:pt idx="43">
                  <c:v>1092.476485097794</c:v>
                </c:pt>
                <c:pt idx="44">
                  <c:v>1070.003629245736</c:v>
                </c:pt>
                <c:pt idx="45">
                  <c:v>1048.02472252696</c:v>
                </c:pt>
                <c:pt idx="46">
                  <c:v>1026.518517305997</c:v>
                </c:pt>
                <c:pt idx="47">
                  <c:v>1005.465108108164</c:v>
                </c:pt>
                <c:pt idx="48">
                  <c:v>984.8458209054288</c:v>
                </c:pt>
                <c:pt idx="49">
                  <c:v>964.6431135879093</c:v>
                </c:pt>
                <c:pt idx="50">
                  <c:v>944.8404862917296</c:v>
                </c:pt>
                <c:pt idx="51">
                  <c:v>925.4224004346279</c:v>
                </c:pt>
                <c:pt idx="52">
                  <c:v>906.3742054639333</c:v>
                </c:pt>
                <c:pt idx="53">
                  <c:v>887.6820724517808</c:v>
                </c:pt>
                <c:pt idx="54">
                  <c:v>869.3329337835844</c:v>
                </c:pt>
                <c:pt idx="55">
                  <c:v>851.3144282809062</c:v>
                </c:pt>
                <c:pt idx="56">
                  <c:v>833.6148511815051</c:v>
                </c:pt>
                <c:pt idx="57">
                  <c:v>816.223108469636</c:v>
                </c:pt>
                <c:pt idx="58">
                  <c:v>799.128675110336</c:v>
                </c:pt>
                <c:pt idx="59">
                  <c:v>782.3215567939546</c:v>
                </c:pt>
                <c:pt idx="60">
                  <c:v>765.792254842744</c:v>
                </c:pt>
                <c:pt idx="61">
                  <c:v>749.5317339709638</c:v>
                </c:pt>
                <c:pt idx="62">
                  <c:v>733.5313926245226</c:v>
                </c:pt>
                <c:pt idx="63">
                  <c:v>717.7830356563835</c:v>
                </c:pt>
                <c:pt idx="64">
                  <c:v>702.2788491204182</c:v>
                </c:pt>
                <c:pt idx="65">
                  <c:v>687.0113769896297</c:v>
                </c:pt>
                <c:pt idx="66">
                  <c:v>671.9734996250892</c:v>
                </c:pt>
                <c:pt idx="67">
                  <c:v>657.1584138399486</c:v>
                </c:pt>
                <c:pt idx="68">
                  <c:v>642.5596144187959</c:v>
                </c:pt>
                <c:pt idx="69">
                  <c:v>628.170876966696</c:v>
                </c:pt>
                <c:pt idx="70">
                  <c:v>613.9862419747399</c:v>
                </c:pt>
              </c:numCache>
            </c:numRef>
          </c:yVal>
          <c:smooth val="0"/>
        </c:ser>
        <c:ser>
          <c:idx val="2"/>
          <c:order val="2"/>
          <c:tx>
            <c:v>Gage Data</c:v>
          </c:tx>
          <c:spPr>
            <a:ln w="47625">
              <a:noFill/>
            </a:ln>
          </c:spPr>
          <c:marker>
            <c:symbol val="plus"/>
            <c:size val="3"/>
            <c:spPr>
              <a:ln>
                <a:solidFill>
                  <a:srgbClr val="FF0000"/>
                </a:solidFill>
              </a:ln>
            </c:spPr>
          </c:marker>
          <c:xVal>
            <c:numRef>
              <c:f>Sheet2!$C$2:$C$72</c:f>
              <c:numCache>
                <c:formatCode>General</c:formatCode>
                <c:ptCount val="71"/>
                <c:pt idx="0">
                  <c:v>72.0</c:v>
                </c:pt>
                <c:pt idx="1">
                  <c:v>36.0</c:v>
                </c:pt>
                <c:pt idx="2">
                  <c:v>24.0</c:v>
                </c:pt>
                <c:pt idx="3">
                  <c:v>18.0</c:v>
                </c:pt>
                <c:pt idx="4">
                  <c:v>14.4</c:v>
                </c:pt>
                <c:pt idx="5">
                  <c:v>12.0</c:v>
                </c:pt>
                <c:pt idx="6">
                  <c:v>10.28571428571429</c:v>
                </c:pt>
                <c:pt idx="7">
                  <c:v>9.0</c:v>
                </c:pt>
                <c:pt idx="8">
                  <c:v>8.0</c:v>
                </c:pt>
                <c:pt idx="9">
                  <c:v>7.2</c:v>
                </c:pt>
                <c:pt idx="10">
                  <c:v>6.545454545454546</c:v>
                </c:pt>
                <c:pt idx="11">
                  <c:v>6.0</c:v>
                </c:pt>
                <c:pt idx="12">
                  <c:v>5.538461538461538</c:v>
                </c:pt>
                <c:pt idx="13">
                  <c:v>5.142857142857143</c:v>
                </c:pt>
                <c:pt idx="14">
                  <c:v>4.8</c:v>
                </c:pt>
                <c:pt idx="15">
                  <c:v>4.5</c:v>
                </c:pt>
                <c:pt idx="16">
                  <c:v>4.235294117647059</c:v>
                </c:pt>
                <c:pt idx="17">
                  <c:v>4.0</c:v>
                </c:pt>
                <c:pt idx="18">
                  <c:v>3.789473684210526</c:v>
                </c:pt>
                <c:pt idx="19">
                  <c:v>3.6</c:v>
                </c:pt>
                <c:pt idx="20">
                  <c:v>3.428571428571428</c:v>
                </c:pt>
                <c:pt idx="21">
                  <c:v>3.272727272727272</c:v>
                </c:pt>
                <c:pt idx="22">
                  <c:v>3.130434782608696</c:v>
                </c:pt>
                <c:pt idx="23">
                  <c:v>3.0</c:v>
                </c:pt>
                <c:pt idx="24">
                  <c:v>2.88</c:v>
                </c:pt>
                <c:pt idx="25">
                  <c:v>2.76923076923077</c:v>
                </c:pt>
                <c:pt idx="26">
                  <c:v>2.666666666666666</c:v>
                </c:pt>
                <c:pt idx="27">
                  <c:v>2.571428571428572</c:v>
                </c:pt>
                <c:pt idx="28">
                  <c:v>2.482758620689655</c:v>
                </c:pt>
                <c:pt idx="29">
                  <c:v>2.4</c:v>
                </c:pt>
                <c:pt idx="30">
                  <c:v>2.32258064516129</c:v>
                </c:pt>
                <c:pt idx="31">
                  <c:v>2.25</c:v>
                </c:pt>
                <c:pt idx="32">
                  <c:v>2.181818181818182</c:v>
                </c:pt>
                <c:pt idx="33">
                  <c:v>2.117647058823529</c:v>
                </c:pt>
                <c:pt idx="34">
                  <c:v>2.057142857142857</c:v>
                </c:pt>
                <c:pt idx="35">
                  <c:v>2.0</c:v>
                </c:pt>
                <c:pt idx="36">
                  <c:v>1.945945945945946</c:v>
                </c:pt>
                <c:pt idx="37">
                  <c:v>1.894736842105263</c:v>
                </c:pt>
                <c:pt idx="38">
                  <c:v>1.846153846153846</c:v>
                </c:pt>
                <c:pt idx="39">
                  <c:v>1.8</c:v>
                </c:pt>
                <c:pt idx="40">
                  <c:v>1.75609756097561</c:v>
                </c:pt>
                <c:pt idx="41">
                  <c:v>1.714285714285714</c:v>
                </c:pt>
                <c:pt idx="42">
                  <c:v>1.674418604651163</c:v>
                </c:pt>
                <c:pt idx="43">
                  <c:v>1.636363636363636</c:v>
                </c:pt>
                <c:pt idx="44">
                  <c:v>1.6</c:v>
                </c:pt>
                <c:pt idx="45">
                  <c:v>1.565217391304348</c:v>
                </c:pt>
                <c:pt idx="46">
                  <c:v>1.531914893617021</c:v>
                </c:pt>
                <c:pt idx="47">
                  <c:v>1.5</c:v>
                </c:pt>
                <c:pt idx="48">
                  <c:v>1.469387755102041</c:v>
                </c:pt>
                <c:pt idx="49">
                  <c:v>1.44</c:v>
                </c:pt>
                <c:pt idx="50">
                  <c:v>1.411764705882353</c:v>
                </c:pt>
                <c:pt idx="51">
                  <c:v>1.384615384615385</c:v>
                </c:pt>
                <c:pt idx="52">
                  <c:v>1.358490566037736</c:v>
                </c:pt>
                <c:pt idx="53">
                  <c:v>1.333333333333333</c:v>
                </c:pt>
                <c:pt idx="54">
                  <c:v>1.30909090909091</c:v>
                </c:pt>
                <c:pt idx="55">
                  <c:v>1.285714285714286</c:v>
                </c:pt>
                <c:pt idx="56">
                  <c:v>1.263157894736842</c:v>
                </c:pt>
                <c:pt idx="57">
                  <c:v>1.241379310344828</c:v>
                </c:pt>
                <c:pt idx="58">
                  <c:v>1.220338983050848</c:v>
                </c:pt>
                <c:pt idx="59">
                  <c:v>1.2</c:v>
                </c:pt>
                <c:pt idx="60">
                  <c:v>1.180327868852459</c:v>
                </c:pt>
                <c:pt idx="61">
                  <c:v>1.161290322580645</c:v>
                </c:pt>
                <c:pt idx="62">
                  <c:v>1.142857142857143</c:v>
                </c:pt>
                <c:pt idx="63">
                  <c:v>1.125</c:v>
                </c:pt>
                <c:pt idx="64">
                  <c:v>1.107692307692308</c:v>
                </c:pt>
                <c:pt idx="65">
                  <c:v>1.090909090909091</c:v>
                </c:pt>
                <c:pt idx="66">
                  <c:v>1.074626865671642</c:v>
                </c:pt>
                <c:pt idx="67">
                  <c:v>1.058823529411765</c:v>
                </c:pt>
                <c:pt idx="68">
                  <c:v>1.043478260869565</c:v>
                </c:pt>
                <c:pt idx="69">
                  <c:v>1.028571428571428</c:v>
                </c:pt>
                <c:pt idx="70">
                  <c:v>1.014084507042253</c:v>
                </c:pt>
              </c:numCache>
            </c:numRef>
          </c:xVal>
          <c:yVal>
            <c:numRef>
              <c:f>Sheet2!$A$2:$A$72</c:f>
              <c:numCache>
                <c:formatCode>General</c:formatCode>
                <c:ptCount val="71"/>
                <c:pt idx="0">
                  <c:v>4540.0</c:v>
                </c:pt>
                <c:pt idx="1">
                  <c:v>4520.0</c:v>
                </c:pt>
                <c:pt idx="2">
                  <c:v>4330.0</c:v>
                </c:pt>
                <c:pt idx="3">
                  <c:v>3600.0</c:v>
                </c:pt>
                <c:pt idx="4">
                  <c:v>3590.0</c:v>
                </c:pt>
                <c:pt idx="5">
                  <c:v>3210.0</c:v>
                </c:pt>
                <c:pt idx="6">
                  <c:v>3160.0</c:v>
                </c:pt>
                <c:pt idx="7">
                  <c:v>3000.0</c:v>
                </c:pt>
                <c:pt idx="8">
                  <c:v>2980.0</c:v>
                </c:pt>
                <c:pt idx="9">
                  <c:v>2640.0</c:v>
                </c:pt>
                <c:pt idx="10">
                  <c:v>2610.0</c:v>
                </c:pt>
                <c:pt idx="11">
                  <c:v>2594.0</c:v>
                </c:pt>
                <c:pt idx="12">
                  <c:v>2580.0</c:v>
                </c:pt>
                <c:pt idx="13">
                  <c:v>2570.0</c:v>
                </c:pt>
                <c:pt idx="14">
                  <c:v>2420.0</c:v>
                </c:pt>
                <c:pt idx="15">
                  <c:v>2280.0</c:v>
                </c:pt>
                <c:pt idx="16">
                  <c:v>2270.0</c:v>
                </c:pt>
                <c:pt idx="17">
                  <c:v>2260.0</c:v>
                </c:pt>
                <c:pt idx="18">
                  <c:v>2090.0</c:v>
                </c:pt>
                <c:pt idx="19">
                  <c:v>1980.0</c:v>
                </c:pt>
                <c:pt idx="20">
                  <c:v>1960.0</c:v>
                </c:pt>
                <c:pt idx="21">
                  <c:v>1900.0</c:v>
                </c:pt>
                <c:pt idx="22">
                  <c:v>1900.0</c:v>
                </c:pt>
                <c:pt idx="23">
                  <c:v>1840.0</c:v>
                </c:pt>
                <c:pt idx="24">
                  <c:v>1800.0</c:v>
                </c:pt>
                <c:pt idx="25">
                  <c:v>1760.0</c:v>
                </c:pt>
                <c:pt idx="26">
                  <c:v>1680.0</c:v>
                </c:pt>
                <c:pt idx="27">
                  <c:v>1680.0</c:v>
                </c:pt>
                <c:pt idx="28">
                  <c:v>1660.0</c:v>
                </c:pt>
                <c:pt idx="29">
                  <c:v>1590.0</c:v>
                </c:pt>
                <c:pt idx="30">
                  <c:v>1450.0</c:v>
                </c:pt>
                <c:pt idx="31">
                  <c:v>1410.0</c:v>
                </c:pt>
                <c:pt idx="32">
                  <c:v>1400.0</c:v>
                </c:pt>
                <c:pt idx="33">
                  <c:v>1360.0</c:v>
                </c:pt>
                <c:pt idx="34">
                  <c:v>1330.0</c:v>
                </c:pt>
                <c:pt idx="35">
                  <c:v>1270.0</c:v>
                </c:pt>
                <c:pt idx="36">
                  <c:v>1250.0</c:v>
                </c:pt>
                <c:pt idx="37">
                  <c:v>1250.0</c:v>
                </c:pt>
                <c:pt idx="38">
                  <c:v>1180.0</c:v>
                </c:pt>
                <c:pt idx="39">
                  <c:v>1070.0</c:v>
                </c:pt>
                <c:pt idx="40">
                  <c:v>1040.0</c:v>
                </c:pt>
                <c:pt idx="41">
                  <c:v>1010.0</c:v>
                </c:pt>
                <c:pt idx="42">
                  <c:v>1000.0</c:v>
                </c:pt>
                <c:pt idx="43">
                  <c:v>980.0</c:v>
                </c:pt>
                <c:pt idx="44">
                  <c:v>972.0</c:v>
                </c:pt>
                <c:pt idx="45">
                  <c:v>969.0</c:v>
                </c:pt>
                <c:pt idx="46">
                  <c:v>960.0</c:v>
                </c:pt>
                <c:pt idx="47">
                  <c:v>925.0</c:v>
                </c:pt>
                <c:pt idx="48">
                  <c:v>919.0</c:v>
                </c:pt>
                <c:pt idx="49">
                  <c:v>912.0</c:v>
                </c:pt>
                <c:pt idx="50">
                  <c:v>910.0</c:v>
                </c:pt>
                <c:pt idx="51">
                  <c:v>903.0</c:v>
                </c:pt>
                <c:pt idx="52">
                  <c:v>837.0</c:v>
                </c:pt>
                <c:pt idx="53">
                  <c:v>794.0</c:v>
                </c:pt>
                <c:pt idx="54">
                  <c:v>770.0</c:v>
                </c:pt>
                <c:pt idx="55">
                  <c:v>714.0</c:v>
                </c:pt>
                <c:pt idx="56">
                  <c:v>705.0</c:v>
                </c:pt>
                <c:pt idx="57">
                  <c:v>690.0</c:v>
                </c:pt>
                <c:pt idx="58">
                  <c:v>685.0</c:v>
                </c:pt>
                <c:pt idx="59">
                  <c:v>615.0</c:v>
                </c:pt>
                <c:pt idx="60">
                  <c:v>605.0</c:v>
                </c:pt>
                <c:pt idx="61">
                  <c:v>538.0</c:v>
                </c:pt>
                <c:pt idx="62">
                  <c:v>516.0</c:v>
                </c:pt>
                <c:pt idx="63">
                  <c:v>464.0</c:v>
                </c:pt>
                <c:pt idx="64">
                  <c:v>452.0</c:v>
                </c:pt>
                <c:pt idx="65">
                  <c:v>418.0</c:v>
                </c:pt>
                <c:pt idx="66">
                  <c:v>409.0</c:v>
                </c:pt>
                <c:pt idx="67">
                  <c:v>362.0</c:v>
                </c:pt>
                <c:pt idx="68">
                  <c:v>340.0</c:v>
                </c:pt>
                <c:pt idx="69">
                  <c:v>294.0</c:v>
                </c:pt>
                <c:pt idx="70">
                  <c:v>274.0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176792"/>
        <c:axId val="2068184696"/>
      </c:scatterChart>
      <c:valAx>
        <c:axId val="2068176792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Recurrence Interval (yrs)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184696"/>
        <c:crosses val="autoZero"/>
        <c:crossBetween val="midCat"/>
      </c:valAx>
      <c:valAx>
        <c:axId val="2068184696"/>
        <c:scaling>
          <c:logBase val="10.0"/>
          <c:orientation val="minMax"/>
          <c:min val="100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Flood Peak Q (cfs)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8176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419100</xdr:colOff>
      <xdr:row>2</xdr:row>
      <xdr:rowOff>88900</xdr:rowOff>
    </xdr:from>
    <xdr:to>
      <xdr:col>47</xdr:col>
      <xdr:colOff>63500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20</xdr:row>
      <xdr:rowOff>38100</xdr:rowOff>
    </xdr:from>
    <xdr:to>
      <xdr:col>24</xdr:col>
      <xdr:colOff>165100</xdr:colOff>
      <xdr:row>39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546100</xdr:colOff>
      <xdr:row>16</xdr:row>
      <xdr:rowOff>38100</xdr:rowOff>
    </xdr:from>
    <xdr:to>
      <xdr:col>45</xdr:col>
      <xdr:colOff>63500</xdr:colOff>
      <xdr:row>36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40</xdr:row>
      <xdr:rowOff>152400</xdr:rowOff>
    </xdr:from>
    <xdr:to>
      <xdr:col>14</xdr:col>
      <xdr:colOff>12700</xdr:colOff>
      <xdr:row>60</xdr:row>
      <xdr:rowOff>25400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177800</xdr:colOff>
      <xdr:row>41</xdr:row>
      <xdr:rowOff>0</xdr:rowOff>
    </xdr:from>
    <xdr:to>
      <xdr:col>32</xdr:col>
      <xdr:colOff>508000</xdr:colOff>
      <xdr:row>60</xdr:row>
      <xdr:rowOff>63500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203200</xdr:colOff>
      <xdr:row>11</xdr:row>
      <xdr:rowOff>88900</xdr:rowOff>
    </xdr:from>
    <xdr:to>
      <xdr:col>11</xdr:col>
      <xdr:colOff>787400</xdr:colOff>
      <xdr:row>27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4"/>
  <sheetViews>
    <sheetView tabSelected="1" workbookViewId="0">
      <selection activeCell="D23" sqref="D23:D30"/>
    </sheetView>
  </sheetViews>
  <sheetFormatPr baseColWidth="10" defaultRowHeight="15" x14ac:dyDescent="0"/>
  <cols>
    <col min="1" max="1" width="24.5" customWidth="1"/>
    <col min="2" max="2" width="15.6640625" customWidth="1"/>
    <col min="3" max="32" width="5.5" customWidth="1"/>
    <col min="36" max="36" width="11.5" customWidth="1"/>
  </cols>
  <sheetData>
    <row r="1" spans="1:38">
      <c r="C1" t="s">
        <v>31</v>
      </c>
      <c r="AH1" t="s">
        <v>29</v>
      </c>
    </row>
    <row r="2" spans="1:38">
      <c r="B2" t="s">
        <v>28</v>
      </c>
      <c r="AH2" t="s">
        <v>0</v>
      </c>
      <c r="AI2" t="s">
        <v>2</v>
      </c>
      <c r="AJ2" t="s">
        <v>30</v>
      </c>
      <c r="AK2" t="s">
        <v>27</v>
      </c>
      <c r="AL2" t="s">
        <v>1</v>
      </c>
    </row>
    <row r="3" spans="1:38">
      <c r="A3" t="s">
        <v>25</v>
      </c>
      <c r="B3" t="s">
        <v>21</v>
      </c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  <c r="X3" s="2">
        <v>22</v>
      </c>
      <c r="Y3" s="2">
        <v>23</v>
      </c>
      <c r="Z3" s="2">
        <v>24</v>
      </c>
      <c r="AA3" s="2">
        <v>25</v>
      </c>
      <c r="AB3" s="2">
        <v>26</v>
      </c>
      <c r="AC3" s="2">
        <v>27</v>
      </c>
      <c r="AD3" s="2">
        <v>28</v>
      </c>
      <c r="AE3" s="2">
        <v>29</v>
      </c>
      <c r="AF3" s="2">
        <v>30</v>
      </c>
      <c r="AH3" s="1">
        <v>13419</v>
      </c>
      <c r="AI3">
        <v>9.35</v>
      </c>
      <c r="AJ3">
        <v>2.2999999999999998</v>
      </c>
      <c r="AK3">
        <f t="shared" ref="AK3:AK7" si="0">AI3-AJ3</f>
        <v>7.05</v>
      </c>
      <c r="AL3">
        <v>3000</v>
      </c>
    </row>
    <row r="4" spans="1:38">
      <c r="A4" s="3" t="s">
        <v>3</v>
      </c>
      <c r="B4" s="3">
        <f>COUNTIF(C4:AF4,"&gt;1500")</f>
        <v>15</v>
      </c>
      <c r="C4">
        <v>3160</v>
      </c>
      <c r="D4">
        <v>919</v>
      </c>
      <c r="E4">
        <v>1760</v>
      </c>
      <c r="F4">
        <v>969</v>
      </c>
      <c r="G4">
        <v>1330</v>
      </c>
      <c r="H4">
        <v>1360</v>
      </c>
      <c r="I4">
        <v>3590</v>
      </c>
      <c r="J4">
        <v>4520</v>
      </c>
      <c r="K4">
        <v>605</v>
      </c>
      <c r="L4">
        <v>770</v>
      </c>
      <c r="M4">
        <v>2640</v>
      </c>
      <c r="N4">
        <v>1040</v>
      </c>
      <c r="O4">
        <v>2270</v>
      </c>
      <c r="P4">
        <v>912</v>
      </c>
      <c r="Q4">
        <v>4330</v>
      </c>
      <c r="R4">
        <v>2610</v>
      </c>
      <c r="S4">
        <v>3210</v>
      </c>
      <c r="T4">
        <v>1680</v>
      </c>
      <c r="U4">
        <v>2580</v>
      </c>
      <c r="V4">
        <v>910</v>
      </c>
      <c r="W4">
        <v>340</v>
      </c>
      <c r="X4">
        <v>516</v>
      </c>
      <c r="Y4">
        <v>2260</v>
      </c>
      <c r="Z4">
        <v>1450</v>
      </c>
      <c r="AA4">
        <v>418</v>
      </c>
      <c r="AB4">
        <v>685</v>
      </c>
      <c r="AC4">
        <v>1900</v>
      </c>
      <c r="AD4">
        <v>705</v>
      </c>
      <c r="AE4">
        <v>4540</v>
      </c>
      <c r="AF4">
        <v>1900</v>
      </c>
      <c r="AH4" s="1">
        <v>13617</v>
      </c>
      <c r="AI4">
        <v>6.3</v>
      </c>
      <c r="AJ4">
        <v>2.2999999999999998</v>
      </c>
      <c r="AK4">
        <f t="shared" si="0"/>
        <v>4</v>
      </c>
      <c r="AL4">
        <v>1680</v>
      </c>
    </row>
    <row r="5" spans="1:38">
      <c r="A5" t="s">
        <v>4</v>
      </c>
      <c r="B5" s="4">
        <f t="shared" ref="B5:B14" si="1">COUNTIF(C5:AF5,"&gt;1500")</f>
        <v>9</v>
      </c>
      <c r="C5">
        <v>1900</v>
      </c>
      <c r="D5">
        <v>1960</v>
      </c>
      <c r="E5">
        <v>925</v>
      </c>
      <c r="F5">
        <v>960</v>
      </c>
      <c r="G5">
        <v>2980</v>
      </c>
      <c r="H5">
        <v>1070</v>
      </c>
      <c r="I5">
        <v>1250</v>
      </c>
      <c r="J5">
        <v>3600</v>
      </c>
      <c r="K5">
        <v>714</v>
      </c>
      <c r="L5">
        <v>1840</v>
      </c>
      <c r="M5">
        <v>615</v>
      </c>
      <c r="N5">
        <v>903</v>
      </c>
      <c r="O5">
        <v>1270</v>
      </c>
      <c r="P5">
        <v>1590</v>
      </c>
      <c r="Q5">
        <v>294</v>
      </c>
      <c r="R5">
        <v>794</v>
      </c>
      <c r="S5">
        <v>2090</v>
      </c>
      <c r="T5">
        <v>362</v>
      </c>
      <c r="U5">
        <v>972</v>
      </c>
      <c r="V5">
        <v>1250</v>
      </c>
      <c r="W5">
        <v>2594</v>
      </c>
      <c r="X5">
        <v>837</v>
      </c>
      <c r="Y5">
        <v>1400</v>
      </c>
      <c r="Z5">
        <v>274</v>
      </c>
      <c r="AA5">
        <v>1410</v>
      </c>
      <c r="AB5">
        <v>538</v>
      </c>
      <c r="AC5">
        <v>464</v>
      </c>
      <c r="AD5">
        <v>1010</v>
      </c>
      <c r="AE5">
        <v>1000</v>
      </c>
      <c r="AF5">
        <v>2280</v>
      </c>
      <c r="AH5" s="1">
        <v>14129</v>
      </c>
      <c r="AI5">
        <v>5.8</v>
      </c>
      <c r="AJ5">
        <v>2.2999999999999998</v>
      </c>
      <c r="AK5">
        <f t="shared" si="0"/>
        <v>3.5</v>
      </c>
      <c r="AL5">
        <v>1180</v>
      </c>
    </row>
    <row r="6" spans="1:38">
      <c r="A6" s="3" t="s">
        <v>6</v>
      </c>
      <c r="B6" s="3">
        <f t="shared" si="1"/>
        <v>24</v>
      </c>
      <c r="C6">
        <f>C4*2</f>
        <v>6320</v>
      </c>
      <c r="D6">
        <f t="shared" ref="D6:AF6" si="2">D4*2</f>
        <v>1838</v>
      </c>
      <c r="E6">
        <f t="shared" si="2"/>
        <v>3520</v>
      </c>
      <c r="F6">
        <f t="shared" si="2"/>
        <v>1938</v>
      </c>
      <c r="G6">
        <f t="shared" si="2"/>
        <v>2660</v>
      </c>
      <c r="H6">
        <f t="shared" si="2"/>
        <v>2720</v>
      </c>
      <c r="I6">
        <f t="shared" si="2"/>
        <v>7180</v>
      </c>
      <c r="J6">
        <f t="shared" si="2"/>
        <v>9040</v>
      </c>
      <c r="K6">
        <f t="shared" si="2"/>
        <v>1210</v>
      </c>
      <c r="L6">
        <f t="shared" si="2"/>
        <v>1540</v>
      </c>
      <c r="M6">
        <f t="shared" si="2"/>
        <v>5280</v>
      </c>
      <c r="N6">
        <f t="shared" si="2"/>
        <v>2080</v>
      </c>
      <c r="O6">
        <f t="shared" si="2"/>
        <v>4540</v>
      </c>
      <c r="P6">
        <f t="shared" si="2"/>
        <v>1824</v>
      </c>
      <c r="Q6">
        <f t="shared" si="2"/>
        <v>8660</v>
      </c>
      <c r="R6">
        <f t="shared" si="2"/>
        <v>5220</v>
      </c>
      <c r="S6">
        <f t="shared" si="2"/>
        <v>6420</v>
      </c>
      <c r="T6">
        <f t="shared" si="2"/>
        <v>3360</v>
      </c>
      <c r="U6">
        <f t="shared" si="2"/>
        <v>5160</v>
      </c>
      <c r="V6">
        <f t="shared" si="2"/>
        <v>1820</v>
      </c>
      <c r="W6">
        <f t="shared" si="2"/>
        <v>680</v>
      </c>
      <c r="X6">
        <f t="shared" si="2"/>
        <v>1032</v>
      </c>
      <c r="Y6">
        <f t="shared" si="2"/>
        <v>4520</v>
      </c>
      <c r="Z6">
        <f t="shared" si="2"/>
        <v>2900</v>
      </c>
      <c r="AA6">
        <f t="shared" si="2"/>
        <v>836</v>
      </c>
      <c r="AB6">
        <f t="shared" si="2"/>
        <v>1370</v>
      </c>
      <c r="AC6">
        <f t="shared" si="2"/>
        <v>3800</v>
      </c>
      <c r="AD6">
        <f t="shared" si="2"/>
        <v>1410</v>
      </c>
      <c r="AE6">
        <f t="shared" si="2"/>
        <v>9080</v>
      </c>
      <c r="AF6">
        <f t="shared" si="2"/>
        <v>3800</v>
      </c>
      <c r="AH6" s="1">
        <v>14454</v>
      </c>
      <c r="AI6">
        <v>8.81</v>
      </c>
      <c r="AJ6">
        <v>2.2999999999999998</v>
      </c>
      <c r="AK6">
        <f t="shared" si="0"/>
        <v>6.5100000000000007</v>
      </c>
      <c r="AL6">
        <v>2420</v>
      </c>
    </row>
    <row r="7" spans="1:38">
      <c r="A7" s="3" t="s">
        <v>7</v>
      </c>
      <c r="B7" s="3">
        <f t="shared" si="1"/>
        <v>1</v>
      </c>
      <c r="C7">
        <f>0.5*C5</f>
        <v>950</v>
      </c>
      <c r="D7">
        <f t="shared" ref="D7:AF7" si="3">0.5*D5</f>
        <v>980</v>
      </c>
      <c r="E7">
        <f t="shared" si="3"/>
        <v>462.5</v>
      </c>
      <c r="F7">
        <f t="shared" si="3"/>
        <v>480</v>
      </c>
      <c r="G7">
        <f t="shared" si="3"/>
        <v>1490</v>
      </c>
      <c r="H7">
        <f t="shared" si="3"/>
        <v>535</v>
      </c>
      <c r="I7">
        <f t="shared" si="3"/>
        <v>625</v>
      </c>
      <c r="J7">
        <f t="shared" si="3"/>
        <v>1800</v>
      </c>
      <c r="K7">
        <f t="shared" si="3"/>
        <v>357</v>
      </c>
      <c r="L7">
        <f t="shared" si="3"/>
        <v>920</v>
      </c>
      <c r="M7">
        <f t="shared" si="3"/>
        <v>307.5</v>
      </c>
      <c r="N7">
        <f t="shared" si="3"/>
        <v>451.5</v>
      </c>
      <c r="O7">
        <f t="shared" si="3"/>
        <v>635</v>
      </c>
      <c r="P7">
        <f t="shared" si="3"/>
        <v>795</v>
      </c>
      <c r="Q7">
        <f t="shared" si="3"/>
        <v>147</v>
      </c>
      <c r="R7">
        <f t="shared" si="3"/>
        <v>397</v>
      </c>
      <c r="S7">
        <f t="shared" si="3"/>
        <v>1045</v>
      </c>
      <c r="T7">
        <f t="shared" si="3"/>
        <v>181</v>
      </c>
      <c r="U7">
        <f t="shared" si="3"/>
        <v>486</v>
      </c>
      <c r="V7">
        <f t="shared" si="3"/>
        <v>625</v>
      </c>
      <c r="W7">
        <f t="shared" si="3"/>
        <v>1297</v>
      </c>
      <c r="X7">
        <f t="shared" si="3"/>
        <v>418.5</v>
      </c>
      <c r="Y7">
        <f t="shared" si="3"/>
        <v>700</v>
      </c>
      <c r="Z7">
        <f t="shared" si="3"/>
        <v>137</v>
      </c>
      <c r="AA7">
        <f t="shared" si="3"/>
        <v>705</v>
      </c>
      <c r="AB7">
        <f t="shared" si="3"/>
        <v>269</v>
      </c>
      <c r="AC7">
        <f t="shared" si="3"/>
        <v>232</v>
      </c>
      <c r="AD7">
        <f t="shared" si="3"/>
        <v>505</v>
      </c>
      <c r="AE7">
        <f t="shared" si="3"/>
        <v>500</v>
      </c>
      <c r="AF7">
        <f t="shared" si="3"/>
        <v>1140</v>
      </c>
      <c r="AH7" s="1">
        <v>14796</v>
      </c>
      <c r="AI7">
        <v>6.98</v>
      </c>
      <c r="AJ7">
        <v>2.2999999999999998</v>
      </c>
      <c r="AK7">
        <f t="shared" si="0"/>
        <v>4.6800000000000006</v>
      </c>
      <c r="AL7">
        <v>1980</v>
      </c>
    </row>
    <row r="8" spans="1:38">
      <c r="A8" s="3" t="s">
        <v>14</v>
      </c>
      <c r="B8" s="3">
        <f t="shared" si="1"/>
        <v>10</v>
      </c>
      <c r="C8">
        <v>5000</v>
      </c>
      <c r="D8">
        <v>1500</v>
      </c>
      <c r="E8">
        <v>1500</v>
      </c>
      <c r="F8">
        <v>5000</v>
      </c>
      <c r="G8">
        <v>1500</v>
      </c>
      <c r="H8">
        <v>1500</v>
      </c>
      <c r="I8">
        <v>5000</v>
      </c>
      <c r="J8">
        <v>1500</v>
      </c>
      <c r="K8">
        <v>1500</v>
      </c>
      <c r="L8">
        <v>5000</v>
      </c>
      <c r="M8">
        <v>1500</v>
      </c>
      <c r="N8">
        <v>1500</v>
      </c>
      <c r="O8">
        <v>5000</v>
      </c>
      <c r="P8">
        <v>1500</v>
      </c>
      <c r="Q8">
        <v>1500</v>
      </c>
      <c r="R8">
        <v>5000</v>
      </c>
      <c r="S8">
        <v>1500</v>
      </c>
      <c r="T8">
        <v>1500</v>
      </c>
      <c r="U8">
        <v>5000</v>
      </c>
      <c r="V8">
        <v>1500</v>
      </c>
      <c r="W8">
        <v>1500</v>
      </c>
      <c r="X8">
        <v>5000</v>
      </c>
      <c r="Y8">
        <v>1500</v>
      </c>
      <c r="Z8">
        <v>1500</v>
      </c>
      <c r="AA8">
        <v>5000</v>
      </c>
      <c r="AB8">
        <v>1500</v>
      </c>
      <c r="AC8">
        <v>1500</v>
      </c>
      <c r="AD8">
        <v>5000</v>
      </c>
      <c r="AE8">
        <v>1500</v>
      </c>
      <c r="AF8">
        <v>1500</v>
      </c>
      <c r="AH8" s="1"/>
    </row>
    <row r="9" spans="1:38">
      <c r="A9" t="s">
        <v>15</v>
      </c>
      <c r="B9" s="4">
        <f t="shared" si="1"/>
        <v>6</v>
      </c>
      <c r="C9">
        <v>5000</v>
      </c>
      <c r="D9">
        <v>1500</v>
      </c>
      <c r="E9">
        <v>1500</v>
      </c>
      <c r="F9">
        <v>1500</v>
      </c>
      <c r="G9">
        <v>1500</v>
      </c>
      <c r="H9">
        <v>5000</v>
      </c>
      <c r="I9">
        <v>1500</v>
      </c>
      <c r="J9">
        <v>1500</v>
      </c>
      <c r="K9">
        <v>1500</v>
      </c>
      <c r="L9">
        <v>1500</v>
      </c>
      <c r="M9">
        <v>5000</v>
      </c>
      <c r="N9">
        <v>1500</v>
      </c>
      <c r="O9">
        <v>1500</v>
      </c>
      <c r="P9">
        <v>1500</v>
      </c>
      <c r="Q9">
        <v>1500</v>
      </c>
      <c r="R9">
        <v>5000</v>
      </c>
      <c r="S9">
        <v>1500</v>
      </c>
      <c r="T9">
        <v>1500</v>
      </c>
      <c r="U9">
        <v>1500</v>
      </c>
      <c r="V9">
        <v>1500</v>
      </c>
      <c r="W9">
        <v>5000</v>
      </c>
      <c r="X9">
        <v>1500</v>
      </c>
      <c r="Y9">
        <v>1500</v>
      </c>
      <c r="Z9">
        <v>1500</v>
      </c>
      <c r="AA9">
        <v>1500</v>
      </c>
      <c r="AB9">
        <v>5000</v>
      </c>
      <c r="AC9">
        <v>1500</v>
      </c>
      <c r="AD9">
        <v>1500</v>
      </c>
      <c r="AE9">
        <v>1500</v>
      </c>
      <c r="AF9">
        <v>1500</v>
      </c>
      <c r="AH9" s="1">
        <v>18525</v>
      </c>
      <c r="AI9">
        <v>6.29</v>
      </c>
      <c r="AJ9">
        <v>1.4</v>
      </c>
      <c r="AK9">
        <f>AI9-AJ9</f>
        <v>4.8900000000000006</v>
      </c>
      <c r="AL9">
        <v>1800</v>
      </c>
    </row>
    <row r="10" spans="1:38">
      <c r="A10" s="3" t="s">
        <v>16</v>
      </c>
      <c r="B10" s="3">
        <f t="shared" si="1"/>
        <v>3</v>
      </c>
      <c r="C10">
        <v>5000</v>
      </c>
      <c r="D10">
        <v>1500</v>
      </c>
      <c r="E10">
        <v>1500</v>
      </c>
      <c r="F10">
        <v>1500</v>
      </c>
      <c r="G10">
        <v>1500</v>
      </c>
      <c r="H10">
        <v>1500</v>
      </c>
      <c r="I10">
        <v>1500</v>
      </c>
      <c r="J10">
        <v>1500</v>
      </c>
      <c r="K10">
        <v>1500</v>
      </c>
      <c r="L10">
        <v>1500</v>
      </c>
      <c r="M10">
        <v>5000</v>
      </c>
      <c r="N10">
        <v>1500</v>
      </c>
      <c r="O10">
        <v>1500</v>
      </c>
      <c r="P10">
        <v>1500</v>
      </c>
      <c r="Q10">
        <v>1500</v>
      </c>
      <c r="R10">
        <v>1500</v>
      </c>
      <c r="S10">
        <v>1500</v>
      </c>
      <c r="T10">
        <v>1500</v>
      </c>
      <c r="U10">
        <v>1500</v>
      </c>
      <c r="V10">
        <v>1500</v>
      </c>
      <c r="W10">
        <v>5000</v>
      </c>
      <c r="X10">
        <v>1500</v>
      </c>
      <c r="Y10">
        <v>1500</v>
      </c>
      <c r="Z10">
        <v>1500</v>
      </c>
      <c r="AA10">
        <v>1500</v>
      </c>
      <c r="AB10">
        <v>1500</v>
      </c>
      <c r="AC10">
        <v>1500</v>
      </c>
      <c r="AD10">
        <v>1500</v>
      </c>
      <c r="AE10">
        <v>1500</v>
      </c>
      <c r="AF10">
        <v>1500</v>
      </c>
      <c r="AH10" s="1">
        <v>18868</v>
      </c>
      <c r="AI10">
        <v>4.8600000000000003</v>
      </c>
      <c r="AJ10">
        <v>1.4</v>
      </c>
      <c r="AK10">
        <f t="shared" ref="AK10:AK73" si="4">AI10-AJ10</f>
        <v>3.4600000000000004</v>
      </c>
      <c r="AL10">
        <v>980</v>
      </c>
    </row>
    <row r="11" spans="1:38">
      <c r="A11" s="3" t="s">
        <v>17</v>
      </c>
      <c r="B11" s="3">
        <f t="shared" si="1"/>
        <v>2</v>
      </c>
      <c r="C11">
        <v>5000</v>
      </c>
      <c r="D11">
        <v>1500</v>
      </c>
      <c r="E11">
        <v>1500</v>
      </c>
      <c r="F11">
        <v>1500</v>
      </c>
      <c r="G11">
        <v>1500</v>
      </c>
      <c r="H11">
        <v>1500</v>
      </c>
      <c r="I11">
        <v>1500</v>
      </c>
      <c r="J11">
        <v>1500</v>
      </c>
      <c r="K11">
        <v>1500</v>
      </c>
      <c r="L11">
        <v>1500</v>
      </c>
      <c r="M11">
        <v>1500</v>
      </c>
      <c r="N11">
        <v>1500</v>
      </c>
      <c r="O11">
        <v>1500</v>
      </c>
      <c r="P11">
        <v>1500</v>
      </c>
      <c r="Q11">
        <v>1500</v>
      </c>
      <c r="R11">
        <v>5000</v>
      </c>
      <c r="S11">
        <v>1500</v>
      </c>
      <c r="T11">
        <v>1500</v>
      </c>
      <c r="U11">
        <v>1500</v>
      </c>
      <c r="V11">
        <v>1500</v>
      </c>
      <c r="W11">
        <v>1500</v>
      </c>
      <c r="X11">
        <v>1500</v>
      </c>
      <c r="Y11">
        <v>1500</v>
      </c>
      <c r="Z11">
        <v>1500</v>
      </c>
      <c r="AA11">
        <v>1500</v>
      </c>
      <c r="AB11">
        <v>1500</v>
      </c>
      <c r="AC11">
        <v>1500</v>
      </c>
      <c r="AD11">
        <v>1500</v>
      </c>
      <c r="AE11">
        <v>1500</v>
      </c>
      <c r="AF11">
        <v>1500</v>
      </c>
      <c r="AH11" s="1">
        <v>19178</v>
      </c>
      <c r="AI11">
        <v>3.67</v>
      </c>
      <c r="AJ11">
        <v>1.4</v>
      </c>
      <c r="AK11">
        <f t="shared" si="4"/>
        <v>2.27</v>
      </c>
      <c r="AL11">
        <v>690</v>
      </c>
    </row>
    <row r="12" spans="1:38">
      <c r="A12" t="s">
        <v>18</v>
      </c>
      <c r="B12" s="4">
        <f t="shared" si="1"/>
        <v>12</v>
      </c>
      <c r="C12">
        <v>5000</v>
      </c>
      <c r="D12">
        <v>1500</v>
      </c>
      <c r="E12">
        <v>1500</v>
      </c>
      <c r="F12">
        <v>4500</v>
      </c>
      <c r="G12">
        <v>1500</v>
      </c>
      <c r="H12">
        <v>5000</v>
      </c>
      <c r="I12">
        <v>1500</v>
      </c>
      <c r="J12">
        <v>1500</v>
      </c>
      <c r="K12">
        <v>4500</v>
      </c>
      <c r="L12">
        <v>1500</v>
      </c>
      <c r="M12">
        <v>5000</v>
      </c>
      <c r="N12">
        <v>1500</v>
      </c>
      <c r="O12">
        <v>1500</v>
      </c>
      <c r="P12">
        <v>4500</v>
      </c>
      <c r="Q12">
        <v>1500</v>
      </c>
      <c r="R12">
        <v>5000</v>
      </c>
      <c r="S12">
        <v>1500</v>
      </c>
      <c r="T12">
        <v>1500</v>
      </c>
      <c r="U12">
        <v>4500</v>
      </c>
      <c r="V12">
        <v>1500</v>
      </c>
      <c r="W12">
        <v>5000</v>
      </c>
      <c r="X12">
        <v>1500</v>
      </c>
      <c r="Y12">
        <v>1500</v>
      </c>
      <c r="Z12">
        <v>4500</v>
      </c>
      <c r="AA12">
        <v>1500</v>
      </c>
      <c r="AB12">
        <v>5000</v>
      </c>
      <c r="AC12">
        <v>1500</v>
      </c>
      <c r="AD12">
        <v>1500</v>
      </c>
      <c r="AE12">
        <v>4500</v>
      </c>
      <c r="AF12">
        <v>1500</v>
      </c>
      <c r="AH12" s="1">
        <v>19558</v>
      </c>
      <c r="AI12">
        <v>3.52</v>
      </c>
      <c r="AJ12">
        <v>1.4</v>
      </c>
      <c r="AK12">
        <f t="shared" si="4"/>
        <v>2.12</v>
      </c>
      <c r="AL12">
        <v>452</v>
      </c>
    </row>
    <row r="13" spans="1:38">
      <c r="A13" s="3" t="s">
        <v>19</v>
      </c>
      <c r="B13" s="3">
        <f t="shared" si="1"/>
        <v>10</v>
      </c>
      <c r="C13">
        <v>4500</v>
      </c>
      <c r="D13">
        <v>1500</v>
      </c>
      <c r="E13">
        <v>1500</v>
      </c>
      <c r="F13">
        <v>4500</v>
      </c>
      <c r="G13">
        <v>1500</v>
      </c>
      <c r="H13">
        <v>1500</v>
      </c>
      <c r="I13">
        <v>4500</v>
      </c>
      <c r="J13">
        <v>1500</v>
      </c>
      <c r="K13">
        <v>1500</v>
      </c>
      <c r="L13">
        <v>4500</v>
      </c>
      <c r="M13">
        <v>1500</v>
      </c>
      <c r="N13">
        <v>1500</v>
      </c>
      <c r="O13">
        <v>4500</v>
      </c>
      <c r="P13">
        <v>1500</v>
      </c>
      <c r="Q13">
        <v>1500</v>
      </c>
      <c r="R13">
        <v>4500</v>
      </c>
      <c r="S13">
        <v>1500</v>
      </c>
      <c r="T13">
        <v>1500</v>
      </c>
      <c r="U13">
        <v>4500</v>
      </c>
      <c r="V13">
        <v>1500</v>
      </c>
      <c r="W13">
        <v>1500</v>
      </c>
      <c r="X13">
        <v>4500</v>
      </c>
      <c r="Y13">
        <v>1500</v>
      </c>
      <c r="Z13">
        <v>1500</v>
      </c>
      <c r="AA13">
        <v>4500</v>
      </c>
      <c r="AB13">
        <v>1500</v>
      </c>
      <c r="AC13">
        <v>1500</v>
      </c>
      <c r="AD13">
        <v>4500</v>
      </c>
      <c r="AE13">
        <v>1500</v>
      </c>
      <c r="AF13">
        <v>1500</v>
      </c>
      <c r="AH13" s="1">
        <v>19905</v>
      </c>
      <c r="AI13">
        <v>6.1</v>
      </c>
      <c r="AJ13">
        <v>1.4</v>
      </c>
      <c r="AK13">
        <f t="shared" si="4"/>
        <v>4.6999999999999993</v>
      </c>
      <c r="AL13">
        <v>1660</v>
      </c>
    </row>
    <row r="14" spans="1:38">
      <c r="A14" s="3" t="s">
        <v>20</v>
      </c>
      <c r="B14" s="3">
        <f t="shared" si="1"/>
        <v>3</v>
      </c>
      <c r="C14">
        <v>4500</v>
      </c>
      <c r="D14">
        <v>1500</v>
      </c>
      <c r="E14">
        <v>1500</v>
      </c>
      <c r="F14">
        <v>1500</v>
      </c>
      <c r="G14">
        <v>1500</v>
      </c>
      <c r="H14">
        <v>1500</v>
      </c>
      <c r="I14">
        <v>1500</v>
      </c>
      <c r="J14">
        <v>1500</v>
      </c>
      <c r="K14">
        <v>1500</v>
      </c>
      <c r="L14">
        <v>1500</v>
      </c>
      <c r="M14">
        <v>4500</v>
      </c>
      <c r="N14">
        <v>1500</v>
      </c>
      <c r="O14">
        <v>1500</v>
      </c>
      <c r="P14">
        <v>1500</v>
      </c>
      <c r="Q14">
        <v>1500</v>
      </c>
      <c r="R14">
        <v>1500</v>
      </c>
      <c r="S14">
        <v>1500</v>
      </c>
      <c r="T14">
        <v>1500</v>
      </c>
      <c r="U14">
        <v>1500</v>
      </c>
      <c r="V14">
        <v>1500</v>
      </c>
      <c r="W14">
        <v>4500</v>
      </c>
      <c r="X14">
        <v>1500</v>
      </c>
      <c r="Y14">
        <v>1500</v>
      </c>
      <c r="Z14">
        <v>1500</v>
      </c>
      <c r="AA14">
        <v>1500</v>
      </c>
      <c r="AB14">
        <v>1500</v>
      </c>
      <c r="AC14">
        <v>1500</v>
      </c>
      <c r="AD14">
        <v>1500</v>
      </c>
      <c r="AE14">
        <v>1500</v>
      </c>
      <c r="AF14">
        <v>1500</v>
      </c>
      <c r="AH14" s="1">
        <v>20320</v>
      </c>
      <c r="AI14">
        <v>7.7</v>
      </c>
      <c r="AJ14">
        <v>1.4</v>
      </c>
      <c r="AK14">
        <f t="shared" si="4"/>
        <v>6.3000000000000007</v>
      </c>
      <c r="AL14">
        <v>2570</v>
      </c>
    </row>
    <row r="15" spans="1:38">
      <c r="A15" s="5" t="s">
        <v>26</v>
      </c>
      <c r="B15" s="5">
        <f t="shared" ref="B15" si="5">COUNTIF(C15:AF15,"&gt;1500")</f>
        <v>12</v>
      </c>
      <c r="C15">
        <v>5000</v>
      </c>
      <c r="D15">
        <v>1500</v>
      </c>
      <c r="E15">
        <v>2000</v>
      </c>
      <c r="F15">
        <v>1500</v>
      </c>
      <c r="G15">
        <v>1500</v>
      </c>
      <c r="H15">
        <v>2500</v>
      </c>
      <c r="I15">
        <v>1500</v>
      </c>
      <c r="J15">
        <v>3000</v>
      </c>
      <c r="K15">
        <v>1500</v>
      </c>
      <c r="L15">
        <v>1500</v>
      </c>
      <c r="M15">
        <v>5000</v>
      </c>
      <c r="N15">
        <v>1500</v>
      </c>
      <c r="O15">
        <v>3000</v>
      </c>
      <c r="P15">
        <v>1500</v>
      </c>
      <c r="Q15">
        <v>1500</v>
      </c>
      <c r="R15">
        <v>2000</v>
      </c>
      <c r="S15">
        <v>1500</v>
      </c>
      <c r="T15">
        <v>1500</v>
      </c>
      <c r="U15">
        <v>2500</v>
      </c>
      <c r="V15">
        <v>1500</v>
      </c>
      <c r="W15">
        <v>5000</v>
      </c>
      <c r="X15">
        <v>1500</v>
      </c>
      <c r="Y15">
        <v>2500</v>
      </c>
      <c r="Z15">
        <v>1500</v>
      </c>
      <c r="AA15">
        <v>1500</v>
      </c>
      <c r="AB15">
        <v>3000</v>
      </c>
      <c r="AC15">
        <v>1500</v>
      </c>
      <c r="AD15">
        <v>2000</v>
      </c>
      <c r="AE15">
        <v>1500</v>
      </c>
      <c r="AF15">
        <v>1500</v>
      </c>
      <c r="AH15" s="1">
        <v>20667</v>
      </c>
      <c r="AI15">
        <v>3.42</v>
      </c>
      <c r="AJ15">
        <v>1.4</v>
      </c>
      <c r="AK15">
        <f t="shared" si="4"/>
        <v>2.02</v>
      </c>
      <c r="AL15">
        <v>409</v>
      </c>
    </row>
    <row r="16" spans="1:38">
      <c r="AH16" s="1">
        <v>21056</v>
      </c>
      <c r="AI16">
        <v>8.2100000000000009</v>
      </c>
      <c r="AJ16">
        <v>1.4</v>
      </c>
      <c r="AK16">
        <f t="shared" si="4"/>
        <v>6.8100000000000005</v>
      </c>
      <c r="AL16">
        <v>3160</v>
      </c>
    </row>
    <row r="17" spans="1:38">
      <c r="AH17" s="1">
        <v>21296</v>
      </c>
      <c r="AI17">
        <v>4.54</v>
      </c>
      <c r="AJ17">
        <v>1.4</v>
      </c>
      <c r="AK17">
        <f t="shared" si="4"/>
        <v>3.14</v>
      </c>
      <c r="AL17">
        <v>919</v>
      </c>
    </row>
    <row r="18" spans="1:38">
      <c r="B18">
        <f>SUM(B4:B15)</f>
        <v>107</v>
      </c>
      <c r="AH18" s="1">
        <v>21683</v>
      </c>
      <c r="AI18">
        <v>5.65</v>
      </c>
      <c r="AJ18">
        <v>1.4</v>
      </c>
      <c r="AK18">
        <f t="shared" si="4"/>
        <v>4.25</v>
      </c>
      <c r="AL18">
        <v>1760</v>
      </c>
    </row>
    <row r="19" spans="1:38">
      <c r="A19" t="s">
        <v>32</v>
      </c>
      <c r="B19" s="3">
        <f>SUM(B4,B6:B8,B10:B11,B13:B14)</f>
        <v>68</v>
      </c>
      <c r="D19" t="s">
        <v>33</v>
      </c>
      <c r="AH19" s="1">
        <v>22012</v>
      </c>
      <c r="AI19">
        <v>4.59</v>
      </c>
      <c r="AJ19">
        <v>1.4</v>
      </c>
      <c r="AK19">
        <f t="shared" si="4"/>
        <v>3.19</v>
      </c>
      <c r="AL19">
        <v>969</v>
      </c>
    </row>
    <row r="20" spans="1:38">
      <c r="AH20" s="1">
        <v>22376</v>
      </c>
      <c r="AI20">
        <v>5.08</v>
      </c>
      <c r="AJ20">
        <v>1.4</v>
      </c>
      <c r="AK20">
        <f t="shared" si="4"/>
        <v>3.68</v>
      </c>
      <c r="AL20">
        <v>1330</v>
      </c>
    </row>
    <row r="21" spans="1:38">
      <c r="AH21" s="1">
        <v>22878</v>
      </c>
      <c r="AI21">
        <v>5.2</v>
      </c>
      <c r="AJ21">
        <v>1.4</v>
      </c>
      <c r="AK21">
        <f t="shared" si="4"/>
        <v>3.8000000000000003</v>
      </c>
      <c r="AL21">
        <v>1360</v>
      </c>
    </row>
    <row r="22" spans="1:38">
      <c r="A22" t="s">
        <v>23</v>
      </c>
      <c r="B22" t="s">
        <v>22</v>
      </c>
      <c r="C22" t="s">
        <v>34</v>
      </c>
      <c r="D22" t="s">
        <v>35</v>
      </c>
      <c r="AH22" s="1">
        <v>23249</v>
      </c>
      <c r="AI22">
        <v>7.24</v>
      </c>
      <c r="AJ22">
        <v>1.4</v>
      </c>
      <c r="AK22">
        <f t="shared" si="4"/>
        <v>5.84</v>
      </c>
      <c r="AL22">
        <v>3590</v>
      </c>
    </row>
    <row r="23" spans="1:38">
      <c r="A23">
        <v>100</v>
      </c>
      <c r="B23">
        <v>5000</v>
      </c>
      <c r="C23">
        <f>B23*0.6</f>
        <v>3000</v>
      </c>
      <c r="D23">
        <f>C23/35.315</f>
        <v>84.949738071640951</v>
      </c>
      <c r="AH23" s="1">
        <v>23590</v>
      </c>
      <c r="AI23">
        <v>8.1</v>
      </c>
      <c r="AJ23">
        <v>1.4</v>
      </c>
      <c r="AK23">
        <f t="shared" si="4"/>
        <v>6.6999999999999993</v>
      </c>
      <c r="AL23">
        <v>4520</v>
      </c>
    </row>
    <row r="24" spans="1:38">
      <c r="A24">
        <v>50</v>
      </c>
      <c r="B24">
        <v>4500</v>
      </c>
      <c r="C24">
        <f t="shared" ref="C24:C30" si="6">B24*0.6</f>
        <v>2700</v>
      </c>
      <c r="D24">
        <f t="shared" ref="D24:D30" si="7">C24/35.315</f>
        <v>76.45476426447685</v>
      </c>
      <c r="AH24" s="1">
        <v>23993</v>
      </c>
      <c r="AI24">
        <v>4.21</v>
      </c>
      <c r="AJ24">
        <v>1.4</v>
      </c>
      <c r="AK24">
        <f t="shared" si="4"/>
        <v>2.81</v>
      </c>
      <c r="AL24">
        <v>605</v>
      </c>
    </row>
    <row r="25" spans="1:38">
      <c r="A25">
        <v>25</v>
      </c>
      <c r="B25">
        <v>4000</v>
      </c>
      <c r="C25">
        <f t="shared" si="6"/>
        <v>2400</v>
      </c>
      <c r="D25">
        <f t="shared" si="7"/>
        <v>67.959790457312764</v>
      </c>
      <c r="AH25" s="1">
        <v>24199</v>
      </c>
      <c r="AI25">
        <v>5.8</v>
      </c>
      <c r="AJ25">
        <v>3.2</v>
      </c>
      <c r="AK25">
        <f t="shared" si="4"/>
        <v>2.5999999999999996</v>
      </c>
      <c r="AL25">
        <v>770</v>
      </c>
    </row>
    <row r="26" spans="1:38">
      <c r="A26">
        <v>10</v>
      </c>
      <c r="B26">
        <v>3000</v>
      </c>
      <c r="C26">
        <f t="shared" si="6"/>
        <v>1800</v>
      </c>
      <c r="D26">
        <f t="shared" si="7"/>
        <v>50.969842842984569</v>
      </c>
      <c r="AH26" s="1">
        <v>24693</v>
      </c>
      <c r="AI26">
        <v>7.34</v>
      </c>
      <c r="AJ26">
        <v>3.2</v>
      </c>
      <c r="AK26">
        <f t="shared" si="4"/>
        <v>4.1399999999999997</v>
      </c>
      <c r="AL26">
        <v>2640</v>
      </c>
    </row>
    <row r="27" spans="1:38">
      <c r="A27">
        <v>6.66</v>
      </c>
      <c r="B27">
        <v>2500</v>
      </c>
      <c r="C27">
        <f t="shared" si="6"/>
        <v>1500</v>
      </c>
      <c r="D27">
        <f t="shared" si="7"/>
        <v>42.474869035820475</v>
      </c>
      <c r="AH27" s="1">
        <v>24962</v>
      </c>
      <c r="AI27">
        <v>6.1</v>
      </c>
      <c r="AJ27">
        <v>3.2</v>
      </c>
      <c r="AK27">
        <f t="shared" si="4"/>
        <v>2.8999999999999995</v>
      </c>
      <c r="AL27">
        <v>1040</v>
      </c>
    </row>
    <row r="28" spans="1:38">
      <c r="A28">
        <v>4</v>
      </c>
      <c r="B28">
        <v>2000</v>
      </c>
      <c r="C28">
        <f t="shared" si="6"/>
        <v>1200</v>
      </c>
      <c r="D28">
        <f t="shared" si="7"/>
        <v>33.979895228656382</v>
      </c>
      <c r="AH28" s="1">
        <v>25447</v>
      </c>
      <c r="AI28">
        <v>7.28</v>
      </c>
      <c r="AJ28">
        <v>3.2</v>
      </c>
      <c r="AK28">
        <f t="shared" si="4"/>
        <v>4.08</v>
      </c>
      <c r="AL28">
        <v>2270</v>
      </c>
    </row>
    <row r="29" spans="1:38">
      <c r="A29">
        <v>2.33</v>
      </c>
      <c r="B29">
        <v>1500</v>
      </c>
      <c r="C29">
        <f t="shared" si="6"/>
        <v>900</v>
      </c>
      <c r="D29">
        <f t="shared" si="7"/>
        <v>25.484921421492285</v>
      </c>
      <c r="AH29" s="1">
        <v>25498</v>
      </c>
      <c r="AI29">
        <v>6</v>
      </c>
      <c r="AJ29">
        <v>3.2</v>
      </c>
      <c r="AK29">
        <f t="shared" si="4"/>
        <v>2.8</v>
      </c>
      <c r="AL29">
        <v>912</v>
      </c>
    </row>
    <row r="30" spans="1:38">
      <c r="A30">
        <v>1.66</v>
      </c>
      <c r="B30">
        <v>1000</v>
      </c>
      <c r="C30">
        <f t="shared" si="6"/>
        <v>600</v>
      </c>
      <c r="D30">
        <f t="shared" si="7"/>
        <v>16.989947614328191</v>
      </c>
      <c r="AH30" s="1">
        <v>26150</v>
      </c>
      <c r="AI30">
        <v>8.48</v>
      </c>
      <c r="AJ30">
        <v>3.2</v>
      </c>
      <c r="AK30">
        <f t="shared" si="4"/>
        <v>5.28</v>
      </c>
      <c r="AL30">
        <v>4330</v>
      </c>
    </row>
    <row r="31" spans="1:38">
      <c r="AH31" s="1">
        <v>26555</v>
      </c>
      <c r="AI31">
        <v>8.67</v>
      </c>
      <c r="AJ31">
        <v>3.2</v>
      </c>
      <c r="AK31">
        <f t="shared" si="4"/>
        <v>5.47</v>
      </c>
      <c r="AL31">
        <v>2610</v>
      </c>
    </row>
    <row r="32" spans="1:38">
      <c r="AH32" s="1">
        <v>26797</v>
      </c>
      <c r="AI32">
        <v>9.3800000000000008</v>
      </c>
      <c r="AJ32">
        <v>3.2</v>
      </c>
      <c r="AK32">
        <f t="shared" si="4"/>
        <v>6.1800000000000006</v>
      </c>
      <c r="AL32">
        <v>3210</v>
      </c>
    </row>
    <row r="33" spans="34:38">
      <c r="AH33" s="1">
        <v>27239</v>
      </c>
      <c r="AI33">
        <v>7.5</v>
      </c>
      <c r="AJ33">
        <v>3.2</v>
      </c>
      <c r="AK33">
        <f t="shared" si="4"/>
        <v>4.3</v>
      </c>
      <c r="AL33">
        <v>1680</v>
      </c>
    </row>
    <row r="34" spans="34:38">
      <c r="AH34" s="1">
        <v>27510</v>
      </c>
      <c r="AI34">
        <v>8.5</v>
      </c>
      <c r="AJ34">
        <v>3.2</v>
      </c>
      <c r="AK34">
        <f t="shared" si="4"/>
        <v>5.3</v>
      </c>
      <c r="AL34">
        <v>2580</v>
      </c>
    </row>
    <row r="35" spans="34:38">
      <c r="AH35" s="1">
        <v>27992</v>
      </c>
      <c r="AI35">
        <v>6.2</v>
      </c>
      <c r="AJ35">
        <v>3.2</v>
      </c>
      <c r="AK35">
        <f t="shared" si="4"/>
        <v>3</v>
      </c>
      <c r="AL35">
        <v>910</v>
      </c>
    </row>
    <row r="36" spans="34:38">
      <c r="AH36" s="1">
        <v>28352</v>
      </c>
      <c r="AI36">
        <v>4.83</v>
      </c>
      <c r="AJ36">
        <v>3.2</v>
      </c>
      <c r="AK36">
        <f t="shared" si="4"/>
        <v>1.63</v>
      </c>
      <c r="AL36">
        <v>340</v>
      </c>
    </row>
    <row r="37" spans="34:38">
      <c r="AH37" s="1">
        <v>28581</v>
      </c>
      <c r="AI37">
        <v>5.38</v>
      </c>
      <c r="AJ37">
        <v>3.2</v>
      </c>
      <c r="AK37">
        <f t="shared" si="4"/>
        <v>2.1799999999999997</v>
      </c>
      <c r="AL37">
        <v>516</v>
      </c>
    </row>
    <row r="38" spans="34:38">
      <c r="AH38" s="1">
        <v>28965</v>
      </c>
      <c r="AI38">
        <v>8.26</v>
      </c>
      <c r="AJ38">
        <v>3.2</v>
      </c>
      <c r="AK38">
        <f t="shared" si="4"/>
        <v>5.0599999999999996</v>
      </c>
      <c r="AL38">
        <v>2260</v>
      </c>
    </row>
    <row r="39" spans="34:38">
      <c r="AH39" s="1">
        <v>29334</v>
      </c>
      <c r="AI39">
        <v>7.14</v>
      </c>
      <c r="AJ39">
        <v>3.2</v>
      </c>
      <c r="AK39">
        <f t="shared" si="4"/>
        <v>3.9399999999999995</v>
      </c>
      <c r="AL39">
        <v>1450</v>
      </c>
    </row>
    <row r="40" spans="34:38">
      <c r="AH40" s="1">
        <v>29834</v>
      </c>
      <c r="AI40">
        <v>5.08</v>
      </c>
      <c r="AJ40">
        <v>3.2</v>
      </c>
      <c r="AK40">
        <f t="shared" si="4"/>
        <v>1.88</v>
      </c>
      <c r="AL40">
        <v>418</v>
      </c>
    </row>
    <row r="41" spans="34:38">
      <c r="AH41" s="1">
        <v>30053</v>
      </c>
      <c r="AI41">
        <v>5.85</v>
      </c>
      <c r="AJ41">
        <v>3.2</v>
      </c>
      <c r="AK41">
        <f t="shared" si="4"/>
        <v>2.6499999999999995</v>
      </c>
      <c r="AL41">
        <v>685</v>
      </c>
    </row>
    <row r="42" spans="34:38">
      <c r="AH42" s="1">
        <v>30432</v>
      </c>
      <c r="AI42">
        <v>7.98</v>
      </c>
      <c r="AJ42">
        <v>3.2</v>
      </c>
      <c r="AK42">
        <f t="shared" si="4"/>
        <v>4.78</v>
      </c>
      <c r="AL42">
        <v>1900</v>
      </c>
    </row>
    <row r="43" spans="34:38">
      <c r="AH43" s="1">
        <v>30817</v>
      </c>
      <c r="AI43">
        <v>6.05</v>
      </c>
      <c r="AJ43">
        <v>3.2</v>
      </c>
      <c r="AK43">
        <f t="shared" si="4"/>
        <v>2.8499999999999996</v>
      </c>
      <c r="AL43">
        <v>705</v>
      </c>
    </row>
    <row r="44" spans="34:38">
      <c r="AH44" s="1">
        <v>31243</v>
      </c>
      <c r="AI44">
        <v>10.1</v>
      </c>
      <c r="AJ44">
        <v>3.2</v>
      </c>
      <c r="AK44">
        <f t="shared" si="4"/>
        <v>6.8999999999999995</v>
      </c>
      <c r="AL44">
        <v>4540</v>
      </c>
    </row>
    <row r="45" spans="34:38">
      <c r="AH45" s="1">
        <v>31664</v>
      </c>
      <c r="AI45">
        <v>7.77</v>
      </c>
      <c r="AJ45">
        <v>3.2</v>
      </c>
      <c r="AK45">
        <f t="shared" si="4"/>
        <v>4.5699999999999994</v>
      </c>
      <c r="AL45">
        <v>1900</v>
      </c>
    </row>
    <row r="46" spans="34:38">
      <c r="AH46" s="1">
        <v>31887</v>
      </c>
      <c r="AI46">
        <v>7.81</v>
      </c>
      <c r="AJ46">
        <v>3.2</v>
      </c>
      <c r="AK46">
        <f t="shared" si="4"/>
        <v>4.6099999999999994</v>
      </c>
      <c r="AL46">
        <v>1960</v>
      </c>
    </row>
    <row r="47" spans="34:38">
      <c r="AH47" s="1">
        <v>32360</v>
      </c>
      <c r="AI47">
        <v>6.37</v>
      </c>
      <c r="AJ47">
        <v>3.2</v>
      </c>
      <c r="AK47">
        <f t="shared" si="4"/>
        <v>3.17</v>
      </c>
      <c r="AL47">
        <v>925</v>
      </c>
    </row>
    <row r="48" spans="34:38">
      <c r="AH48" s="1">
        <v>32708</v>
      </c>
      <c r="AI48">
        <v>6.38</v>
      </c>
      <c r="AJ48">
        <v>3.2</v>
      </c>
      <c r="AK48">
        <f t="shared" si="4"/>
        <v>3.1799999999999997</v>
      </c>
      <c r="AL48">
        <v>960</v>
      </c>
    </row>
    <row r="49" spans="34:38">
      <c r="AH49" s="1">
        <v>33144</v>
      </c>
      <c r="AI49">
        <v>8.76</v>
      </c>
      <c r="AJ49">
        <v>3.2</v>
      </c>
      <c r="AK49">
        <f t="shared" si="4"/>
        <v>5.56</v>
      </c>
      <c r="AL49">
        <v>2980</v>
      </c>
    </row>
    <row r="50" spans="34:38">
      <c r="AH50" s="1">
        <v>33335</v>
      </c>
      <c r="AI50">
        <v>6.64</v>
      </c>
      <c r="AJ50">
        <v>3.2</v>
      </c>
      <c r="AK50">
        <f t="shared" si="4"/>
        <v>3.4399999999999995</v>
      </c>
      <c r="AL50">
        <v>1070</v>
      </c>
    </row>
    <row r="51" spans="34:38">
      <c r="AH51" s="1">
        <v>33705</v>
      </c>
      <c r="AI51">
        <v>6.73</v>
      </c>
      <c r="AJ51">
        <v>3.2</v>
      </c>
      <c r="AK51">
        <f t="shared" si="4"/>
        <v>3.5300000000000002</v>
      </c>
      <c r="AL51">
        <v>1250</v>
      </c>
    </row>
    <row r="52" spans="34:38">
      <c r="AH52" s="1">
        <v>34178</v>
      </c>
      <c r="AI52">
        <v>9.4</v>
      </c>
      <c r="AJ52">
        <v>3.2</v>
      </c>
      <c r="AK52">
        <f t="shared" si="4"/>
        <v>6.2</v>
      </c>
      <c r="AL52">
        <v>3600</v>
      </c>
    </row>
    <row r="53" spans="34:38">
      <c r="AH53" s="1">
        <v>34544</v>
      </c>
      <c r="AI53">
        <v>6.11</v>
      </c>
      <c r="AJ53">
        <v>3.2</v>
      </c>
      <c r="AK53">
        <f t="shared" si="4"/>
        <v>2.91</v>
      </c>
      <c r="AL53">
        <v>714</v>
      </c>
    </row>
    <row r="54" spans="34:38">
      <c r="AH54" s="1">
        <v>34940</v>
      </c>
      <c r="AI54">
        <v>7.69</v>
      </c>
      <c r="AJ54">
        <v>3.2</v>
      </c>
      <c r="AK54">
        <f t="shared" si="4"/>
        <v>4.49</v>
      </c>
      <c r="AL54">
        <v>1840</v>
      </c>
    </row>
    <row r="55" spans="34:38">
      <c r="AH55" s="1">
        <v>35300</v>
      </c>
      <c r="AI55">
        <v>6.23</v>
      </c>
      <c r="AJ55">
        <v>3.2</v>
      </c>
      <c r="AK55">
        <f t="shared" si="4"/>
        <v>3.0300000000000002</v>
      </c>
      <c r="AL55">
        <v>615</v>
      </c>
    </row>
    <row r="56" spans="34:38">
      <c r="AH56" s="1">
        <v>35511</v>
      </c>
      <c r="AI56">
        <v>6.39</v>
      </c>
      <c r="AJ56">
        <v>3.2</v>
      </c>
      <c r="AK56">
        <f t="shared" si="4"/>
        <v>3.1899999999999995</v>
      </c>
      <c r="AL56">
        <v>903</v>
      </c>
    </row>
    <row r="57" spans="34:38">
      <c r="AH57" s="1">
        <v>35880</v>
      </c>
      <c r="AI57">
        <v>5.98</v>
      </c>
      <c r="AJ57">
        <v>3.2</v>
      </c>
      <c r="AK57">
        <f t="shared" si="4"/>
        <v>2.7800000000000002</v>
      </c>
      <c r="AL57">
        <v>1270</v>
      </c>
    </row>
    <row r="58" spans="34:38">
      <c r="AH58" s="1">
        <v>36362</v>
      </c>
      <c r="AI58">
        <v>6.21</v>
      </c>
      <c r="AJ58">
        <v>3.2</v>
      </c>
      <c r="AK58">
        <f t="shared" si="4"/>
        <v>3.01</v>
      </c>
      <c r="AL58">
        <v>1590</v>
      </c>
    </row>
    <row r="59" spans="34:38">
      <c r="AH59" s="1">
        <v>36747</v>
      </c>
      <c r="AI59">
        <v>4.92</v>
      </c>
      <c r="AJ59">
        <v>3.2</v>
      </c>
      <c r="AK59">
        <f t="shared" si="4"/>
        <v>1.7199999999999998</v>
      </c>
      <c r="AL59">
        <v>294</v>
      </c>
    </row>
    <row r="60" spans="34:38">
      <c r="AH60" s="1">
        <v>36985</v>
      </c>
      <c r="AI60">
        <v>6.16</v>
      </c>
      <c r="AJ60">
        <v>3.2</v>
      </c>
      <c r="AK60">
        <f t="shared" si="4"/>
        <v>2.96</v>
      </c>
      <c r="AL60">
        <v>794</v>
      </c>
    </row>
    <row r="61" spans="34:38">
      <c r="AH61" s="1">
        <v>37429</v>
      </c>
      <c r="AI61">
        <v>7.97</v>
      </c>
      <c r="AJ61">
        <v>3.2</v>
      </c>
      <c r="AK61">
        <f t="shared" si="4"/>
        <v>4.7699999999999996</v>
      </c>
      <c r="AL61">
        <v>2090</v>
      </c>
    </row>
    <row r="62" spans="34:38">
      <c r="AH62" s="1">
        <v>37766</v>
      </c>
      <c r="AI62">
        <v>5.18</v>
      </c>
      <c r="AJ62">
        <v>3.2</v>
      </c>
      <c r="AK62">
        <f t="shared" si="4"/>
        <v>1.9799999999999995</v>
      </c>
      <c r="AL62">
        <v>362</v>
      </c>
    </row>
    <row r="63" spans="34:38">
      <c r="AH63" s="1">
        <v>37904</v>
      </c>
      <c r="AI63">
        <v>6.48</v>
      </c>
      <c r="AJ63">
        <v>3.2</v>
      </c>
      <c r="AK63">
        <f t="shared" si="4"/>
        <v>3.2800000000000002</v>
      </c>
      <c r="AL63">
        <v>972</v>
      </c>
    </row>
    <row r="64" spans="34:38">
      <c r="AH64" s="1">
        <v>38459</v>
      </c>
      <c r="AI64">
        <v>6.92</v>
      </c>
      <c r="AJ64">
        <v>3.2</v>
      </c>
      <c r="AK64">
        <f t="shared" si="4"/>
        <v>3.7199999999999998</v>
      </c>
      <c r="AL64">
        <v>1250</v>
      </c>
    </row>
    <row r="65" spans="34:38">
      <c r="AH65" s="1">
        <v>38945</v>
      </c>
      <c r="AI65">
        <v>11.94</v>
      </c>
      <c r="AJ65">
        <v>3.2</v>
      </c>
      <c r="AK65">
        <f t="shared" si="4"/>
        <v>8.7399999999999984</v>
      </c>
      <c r="AL65">
        <v>2594</v>
      </c>
    </row>
    <row r="66" spans="34:38">
      <c r="AH66" s="1">
        <v>39312</v>
      </c>
      <c r="AI66">
        <v>6.24</v>
      </c>
      <c r="AJ66">
        <v>3.2</v>
      </c>
      <c r="AK66">
        <f t="shared" si="4"/>
        <v>3.04</v>
      </c>
      <c r="AL66">
        <v>837</v>
      </c>
    </row>
    <row r="67" spans="34:38">
      <c r="AH67" s="1">
        <v>39664</v>
      </c>
      <c r="AI67">
        <v>7.14</v>
      </c>
      <c r="AJ67">
        <v>3.2</v>
      </c>
      <c r="AK67">
        <f t="shared" si="4"/>
        <v>3.9399999999999995</v>
      </c>
      <c r="AL67">
        <v>1400</v>
      </c>
    </row>
    <row r="68" spans="34:38">
      <c r="AH68" s="1">
        <v>39933</v>
      </c>
      <c r="AI68">
        <v>4.99</v>
      </c>
      <c r="AJ68">
        <v>3.2</v>
      </c>
      <c r="AK68">
        <f t="shared" si="4"/>
        <v>1.79</v>
      </c>
      <c r="AL68">
        <v>274</v>
      </c>
    </row>
    <row r="69" spans="34:38">
      <c r="AH69" s="1">
        <v>40382</v>
      </c>
      <c r="AI69">
        <v>7.19</v>
      </c>
      <c r="AJ69">
        <v>3.2</v>
      </c>
      <c r="AK69">
        <f t="shared" si="4"/>
        <v>3.99</v>
      </c>
      <c r="AL69">
        <v>1410</v>
      </c>
    </row>
    <row r="70" spans="34:38">
      <c r="AH70" s="1">
        <v>40801</v>
      </c>
      <c r="AI70">
        <v>5.57</v>
      </c>
      <c r="AJ70">
        <v>3.2</v>
      </c>
      <c r="AK70">
        <f t="shared" si="4"/>
        <v>2.37</v>
      </c>
      <c r="AL70">
        <v>538</v>
      </c>
    </row>
    <row r="71" spans="34:38">
      <c r="AH71" s="1">
        <v>40992</v>
      </c>
      <c r="AI71">
        <v>5.43</v>
      </c>
      <c r="AJ71">
        <v>3.2</v>
      </c>
      <c r="AK71">
        <f t="shared" si="4"/>
        <v>2.2299999999999995</v>
      </c>
      <c r="AL71">
        <v>464</v>
      </c>
    </row>
    <row r="72" spans="34:38">
      <c r="AH72" s="1">
        <v>41530</v>
      </c>
      <c r="AI72">
        <v>6.54</v>
      </c>
      <c r="AJ72">
        <v>3.2</v>
      </c>
      <c r="AK72">
        <f t="shared" si="4"/>
        <v>3.34</v>
      </c>
      <c r="AL72">
        <v>1010</v>
      </c>
    </row>
    <row r="73" spans="34:38">
      <c r="AH73" s="1">
        <v>41849</v>
      </c>
      <c r="AI73">
        <v>6.5</v>
      </c>
      <c r="AJ73">
        <v>3.2</v>
      </c>
      <c r="AK73">
        <f t="shared" si="4"/>
        <v>3.3</v>
      </c>
      <c r="AL73">
        <v>1000</v>
      </c>
    </row>
    <row r="74" spans="34:38">
      <c r="AH74" s="1">
        <v>42182</v>
      </c>
      <c r="AI74">
        <v>9.6300000000000008</v>
      </c>
      <c r="AJ74">
        <v>3.2</v>
      </c>
      <c r="AK74">
        <f t="shared" ref="AK74" si="8">AI74-AJ74</f>
        <v>6.4300000000000006</v>
      </c>
      <c r="AL74">
        <v>2280</v>
      </c>
    </row>
  </sheetData>
  <conditionalFormatting sqref="AM8:AM7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F14">
    <cfRule type="cellIs" dxfId="1" priority="2" operator="greaterThan">
      <formula>1500</formula>
    </cfRule>
  </conditionalFormatting>
  <conditionalFormatting sqref="C15:AF15">
    <cfRule type="cellIs" dxfId="0" priority="1" operator="greaterThan">
      <formula>1500</formula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"/>
  <sheetViews>
    <sheetView workbookViewId="0">
      <selection activeCell="N12" sqref="N12"/>
    </sheetView>
  </sheetViews>
  <sheetFormatPr baseColWidth="10" defaultRowHeight="15" x14ac:dyDescent="0"/>
  <sheetData>
    <row r="1" spans="1:12">
      <c r="A1" t="s">
        <v>1</v>
      </c>
      <c r="B1" t="s">
        <v>5</v>
      </c>
      <c r="C1" t="s">
        <v>8</v>
      </c>
      <c r="F1" t="s">
        <v>24</v>
      </c>
      <c r="G1" t="s">
        <v>22</v>
      </c>
      <c r="H1" t="s">
        <v>9</v>
      </c>
    </row>
    <row r="2" spans="1:12">
      <c r="A2">
        <v>4540</v>
      </c>
      <c r="B2">
        <v>1</v>
      </c>
      <c r="C2">
        <f>72/B2</f>
        <v>72</v>
      </c>
      <c r="D2">
        <f t="shared" ref="D2:D33" si="0">$L$3*LN(C2)+$L$4</f>
        <v>4876.6661190160557</v>
      </c>
      <c r="F2">
        <v>100</v>
      </c>
      <c r="G2">
        <v>5000</v>
      </c>
      <c r="H2">
        <f t="shared" ref="H2:H9" si="1">$L$3*LN(F2)+$L$4</f>
        <v>5205.1701859880914</v>
      </c>
      <c r="K2" t="s">
        <v>12</v>
      </c>
      <c r="L2" t="s">
        <v>13</v>
      </c>
    </row>
    <row r="3" spans="1:12">
      <c r="A3">
        <v>4520</v>
      </c>
      <c r="B3">
        <v>2</v>
      </c>
      <c r="C3">
        <f t="shared" ref="C3:C66" si="2">72/B3</f>
        <v>36</v>
      </c>
      <c r="D3">
        <f t="shared" si="0"/>
        <v>4183.5189384561099</v>
      </c>
      <c r="F3">
        <v>50</v>
      </c>
      <c r="G3">
        <v>4500</v>
      </c>
      <c r="H3">
        <f t="shared" si="1"/>
        <v>4512.0230054281456</v>
      </c>
      <c r="J3" t="s">
        <v>10</v>
      </c>
      <c r="K3">
        <v>969</v>
      </c>
      <c r="L3">
        <v>1000</v>
      </c>
    </row>
    <row r="4" spans="1:12">
      <c r="A4">
        <v>4330</v>
      </c>
      <c r="B4">
        <v>3</v>
      </c>
      <c r="C4">
        <f t="shared" si="2"/>
        <v>24</v>
      </c>
      <c r="D4">
        <f t="shared" si="0"/>
        <v>3778.0538303479457</v>
      </c>
      <c r="F4">
        <v>25</v>
      </c>
      <c r="G4">
        <v>4000</v>
      </c>
      <c r="H4">
        <f t="shared" si="1"/>
        <v>3818.8758248682007</v>
      </c>
      <c r="J4" t="s">
        <v>11</v>
      </c>
      <c r="K4">
        <v>718</v>
      </c>
      <c r="L4">
        <v>600</v>
      </c>
    </row>
    <row r="5" spans="1:12">
      <c r="A5">
        <v>3600</v>
      </c>
      <c r="B5">
        <v>4</v>
      </c>
      <c r="C5">
        <f t="shared" si="2"/>
        <v>18</v>
      </c>
      <c r="D5">
        <f t="shared" si="0"/>
        <v>3490.3717578961646</v>
      </c>
      <c r="F5">
        <v>10</v>
      </c>
      <c r="G5">
        <v>3000</v>
      </c>
      <c r="H5">
        <f t="shared" si="1"/>
        <v>2902.5850929940457</v>
      </c>
    </row>
    <row r="6" spans="1:12">
      <c r="A6">
        <v>3590</v>
      </c>
      <c r="B6">
        <v>5</v>
      </c>
      <c r="C6">
        <f t="shared" si="2"/>
        <v>14.4</v>
      </c>
      <c r="D6">
        <f t="shared" si="0"/>
        <v>3267.228206581955</v>
      </c>
      <c r="F6">
        <v>6.66</v>
      </c>
      <c r="G6">
        <v>2500</v>
      </c>
      <c r="H6">
        <f t="shared" si="1"/>
        <v>2496.1194845522978</v>
      </c>
    </row>
    <row r="7" spans="1:12">
      <c r="A7">
        <v>3210</v>
      </c>
      <c r="B7">
        <v>6</v>
      </c>
      <c r="C7">
        <f t="shared" si="2"/>
        <v>12</v>
      </c>
      <c r="D7">
        <f t="shared" si="0"/>
        <v>3084.9066497880003</v>
      </c>
      <c r="F7">
        <v>4</v>
      </c>
      <c r="G7">
        <v>2000</v>
      </c>
      <c r="H7">
        <f t="shared" si="1"/>
        <v>1986.2943611198905</v>
      </c>
    </row>
    <row r="8" spans="1:12">
      <c r="A8">
        <v>3160</v>
      </c>
      <c r="B8">
        <v>7</v>
      </c>
      <c r="C8">
        <f t="shared" si="2"/>
        <v>10.285714285714286</v>
      </c>
      <c r="D8">
        <f t="shared" si="0"/>
        <v>2930.7559699607418</v>
      </c>
      <c r="F8">
        <v>2.33</v>
      </c>
      <c r="G8">
        <v>1500</v>
      </c>
      <c r="H8">
        <f t="shared" si="1"/>
        <v>1445.8682675776092</v>
      </c>
    </row>
    <row r="9" spans="1:12">
      <c r="A9">
        <v>3000</v>
      </c>
      <c r="B9">
        <v>8</v>
      </c>
      <c r="C9">
        <f t="shared" si="2"/>
        <v>9</v>
      </c>
      <c r="D9">
        <f t="shared" si="0"/>
        <v>2797.2245773362197</v>
      </c>
      <c r="F9">
        <v>1.66</v>
      </c>
      <c r="G9">
        <v>1000</v>
      </c>
      <c r="H9">
        <f t="shared" si="1"/>
        <v>1106.8176023684518</v>
      </c>
    </row>
    <row r="10" spans="1:12">
      <c r="A10">
        <v>2980</v>
      </c>
      <c r="B10">
        <v>9</v>
      </c>
      <c r="C10">
        <f t="shared" si="2"/>
        <v>8</v>
      </c>
      <c r="D10">
        <f t="shared" si="0"/>
        <v>2679.4415416798356</v>
      </c>
    </row>
    <row r="11" spans="1:12">
      <c r="A11">
        <v>2640</v>
      </c>
      <c r="B11">
        <v>10</v>
      </c>
      <c r="C11">
        <f t="shared" si="2"/>
        <v>7.2</v>
      </c>
      <c r="D11">
        <f t="shared" si="0"/>
        <v>2574.0810260220096</v>
      </c>
    </row>
    <row r="12" spans="1:12">
      <c r="A12">
        <v>2610</v>
      </c>
      <c r="B12">
        <v>11</v>
      </c>
      <c r="C12">
        <f t="shared" si="2"/>
        <v>6.5454545454545459</v>
      </c>
      <c r="D12">
        <f t="shared" si="0"/>
        <v>2478.7708462176852</v>
      </c>
    </row>
    <row r="13" spans="1:12">
      <c r="A13">
        <v>2594</v>
      </c>
      <c r="B13">
        <v>12</v>
      </c>
      <c r="C13">
        <f t="shared" si="2"/>
        <v>6</v>
      </c>
      <c r="D13">
        <f t="shared" si="0"/>
        <v>2391.759469228055</v>
      </c>
    </row>
    <row r="14" spans="1:12">
      <c r="A14">
        <v>2580</v>
      </c>
      <c r="B14">
        <v>13</v>
      </c>
      <c r="C14">
        <f t="shared" si="2"/>
        <v>5.5384615384615383</v>
      </c>
      <c r="D14">
        <f t="shared" si="0"/>
        <v>2311.7167615545186</v>
      </c>
    </row>
    <row r="15" spans="1:12">
      <c r="A15">
        <v>2570</v>
      </c>
      <c r="B15">
        <v>14</v>
      </c>
      <c r="C15">
        <f t="shared" si="2"/>
        <v>5.1428571428571432</v>
      </c>
      <c r="D15">
        <f t="shared" si="0"/>
        <v>2237.6087894007969</v>
      </c>
    </row>
    <row r="16" spans="1:12">
      <c r="A16">
        <v>2420</v>
      </c>
      <c r="B16">
        <v>15</v>
      </c>
      <c r="C16">
        <f t="shared" si="2"/>
        <v>4.8</v>
      </c>
      <c r="D16">
        <f t="shared" si="0"/>
        <v>2168.6159179138454</v>
      </c>
    </row>
    <row r="17" spans="1:4">
      <c r="A17">
        <v>2280</v>
      </c>
      <c r="B17">
        <v>16</v>
      </c>
      <c r="C17">
        <f t="shared" si="2"/>
        <v>4.5</v>
      </c>
      <c r="D17">
        <f t="shared" si="0"/>
        <v>2104.0773967762743</v>
      </c>
    </row>
    <row r="18" spans="1:4">
      <c r="A18">
        <v>2270</v>
      </c>
      <c r="B18">
        <v>17</v>
      </c>
      <c r="C18">
        <f t="shared" si="2"/>
        <v>4.2352941176470589</v>
      </c>
      <c r="D18">
        <f t="shared" si="0"/>
        <v>2043.4527749598392</v>
      </c>
    </row>
    <row r="19" spans="1:4">
      <c r="A19">
        <v>2260</v>
      </c>
      <c r="B19">
        <v>18</v>
      </c>
      <c r="C19">
        <f t="shared" si="2"/>
        <v>4</v>
      </c>
      <c r="D19">
        <f t="shared" si="0"/>
        <v>1986.2943611198905</v>
      </c>
    </row>
    <row r="20" spans="1:4">
      <c r="A20">
        <v>2090</v>
      </c>
      <c r="B20">
        <v>19</v>
      </c>
      <c r="C20">
        <f t="shared" si="2"/>
        <v>3.7894736842105261</v>
      </c>
      <c r="D20">
        <f t="shared" si="0"/>
        <v>1932.2271398496148</v>
      </c>
    </row>
    <row r="21" spans="1:4">
      <c r="A21">
        <v>1980</v>
      </c>
      <c r="B21">
        <v>20</v>
      </c>
      <c r="C21">
        <f t="shared" si="2"/>
        <v>3.6</v>
      </c>
      <c r="D21">
        <f t="shared" si="0"/>
        <v>1880.9338454620643</v>
      </c>
    </row>
    <row r="22" spans="1:4">
      <c r="A22">
        <v>1960</v>
      </c>
      <c r="B22">
        <v>21</v>
      </c>
      <c r="C22">
        <f t="shared" si="2"/>
        <v>3.4285714285714284</v>
      </c>
      <c r="D22">
        <f t="shared" si="0"/>
        <v>1832.1436812926322</v>
      </c>
    </row>
    <row r="23" spans="1:4">
      <c r="A23">
        <v>1900</v>
      </c>
      <c r="B23">
        <v>22</v>
      </c>
      <c r="C23">
        <f t="shared" si="2"/>
        <v>3.2727272727272729</v>
      </c>
      <c r="D23">
        <f t="shared" si="0"/>
        <v>1785.6236656577394</v>
      </c>
    </row>
    <row r="24" spans="1:4">
      <c r="A24">
        <v>1900</v>
      </c>
      <c r="B24">
        <v>23</v>
      </c>
      <c r="C24">
        <f t="shared" si="2"/>
        <v>3.1304347826086958</v>
      </c>
      <c r="D24">
        <f t="shared" si="0"/>
        <v>1741.1719030869056</v>
      </c>
    </row>
    <row r="25" spans="1:4">
      <c r="A25">
        <v>1840</v>
      </c>
      <c r="B25">
        <v>24</v>
      </c>
      <c r="C25">
        <f t="shared" si="2"/>
        <v>3</v>
      </c>
      <c r="D25">
        <f t="shared" si="0"/>
        <v>1698.6122886681098</v>
      </c>
    </row>
    <row r="26" spans="1:4">
      <c r="A26">
        <v>1800</v>
      </c>
      <c r="B26">
        <v>25</v>
      </c>
      <c r="C26">
        <f t="shared" si="2"/>
        <v>2.88</v>
      </c>
      <c r="D26">
        <f t="shared" si="0"/>
        <v>1657.7902941478546</v>
      </c>
    </row>
    <row r="27" spans="1:4">
      <c r="A27">
        <v>1760</v>
      </c>
      <c r="B27">
        <v>26</v>
      </c>
      <c r="C27">
        <f t="shared" si="2"/>
        <v>2.7692307692307692</v>
      </c>
      <c r="D27">
        <f t="shared" si="0"/>
        <v>1618.5695809945732</v>
      </c>
    </row>
    <row r="28" spans="1:4">
      <c r="A28">
        <v>1680</v>
      </c>
      <c r="B28">
        <v>27</v>
      </c>
      <c r="C28">
        <f t="shared" si="2"/>
        <v>2.6666666666666665</v>
      </c>
      <c r="D28">
        <f t="shared" si="0"/>
        <v>1580.8292530117262</v>
      </c>
    </row>
    <row r="29" spans="1:4">
      <c r="A29">
        <v>1680</v>
      </c>
      <c r="B29">
        <v>28</v>
      </c>
      <c r="C29">
        <f t="shared" si="2"/>
        <v>2.5714285714285716</v>
      </c>
      <c r="D29">
        <f t="shared" si="0"/>
        <v>1544.4616088408516</v>
      </c>
    </row>
    <row r="30" spans="1:4">
      <c r="A30">
        <v>1660</v>
      </c>
      <c r="B30">
        <v>29</v>
      </c>
      <c r="C30">
        <f t="shared" si="2"/>
        <v>2.4827586206896552</v>
      </c>
      <c r="D30">
        <f t="shared" si="0"/>
        <v>1509.3702890295813</v>
      </c>
    </row>
    <row r="31" spans="1:4">
      <c r="A31">
        <v>1590</v>
      </c>
      <c r="B31">
        <v>30</v>
      </c>
      <c r="C31">
        <f t="shared" si="2"/>
        <v>2.4</v>
      </c>
      <c r="D31">
        <f t="shared" si="0"/>
        <v>1475.4687373539</v>
      </c>
    </row>
    <row r="32" spans="1:4">
      <c r="A32">
        <v>1450</v>
      </c>
      <c r="B32">
        <v>31</v>
      </c>
      <c r="C32">
        <f t="shared" si="2"/>
        <v>2.3225806451612905</v>
      </c>
      <c r="D32">
        <f t="shared" si="0"/>
        <v>1442.6789145309092</v>
      </c>
    </row>
    <row r="33" spans="1:4">
      <c r="A33">
        <v>1410</v>
      </c>
      <c r="B33">
        <v>32</v>
      </c>
      <c r="C33">
        <f t="shared" si="2"/>
        <v>2.25</v>
      </c>
      <c r="D33">
        <f t="shared" si="0"/>
        <v>1410.9302162163287</v>
      </c>
    </row>
    <row r="34" spans="1:4">
      <c r="A34">
        <v>1400</v>
      </c>
      <c r="B34">
        <v>33</v>
      </c>
      <c r="C34">
        <f t="shared" si="2"/>
        <v>2.1818181818181817</v>
      </c>
      <c r="D34">
        <f t="shared" ref="D34:D65" si="3">$L$3*LN(C34)+$L$4</f>
        <v>1380.1585575495751</v>
      </c>
    </row>
    <row r="35" spans="1:4">
      <c r="A35">
        <v>1360</v>
      </c>
      <c r="B35">
        <v>34</v>
      </c>
      <c r="C35">
        <f t="shared" si="2"/>
        <v>2.1176470588235294</v>
      </c>
      <c r="D35">
        <f t="shared" si="3"/>
        <v>1350.3055943998938</v>
      </c>
    </row>
    <row r="36" spans="1:4">
      <c r="A36">
        <v>1330</v>
      </c>
      <c r="B36">
        <v>35</v>
      </c>
      <c r="C36">
        <f t="shared" si="2"/>
        <v>2.0571428571428569</v>
      </c>
      <c r="D36">
        <f t="shared" si="3"/>
        <v>1321.3180575266415</v>
      </c>
    </row>
    <row r="37" spans="1:4">
      <c r="A37">
        <v>1270</v>
      </c>
      <c r="B37">
        <v>36</v>
      </c>
      <c r="C37">
        <f t="shared" si="2"/>
        <v>2</v>
      </c>
      <c r="D37">
        <f t="shared" si="3"/>
        <v>1293.1471805599454</v>
      </c>
    </row>
    <row r="38" spans="1:4">
      <c r="A38">
        <v>1250</v>
      </c>
      <c r="B38">
        <v>37</v>
      </c>
      <c r="C38">
        <f t="shared" si="2"/>
        <v>1.9459459459459461</v>
      </c>
      <c r="D38">
        <f t="shared" si="3"/>
        <v>1265.748206371831</v>
      </c>
    </row>
    <row r="39" spans="1:4">
      <c r="A39">
        <v>1250</v>
      </c>
      <c r="B39">
        <v>38</v>
      </c>
      <c r="C39">
        <f t="shared" si="2"/>
        <v>1.8947368421052631</v>
      </c>
      <c r="D39">
        <f t="shared" si="3"/>
        <v>1239.0799592896697</v>
      </c>
    </row>
    <row r="40" spans="1:4">
      <c r="A40">
        <v>1180</v>
      </c>
      <c r="B40">
        <v>39</v>
      </c>
      <c r="C40">
        <f t="shared" si="2"/>
        <v>1.8461538461538463</v>
      </c>
      <c r="D40">
        <f t="shared" si="3"/>
        <v>1213.104472886409</v>
      </c>
    </row>
    <row r="41" spans="1:4">
      <c r="A41">
        <v>1070</v>
      </c>
      <c r="B41">
        <v>40</v>
      </c>
      <c r="C41">
        <f t="shared" si="2"/>
        <v>1.8</v>
      </c>
      <c r="D41">
        <f t="shared" si="3"/>
        <v>1187.7866649021189</v>
      </c>
    </row>
    <row r="42" spans="1:4">
      <c r="A42">
        <v>1040</v>
      </c>
      <c r="B42">
        <v>41</v>
      </c>
      <c r="C42">
        <f t="shared" si="2"/>
        <v>1.7560975609756098</v>
      </c>
      <c r="D42">
        <f t="shared" si="3"/>
        <v>1163.0940523117474</v>
      </c>
    </row>
    <row r="43" spans="1:4">
      <c r="A43">
        <v>1010</v>
      </c>
      <c r="B43">
        <v>42</v>
      </c>
      <c r="C43">
        <f t="shared" si="2"/>
        <v>1.7142857142857142</v>
      </c>
      <c r="D43">
        <f t="shared" si="3"/>
        <v>1138.9965007326869</v>
      </c>
    </row>
    <row r="44" spans="1:4">
      <c r="A44">
        <v>1000</v>
      </c>
      <c r="B44">
        <v>43</v>
      </c>
      <c r="C44">
        <f t="shared" si="2"/>
        <v>1.6744186046511629</v>
      </c>
      <c r="D44">
        <f t="shared" si="3"/>
        <v>1115.466003322493</v>
      </c>
    </row>
    <row r="45" spans="1:4">
      <c r="A45">
        <v>980</v>
      </c>
      <c r="B45">
        <v>44</v>
      </c>
      <c r="C45">
        <f t="shared" si="2"/>
        <v>1.6363636363636365</v>
      </c>
      <c r="D45">
        <f t="shared" si="3"/>
        <v>1092.4764850977942</v>
      </c>
    </row>
    <row r="46" spans="1:4">
      <c r="A46">
        <v>972</v>
      </c>
      <c r="B46">
        <v>45</v>
      </c>
      <c r="C46">
        <f t="shared" si="2"/>
        <v>1.6</v>
      </c>
      <c r="D46">
        <f t="shared" si="3"/>
        <v>1070.0036292457357</v>
      </c>
    </row>
    <row r="47" spans="1:4">
      <c r="A47">
        <v>969</v>
      </c>
      <c r="B47">
        <v>46</v>
      </c>
      <c r="C47">
        <f t="shared" si="2"/>
        <v>1.5652173913043479</v>
      </c>
      <c r="D47">
        <f t="shared" si="3"/>
        <v>1048.0247225269604</v>
      </c>
    </row>
    <row r="48" spans="1:4">
      <c r="A48">
        <v>960</v>
      </c>
      <c r="B48">
        <v>47</v>
      </c>
      <c r="C48">
        <f t="shared" si="2"/>
        <v>1.5319148936170213</v>
      </c>
      <c r="D48">
        <f t="shared" si="3"/>
        <v>1026.5185173059967</v>
      </c>
    </row>
    <row r="49" spans="1:4">
      <c r="A49">
        <v>925</v>
      </c>
      <c r="B49">
        <v>48</v>
      </c>
      <c r="C49">
        <f t="shared" si="2"/>
        <v>1.5</v>
      </c>
      <c r="D49">
        <f t="shared" si="3"/>
        <v>1005.4651081081644</v>
      </c>
    </row>
    <row r="50" spans="1:4">
      <c r="A50">
        <v>919</v>
      </c>
      <c r="B50">
        <v>49</v>
      </c>
      <c r="C50">
        <f t="shared" si="2"/>
        <v>1.4693877551020409</v>
      </c>
      <c r="D50">
        <f t="shared" si="3"/>
        <v>984.84582090542881</v>
      </c>
    </row>
    <row r="51" spans="1:4">
      <c r="A51">
        <v>912</v>
      </c>
      <c r="B51">
        <v>50</v>
      </c>
      <c r="C51">
        <f t="shared" si="2"/>
        <v>1.44</v>
      </c>
      <c r="D51">
        <f t="shared" si="3"/>
        <v>964.64311358790928</v>
      </c>
    </row>
    <row r="52" spans="1:4">
      <c r="A52">
        <v>910</v>
      </c>
      <c r="B52">
        <v>51</v>
      </c>
      <c r="C52">
        <f t="shared" si="2"/>
        <v>1.411764705882353</v>
      </c>
      <c r="D52">
        <f t="shared" si="3"/>
        <v>944.84048629172958</v>
      </c>
    </row>
    <row r="53" spans="1:4">
      <c r="A53">
        <v>903</v>
      </c>
      <c r="B53">
        <v>52</v>
      </c>
      <c r="C53">
        <f t="shared" si="2"/>
        <v>1.3846153846153846</v>
      </c>
      <c r="D53">
        <f t="shared" si="3"/>
        <v>925.42240043462789</v>
      </c>
    </row>
    <row r="54" spans="1:4">
      <c r="A54">
        <v>837</v>
      </c>
      <c r="B54">
        <v>53</v>
      </c>
      <c r="C54">
        <f t="shared" si="2"/>
        <v>1.3584905660377358</v>
      </c>
      <c r="D54">
        <f t="shared" si="3"/>
        <v>906.37420546393332</v>
      </c>
    </row>
    <row r="55" spans="1:4">
      <c r="A55">
        <v>794</v>
      </c>
      <c r="B55">
        <v>54</v>
      </c>
      <c r="C55">
        <f t="shared" si="2"/>
        <v>1.3333333333333333</v>
      </c>
      <c r="D55">
        <f t="shared" si="3"/>
        <v>887.68207245178087</v>
      </c>
    </row>
    <row r="56" spans="1:4">
      <c r="A56">
        <v>770</v>
      </c>
      <c r="B56">
        <v>55</v>
      </c>
      <c r="C56">
        <f t="shared" si="2"/>
        <v>1.3090909090909091</v>
      </c>
      <c r="D56">
        <f t="shared" si="3"/>
        <v>869.33293378358439</v>
      </c>
    </row>
    <row r="57" spans="1:4">
      <c r="A57">
        <v>714</v>
      </c>
      <c r="B57">
        <v>56</v>
      </c>
      <c r="C57">
        <f t="shared" si="2"/>
        <v>1.2857142857142858</v>
      </c>
      <c r="D57">
        <f t="shared" si="3"/>
        <v>851.31442828090621</v>
      </c>
    </row>
    <row r="58" spans="1:4">
      <c r="A58">
        <v>705</v>
      </c>
      <c r="B58">
        <v>57</v>
      </c>
      <c r="C58">
        <f t="shared" si="2"/>
        <v>1.263157894736842</v>
      </c>
      <c r="D58">
        <f t="shared" si="3"/>
        <v>833.61485118150506</v>
      </c>
    </row>
    <row r="59" spans="1:4">
      <c r="A59">
        <v>690</v>
      </c>
      <c r="B59">
        <v>58</v>
      </c>
      <c r="C59">
        <f t="shared" si="2"/>
        <v>1.2413793103448276</v>
      </c>
      <c r="D59">
        <f t="shared" si="3"/>
        <v>816.22310846963603</v>
      </c>
    </row>
    <row r="60" spans="1:4">
      <c r="A60">
        <v>685</v>
      </c>
      <c r="B60">
        <v>59</v>
      </c>
      <c r="C60">
        <f t="shared" si="2"/>
        <v>1.2203389830508475</v>
      </c>
      <c r="D60">
        <f t="shared" si="3"/>
        <v>799.12867511033596</v>
      </c>
    </row>
    <row r="61" spans="1:4">
      <c r="A61">
        <v>615</v>
      </c>
      <c r="B61">
        <v>60</v>
      </c>
      <c r="C61">
        <f t="shared" si="2"/>
        <v>1.2</v>
      </c>
      <c r="D61">
        <f t="shared" si="3"/>
        <v>782.32155679395464</v>
      </c>
    </row>
    <row r="62" spans="1:4">
      <c r="A62">
        <v>605</v>
      </c>
      <c r="B62">
        <v>61</v>
      </c>
      <c r="C62">
        <f t="shared" si="2"/>
        <v>1.180327868852459</v>
      </c>
      <c r="D62">
        <f t="shared" si="3"/>
        <v>765.792254842744</v>
      </c>
    </row>
    <row r="63" spans="1:4">
      <c r="A63">
        <v>538</v>
      </c>
      <c r="B63">
        <v>62</v>
      </c>
      <c r="C63">
        <f t="shared" si="2"/>
        <v>1.1612903225806452</v>
      </c>
      <c r="D63">
        <f t="shared" si="3"/>
        <v>749.53173397096384</v>
      </c>
    </row>
    <row r="64" spans="1:4">
      <c r="A64">
        <v>516</v>
      </c>
      <c r="B64">
        <v>63</v>
      </c>
      <c r="C64">
        <f t="shared" si="2"/>
        <v>1.1428571428571428</v>
      </c>
      <c r="D64">
        <f t="shared" si="3"/>
        <v>733.5313926245226</v>
      </c>
    </row>
    <row r="65" spans="1:4">
      <c r="A65">
        <v>464</v>
      </c>
      <c r="B65">
        <v>64</v>
      </c>
      <c r="C65">
        <f t="shared" si="2"/>
        <v>1.125</v>
      </c>
      <c r="D65">
        <f t="shared" si="3"/>
        <v>717.7830356563835</v>
      </c>
    </row>
    <row r="66" spans="1:4">
      <c r="A66">
        <v>452</v>
      </c>
      <c r="B66">
        <v>65</v>
      </c>
      <c r="C66">
        <f t="shared" si="2"/>
        <v>1.1076923076923078</v>
      </c>
      <c r="D66">
        <f t="shared" ref="D66:D72" si="4">$L$3*LN(C66)+$L$4</f>
        <v>702.27884912041827</v>
      </c>
    </row>
    <row r="67" spans="1:4">
      <c r="A67">
        <v>418</v>
      </c>
      <c r="B67">
        <v>66</v>
      </c>
      <c r="C67">
        <f t="shared" ref="C67:C72" si="5">72/B67</f>
        <v>1.0909090909090908</v>
      </c>
      <c r="D67">
        <f t="shared" si="4"/>
        <v>687.01137698962975</v>
      </c>
    </row>
    <row r="68" spans="1:4">
      <c r="A68">
        <v>409</v>
      </c>
      <c r="B68">
        <v>67</v>
      </c>
      <c r="C68">
        <f t="shared" si="5"/>
        <v>1.0746268656716418</v>
      </c>
      <c r="D68">
        <f t="shared" si="4"/>
        <v>671.97349962508929</v>
      </c>
    </row>
    <row r="69" spans="1:4">
      <c r="A69">
        <v>362</v>
      </c>
      <c r="B69">
        <v>68</v>
      </c>
      <c r="C69">
        <f t="shared" si="5"/>
        <v>1.0588235294117647</v>
      </c>
      <c r="D69">
        <f t="shared" si="4"/>
        <v>657.15841383994859</v>
      </c>
    </row>
    <row r="70" spans="1:4">
      <c r="A70">
        <v>340</v>
      </c>
      <c r="B70">
        <v>69</v>
      </c>
      <c r="C70">
        <f t="shared" si="5"/>
        <v>1.0434782608695652</v>
      </c>
      <c r="D70">
        <f t="shared" si="4"/>
        <v>642.55961441879595</v>
      </c>
    </row>
    <row r="71" spans="1:4">
      <c r="A71">
        <v>294</v>
      </c>
      <c r="B71">
        <v>70</v>
      </c>
      <c r="C71">
        <f t="shared" si="5"/>
        <v>1.0285714285714285</v>
      </c>
      <c r="D71">
        <f t="shared" si="4"/>
        <v>628.17087696669626</v>
      </c>
    </row>
    <row r="72" spans="1:4">
      <c r="A72">
        <v>274</v>
      </c>
      <c r="B72">
        <v>71</v>
      </c>
      <c r="C72">
        <f t="shared" si="5"/>
        <v>1.0140845070422535</v>
      </c>
      <c r="D72">
        <f t="shared" si="4"/>
        <v>613.98624197473987</v>
      </c>
    </row>
  </sheetData>
  <sortState ref="A2:A73">
    <sortCondition descending="1" ref="A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UMCES Appalachian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Cadol</dc:creator>
  <cp:lastModifiedBy>Dan Cadol</cp:lastModifiedBy>
  <dcterms:created xsi:type="dcterms:W3CDTF">2015-12-16T17:25:32Z</dcterms:created>
  <dcterms:modified xsi:type="dcterms:W3CDTF">2016-03-29T02:25:20Z</dcterms:modified>
</cp:coreProperties>
</file>