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4"/>
  </bookViews>
  <sheets>
    <sheet name="Fig 2A" sheetId="2" r:id="rId1"/>
    <sheet name="Fig 2B" sheetId="4" r:id="rId2"/>
    <sheet name="Fig 2B-Cal04 titer" sheetId="5" r:id="rId3"/>
    <sheet name="Fig 2C" sheetId="6" r:id="rId4"/>
    <sheet name="Fig 2D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7" l="1"/>
  <c r="D18" i="7"/>
  <c r="E17" i="7"/>
  <c r="D17" i="7"/>
  <c r="E16" i="7"/>
  <c r="D16" i="7"/>
  <c r="E18" i="6" l="1"/>
  <c r="D18" i="6"/>
  <c r="E17" i="6"/>
  <c r="D17" i="6"/>
  <c r="E16" i="6"/>
  <c r="D16" i="6"/>
  <c r="E8" i="5" l="1"/>
  <c r="D8" i="5"/>
  <c r="E7" i="5"/>
  <c r="D7" i="5"/>
  <c r="E6" i="5"/>
  <c r="D6" i="5"/>
  <c r="I9" i="7" l="1"/>
  <c r="I8" i="7"/>
  <c r="I7" i="7"/>
  <c r="I6" i="7"/>
  <c r="I5" i="7"/>
  <c r="I4" i="7"/>
  <c r="G4" i="7"/>
  <c r="I8" i="6"/>
  <c r="I7" i="6"/>
  <c r="I6" i="6"/>
  <c r="I5" i="6"/>
  <c r="I4" i="6"/>
  <c r="I3" i="6"/>
  <c r="G3" i="6"/>
  <c r="I8" i="4" l="1"/>
  <c r="I7" i="4"/>
  <c r="I6" i="4"/>
  <c r="I5" i="4"/>
  <c r="I4" i="4"/>
  <c r="I3" i="4"/>
  <c r="G3" i="4"/>
  <c r="F22" i="2"/>
  <c r="G22" i="2" s="1"/>
  <c r="H22" i="2" s="1"/>
  <c r="F21" i="2"/>
  <c r="G21" i="2" s="1"/>
  <c r="H21" i="2" s="1"/>
  <c r="F20" i="2"/>
  <c r="G19" i="2"/>
  <c r="H19" i="2" s="1"/>
  <c r="F19" i="2"/>
  <c r="F18" i="2"/>
  <c r="G18" i="2" s="1"/>
  <c r="H18" i="2" s="1"/>
  <c r="F17" i="2"/>
  <c r="G17" i="2" s="1"/>
  <c r="H17" i="2" s="1"/>
  <c r="F9" i="2"/>
  <c r="F8" i="2"/>
  <c r="G8" i="2" s="1"/>
  <c r="H8" i="2" s="1"/>
  <c r="F7" i="2"/>
  <c r="G7" i="2" s="1"/>
  <c r="H7" i="2" s="1"/>
  <c r="F6" i="2"/>
  <c r="G6" i="2" s="1"/>
  <c r="H6" i="2" s="1"/>
  <c r="F5" i="2"/>
  <c r="G4" i="2"/>
  <c r="H4" i="2" s="1"/>
  <c r="F4" i="2"/>
  <c r="G5" i="2" l="1"/>
  <c r="H5" i="2" s="1"/>
  <c r="G20" i="2"/>
  <c r="H20" i="2" s="1"/>
  <c r="G9" i="2"/>
  <c r="H9" i="2" s="1"/>
</calcChain>
</file>

<file path=xl/sharedStrings.xml><?xml version="1.0" encoding="utf-8"?>
<sst xmlns="http://schemas.openxmlformats.org/spreadsheetml/2006/main" count="177" uniqueCount="35">
  <si>
    <t>Cal04/H1N1</t>
  </si>
  <si>
    <t>MG assay</t>
  </si>
  <si>
    <t>Firefly</t>
  </si>
  <si>
    <t>Renilla</t>
  </si>
  <si>
    <t>Ratio</t>
  </si>
  <si>
    <t>Average</t>
  </si>
  <si>
    <t>Normalization</t>
  </si>
  <si>
    <t>ct</t>
  </si>
  <si>
    <t>dct</t>
  </si>
  <si>
    <t>ddct</t>
  </si>
  <si>
    <t>2^(-DDCT)</t>
  </si>
  <si>
    <t>SYBR</t>
  </si>
  <si>
    <t>ddx10</t>
  </si>
  <si>
    <t>Unkn</t>
  </si>
  <si>
    <t/>
  </si>
  <si>
    <t>GAPDH</t>
  </si>
  <si>
    <t>293T cells</t>
  </si>
  <si>
    <t>si-DDX10</t>
  </si>
  <si>
    <t>Renila</t>
  </si>
  <si>
    <t>si-NC</t>
  </si>
  <si>
    <t>24h</t>
  </si>
  <si>
    <t>PFU/mL</t>
    <phoneticPr fontId="0" type="noConversion"/>
  </si>
  <si>
    <t>Log10</t>
    <phoneticPr fontId="0" type="noConversion"/>
  </si>
  <si>
    <t>Replicates</t>
  </si>
  <si>
    <t>hpi</t>
  </si>
  <si>
    <t>293T</t>
  </si>
  <si>
    <t>RB144/H1N1</t>
  </si>
  <si>
    <t>BJ16/H9N2</t>
  </si>
  <si>
    <t>Replicate 1</t>
  </si>
  <si>
    <t>Replicate 2</t>
  </si>
  <si>
    <t>Replicate 3</t>
  </si>
  <si>
    <t>nc-ddx10</t>
  </si>
  <si>
    <t>nc-gapdh</t>
  </si>
  <si>
    <t>q PCR</t>
  </si>
  <si>
    <t>A549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</si>
</sst>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;\-###0.00"/>
    <numFmt numFmtId="165" formatCode="0.0000000000000_ ;\-0.0000000000000\ 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.25"/>
      <name val="Microsoft Sans Serif"/>
      <family val="2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</font>
    <font>
      <b/>
      <sz val="10"/>
      <color theme="1"/>
      <name val="微软雅黑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49" fontId="3" fillId="0" borderId="0" xfId="0" applyNumberFormat="1" applyFont="1" applyFill="1" applyBorder="1" applyAlignment="1" applyProtection="1">
      <alignment vertical="center"/>
    </xf>
    <xf numFmtId="164" fontId="3" fillId="0" borderId="0" xfId="0" applyNumberFormat="1" applyFont="1" applyFill="1" applyBorder="1" applyAlignment="1" applyProtection="1">
      <alignment vertical="center"/>
    </xf>
    <xf numFmtId="165" fontId="0" fillId="0" borderId="0" xfId="0" applyNumberFormat="1"/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312420</xdr:colOff>
      <xdr:row>5</xdr:row>
      <xdr:rowOff>160020</xdr:rowOff>
    </xdr:from>
    <xdr:to>
      <xdr:col>13</xdr:col>
      <xdr:colOff>261603</xdr:colOff>
      <xdr:row>21</xdr:row>
      <xdr:rowOff>68918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6580" y="1074420"/>
          <a:ext cx="2387583" cy="2834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975360</xdr:colOff>
      <xdr:row>10</xdr:row>
      <xdr:rowOff>65976</xdr:rowOff>
    </xdr:from>
    <xdr:to>
      <xdr:col>5</xdr:col>
      <xdr:colOff>327660</xdr:colOff>
      <xdr:row>32</xdr:row>
      <xdr:rowOff>64514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" y="1894776"/>
          <a:ext cx="3543300" cy="40218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9</xdr:row>
      <xdr:rowOff>89014</xdr:rowOff>
    </xdr:from>
    <xdr:to>
      <xdr:col>4</xdr:col>
      <xdr:colOff>327660</xdr:colOff>
      <xdr:row>23</xdr:row>
      <xdr:rowOff>79529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" y="1902574"/>
          <a:ext cx="2933700" cy="25508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601980</xdr:colOff>
      <xdr:row>9</xdr:row>
      <xdr:rowOff>178945</xdr:rowOff>
    </xdr:from>
    <xdr:to>
      <xdr:col>11</xdr:col>
      <xdr:colOff>259080</xdr:colOff>
      <xdr:row>18</xdr:row>
      <xdr:rowOff>12381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960" y="2053465"/>
          <a:ext cx="3627120" cy="16622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525780</xdr:colOff>
      <xdr:row>10</xdr:row>
      <xdr:rowOff>36550</xdr:rowOff>
    </xdr:from>
    <xdr:to>
      <xdr:col>9</xdr:col>
      <xdr:colOff>228600</xdr:colOff>
      <xdr:row>21</xdr:row>
      <xdr:rowOff>77945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3540" y="1911070"/>
          <a:ext cx="2575560" cy="224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P11" sqref="P11"/>
    </sheetView>
  </sheetViews>
  <sheetFormatPr defaultRowHeight="14.4"/>
  <cols>
    <col min="6" max="6" width="17.33203125" bestFit="1" customWidth="1"/>
    <col min="7" max="7" width="16.88671875" bestFit="1" customWidth="1"/>
  </cols>
  <sheetData>
    <row r="1" spans="1:8">
      <c r="A1" s="4" t="s">
        <v>33</v>
      </c>
    </row>
    <row r="2" spans="1:8">
      <c r="A2" s="4" t="s">
        <v>17</v>
      </c>
      <c r="C2" s="4" t="s">
        <v>16</v>
      </c>
    </row>
    <row r="3" spans="1:8">
      <c r="E3" t="s">
        <v>7</v>
      </c>
      <c r="F3" t="s">
        <v>8</v>
      </c>
      <c r="G3" t="s">
        <v>9</v>
      </c>
      <c r="H3" t="s">
        <v>10</v>
      </c>
    </row>
    <row r="4" spans="1:8">
      <c r="A4" s="5" t="s">
        <v>11</v>
      </c>
      <c r="B4" s="5" t="s">
        <v>12</v>
      </c>
      <c r="C4" s="5" t="s">
        <v>13</v>
      </c>
      <c r="D4" s="5" t="s">
        <v>14</v>
      </c>
      <c r="E4" s="6">
        <v>28.310347444830299</v>
      </c>
      <c r="F4" s="7">
        <f>E4-E10</f>
        <v>10.353358569028899</v>
      </c>
      <c r="G4" s="7">
        <f>F4-F17</f>
        <v>4.5196259152976985</v>
      </c>
      <c r="H4">
        <f>2^(-G4)</f>
        <v>4.3597042636128562E-2</v>
      </c>
    </row>
    <row r="5" spans="1:8">
      <c r="A5" s="5" t="s">
        <v>11</v>
      </c>
      <c r="B5" s="5" t="s">
        <v>12</v>
      </c>
      <c r="C5" s="5" t="s">
        <v>13</v>
      </c>
      <c r="D5" s="5" t="s">
        <v>14</v>
      </c>
      <c r="E5" s="6">
        <v>28.0309692720482</v>
      </c>
      <c r="F5" s="7">
        <f t="shared" ref="F5:F9" si="0">E5-E11</f>
        <v>10.427186685324898</v>
      </c>
      <c r="G5" s="7">
        <f>F5-F17</f>
        <v>4.5934540315936978</v>
      </c>
      <c r="H5">
        <f t="shared" ref="H5:H22" si="1">2^(-G5)</f>
        <v>4.1422141965751731E-2</v>
      </c>
    </row>
    <row r="6" spans="1:8">
      <c r="A6" s="5" t="s">
        <v>11</v>
      </c>
      <c r="B6" s="5" t="s">
        <v>12</v>
      </c>
      <c r="C6" s="5" t="s">
        <v>13</v>
      </c>
      <c r="D6" s="5" t="s">
        <v>14</v>
      </c>
      <c r="E6" s="6">
        <v>28.057670638973701</v>
      </c>
      <c r="F6" s="7">
        <f t="shared" si="0"/>
        <v>10.525532506207199</v>
      </c>
      <c r="G6" s="7">
        <f>F6-F17</f>
        <v>4.6917998524759987</v>
      </c>
      <c r="H6">
        <f t="shared" si="1"/>
        <v>3.8692564101223459E-2</v>
      </c>
    </row>
    <row r="7" spans="1:8">
      <c r="A7" s="5" t="s">
        <v>11</v>
      </c>
      <c r="B7" s="5" t="s">
        <v>12</v>
      </c>
      <c r="C7" s="5" t="s">
        <v>13</v>
      </c>
      <c r="D7" s="5" t="s">
        <v>14</v>
      </c>
      <c r="E7" s="6">
        <v>27.8136969641427</v>
      </c>
      <c r="F7" s="7">
        <f t="shared" si="0"/>
        <v>10.2748124977015</v>
      </c>
      <c r="G7" s="7">
        <f>F7-F17</f>
        <v>4.4410798439703001</v>
      </c>
      <c r="H7">
        <f t="shared" si="1"/>
        <v>4.6036442287759265E-2</v>
      </c>
    </row>
    <row r="8" spans="1:8">
      <c r="A8" s="5" t="s">
        <v>11</v>
      </c>
      <c r="B8" s="5" t="s">
        <v>12</v>
      </c>
      <c r="C8" s="5" t="s">
        <v>13</v>
      </c>
      <c r="D8" s="5" t="s">
        <v>14</v>
      </c>
      <c r="E8" s="6">
        <v>27.855176837827699</v>
      </c>
      <c r="F8" s="7">
        <f t="shared" si="0"/>
        <v>10.082568763223399</v>
      </c>
      <c r="G8" s="7">
        <f>F8-F17</f>
        <v>4.2488361094921991</v>
      </c>
      <c r="H8">
        <f t="shared" si="1"/>
        <v>5.2598442499327804E-2</v>
      </c>
    </row>
    <row r="9" spans="1:8">
      <c r="A9" s="5" t="s">
        <v>11</v>
      </c>
      <c r="B9" s="5" t="s">
        <v>12</v>
      </c>
      <c r="C9" s="5" t="s">
        <v>13</v>
      </c>
      <c r="D9" s="5" t="s">
        <v>14</v>
      </c>
      <c r="E9" s="6">
        <v>27.734476309851299</v>
      </c>
      <c r="F9" s="7">
        <f t="shared" si="0"/>
        <v>10.148219516066799</v>
      </c>
      <c r="G9" s="7">
        <f>F9-F17</f>
        <v>4.314486862335599</v>
      </c>
      <c r="H9">
        <f t="shared" si="1"/>
        <v>5.0258559703525621E-2</v>
      </c>
    </row>
    <row r="10" spans="1:8">
      <c r="A10" s="5" t="s">
        <v>11</v>
      </c>
      <c r="B10" s="5" t="s">
        <v>15</v>
      </c>
      <c r="C10" s="5" t="s">
        <v>13</v>
      </c>
      <c r="D10" s="5" t="s">
        <v>14</v>
      </c>
      <c r="E10" s="6">
        <v>17.9569888758014</v>
      </c>
    </row>
    <row r="11" spans="1:8">
      <c r="A11" s="5" t="s">
        <v>11</v>
      </c>
      <c r="B11" s="5" t="s">
        <v>15</v>
      </c>
      <c r="C11" s="5" t="s">
        <v>13</v>
      </c>
      <c r="D11" s="5" t="s">
        <v>14</v>
      </c>
      <c r="E11" s="6">
        <v>17.603782586723302</v>
      </c>
    </row>
    <row r="12" spans="1:8">
      <c r="A12" s="5" t="s">
        <v>11</v>
      </c>
      <c r="B12" s="5" t="s">
        <v>15</v>
      </c>
      <c r="C12" s="5" t="s">
        <v>13</v>
      </c>
      <c r="D12" s="5" t="s">
        <v>14</v>
      </c>
      <c r="E12" s="6">
        <v>17.532138132766502</v>
      </c>
    </row>
    <row r="13" spans="1:8">
      <c r="A13" s="5" t="s">
        <v>11</v>
      </c>
      <c r="B13" s="5" t="s">
        <v>15</v>
      </c>
      <c r="C13" s="5" t="s">
        <v>13</v>
      </c>
      <c r="D13" s="5" t="s">
        <v>14</v>
      </c>
      <c r="E13" s="6">
        <v>17.5388844664412</v>
      </c>
    </row>
    <row r="14" spans="1:8">
      <c r="A14" s="5" t="s">
        <v>11</v>
      </c>
      <c r="B14" s="5" t="s">
        <v>15</v>
      </c>
      <c r="C14" s="5" t="s">
        <v>13</v>
      </c>
      <c r="D14" s="5" t="s">
        <v>14</v>
      </c>
      <c r="E14" s="6">
        <v>17.7726080746043</v>
      </c>
    </row>
    <row r="15" spans="1:8">
      <c r="A15" s="5" t="s">
        <v>11</v>
      </c>
      <c r="B15" s="5" t="s">
        <v>15</v>
      </c>
      <c r="C15" s="5" t="s">
        <v>13</v>
      </c>
      <c r="D15" s="5" t="s">
        <v>14</v>
      </c>
      <c r="E15" s="6">
        <v>17.5862567937845</v>
      </c>
    </row>
    <row r="16" spans="1:8">
      <c r="A16" s="5"/>
      <c r="B16" s="5"/>
      <c r="C16" s="5"/>
      <c r="D16" s="5"/>
      <c r="E16" s="6"/>
    </row>
    <row r="17" spans="1:8">
      <c r="A17" s="5" t="s">
        <v>11</v>
      </c>
      <c r="B17" s="5" t="s">
        <v>31</v>
      </c>
      <c r="C17" s="5" t="s">
        <v>13</v>
      </c>
      <c r="D17" s="5" t="s">
        <v>14</v>
      </c>
      <c r="E17" s="6">
        <v>25.096732973699499</v>
      </c>
      <c r="F17" s="7">
        <f>E17-E23</f>
        <v>5.8337326537312002</v>
      </c>
      <c r="G17" s="7">
        <f>F17-F17</f>
        <v>0</v>
      </c>
      <c r="H17">
        <f t="shared" si="1"/>
        <v>1</v>
      </c>
    </row>
    <row r="18" spans="1:8">
      <c r="A18" s="5" t="s">
        <v>11</v>
      </c>
      <c r="B18" s="5" t="s">
        <v>31</v>
      </c>
      <c r="C18" s="5" t="s">
        <v>13</v>
      </c>
      <c r="D18" s="5" t="s">
        <v>14</v>
      </c>
      <c r="E18" s="6">
        <v>25.043979618902299</v>
      </c>
      <c r="F18" s="7">
        <f t="shared" ref="F18:F22" si="2">E18-E24</f>
        <v>6.075930793423499</v>
      </c>
      <c r="G18" s="7">
        <f>F18-F17</f>
        <v>0.24219813969229875</v>
      </c>
      <c r="H18">
        <f t="shared" si="1"/>
        <v>0.84545616448005845</v>
      </c>
    </row>
    <row r="19" spans="1:8">
      <c r="A19" s="5" t="s">
        <v>11</v>
      </c>
      <c r="B19" s="5" t="s">
        <v>31</v>
      </c>
      <c r="C19" s="5" t="s">
        <v>13</v>
      </c>
      <c r="D19" s="5" t="s">
        <v>14</v>
      </c>
      <c r="E19" s="6">
        <v>24.881413724490599</v>
      </c>
      <c r="F19" s="7">
        <f t="shared" si="2"/>
        <v>5.7560720760603985</v>
      </c>
      <c r="G19" s="7">
        <f>F19-F17</f>
        <v>-7.76605776708017E-2</v>
      </c>
      <c r="H19">
        <f t="shared" si="1"/>
        <v>1.0553054071159498</v>
      </c>
    </row>
    <row r="20" spans="1:8">
      <c r="A20" s="5" t="s">
        <v>11</v>
      </c>
      <c r="B20" s="5" t="s">
        <v>31</v>
      </c>
      <c r="C20" s="5" t="s">
        <v>13</v>
      </c>
      <c r="D20" s="5" t="s">
        <v>14</v>
      </c>
      <c r="E20" s="6">
        <v>24.828407717496901</v>
      </c>
      <c r="F20" s="7">
        <f t="shared" si="2"/>
        <v>5.907679476821901</v>
      </c>
      <c r="G20" s="7">
        <f>F20-F17</f>
        <v>7.3946823090700775E-2</v>
      </c>
      <c r="H20">
        <f t="shared" si="1"/>
        <v>0.95003539998786402</v>
      </c>
    </row>
    <row r="21" spans="1:8">
      <c r="A21" s="5" t="s">
        <v>11</v>
      </c>
      <c r="B21" s="5" t="s">
        <v>31</v>
      </c>
      <c r="C21" s="5" t="s">
        <v>13</v>
      </c>
      <c r="D21" s="5" t="s">
        <v>14</v>
      </c>
      <c r="E21" s="6">
        <v>24.7406860812548</v>
      </c>
      <c r="F21" s="7">
        <f t="shared" si="2"/>
        <v>5.5147143835529988</v>
      </c>
      <c r="G21" s="7">
        <f>F21-F17</f>
        <v>-0.31901827017820139</v>
      </c>
      <c r="H21">
        <f t="shared" si="1"/>
        <v>1.2474813698214122</v>
      </c>
    </row>
    <row r="22" spans="1:8">
      <c r="A22" s="5" t="s">
        <v>11</v>
      </c>
      <c r="B22" s="5" t="s">
        <v>31</v>
      </c>
      <c r="C22" s="5" t="s">
        <v>13</v>
      </c>
      <c r="D22" s="5" t="s">
        <v>14</v>
      </c>
      <c r="E22" s="6">
        <v>24.719202697340599</v>
      </c>
      <c r="F22" s="7">
        <f t="shared" si="2"/>
        <v>5.2970647970944995</v>
      </c>
      <c r="G22" s="7">
        <f>F22-F17</f>
        <v>-0.53666785663670069</v>
      </c>
      <c r="H22">
        <f t="shared" si="1"/>
        <v>1.4506182019205327</v>
      </c>
    </row>
    <row r="23" spans="1:8">
      <c r="A23" s="5" t="s">
        <v>11</v>
      </c>
      <c r="B23" s="5" t="s">
        <v>32</v>
      </c>
      <c r="C23" s="5" t="s">
        <v>13</v>
      </c>
      <c r="D23" s="5" t="s">
        <v>14</v>
      </c>
      <c r="E23" s="6">
        <v>19.263000319968299</v>
      </c>
    </row>
    <row r="24" spans="1:8">
      <c r="A24" s="5" t="s">
        <v>11</v>
      </c>
      <c r="B24" s="5" t="s">
        <v>32</v>
      </c>
      <c r="C24" s="5" t="s">
        <v>13</v>
      </c>
      <c r="D24" s="5" t="s">
        <v>14</v>
      </c>
      <c r="E24" s="6">
        <v>18.9680488254788</v>
      </c>
    </row>
    <row r="25" spans="1:8">
      <c r="A25" s="5" t="s">
        <v>11</v>
      </c>
      <c r="B25" s="5" t="s">
        <v>32</v>
      </c>
      <c r="C25" s="5" t="s">
        <v>13</v>
      </c>
      <c r="D25" s="5" t="s">
        <v>14</v>
      </c>
      <c r="E25" s="6">
        <v>19.125341648430201</v>
      </c>
    </row>
    <row r="26" spans="1:8">
      <c r="A26" s="5" t="s">
        <v>11</v>
      </c>
      <c r="B26" s="5" t="s">
        <v>32</v>
      </c>
      <c r="C26" s="5" t="s">
        <v>13</v>
      </c>
      <c r="D26" s="5" t="s">
        <v>14</v>
      </c>
      <c r="E26" s="6">
        <v>18.920728240675</v>
      </c>
    </row>
    <row r="27" spans="1:8">
      <c r="A27" s="5" t="s">
        <v>11</v>
      </c>
      <c r="B27" s="5" t="s">
        <v>32</v>
      </c>
      <c r="C27" s="5" t="s">
        <v>13</v>
      </c>
      <c r="D27" s="5" t="s">
        <v>14</v>
      </c>
      <c r="E27" s="6">
        <v>19.225971697701802</v>
      </c>
    </row>
    <row r="28" spans="1:8">
      <c r="A28" s="5" t="s">
        <v>11</v>
      </c>
      <c r="B28" s="5" t="s">
        <v>32</v>
      </c>
      <c r="C28" s="5" t="s">
        <v>13</v>
      </c>
      <c r="D28" s="5" t="s">
        <v>14</v>
      </c>
      <c r="E28" s="6">
        <v>19.422137900246099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opLeftCell="A4" workbookViewId="0">
      <selection activeCell="A11" sqref="A11:E18"/>
    </sheetView>
  </sheetViews>
  <sheetFormatPr defaultRowHeight="14.4"/>
  <cols>
    <col min="1" max="1" width="16.21875" customWidth="1"/>
    <col min="2" max="2" width="15.77734375" customWidth="1"/>
    <col min="3" max="4" width="10.109375" customWidth="1"/>
    <col min="9" max="9" width="12.88671875" customWidth="1"/>
  </cols>
  <sheetData>
    <row r="1" spans="1:9">
      <c r="A1" s="4" t="s">
        <v>17</v>
      </c>
      <c r="B1" s="4" t="s">
        <v>0</v>
      </c>
      <c r="C1" s="4" t="s">
        <v>1</v>
      </c>
    </row>
    <row r="2" spans="1:9">
      <c r="A2" s="1"/>
      <c r="B2" s="2" t="s">
        <v>2</v>
      </c>
      <c r="C2" s="1" t="s">
        <v>18</v>
      </c>
      <c r="D2" s="1" t="s">
        <v>4</v>
      </c>
      <c r="F2" s="3"/>
      <c r="G2" s="3" t="s">
        <v>5</v>
      </c>
      <c r="H2" s="3"/>
      <c r="I2" t="s">
        <v>6</v>
      </c>
    </row>
    <row r="3" spans="1:9">
      <c r="A3" s="20" t="s">
        <v>28</v>
      </c>
      <c r="B3" s="2">
        <v>1494194</v>
      </c>
      <c r="C3" s="1">
        <v>1664619</v>
      </c>
      <c r="D3" s="1">
        <v>0.89759999999999995</v>
      </c>
      <c r="E3" t="s">
        <v>19</v>
      </c>
      <c r="F3" s="3"/>
      <c r="G3" s="3">
        <f>AVERAGE(D3:D5)</f>
        <v>0.97316666666666674</v>
      </c>
      <c r="H3" s="3"/>
      <c r="I3">
        <f>D3/0.973167</f>
        <v>0.92234940149018607</v>
      </c>
    </row>
    <row r="4" spans="1:9">
      <c r="A4" s="20" t="s">
        <v>29</v>
      </c>
      <c r="B4" s="2">
        <v>1386608</v>
      </c>
      <c r="C4" s="1">
        <v>1574289</v>
      </c>
      <c r="D4" s="1">
        <v>0.88080000000000003</v>
      </c>
      <c r="F4" s="3"/>
      <c r="G4" s="3"/>
      <c r="H4" s="3"/>
      <c r="I4">
        <f t="shared" ref="I4:I8" si="0">D4/0.973167</f>
        <v>0.90508617739812391</v>
      </c>
    </row>
    <row r="5" spans="1:9">
      <c r="A5" s="20" t="s">
        <v>30</v>
      </c>
      <c r="B5" s="2">
        <v>1314561</v>
      </c>
      <c r="C5" s="1">
        <v>1152009</v>
      </c>
      <c r="D5" s="1">
        <v>1.1411</v>
      </c>
      <c r="F5" s="3"/>
      <c r="G5" s="3"/>
      <c r="H5" s="3"/>
      <c r="I5">
        <f t="shared" si="0"/>
        <v>1.1725633935388273</v>
      </c>
    </row>
    <row r="6" spans="1:9">
      <c r="A6" s="20" t="s">
        <v>28</v>
      </c>
      <c r="B6" s="2">
        <v>477497</v>
      </c>
      <c r="C6" s="1">
        <v>907340</v>
      </c>
      <c r="D6" s="1">
        <v>0.52629999999999999</v>
      </c>
      <c r="E6" t="s">
        <v>17</v>
      </c>
      <c r="F6" s="3"/>
      <c r="G6" s="3"/>
      <c r="H6" s="3"/>
      <c r="I6">
        <f t="shared" si="0"/>
        <v>0.54081159759835673</v>
      </c>
    </row>
    <row r="7" spans="1:9">
      <c r="A7" s="20" t="s">
        <v>29</v>
      </c>
      <c r="B7" s="2">
        <v>468952</v>
      </c>
      <c r="C7" s="1">
        <v>1311602</v>
      </c>
      <c r="D7" s="1">
        <v>0.35749999999999998</v>
      </c>
      <c r="F7" s="3"/>
      <c r="G7" s="3"/>
      <c r="H7" s="3"/>
      <c r="I7">
        <f t="shared" si="0"/>
        <v>0.36735729838763542</v>
      </c>
    </row>
    <row r="8" spans="1:9">
      <c r="A8" s="20" t="s">
        <v>30</v>
      </c>
      <c r="B8" s="2">
        <v>449725</v>
      </c>
      <c r="C8" s="1">
        <v>1149050</v>
      </c>
      <c r="D8" s="1">
        <v>0.39140000000000003</v>
      </c>
      <c r="F8" s="3"/>
      <c r="G8" s="3"/>
      <c r="H8" s="3"/>
      <c r="I8">
        <f t="shared" si="0"/>
        <v>0.40219201843054692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8"/>
    </sheetView>
  </sheetViews>
  <sheetFormatPr defaultRowHeight="14.4"/>
  <cols>
    <col min="2" max="2" width="11.5546875" customWidth="1"/>
    <col min="3" max="3" width="14.6640625" customWidth="1"/>
    <col min="4" max="4" width="15.33203125" customWidth="1"/>
    <col min="5" max="5" width="17.44140625" customWidth="1"/>
  </cols>
  <sheetData>
    <row r="1" spans="1:5" ht="15" thickBot="1">
      <c r="A1" s="4" t="s">
        <v>34</v>
      </c>
      <c r="B1" s="4" t="s">
        <v>0</v>
      </c>
    </row>
    <row r="2" spans="1:5" ht="16.2" thickBot="1">
      <c r="A2" s="8" t="s">
        <v>24</v>
      </c>
      <c r="B2" s="9"/>
      <c r="C2" s="10" t="s">
        <v>23</v>
      </c>
      <c r="D2" s="11" t="s">
        <v>19</v>
      </c>
      <c r="E2" s="12" t="s">
        <v>17</v>
      </c>
    </row>
    <row r="3" spans="1:5" ht="16.2" thickBot="1">
      <c r="A3" s="23" t="s">
        <v>20</v>
      </c>
      <c r="B3" s="25" t="s">
        <v>21</v>
      </c>
      <c r="C3" s="13">
        <v>1</v>
      </c>
      <c r="D3" s="14">
        <v>900</v>
      </c>
      <c r="E3" s="14">
        <v>20</v>
      </c>
    </row>
    <row r="4" spans="1:5" ht="16.2" thickBot="1">
      <c r="A4" s="23"/>
      <c r="B4" s="26"/>
      <c r="C4" s="15">
        <v>2</v>
      </c>
      <c r="D4" s="14">
        <v>200</v>
      </c>
      <c r="E4" s="14">
        <v>40</v>
      </c>
    </row>
    <row r="5" spans="1:5" ht="16.2" thickBot="1">
      <c r="A5" s="23"/>
      <c r="B5" s="27"/>
      <c r="C5" s="16">
        <v>3</v>
      </c>
      <c r="D5" s="14">
        <v>700</v>
      </c>
      <c r="E5" s="14">
        <v>60</v>
      </c>
    </row>
    <row r="6" spans="1:5" ht="16.2" thickBot="1">
      <c r="A6" s="23"/>
      <c r="B6" s="25" t="s">
        <v>22</v>
      </c>
      <c r="C6" s="13">
        <v>1</v>
      </c>
      <c r="D6" s="14">
        <f>LOG10(D3)</f>
        <v>2.9542425094393248</v>
      </c>
      <c r="E6" s="14">
        <f t="shared" ref="E6" si="0">LOG10(E3)</f>
        <v>1.3010299956639813</v>
      </c>
    </row>
    <row r="7" spans="1:5" ht="16.2" thickBot="1">
      <c r="A7" s="23"/>
      <c r="B7" s="26"/>
      <c r="C7" s="15">
        <v>2</v>
      </c>
      <c r="D7" s="14">
        <f t="shared" ref="D7:E8" si="1">LOG10(D4)</f>
        <v>2.3010299956639813</v>
      </c>
      <c r="E7" s="14">
        <f t="shared" si="1"/>
        <v>1.6020599913279623</v>
      </c>
    </row>
    <row r="8" spans="1:5" ht="16.2" thickBot="1">
      <c r="A8" s="24"/>
      <c r="B8" s="27"/>
      <c r="C8" s="16">
        <v>3</v>
      </c>
      <c r="D8" s="14">
        <f t="shared" si="1"/>
        <v>2.8450980400142569</v>
      </c>
      <c r="E8" s="14">
        <f t="shared" si="1"/>
        <v>1.7781512503836436</v>
      </c>
    </row>
  </sheetData>
  <mergeCells count="3">
    <mergeCell ref="A3:A8"/>
    <mergeCell ref="B3:B5"/>
    <mergeCell ref="B6:B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23" sqref="E23"/>
    </sheetView>
  </sheetViews>
  <sheetFormatPr defaultRowHeight="14.4"/>
  <cols>
    <col min="1" max="1" width="14.21875" customWidth="1"/>
    <col min="2" max="2" width="13.5546875" customWidth="1"/>
    <col min="3" max="3" width="13.33203125" customWidth="1"/>
    <col min="4" max="4" width="15.6640625" customWidth="1"/>
    <col min="5" max="5" width="18.6640625" customWidth="1"/>
    <col min="9" max="9" width="13.44140625" customWidth="1"/>
  </cols>
  <sheetData>
    <row r="1" spans="1:9" ht="32.4">
      <c r="A1" s="18" t="s">
        <v>26</v>
      </c>
      <c r="C1" s="19" t="s">
        <v>1</v>
      </c>
    </row>
    <row r="2" spans="1:9">
      <c r="B2" t="s">
        <v>2</v>
      </c>
      <c r="C2" t="s">
        <v>3</v>
      </c>
      <c r="D2" t="s">
        <v>4</v>
      </c>
      <c r="G2" t="s">
        <v>5</v>
      </c>
      <c r="I2" t="s">
        <v>6</v>
      </c>
    </row>
    <row r="3" spans="1:9">
      <c r="A3" s="20" t="s">
        <v>28</v>
      </c>
      <c r="B3">
        <v>17543208</v>
      </c>
      <c r="C3">
        <v>4696844</v>
      </c>
      <c r="D3">
        <v>3.7351000000000001</v>
      </c>
      <c r="E3" t="s">
        <v>19</v>
      </c>
      <c r="G3">
        <f>AVERAGE(D3:D5)</f>
        <v>3.7250999999999999</v>
      </c>
      <c r="I3">
        <f t="shared" ref="I3:I8" si="0">D3/3.7251</f>
        <v>1.0026844916914983</v>
      </c>
    </row>
    <row r="4" spans="1:9">
      <c r="A4" s="20" t="s">
        <v>29</v>
      </c>
      <c r="B4">
        <v>15167378</v>
      </c>
      <c r="C4">
        <v>3882414</v>
      </c>
      <c r="D4">
        <v>3.9066999999999998</v>
      </c>
      <c r="I4">
        <f t="shared" si="0"/>
        <v>1.0487503691176077</v>
      </c>
    </row>
    <row r="5" spans="1:9">
      <c r="A5" s="20" t="s">
        <v>30</v>
      </c>
      <c r="B5">
        <v>5174578</v>
      </c>
      <c r="C5">
        <v>1464434</v>
      </c>
      <c r="D5">
        <v>3.5335000000000001</v>
      </c>
      <c r="I5">
        <f t="shared" si="0"/>
        <v>0.94856513919089425</v>
      </c>
    </row>
    <row r="6" spans="1:9">
      <c r="A6" s="20" t="s">
        <v>28</v>
      </c>
      <c r="B6">
        <v>3996555</v>
      </c>
      <c r="C6">
        <v>1987564</v>
      </c>
      <c r="D6">
        <v>2.0108000000000001</v>
      </c>
      <c r="E6" t="s">
        <v>17</v>
      </c>
      <c r="I6">
        <f t="shared" si="0"/>
        <v>0.53979758932646105</v>
      </c>
    </row>
    <row r="7" spans="1:9">
      <c r="A7" s="20" t="s">
        <v>29</v>
      </c>
      <c r="B7">
        <v>5092681</v>
      </c>
      <c r="C7">
        <v>2485128</v>
      </c>
      <c r="D7">
        <v>2.0493000000000001</v>
      </c>
      <c r="I7">
        <f t="shared" si="0"/>
        <v>0.55013288233872926</v>
      </c>
    </row>
    <row r="8" spans="1:9">
      <c r="A8" s="20" t="s">
        <v>30</v>
      </c>
      <c r="B8">
        <v>3980945</v>
      </c>
      <c r="C8">
        <v>2122730</v>
      </c>
      <c r="D8">
        <v>1.8753</v>
      </c>
      <c r="I8">
        <f t="shared" si="0"/>
        <v>0.50342272690666023</v>
      </c>
    </row>
    <row r="11" spans="1:9" ht="16.2" thickBot="1">
      <c r="A11" s="22" t="s">
        <v>34</v>
      </c>
      <c r="B11" s="22" t="s">
        <v>26</v>
      </c>
      <c r="C11" s="17"/>
      <c r="D11" s="17"/>
      <c r="E11" s="17"/>
    </row>
    <row r="12" spans="1:9" ht="16.2" thickBot="1">
      <c r="A12" s="8" t="s">
        <v>24</v>
      </c>
      <c r="B12" s="9"/>
      <c r="C12" s="10" t="s">
        <v>23</v>
      </c>
      <c r="D12" s="11" t="s">
        <v>19</v>
      </c>
      <c r="E12" s="12" t="s">
        <v>17</v>
      </c>
    </row>
    <row r="13" spans="1:9" ht="16.2" thickBot="1">
      <c r="A13" s="23" t="s">
        <v>20</v>
      </c>
      <c r="B13" s="25" t="s">
        <v>21</v>
      </c>
      <c r="C13" s="13">
        <v>1</v>
      </c>
      <c r="D13" s="14">
        <v>700</v>
      </c>
      <c r="E13" s="14">
        <v>90</v>
      </c>
    </row>
    <row r="14" spans="1:9" ht="16.2" thickBot="1">
      <c r="A14" s="23"/>
      <c r="B14" s="26"/>
      <c r="C14" s="15">
        <v>2</v>
      </c>
      <c r="D14" s="14">
        <v>600</v>
      </c>
      <c r="E14" s="14">
        <v>100</v>
      </c>
    </row>
    <row r="15" spans="1:9" ht="16.2" thickBot="1">
      <c r="A15" s="23"/>
      <c r="B15" s="27"/>
      <c r="C15" s="16">
        <v>3</v>
      </c>
      <c r="D15" s="14">
        <v>800</v>
      </c>
      <c r="E15" s="14">
        <v>140</v>
      </c>
    </row>
    <row r="16" spans="1:9" ht="16.2" thickBot="1">
      <c r="A16" s="23"/>
      <c r="B16" s="25" t="s">
        <v>22</v>
      </c>
      <c r="C16" s="13">
        <v>1</v>
      </c>
      <c r="D16" s="14">
        <f>LOG10(D13)</f>
        <v>2.8450980400142569</v>
      </c>
      <c r="E16" s="14">
        <f t="shared" ref="E16" si="1">LOG10(E13)</f>
        <v>1.954242509439325</v>
      </c>
    </row>
    <row r="17" spans="1:5" ht="16.2" thickBot="1">
      <c r="A17" s="23"/>
      <c r="B17" s="26"/>
      <c r="C17" s="15">
        <v>2</v>
      </c>
      <c r="D17" s="14">
        <f t="shared" ref="D17:E18" si="2">LOG10(D14)</f>
        <v>2.7781512503836434</v>
      </c>
      <c r="E17" s="14">
        <f t="shared" si="2"/>
        <v>2</v>
      </c>
    </row>
    <row r="18" spans="1:5" ht="16.2" thickBot="1">
      <c r="A18" s="24"/>
      <c r="B18" s="27"/>
      <c r="C18" s="16">
        <v>3</v>
      </c>
      <c r="D18" s="14">
        <f t="shared" si="2"/>
        <v>2.9030899869919438</v>
      </c>
      <c r="E18" s="14">
        <f t="shared" si="2"/>
        <v>2.1461280356782382</v>
      </c>
    </row>
  </sheetData>
  <mergeCells count="3">
    <mergeCell ref="A13:A18"/>
    <mergeCell ref="B13:B15"/>
    <mergeCell ref="B16:B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K28" sqref="K28"/>
    </sheetView>
  </sheetViews>
  <sheetFormatPr defaultRowHeight="14.4"/>
  <cols>
    <col min="1" max="1" width="13.109375" customWidth="1"/>
    <col min="2" max="2" width="13.5546875" customWidth="1"/>
    <col min="3" max="3" width="10.88671875" customWidth="1"/>
    <col min="4" max="4" width="14.33203125" customWidth="1"/>
    <col min="5" max="5" width="20.109375" customWidth="1"/>
    <col min="7" max="7" width="10.21875" customWidth="1"/>
    <col min="9" max="9" width="13.88671875" customWidth="1"/>
  </cols>
  <sheetData>
    <row r="1" spans="1:9" ht="16.2">
      <c r="A1" s="18" t="s">
        <v>25</v>
      </c>
      <c r="B1" s="18" t="s">
        <v>27</v>
      </c>
      <c r="C1" s="19" t="s">
        <v>1</v>
      </c>
    </row>
    <row r="2" spans="1:9" ht="16.2">
      <c r="A2" s="18"/>
      <c r="B2" s="18"/>
      <c r="C2" s="19"/>
    </row>
    <row r="3" spans="1:9">
      <c r="A3" s="20"/>
      <c r="B3" s="20" t="s">
        <v>2</v>
      </c>
      <c r="C3" t="s">
        <v>3</v>
      </c>
      <c r="D3" t="s">
        <v>4</v>
      </c>
      <c r="G3" t="s">
        <v>5</v>
      </c>
      <c r="I3" t="s">
        <v>6</v>
      </c>
    </row>
    <row r="4" spans="1:9">
      <c r="A4" s="20" t="s">
        <v>28</v>
      </c>
      <c r="B4">
        <v>530999</v>
      </c>
      <c r="C4">
        <v>949321</v>
      </c>
      <c r="D4">
        <v>0.55930000000000002</v>
      </c>
      <c r="E4" t="s">
        <v>19</v>
      </c>
      <c r="F4" s="28"/>
      <c r="G4">
        <f>AVERAGE(D4:D6)</f>
        <v>0.45806666666666668</v>
      </c>
      <c r="I4">
        <f t="shared" ref="I4:I9" si="0">D4/0.458067</f>
        <v>1.2210004213357435</v>
      </c>
    </row>
    <row r="5" spans="1:9">
      <c r="A5" s="20" t="s">
        <v>29</v>
      </c>
      <c r="B5">
        <v>313864</v>
      </c>
      <c r="C5">
        <v>784584</v>
      </c>
      <c r="D5">
        <v>0.4</v>
      </c>
      <c r="F5" s="28"/>
      <c r="I5">
        <f t="shared" si="0"/>
        <v>0.87323470147380189</v>
      </c>
    </row>
    <row r="6" spans="1:9">
      <c r="A6" s="20" t="s">
        <v>30</v>
      </c>
      <c r="B6">
        <v>372463</v>
      </c>
      <c r="C6">
        <v>897773</v>
      </c>
      <c r="D6">
        <v>0.41489999999999999</v>
      </c>
      <c r="F6" s="28"/>
      <c r="I6">
        <f t="shared" si="0"/>
        <v>0.90576269410370092</v>
      </c>
    </row>
    <row r="7" spans="1:9">
      <c r="A7" s="20" t="s">
        <v>28</v>
      </c>
      <c r="B7">
        <v>351610</v>
      </c>
      <c r="C7">
        <v>768309</v>
      </c>
      <c r="D7">
        <v>0.45760000000000001</v>
      </c>
      <c r="E7" t="s">
        <v>17</v>
      </c>
      <c r="F7" s="28"/>
      <c r="I7">
        <f t="shared" si="0"/>
        <v>0.99898049848602932</v>
      </c>
    </row>
    <row r="8" spans="1:9">
      <c r="A8" s="20" t="s">
        <v>29</v>
      </c>
      <c r="B8">
        <v>378689</v>
      </c>
      <c r="C8">
        <v>688271</v>
      </c>
      <c r="D8">
        <v>0.55020000000000002</v>
      </c>
      <c r="F8" s="28"/>
      <c r="I8">
        <f t="shared" si="0"/>
        <v>1.2011343318772145</v>
      </c>
    </row>
    <row r="9" spans="1:9">
      <c r="A9" s="20" t="s">
        <v>30</v>
      </c>
      <c r="B9">
        <v>345242</v>
      </c>
      <c r="C9">
        <v>718624</v>
      </c>
      <c r="D9">
        <v>0.48039999999999999</v>
      </c>
      <c r="F9" s="28"/>
      <c r="I9">
        <f t="shared" si="0"/>
        <v>1.0487548764700361</v>
      </c>
    </row>
    <row r="10" spans="1:9">
      <c r="F10" s="21"/>
    </row>
    <row r="11" spans="1:9" ht="16.8" thickBot="1">
      <c r="A11" s="18" t="s">
        <v>34</v>
      </c>
      <c r="B11" s="18" t="s">
        <v>27</v>
      </c>
      <c r="C11" s="17"/>
      <c r="D11" s="17"/>
      <c r="E11" s="17"/>
    </row>
    <row r="12" spans="1:9" ht="16.2" thickBot="1">
      <c r="A12" s="8" t="s">
        <v>24</v>
      </c>
      <c r="B12" s="9"/>
      <c r="C12" s="10" t="s">
        <v>23</v>
      </c>
      <c r="D12" s="11" t="s">
        <v>19</v>
      </c>
      <c r="E12" s="12" t="s">
        <v>17</v>
      </c>
    </row>
    <row r="13" spans="1:9" ht="16.2" thickBot="1">
      <c r="A13" s="23" t="s">
        <v>20</v>
      </c>
      <c r="B13" s="25" t="s">
        <v>21</v>
      </c>
      <c r="C13" s="13">
        <v>1</v>
      </c>
      <c r="D13" s="14">
        <v>30000000</v>
      </c>
      <c r="E13" s="14">
        <v>70000000</v>
      </c>
    </row>
    <row r="14" spans="1:9" ht="16.2" thickBot="1">
      <c r="A14" s="23"/>
      <c r="B14" s="26"/>
      <c r="C14" s="15">
        <v>2</v>
      </c>
      <c r="D14" s="14">
        <v>30000000</v>
      </c>
      <c r="E14" s="14">
        <v>40000000</v>
      </c>
    </row>
    <row r="15" spans="1:9" ht="16.2" thickBot="1">
      <c r="A15" s="23"/>
      <c r="B15" s="27"/>
      <c r="C15" s="16">
        <v>3</v>
      </c>
      <c r="D15" s="14">
        <v>40000000</v>
      </c>
      <c r="E15" s="14">
        <v>40000000</v>
      </c>
    </row>
    <row r="16" spans="1:9" ht="16.2" thickBot="1">
      <c r="A16" s="23"/>
      <c r="B16" s="25" t="s">
        <v>22</v>
      </c>
      <c r="C16" s="13">
        <v>1</v>
      </c>
      <c r="D16" s="14">
        <f>LOG10(D13)</f>
        <v>7.4771212547196626</v>
      </c>
      <c r="E16" s="14">
        <f t="shared" ref="E16" si="1">LOG10(E13)</f>
        <v>7.8450980400142569</v>
      </c>
    </row>
    <row r="17" spans="1:5" ht="16.2" thickBot="1">
      <c r="A17" s="23"/>
      <c r="B17" s="26"/>
      <c r="C17" s="15">
        <v>2</v>
      </c>
      <c r="D17" s="14">
        <f t="shared" ref="D17:E18" si="2">LOG10(D14)</f>
        <v>7.4771212547196626</v>
      </c>
      <c r="E17" s="14">
        <f t="shared" si="2"/>
        <v>7.6020599913279625</v>
      </c>
    </row>
    <row r="18" spans="1:5" ht="16.2" thickBot="1">
      <c r="A18" s="24"/>
      <c r="B18" s="27"/>
      <c r="C18" s="16">
        <v>3</v>
      </c>
      <c r="D18" s="14">
        <f t="shared" si="2"/>
        <v>7.6020599913279625</v>
      </c>
      <c r="E18" s="14">
        <f t="shared" si="2"/>
        <v>7.6020599913279625</v>
      </c>
    </row>
  </sheetData>
  <mergeCells count="6">
    <mergeCell ref="A13:A18"/>
    <mergeCell ref="B13:B15"/>
    <mergeCell ref="B16:B18"/>
    <mergeCell ref="F4:F5"/>
    <mergeCell ref="F6:F7"/>
    <mergeCell ref="F8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2A</vt:lpstr>
      <vt:lpstr>Fig 2B</vt:lpstr>
      <vt:lpstr>Fig 2B-Cal04 titer</vt:lpstr>
      <vt:lpstr>Fig 2C</vt:lpstr>
      <vt:lpstr>Fig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2026-02-07T15:30:50Z</dcterms:modified>
</cp:coreProperties>
</file>