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  <sheet state="visible" name="Sheet6" sheetId="3" r:id="rId6"/>
    <sheet state="visible" name="Sheet5" sheetId="4" r:id="rId7"/>
    <sheet state="visible" name="Histograms and Normal Distribut" sheetId="5" r:id="rId8"/>
    <sheet state="visible" name="Normal Probabilty Plot " sheetId="6" r:id="rId9"/>
  </sheets>
  <definedNames>
    <definedName name="Spending">'Histograms and Normal Distribut'!$B:$B</definedName>
  </definedNames>
  <calcPr/>
</workbook>
</file>

<file path=xl/sharedStrings.xml><?xml version="1.0" encoding="utf-8"?>
<sst xmlns="http://schemas.openxmlformats.org/spreadsheetml/2006/main" count="780" uniqueCount="96">
  <si>
    <t>Timestamp</t>
  </si>
  <si>
    <t>What is your graduation year?</t>
  </si>
  <si>
    <t>Where do you live?</t>
  </si>
  <si>
    <t>How much do you spend weekly total?</t>
  </si>
  <si>
    <t>Average total per dorm/housing</t>
  </si>
  <si>
    <t>Are you on a dining plan?</t>
  </si>
  <si>
    <t>If yes, which dining plan have you opted for?</t>
  </si>
  <si>
    <t>How much do you spend weekly on groceries?</t>
  </si>
  <si>
    <t>Dining plan costs</t>
  </si>
  <si>
    <t>Groceries + Dining Plan</t>
  </si>
  <si>
    <t>How much do you spend weekly on eating out?</t>
  </si>
  <si>
    <t>How much do you spend weekly on transportation to and from campus?</t>
  </si>
  <si>
    <t>What types of transportation are you spending on?</t>
  </si>
  <si>
    <t>Do you spend money more often or less often to get to campus than getting here for free?</t>
  </si>
  <si>
    <t>Total + Dining Plan</t>
  </si>
  <si>
    <t>Average</t>
  </si>
  <si>
    <t>Do you think living off campus is cheaper than living on campus?</t>
  </si>
  <si>
    <t>Myles</t>
  </si>
  <si>
    <t>Yes</t>
  </si>
  <si>
    <t>14+ Plan : Cost - $5,850</t>
  </si>
  <si>
    <t>BU Bus</t>
  </si>
  <si>
    <t>Less often</t>
  </si>
  <si>
    <t>Off campus (0.5 or more miles from CAS)</t>
  </si>
  <si>
    <t>No</t>
  </si>
  <si>
    <t>N/A</t>
  </si>
  <si>
    <t>The T, MBTA bus</t>
  </si>
  <si>
    <t>The T</t>
  </si>
  <si>
    <t>Car</t>
  </si>
  <si>
    <t>Ride sharing app, The T</t>
  </si>
  <si>
    <t>More often</t>
  </si>
  <si>
    <t>Off campus (within 0.5 miles of CAS)</t>
  </si>
  <si>
    <t>Apartment Plan 500 : Cost - $1,570</t>
  </si>
  <si>
    <t>The T, BU Bus, MBTA bus</t>
  </si>
  <si>
    <t xml:space="preserve">i don’t! </t>
  </si>
  <si>
    <t>South (within 0.5 miles of CAS)</t>
  </si>
  <si>
    <t>I just walk</t>
  </si>
  <si>
    <t>Stuvi</t>
  </si>
  <si>
    <t>Apartment Plan 1000 : Cost - $2,070</t>
  </si>
  <si>
    <t>The T, BU Bus</t>
  </si>
  <si>
    <t>walking</t>
  </si>
  <si>
    <t>Bay State</t>
  </si>
  <si>
    <t>250 Plan : Cost - $5,850</t>
  </si>
  <si>
    <t>330 Plan : Cost - $5,850</t>
  </si>
  <si>
    <t>Ride sharing app, The T, BU Bus, MBTA bus</t>
  </si>
  <si>
    <t>BU Bus, MBTA bus, Blue Bike</t>
  </si>
  <si>
    <t>Car (commute)</t>
  </si>
  <si>
    <t>Ride sharing app, The T, BU Bus, MBTA bus, Blue Bike</t>
  </si>
  <si>
    <t>n/a</t>
  </si>
  <si>
    <t>The T, Blue Bike</t>
  </si>
  <si>
    <t>Ride sharing app, The T, Blue Bike</t>
  </si>
  <si>
    <t>Ride sharing app</t>
  </si>
  <si>
    <t>Blue Bike</t>
  </si>
  <si>
    <t>Danielsen</t>
  </si>
  <si>
    <t>HoJo</t>
  </si>
  <si>
    <t>Ride sharing app, The T, BU Bus</t>
  </si>
  <si>
    <t>I do not pay for transportation</t>
  </si>
  <si>
    <t>None, I walk</t>
  </si>
  <si>
    <t>Own older bike</t>
  </si>
  <si>
    <t>Unlimited Plan : Cost - $6200</t>
  </si>
  <si>
    <t>Ride sharing app, BU Bus</t>
  </si>
  <si>
    <t>South (0.5 or more miles from CAS)</t>
  </si>
  <si>
    <t>The T, MBTA bus, Commuter rail occasionally</t>
  </si>
  <si>
    <t>walk</t>
  </si>
  <si>
    <t>The Towers</t>
  </si>
  <si>
    <t>Warren</t>
  </si>
  <si>
    <t>None</t>
  </si>
  <si>
    <t>West</t>
  </si>
  <si>
    <t>Ride sharing app, The T, MBTA bus, Blue Bike</t>
  </si>
  <si>
    <t>The T, BU Bus, MBTA bus, Blue Bike</t>
  </si>
  <si>
    <t>Kilachand</t>
  </si>
  <si>
    <t>The T, Uber</t>
  </si>
  <si>
    <t>I have a T pass from BU and that's the only thing I use other than walking so I'm not really spending any money on transportaiton</t>
  </si>
  <si>
    <t>Ride sharing app, The T, BU Bus, Blue Bike, Limo</t>
  </si>
  <si>
    <t>MBTA bus</t>
  </si>
  <si>
    <t>The T, BU Bus, Blue Bike</t>
  </si>
  <si>
    <t>I don't spend money on transport for campus, I walk</t>
  </si>
  <si>
    <t>Ride sharing app, The T, MBTA bus</t>
  </si>
  <si>
    <t>Dorm</t>
  </si>
  <si>
    <t>DIstance (miles)</t>
  </si>
  <si>
    <t>Average Weekly Total (dollars)</t>
  </si>
  <si>
    <t>South (&lt;.5mi)</t>
  </si>
  <si>
    <t>Off campus (&lt;.5mi)</t>
  </si>
  <si>
    <t>Towers</t>
  </si>
  <si>
    <t>Hojo</t>
  </si>
  <si>
    <t xml:space="preserve">West </t>
  </si>
  <si>
    <t>South (&gt;.5mi)</t>
  </si>
  <si>
    <t>Off campus (&gt;.5mi)</t>
  </si>
  <si>
    <t>South (within 0.5 miles CAS)</t>
  </si>
  <si>
    <t xml:space="preserve">Warren </t>
  </si>
  <si>
    <t>Weekly total?</t>
  </si>
  <si>
    <t>Mean</t>
  </si>
  <si>
    <t>Median</t>
  </si>
  <si>
    <t>Mode</t>
  </si>
  <si>
    <t>Standard Deviation</t>
  </si>
  <si>
    <t xml:space="preserve">Z Values </t>
  </si>
  <si>
    <t xml:space="preserve">Weekly 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</si>
</sst>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Spending vs. Where do you live?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1'!$C$2:$C$210</c:f>
            </c:strRef>
          </c:cat>
          <c:val>
            <c:numRef>
              <c:f>'Form Responses 1'!$H$2:$H$210</c:f>
              <c:numCache/>
            </c:numRef>
          </c:val>
        </c:ser>
        <c:axId val="2125798861"/>
        <c:axId val="1679947515"/>
      </c:barChart>
      <c:catAx>
        <c:axId val="2125798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947515"/>
      </c:catAx>
      <c:valAx>
        <c:axId val="1679947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798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Where do you live? vs Total + Dining Plan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1'!$C$2:$C$210</c:f>
            </c:strRef>
          </c:cat>
          <c:val>
            <c:numRef>
              <c:f>'Form Responses 1'!$O$2:$O$210</c:f>
              <c:numCache/>
            </c:numRef>
          </c:val>
        </c:ser>
        <c:axId val="76739698"/>
        <c:axId val="130910224"/>
      </c:barChart>
      <c:catAx>
        <c:axId val="76739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Where do you live?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10224"/>
      </c:catAx>
      <c:valAx>
        <c:axId val="130910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+ Dining Plan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39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Weekly Total spent (dollars) vs. Dorm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Sheet2!$A$2:$A$14</c:f>
            </c:strRef>
          </c:cat>
          <c:val>
            <c:numRef>
              <c:f>Sheet2!$B$2:$B$14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Sheet2!$A$2:$A$14</c:f>
            </c:strRef>
          </c:cat>
          <c:val>
            <c:numRef>
              <c:f>Sheet2!$C$2:$C$14</c:f>
              <c:numCache/>
            </c:numRef>
          </c:val>
        </c:ser>
        <c:axId val="1891944982"/>
        <c:axId val="90704310"/>
      </c:barChart>
      <c:catAx>
        <c:axId val="1891944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04310"/>
      </c:catAx>
      <c:valAx>
        <c:axId val="90704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Weekly Total spent (dollars)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944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Weekly Total (dollars) vs. DIstance (miles)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Sheet2!$B$2:$B$14</c:f>
            </c:strRef>
          </c:cat>
          <c:val>
            <c:numRef>
              <c:f>Sheet2!$C$2:$C$14</c:f>
              <c:numCache/>
            </c:numRef>
          </c:val>
        </c:ser>
        <c:axId val="1934720119"/>
        <c:axId val="774572404"/>
      </c:barChart>
      <c:catAx>
        <c:axId val="1934720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572404"/>
      </c:catAx>
      <c:valAx>
        <c:axId val="774572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Weekly Total (dollars)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720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Weekly Total (dollars) vs. DIstance (miles)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Sheet2!$B$2:$B$14</c:f>
            </c:numRef>
          </c:xVal>
          <c:yVal>
            <c:numRef>
              <c:f>Sheet2!$C$2:$C$14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34635"/>
        <c:axId val="160120929"/>
      </c:scatterChart>
      <c:valAx>
        <c:axId val="20877346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20929"/>
      </c:valAx>
      <c:valAx>
        <c:axId val="160120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Weekly Total (dollars)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734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Spending vs. Where do you live?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1'!$C$2:$C$210</c:f>
            </c:strRef>
          </c:cat>
          <c:val>
            <c:numRef>
              <c:f>'Form Responses 1'!$H$2:$H$210</c:f>
              <c:numCache/>
            </c:numRef>
          </c:val>
        </c:ser>
        <c:axId val="1563540622"/>
        <c:axId val="154809598"/>
      </c:barChart>
      <c:catAx>
        <c:axId val="1563540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09598"/>
      </c:catAx>
      <c:valAx>
        <c:axId val="154809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540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Weekly Spending vs. Where do you live?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Sheet6!$A$49:$K$49</c:f>
            </c:strRef>
          </c:cat>
          <c:val>
            <c:numRef>
              <c:f>Sheet6!$A$50:$K$50</c:f>
              <c:numCache/>
            </c:numRef>
          </c:val>
        </c:ser>
        <c:axId val="1652357702"/>
        <c:axId val="674449908"/>
      </c:barChart>
      <c:catAx>
        <c:axId val="1652357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449908"/>
      </c:catAx>
      <c:valAx>
        <c:axId val="674449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Spending (US$)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357702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 Values  vs. Weekly Total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'Normal Probabilty Plot '!$B$2:$B$63</c:f>
            </c:numRef>
          </c:xVal>
          <c:yVal>
            <c:numRef>
              <c:f>'Normal Probabilty Plot '!$C$2:$C$63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87589"/>
        <c:axId val="288663745"/>
      </c:scatterChart>
      <c:valAx>
        <c:axId val="1660487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Z-values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663745"/>
      </c:valAx>
      <c:valAx>
        <c:axId val="288663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Total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487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112</xdr:row>
      <xdr:rowOff>171450</xdr:rowOff>
    </xdr:from>
    <xdr:ext cx="11620500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123825</xdr:colOff>
      <xdr:row>1</xdr:row>
      <xdr:rowOff>66675</xdr:rowOff>
    </xdr:from>
    <xdr:ext cx="8153400" cy="5038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19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620500" cy="4191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923925</xdr:colOff>
      <xdr:row>50</xdr:row>
      <xdr:rowOff>161925</xdr:rowOff>
    </xdr:from>
    <xdr:ext cx="7400925" cy="46005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0</xdr:row>
      <xdr:rowOff>180975</xdr:rowOff>
    </xdr:from>
    <xdr:ext cx="5191125" cy="3219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3.0"/>
    <col customWidth="1" min="4" max="23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>
      <c r="A2" s="3">
        <v>44511.76690753472</v>
      </c>
      <c r="B2" s="2">
        <v>2022.0</v>
      </c>
      <c r="C2" s="2" t="s">
        <v>17</v>
      </c>
      <c r="D2" s="2">
        <v>45.0</v>
      </c>
      <c r="F2" s="2" t="s">
        <v>18</v>
      </c>
      <c r="G2" s="2" t="s">
        <v>19</v>
      </c>
      <c r="H2" s="2">
        <v>0.0</v>
      </c>
      <c r="I2" s="2">
        <v>183.0</v>
      </c>
      <c r="J2" s="2">
        <f t="shared" ref="J2:J20" si="1"> H2+I2</f>
        <v>183</v>
      </c>
      <c r="K2" s="2">
        <v>20.0</v>
      </c>
      <c r="L2" s="2">
        <v>0.0</v>
      </c>
      <c r="M2" s="2" t="s">
        <v>20</v>
      </c>
      <c r="N2" s="2" t="s">
        <v>21</v>
      </c>
      <c r="O2" s="4">
        <f t="shared" ref="O2:O20" si="2"> D2+I2</f>
        <v>228</v>
      </c>
      <c r="P2" s="1">
        <f> average(O2:O13)</f>
        <v>159.1166667</v>
      </c>
      <c r="Q2" s="2" t="s">
        <v>18</v>
      </c>
    </row>
    <row r="3">
      <c r="A3" s="3">
        <v>44484.494064548606</v>
      </c>
      <c r="B3" s="2">
        <v>2022.0</v>
      </c>
      <c r="C3" s="2" t="s">
        <v>22</v>
      </c>
      <c r="D3" s="2">
        <v>100.0</v>
      </c>
      <c r="E3" s="2">
        <v>185.275</v>
      </c>
      <c r="F3" s="2" t="s">
        <v>23</v>
      </c>
      <c r="G3" s="2" t="s">
        <v>24</v>
      </c>
      <c r="H3" s="2">
        <v>50.0</v>
      </c>
      <c r="I3" s="2">
        <v>0.0</v>
      </c>
      <c r="J3" s="2">
        <f t="shared" si="1"/>
        <v>50</v>
      </c>
      <c r="K3" s="2">
        <v>50.0</v>
      </c>
      <c r="L3" s="2">
        <v>2.0</v>
      </c>
      <c r="M3" s="2" t="s">
        <v>25</v>
      </c>
      <c r="N3" s="2" t="s">
        <v>21</v>
      </c>
      <c r="O3" s="2">
        <f t="shared" si="2"/>
        <v>100</v>
      </c>
      <c r="P3" s="2"/>
      <c r="Q3" s="2" t="s">
        <v>18</v>
      </c>
    </row>
    <row r="4">
      <c r="A4" s="3">
        <v>44484.45605641203</v>
      </c>
      <c r="B4" s="2">
        <v>2022.0</v>
      </c>
      <c r="C4" s="2" t="s">
        <v>22</v>
      </c>
      <c r="D4" s="2">
        <v>67.4</v>
      </c>
      <c r="E4" s="2">
        <v>185.275</v>
      </c>
      <c r="F4" s="2" t="s">
        <v>23</v>
      </c>
      <c r="G4" s="2" t="s">
        <v>24</v>
      </c>
      <c r="H4" s="2">
        <v>50.0</v>
      </c>
      <c r="I4" s="2">
        <v>0.0</v>
      </c>
      <c r="J4" s="2">
        <f t="shared" si="1"/>
        <v>50</v>
      </c>
      <c r="K4" s="2">
        <v>15.0</v>
      </c>
      <c r="L4" s="2">
        <v>2.4</v>
      </c>
      <c r="M4" s="2" t="s">
        <v>26</v>
      </c>
      <c r="N4" s="2" t="s">
        <v>21</v>
      </c>
      <c r="O4" s="2">
        <f t="shared" si="2"/>
        <v>67.4</v>
      </c>
      <c r="P4" s="2"/>
      <c r="Q4" s="2" t="s">
        <v>18</v>
      </c>
    </row>
    <row r="5">
      <c r="A5" s="3">
        <v>44484.517807048614</v>
      </c>
      <c r="B5" s="2">
        <v>2022.0</v>
      </c>
      <c r="C5" s="2" t="s">
        <v>22</v>
      </c>
      <c r="D5" s="2">
        <v>275.0</v>
      </c>
      <c r="E5" s="2">
        <v>185.275</v>
      </c>
      <c r="F5" s="2" t="s">
        <v>23</v>
      </c>
      <c r="G5" s="2" t="s">
        <v>24</v>
      </c>
      <c r="H5" s="2">
        <v>100.0</v>
      </c>
      <c r="I5" s="2">
        <v>0.0</v>
      </c>
      <c r="J5" s="2">
        <f t="shared" si="1"/>
        <v>100</v>
      </c>
      <c r="K5" s="2">
        <v>100.0</v>
      </c>
      <c r="L5" s="2">
        <v>5.0</v>
      </c>
      <c r="M5" s="2" t="s">
        <v>27</v>
      </c>
      <c r="N5" s="2" t="s">
        <v>21</v>
      </c>
      <c r="O5" s="2">
        <f t="shared" si="2"/>
        <v>275</v>
      </c>
      <c r="P5" s="2"/>
      <c r="Q5" s="2" t="s">
        <v>23</v>
      </c>
    </row>
    <row r="6">
      <c r="A6" s="3">
        <v>44484.51251822917</v>
      </c>
      <c r="B6" s="2">
        <v>2022.0</v>
      </c>
      <c r="C6" s="2" t="s">
        <v>22</v>
      </c>
      <c r="D6" s="2">
        <v>160.0</v>
      </c>
      <c r="E6" s="2">
        <v>185.275</v>
      </c>
      <c r="F6" s="2" t="s">
        <v>23</v>
      </c>
      <c r="G6" s="2" t="s">
        <v>24</v>
      </c>
      <c r="H6" s="2">
        <v>100.0</v>
      </c>
      <c r="I6" s="2">
        <v>0.0</v>
      </c>
      <c r="J6" s="2">
        <f t="shared" si="1"/>
        <v>100</v>
      </c>
      <c r="K6" s="2">
        <v>50.0</v>
      </c>
      <c r="L6" s="2">
        <v>10.0</v>
      </c>
      <c r="M6" s="2" t="s">
        <v>28</v>
      </c>
      <c r="N6" s="2" t="s">
        <v>29</v>
      </c>
      <c r="O6" s="2">
        <f t="shared" si="2"/>
        <v>160</v>
      </c>
      <c r="P6" s="2"/>
      <c r="Q6" s="2" t="s">
        <v>18</v>
      </c>
    </row>
    <row r="7">
      <c r="A7" s="3">
        <v>44491.51603944444</v>
      </c>
      <c r="B7" s="2">
        <v>2022.0</v>
      </c>
      <c r="C7" s="2" t="s">
        <v>22</v>
      </c>
      <c r="D7" s="2">
        <v>200.0</v>
      </c>
      <c r="E7" s="2">
        <v>185.275</v>
      </c>
      <c r="F7" s="2" t="s">
        <v>23</v>
      </c>
      <c r="G7" s="2" t="s">
        <v>24</v>
      </c>
      <c r="H7" s="2">
        <v>100.0</v>
      </c>
      <c r="I7" s="2">
        <v>0.0</v>
      </c>
      <c r="J7" s="2">
        <f t="shared" si="1"/>
        <v>100</v>
      </c>
      <c r="K7" s="2">
        <v>50.0</v>
      </c>
      <c r="L7" s="2">
        <v>20.0</v>
      </c>
      <c r="M7" s="2" t="s">
        <v>25</v>
      </c>
      <c r="N7" s="2" t="s">
        <v>29</v>
      </c>
      <c r="O7" s="2">
        <f t="shared" si="2"/>
        <v>200</v>
      </c>
      <c r="P7" s="2"/>
      <c r="Q7" s="2" t="s">
        <v>18</v>
      </c>
    </row>
    <row r="8">
      <c r="A8" s="3">
        <v>44511.748550902776</v>
      </c>
      <c r="B8" s="2">
        <v>2022.0</v>
      </c>
      <c r="C8" s="2" t="s">
        <v>22</v>
      </c>
      <c r="D8" s="2">
        <v>150.0</v>
      </c>
      <c r="F8" s="2" t="s">
        <v>23</v>
      </c>
      <c r="G8" s="2" t="s">
        <v>24</v>
      </c>
      <c r="H8" s="2">
        <v>50.0</v>
      </c>
      <c r="I8" s="2">
        <v>0.0</v>
      </c>
      <c r="J8" s="2">
        <f t="shared" si="1"/>
        <v>50</v>
      </c>
      <c r="K8" s="2">
        <v>50.0</v>
      </c>
      <c r="L8" s="2">
        <v>0.0</v>
      </c>
      <c r="M8" s="2" t="s">
        <v>25</v>
      </c>
      <c r="N8" s="2" t="s">
        <v>21</v>
      </c>
      <c r="O8" s="2">
        <f t="shared" si="2"/>
        <v>150</v>
      </c>
      <c r="Q8" s="2" t="s">
        <v>23</v>
      </c>
    </row>
    <row r="9">
      <c r="A9" s="3">
        <v>44491.46566027778</v>
      </c>
      <c r="B9" s="2">
        <v>2022.0</v>
      </c>
      <c r="C9" s="2" t="s">
        <v>30</v>
      </c>
      <c r="D9" s="2">
        <v>160.0</v>
      </c>
      <c r="E9" s="2">
        <v>185.275</v>
      </c>
      <c r="F9" s="2" t="s">
        <v>18</v>
      </c>
      <c r="G9" s="2" t="s">
        <v>31</v>
      </c>
      <c r="H9" s="2">
        <v>70.0</v>
      </c>
      <c r="I9" s="2">
        <v>49.0</v>
      </c>
      <c r="J9" s="2">
        <f t="shared" si="1"/>
        <v>119</v>
      </c>
      <c r="K9" s="2">
        <v>70.0</v>
      </c>
      <c r="L9" s="2">
        <v>20.0</v>
      </c>
      <c r="M9" s="2" t="s">
        <v>32</v>
      </c>
      <c r="N9" s="2" t="s">
        <v>29</v>
      </c>
      <c r="O9" s="2">
        <f t="shared" si="2"/>
        <v>209</v>
      </c>
      <c r="P9" s="2">
        <f> AVERAGE(O9:O14)</f>
        <v>138.1666667</v>
      </c>
      <c r="Q9" s="2" t="s">
        <v>18</v>
      </c>
    </row>
    <row r="10">
      <c r="A10" s="3">
        <v>44511.752771307874</v>
      </c>
      <c r="B10" s="2">
        <v>2022.0</v>
      </c>
      <c r="C10" s="2" t="s">
        <v>30</v>
      </c>
      <c r="D10" s="2">
        <v>200.0</v>
      </c>
      <c r="F10" s="2" t="s">
        <v>23</v>
      </c>
      <c r="G10" s="2" t="s">
        <v>24</v>
      </c>
      <c r="H10" s="2">
        <v>30.0</v>
      </c>
      <c r="I10" s="2">
        <v>0.0</v>
      </c>
      <c r="J10" s="2">
        <f t="shared" si="1"/>
        <v>30</v>
      </c>
      <c r="K10" s="2">
        <v>59.0</v>
      </c>
      <c r="L10" s="2">
        <v>10.0</v>
      </c>
      <c r="M10" s="2" t="s">
        <v>26</v>
      </c>
      <c r="N10" s="2" t="s">
        <v>21</v>
      </c>
      <c r="O10" s="2">
        <f t="shared" si="2"/>
        <v>200</v>
      </c>
      <c r="Q10" s="2" t="s">
        <v>18</v>
      </c>
    </row>
    <row r="11">
      <c r="A11" s="3">
        <v>44512.82002540509</v>
      </c>
      <c r="B11" s="2">
        <v>2022.0</v>
      </c>
      <c r="C11" s="2" t="s">
        <v>30</v>
      </c>
      <c r="D11" s="2">
        <v>80.0</v>
      </c>
      <c r="F11" s="2" t="s">
        <v>23</v>
      </c>
      <c r="G11" s="2" t="s">
        <v>24</v>
      </c>
      <c r="H11" s="2">
        <v>40.0</v>
      </c>
      <c r="I11" s="2">
        <v>0.0</v>
      </c>
      <c r="J11" s="2">
        <f t="shared" si="1"/>
        <v>40</v>
      </c>
      <c r="K11" s="2">
        <v>30.0</v>
      </c>
      <c r="L11" s="2">
        <v>0.0</v>
      </c>
      <c r="M11" s="2" t="s">
        <v>33</v>
      </c>
      <c r="N11" s="2" t="s">
        <v>21</v>
      </c>
      <c r="O11" s="2">
        <f t="shared" si="2"/>
        <v>80</v>
      </c>
      <c r="Q11" s="2" t="s">
        <v>18</v>
      </c>
    </row>
    <row r="12">
      <c r="A12" s="3">
        <v>44484.521992361115</v>
      </c>
      <c r="B12" s="2">
        <v>2022.0</v>
      </c>
      <c r="C12" s="2" t="s">
        <v>34</v>
      </c>
      <c r="D12" s="2">
        <v>60.0</v>
      </c>
      <c r="E12" s="2">
        <f> (O12+O13+O14)/3</f>
        <v>113.3333333</v>
      </c>
      <c r="F12" s="2" t="s">
        <v>23</v>
      </c>
      <c r="G12" s="2" t="s">
        <v>24</v>
      </c>
      <c r="H12" s="2">
        <v>30.0</v>
      </c>
      <c r="I12" s="2">
        <v>0.0</v>
      </c>
      <c r="J12" s="2">
        <f t="shared" si="1"/>
        <v>30</v>
      </c>
      <c r="K12" s="2">
        <v>20.0</v>
      </c>
      <c r="L12" s="2">
        <v>0.0</v>
      </c>
      <c r="M12" s="2" t="s">
        <v>35</v>
      </c>
      <c r="N12" s="2" t="s">
        <v>21</v>
      </c>
      <c r="O12" s="2">
        <f t="shared" si="2"/>
        <v>60</v>
      </c>
      <c r="P12" s="2"/>
      <c r="Q12" s="2" t="s">
        <v>18</v>
      </c>
    </row>
    <row r="13">
      <c r="A13" s="3">
        <v>44511.77059451389</v>
      </c>
      <c r="B13" s="2">
        <v>2022.0</v>
      </c>
      <c r="C13" s="2" t="s">
        <v>34</v>
      </c>
      <c r="D13" s="2">
        <v>180.0</v>
      </c>
      <c r="F13" s="2" t="s">
        <v>23</v>
      </c>
      <c r="G13" s="2" t="s">
        <v>24</v>
      </c>
      <c r="H13" s="2">
        <v>150.0</v>
      </c>
      <c r="I13" s="2">
        <v>0.0</v>
      </c>
      <c r="J13" s="2">
        <f t="shared" si="1"/>
        <v>150</v>
      </c>
      <c r="K13" s="2">
        <v>30.0</v>
      </c>
      <c r="L13" s="2">
        <v>10.0</v>
      </c>
      <c r="M13" s="2" t="s">
        <v>26</v>
      </c>
      <c r="N13" s="2" t="s">
        <v>21</v>
      </c>
      <c r="O13" s="2">
        <f t="shared" si="2"/>
        <v>180</v>
      </c>
      <c r="Q13" s="2" t="s">
        <v>18</v>
      </c>
    </row>
    <row r="14">
      <c r="A14" s="3">
        <v>44511.80138696759</v>
      </c>
      <c r="B14" s="2">
        <v>2022.0</v>
      </c>
      <c r="C14" s="2" t="s">
        <v>34</v>
      </c>
      <c r="D14" s="2">
        <v>100.0</v>
      </c>
      <c r="F14" s="2" t="s">
        <v>23</v>
      </c>
      <c r="G14" s="2" t="s">
        <v>24</v>
      </c>
      <c r="H14" s="2">
        <v>40.0</v>
      </c>
      <c r="I14" s="2">
        <v>0.0</v>
      </c>
      <c r="J14" s="2">
        <f t="shared" si="1"/>
        <v>40</v>
      </c>
      <c r="K14" s="2">
        <v>70.0</v>
      </c>
      <c r="L14" s="2">
        <v>0.0</v>
      </c>
      <c r="M14" s="2" t="s">
        <v>28</v>
      </c>
      <c r="N14" s="2" t="s">
        <v>21</v>
      </c>
      <c r="O14" s="2">
        <f t="shared" si="2"/>
        <v>100</v>
      </c>
      <c r="Q14" s="2" t="s">
        <v>23</v>
      </c>
    </row>
    <row r="15">
      <c r="A15" s="3">
        <v>44511.839615833334</v>
      </c>
      <c r="B15" s="2">
        <v>2022.0</v>
      </c>
      <c r="C15" s="2" t="s">
        <v>34</v>
      </c>
      <c r="D15" s="2">
        <v>80.0</v>
      </c>
      <c r="F15" s="2" t="s">
        <v>23</v>
      </c>
      <c r="G15" s="2" t="s">
        <v>24</v>
      </c>
      <c r="H15" s="2">
        <v>40.0</v>
      </c>
      <c r="I15" s="2">
        <v>0.0</v>
      </c>
      <c r="J15" s="2">
        <f t="shared" si="1"/>
        <v>40</v>
      </c>
      <c r="K15" s="2">
        <v>20.0</v>
      </c>
      <c r="L15" s="2">
        <v>0.0</v>
      </c>
      <c r="M15" s="2" t="s">
        <v>24</v>
      </c>
      <c r="N15" s="2" t="s">
        <v>21</v>
      </c>
      <c r="O15" s="2">
        <f t="shared" si="2"/>
        <v>80</v>
      </c>
      <c r="Q15" s="2" t="s">
        <v>23</v>
      </c>
    </row>
    <row r="16">
      <c r="A16" s="3">
        <v>44484.5018509375</v>
      </c>
      <c r="B16" s="2">
        <v>2022.0</v>
      </c>
      <c r="C16" s="2" t="s">
        <v>36</v>
      </c>
      <c r="D16" s="2">
        <v>200.0</v>
      </c>
      <c r="E16" s="2">
        <v>208.1667</v>
      </c>
      <c r="F16" s="2" t="s">
        <v>18</v>
      </c>
      <c r="G16" s="2" t="s">
        <v>37</v>
      </c>
      <c r="H16" s="2">
        <v>80.0</v>
      </c>
      <c r="I16" s="2">
        <v>65.0</v>
      </c>
      <c r="J16" s="2">
        <f t="shared" si="1"/>
        <v>145</v>
      </c>
      <c r="K16" s="2">
        <v>30.0</v>
      </c>
      <c r="L16" s="2">
        <v>5.0</v>
      </c>
      <c r="M16" s="2" t="s">
        <v>38</v>
      </c>
      <c r="N16" s="2" t="s">
        <v>21</v>
      </c>
      <c r="O16" s="2">
        <f t="shared" si="2"/>
        <v>265</v>
      </c>
      <c r="P16" s="2"/>
      <c r="Q16" s="2" t="s">
        <v>18</v>
      </c>
    </row>
    <row r="17">
      <c r="A17" s="3">
        <v>44484.55434743056</v>
      </c>
      <c r="B17" s="2">
        <v>2022.0</v>
      </c>
      <c r="C17" s="2" t="s">
        <v>36</v>
      </c>
      <c r="D17" s="2">
        <v>125.0</v>
      </c>
      <c r="E17" s="2">
        <v>208.1667</v>
      </c>
      <c r="F17" s="2" t="s">
        <v>23</v>
      </c>
      <c r="G17" s="2" t="s">
        <v>24</v>
      </c>
      <c r="H17" s="2">
        <v>50.0</v>
      </c>
      <c r="I17" s="2">
        <v>0.0</v>
      </c>
      <c r="J17" s="2">
        <f t="shared" si="1"/>
        <v>50</v>
      </c>
      <c r="K17" s="2">
        <v>25.0</v>
      </c>
      <c r="L17" s="2">
        <v>0.0</v>
      </c>
      <c r="M17" s="2" t="s">
        <v>38</v>
      </c>
      <c r="N17" s="2" t="s">
        <v>21</v>
      </c>
      <c r="O17" s="2">
        <f t="shared" si="2"/>
        <v>125</v>
      </c>
      <c r="P17" s="2"/>
      <c r="Q17" s="2" t="s">
        <v>18</v>
      </c>
    </row>
    <row r="18">
      <c r="A18" s="3">
        <v>44489.593814907406</v>
      </c>
      <c r="B18" s="2">
        <v>2022.0</v>
      </c>
      <c r="C18" s="2" t="s">
        <v>36</v>
      </c>
      <c r="D18" s="2">
        <v>130.0</v>
      </c>
      <c r="E18" s="2">
        <v>208.1667</v>
      </c>
      <c r="F18" s="2" t="s">
        <v>23</v>
      </c>
      <c r="G18" s="2" t="s">
        <v>24</v>
      </c>
      <c r="H18" s="2">
        <v>60.0</v>
      </c>
      <c r="I18" s="2">
        <v>0.0</v>
      </c>
      <c r="J18" s="2">
        <f t="shared" si="1"/>
        <v>60</v>
      </c>
      <c r="K18" s="2">
        <v>50.0</v>
      </c>
      <c r="L18" s="2">
        <v>0.0</v>
      </c>
      <c r="M18" s="2" t="s">
        <v>26</v>
      </c>
      <c r="N18" s="2" t="s">
        <v>21</v>
      </c>
      <c r="O18" s="2">
        <f t="shared" si="2"/>
        <v>130</v>
      </c>
      <c r="P18" s="2"/>
      <c r="Q18" s="2" t="s">
        <v>23</v>
      </c>
    </row>
    <row r="19">
      <c r="A19" s="3">
        <v>44511.83854011574</v>
      </c>
      <c r="B19" s="2">
        <v>2022.0</v>
      </c>
      <c r="C19" s="2" t="s">
        <v>36</v>
      </c>
      <c r="D19" s="2">
        <v>100.0</v>
      </c>
      <c r="F19" s="2" t="s">
        <v>23</v>
      </c>
      <c r="G19" s="2" t="s">
        <v>24</v>
      </c>
      <c r="H19" s="2">
        <v>30.0</v>
      </c>
      <c r="I19" s="2">
        <v>0.0</v>
      </c>
      <c r="J19" s="2">
        <f t="shared" si="1"/>
        <v>30</v>
      </c>
      <c r="K19" s="2">
        <v>50.0</v>
      </c>
      <c r="L19" s="2">
        <v>0.0</v>
      </c>
      <c r="M19" s="2" t="s">
        <v>20</v>
      </c>
      <c r="N19" s="2" t="s">
        <v>29</v>
      </c>
      <c r="O19" s="2">
        <f t="shared" si="2"/>
        <v>100</v>
      </c>
      <c r="Q19" s="2" t="s">
        <v>18</v>
      </c>
    </row>
    <row r="20">
      <c r="A20" s="3">
        <v>44512.15180912037</v>
      </c>
      <c r="B20" s="2">
        <v>2022.0</v>
      </c>
      <c r="C20" s="2" t="s">
        <v>36</v>
      </c>
      <c r="D20" s="2">
        <v>500.0</v>
      </c>
      <c r="F20" s="2" t="s">
        <v>23</v>
      </c>
      <c r="G20" s="2" t="s">
        <v>24</v>
      </c>
      <c r="H20" s="2">
        <v>50.0</v>
      </c>
      <c r="I20" s="2">
        <v>0.0</v>
      </c>
      <c r="J20" s="2">
        <f t="shared" si="1"/>
        <v>50</v>
      </c>
      <c r="K20" s="2">
        <v>100.0</v>
      </c>
      <c r="L20" s="2">
        <v>0.0</v>
      </c>
      <c r="M20" s="2" t="s">
        <v>20</v>
      </c>
      <c r="N20" s="2" t="s">
        <v>21</v>
      </c>
      <c r="O20" s="2">
        <f t="shared" si="2"/>
        <v>500</v>
      </c>
      <c r="Q20" s="2" t="s">
        <v>18</v>
      </c>
    </row>
    <row r="21">
      <c r="A21" s="3">
        <v>44531.81434952546</v>
      </c>
      <c r="B21" s="2">
        <v>2022.0</v>
      </c>
      <c r="C21" s="2" t="s">
        <v>22</v>
      </c>
      <c r="D21" s="2">
        <v>100.0</v>
      </c>
      <c r="F21" s="2" t="s">
        <v>23</v>
      </c>
      <c r="G21" s="2" t="s">
        <v>24</v>
      </c>
      <c r="H21" s="2">
        <v>80.0</v>
      </c>
      <c r="K21" s="2">
        <v>20.0</v>
      </c>
      <c r="L21" s="2">
        <v>8.0</v>
      </c>
      <c r="M21" s="2" t="s">
        <v>38</v>
      </c>
      <c r="N21" s="2" t="s">
        <v>21</v>
      </c>
      <c r="Q21" s="2" t="s">
        <v>18</v>
      </c>
    </row>
    <row r="22">
      <c r="A22" s="3">
        <v>44531.814727476856</v>
      </c>
      <c r="B22" s="2">
        <v>2022.0</v>
      </c>
      <c r="C22" s="2" t="s">
        <v>22</v>
      </c>
      <c r="D22" s="2">
        <v>100.0</v>
      </c>
      <c r="F22" s="2" t="s">
        <v>23</v>
      </c>
      <c r="G22" s="2" t="s">
        <v>24</v>
      </c>
      <c r="H22" s="2">
        <v>50.0</v>
      </c>
      <c r="K22" s="2">
        <v>50.0</v>
      </c>
      <c r="L22" s="2">
        <v>0.0</v>
      </c>
      <c r="M22" s="2" t="s">
        <v>39</v>
      </c>
      <c r="N22" s="2" t="s">
        <v>21</v>
      </c>
      <c r="Q22" s="2" t="s">
        <v>18</v>
      </c>
    </row>
    <row r="23">
      <c r="A23" s="3">
        <v>44531.817942939815</v>
      </c>
      <c r="B23" s="2">
        <v>2022.0</v>
      </c>
      <c r="C23" s="2" t="s">
        <v>22</v>
      </c>
      <c r="D23" s="2">
        <v>100.0</v>
      </c>
      <c r="F23" s="2" t="s">
        <v>23</v>
      </c>
      <c r="G23" s="2" t="s">
        <v>24</v>
      </c>
      <c r="H23" s="2">
        <v>40.0</v>
      </c>
      <c r="K23" s="2">
        <v>15.0</v>
      </c>
      <c r="L23" s="2">
        <v>5.0</v>
      </c>
      <c r="M23" s="2" t="s">
        <v>26</v>
      </c>
      <c r="N23" s="2" t="s">
        <v>21</v>
      </c>
      <c r="Q23" s="2" t="s">
        <v>18</v>
      </c>
    </row>
    <row r="24">
      <c r="A24" s="3">
        <v>44531.89842133102</v>
      </c>
      <c r="B24" s="2">
        <v>2022.0</v>
      </c>
      <c r="C24" s="2" t="s">
        <v>22</v>
      </c>
      <c r="D24" s="2">
        <v>10.0</v>
      </c>
      <c r="F24" s="2" t="s">
        <v>23</v>
      </c>
      <c r="G24" s="2" t="s">
        <v>24</v>
      </c>
      <c r="H24" s="2">
        <v>400.0</v>
      </c>
      <c r="K24" s="2">
        <v>20.0</v>
      </c>
      <c r="L24" s="2">
        <v>0.0</v>
      </c>
      <c r="M24" s="2" t="s">
        <v>32</v>
      </c>
      <c r="N24" s="2" t="s">
        <v>21</v>
      </c>
      <c r="Q24" s="2" t="s">
        <v>18</v>
      </c>
    </row>
    <row r="25">
      <c r="A25" s="3">
        <v>44491.46007885417</v>
      </c>
      <c r="B25" s="2">
        <v>2023.0</v>
      </c>
      <c r="C25" s="2" t="s">
        <v>40</v>
      </c>
      <c r="D25" s="2">
        <v>50.0</v>
      </c>
      <c r="E25" s="2">
        <f> (O25+O26+O27+O28+O29)/5</f>
        <v>226</v>
      </c>
      <c r="F25" s="2" t="s">
        <v>18</v>
      </c>
      <c r="G25" s="2" t="s">
        <v>41</v>
      </c>
      <c r="H25" s="2">
        <v>15.0</v>
      </c>
      <c r="I25" s="2">
        <v>183.0</v>
      </c>
      <c r="J25" s="2">
        <f t="shared" ref="J25:J42" si="3"> H25+I25</f>
        <v>198</v>
      </c>
      <c r="K25" s="2">
        <v>35.0</v>
      </c>
      <c r="L25" s="2">
        <v>0.0</v>
      </c>
      <c r="M25" s="2" t="s">
        <v>38</v>
      </c>
      <c r="N25" s="2" t="s">
        <v>21</v>
      </c>
      <c r="O25" s="4">
        <f t="shared" ref="O25:O42" si="4"> D25+I25</f>
        <v>233</v>
      </c>
      <c r="Q25" s="2" t="s">
        <v>23</v>
      </c>
    </row>
    <row r="26">
      <c r="A26" s="3">
        <v>44484.518343206015</v>
      </c>
      <c r="B26" s="2">
        <v>2023.0</v>
      </c>
      <c r="C26" s="2" t="s">
        <v>40</v>
      </c>
      <c r="D26" s="2">
        <v>85.0</v>
      </c>
      <c r="E26" s="2">
        <v>236.0</v>
      </c>
      <c r="F26" s="2" t="s">
        <v>18</v>
      </c>
      <c r="G26" s="2" t="s">
        <v>42</v>
      </c>
      <c r="H26" s="2">
        <v>20.0</v>
      </c>
      <c r="I26" s="2">
        <v>183.0</v>
      </c>
      <c r="J26" s="2">
        <f t="shared" si="3"/>
        <v>203</v>
      </c>
      <c r="K26" s="2">
        <v>60.0</v>
      </c>
      <c r="L26" s="2">
        <v>5.0</v>
      </c>
      <c r="M26" s="2" t="s">
        <v>25</v>
      </c>
      <c r="N26" s="2" t="s">
        <v>21</v>
      </c>
      <c r="O26" s="2">
        <f t="shared" si="4"/>
        <v>268</v>
      </c>
      <c r="Q26" s="2" t="s">
        <v>18</v>
      </c>
    </row>
    <row r="27">
      <c r="A27" s="3">
        <v>44511.75329881944</v>
      </c>
      <c r="B27" s="2">
        <v>2023.0</v>
      </c>
      <c r="C27" s="2" t="s">
        <v>17</v>
      </c>
      <c r="D27" s="2">
        <v>50.0</v>
      </c>
      <c r="E27" s="2">
        <v>493.6</v>
      </c>
      <c r="F27" s="2" t="s">
        <v>18</v>
      </c>
      <c r="G27" s="2" t="s">
        <v>42</v>
      </c>
      <c r="H27" s="2">
        <v>0.0</v>
      </c>
      <c r="I27" s="2">
        <v>183.0</v>
      </c>
      <c r="J27" s="2">
        <f t="shared" si="3"/>
        <v>183</v>
      </c>
      <c r="K27" s="2">
        <v>40.0</v>
      </c>
      <c r="L27" s="2">
        <v>5.0</v>
      </c>
      <c r="M27" s="2" t="s">
        <v>43</v>
      </c>
      <c r="N27" s="2" t="s">
        <v>21</v>
      </c>
      <c r="O27" s="2">
        <f t="shared" si="4"/>
        <v>233</v>
      </c>
      <c r="Q27" s="2" t="s">
        <v>18</v>
      </c>
    </row>
    <row r="28">
      <c r="A28" s="3">
        <v>44511.79722761574</v>
      </c>
      <c r="B28" s="2">
        <v>2023.0</v>
      </c>
      <c r="C28" s="2" t="s">
        <v>17</v>
      </c>
      <c r="D28" s="2">
        <v>0.0</v>
      </c>
      <c r="F28" s="2" t="s">
        <v>18</v>
      </c>
      <c r="G28" s="2" t="s">
        <v>42</v>
      </c>
      <c r="H28" s="2">
        <v>0.0</v>
      </c>
      <c r="I28" s="2">
        <v>183.0</v>
      </c>
      <c r="J28" s="2">
        <f t="shared" si="3"/>
        <v>183</v>
      </c>
      <c r="K28" s="2">
        <v>30.0</v>
      </c>
      <c r="L28" s="2">
        <v>0.0</v>
      </c>
      <c r="M28" s="2" t="s">
        <v>20</v>
      </c>
      <c r="N28" s="2" t="s">
        <v>21</v>
      </c>
      <c r="O28" s="2">
        <f t="shared" si="4"/>
        <v>183</v>
      </c>
      <c r="Q28" s="2" t="s">
        <v>18</v>
      </c>
    </row>
    <row r="29">
      <c r="A29" s="3">
        <v>44511.818449189814</v>
      </c>
      <c r="B29" s="2">
        <v>2023.0</v>
      </c>
      <c r="C29" s="2" t="s">
        <v>17</v>
      </c>
      <c r="D29" s="2">
        <v>30.0</v>
      </c>
      <c r="F29" s="2" t="s">
        <v>18</v>
      </c>
      <c r="G29" s="2" t="s">
        <v>42</v>
      </c>
      <c r="H29" s="2">
        <v>10.0</v>
      </c>
      <c r="I29" s="2">
        <v>183.0</v>
      </c>
      <c r="J29" s="2">
        <f t="shared" si="3"/>
        <v>193</v>
      </c>
      <c r="K29" s="2">
        <v>20.0</v>
      </c>
      <c r="L29" s="2">
        <v>0.0</v>
      </c>
      <c r="M29" s="2" t="s">
        <v>20</v>
      </c>
      <c r="N29" s="2" t="s">
        <v>21</v>
      </c>
      <c r="O29" s="2">
        <f t="shared" si="4"/>
        <v>213</v>
      </c>
      <c r="Q29" s="2" t="s">
        <v>18</v>
      </c>
    </row>
    <row r="30">
      <c r="A30" s="3">
        <v>44511.96058341435</v>
      </c>
      <c r="B30" s="2">
        <v>2023.0</v>
      </c>
      <c r="C30" s="2" t="s">
        <v>22</v>
      </c>
      <c r="D30" s="2">
        <v>50.0</v>
      </c>
      <c r="F30" s="2" t="s">
        <v>18</v>
      </c>
      <c r="G30" s="2" t="s">
        <v>19</v>
      </c>
      <c r="H30" s="2">
        <v>10.0</v>
      </c>
      <c r="I30" s="2">
        <v>183.0</v>
      </c>
      <c r="J30" s="2">
        <f t="shared" si="3"/>
        <v>193</v>
      </c>
      <c r="K30" s="2">
        <v>30.0</v>
      </c>
      <c r="L30" s="2">
        <v>0.0</v>
      </c>
      <c r="M30" s="2" t="s">
        <v>26</v>
      </c>
      <c r="N30" s="2" t="s">
        <v>21</v>
      </c>
      <c r="O30" s="4">
        <f t="shared" si="4"/>
        <v>233</v>
      </c>
      <c r="P30" s="1">
        <f> AVERAGE(O30:O47)</f>
        <v>172.5</v>
      </c>
      <c r="Q30" s="2" t="s">
        <v>23</v>
      </c>
    </row>
    <row r="31">
      <c r="A31" s="3">
        <v>44484.461397719904</v>
      </c>
      <c r="B31" s="2">
        <v>2023.0</v>
      </c>
      <c r="C31" s="2" t="s">
        <v>22</v>
      </c>
      <c r="D31" s="2">
        <v>200.0</v>
      </c>
      <c r="E31" s="2">
        <v>185.275</v>
      </c>
      <c r="F31" s="2" t="s">
        <v>18</v>
      </c>
      <c r="G31" s="2" t="s">
        <v>31</v>
      </c>
      <c r="H31" s="2">
        <v>50.0</v>
      </c>
      <c r="I31" s="2">
        <v>49.0</v>
      </c>
      <c r="J31" s="2">
        <f t="shared" si="3"/>
        <v>99</v>
      </c>
      <c r="K31" s="2">
        <v>75.0</v>
      </c>
      <c r="L31" s="2">
        <v>0.0</v>
      </c>
      <c r="M31" s="2" t="s">
        <v>26</v>
      </c>
      <c r="N31" s="2" t="s">
        <v>21</v>
      </c>
      <c r="O31" s="2">
        <f t="shared" si="4"/>
        <v>249</v>
      </c>
      <c r="P31" s="2"/>
      <c r="Q31" s="2" t="s">
        <v>18</v>
      </c>
    </row>
    <row r="32">
      <c r="A32" s="3">
        <v>44511.75098866898</v>
      </c>
      <c r="B32" s="2">
        <v>2023.0</v>
      </c>
      <c r="C32" s="2" t="s">
        <v>22</v>
      </c>
      <c r="D32" s="2">
        <v>50.0</v>
      </c>
      <c r="F32" s="2" t="s">
        <v>18</v>
      </c>
      <c r="G32" s="2" t="s">
        <v>31</v>
      </c>
      <c r="H32" s="2">
        <v>20.0</v>
      </c>
      <c r="I32" s="2">
        <v>49.0</v>
      </c>
      <c r="J32" s="2">
        <f t="shared" si="3"/>
        <v>69</v>
      </c>
      <c r="K32" s="2">
        <v>10.0</v>
      </c>
      <c r="L32" s="2">
        <v>0.0</v>
      </c>
      <c r="M32" s="2" t="s">
        <v>32</v>
      </c>
      <c r="N32" s="2" t="s">
        <v>21</v>
      </c>
      <c r="O32" s="2">
        <f t="shared" si="4"/>
        <v>99</v>
      </c>
      <c r="Q32" s="2" t="s">
        <v>18</v>
      </c>
    </row>
    <row r="33">
      <c r="A33" s="3">
        <v>44491.936379606486</v>
      </c>
      <c r="B33" s="2">
        <v>2023.0</v>
      </c>
      <c r="C33" s="2" t="s">
        <v>22</v>
      </c>
      <c r="D33" s="2">
        <v>100.0</v>
      </c>
      <c r="E33" s="2">
        <v>185.275</v>
      </c>
      <c r="F33" s="2" t="s">
        <v>23</v>
      </c>
      <c r="G33" s="2" t="s">
        <v>24</v>
      </c>
      <c r="H33" s="2">
        <v>100.0</v>
      </c>
      <c r="I33" s="2">
        <v>0.0</v>
      </c>
      <c r="J33" s="2">
        <f t="shared" si="3"/>
        <v>100</v>
      </c>
      <c r="K33" s="2">
        <v>30.0</v>
      </c>
      <c r="L33" s="2">
        <v>10.0</v>
      </c>
      <c r="M33" s="2" t="s">
        <v>44</v>
      </c>
      <c r="N33" s="2" t="s">
        <v>21</v>
      </c>
      <c r="O33" s="2">
        <f t="shared" si="4"/>
        <v>100</v>
      </c>
      <c r="P33" s="2"/>
      <c r="Q33" s="2" t="s">
        <v>18</v>
      </c>
    </row>
    <row r="34">
      <c r="A34" s="3">
        <v>44484.52580902778</v>
      </c>
      <c r="B34" s="2">
        <v>2023.0</v>
      </c>
      <c r="C34" s="2" t="s">
        <v>22</v>
      </c>
      <c r="D34" s="2">
        <v>200.0</v>
      </c>
      <c r="E34" s="2">
        <v>185.275</v>
      </c>
      <c r="F34" s="2" t="s">
        <v>23</v>
      </c>
      <c r="G34" s="2" t="s">
        <v>24</v>
      </c>
      <c r="H34" s="2">
        <v>50.0</v>
      </c>
      <c r="I34" s="2">
        <v>0.0</v>
      </c>
      <c r="J34" s="2">
        <f t="shared" si="3"/>
        <v>50</v>
      </c>
      <c r="K34" s="2">
        <v>30.0</v>
      </c>
      <c r="L34" s="2">
        <v>10.0</v>
      </c>
      <c r="M34" s="2" t="s">
        <v>38</v>
      </c>
      <c r="N34" s="2" t="s">
        <v>29</v>
      </c>
      <c r="O34" s="2">
        <f t="shared" si="4"/>
        <v>200</v>
      </c>
      <c r="P34" s="2"/>
      <c r="Q34" s="2" t="s">
        <v>18</v>
      </c>
    </row>
    <row r="35">
      <c r="A35" s="3">
        <v>44484.512345219904</v>
      </c>
      <c r="B35" s="2">
        <v>2023.0</v>
      </c>
      <c r="C35" s="2" t="s">
        <v>22</v>
      </c>
      <c r="D35" s="2">
        <v>100.0</v>
      </c>
      <c r="E35" s="2">
        <v>185.275</v>
      </c>
      <c r="F35" s="2" t="s">
        <v>23</v>
      </c>
      <c r="G35" s="2" t="s">
        <v>24</v>
      </c>
      <c r="H35" s="2">
        <v>20.0</v>
      </c>
      <c r="I35" s="2">
        <v>0.0</v>
      </c>
      <c r="J35" s="2">
        <f t="shared" si="3"/>
        <v>20</v>
      </c>
      <c r="K35" s="2">
        <v>60.0</v>
      </c>
      <c r="L35" s="2">
        <v>18.0</v>
      </c>
      <c r="M35" s="2" t="s">
        <v>45</v>
      </c>
      <c r="N35" s="2" t="s">
        <v>29</v>
      </c>
      <c r="O35" s="2">
        <f t="shared" si="4"/>
        <v>100</v>
      </c>
      <c r="P35" s="2"/>
      <c r="Q35" s="2" t="s">
        <v>18</v>
      </c>
    </row>
    <row r="36">
      <c r="A36" s="3">
        <v>44484.45492222223</v>
      </c>
      <c r="B36" s="2">
        <v>2023.0</v>
      </c>
      <c r="C36" s="2" t="s">
        <v>22</v>
      </c>
      <c r="D36" s="2">
        <v>250.0</v>
      </c>
      <c r="E36" s="2">
        <v>185.275</v>
      </c>
      <c r="F36" s="2" t="s">
        <v>23</v>
      </c>
      <c r="G36" s="2" t="s">
        <v>24</v>
      </c>
      <c r="H36" s="2">
        <v>80.0</v>
      </c>
      <c r="I36" s="2">
        <v>0.0</v>
      </c>
      <c r="J36" s="2">
        <f t="shared" si="3"/>
        <v>80</v>
      </c>
      <c r="K36" s="2">
        <v>100.0</v>
      </c>
      <c r="L36" s="2">
        <v>30.0</v>
      </c>
      <c r="M36" s="2" t="s">
        <v>26</v>
      </c>
      <c r="N36" s="2" t="s">
        <v>29</v>
      </c>
      <c r="O36" s="2">
        <f t="shared" si="4"/>
        <v>250</v>
      </c>
      <c r="P36" s="2"/>
      <c r="Q36" s="2" t="s">
        <v>18</v>
      </c>
    </row>
    <row r="37">
      <c r="A37" s="3">
        <v>44511.78144792824</v>
      </c>
      <c r="B37" s="2">
        <v>2023.0</v>
      </c>
      <c r="C37" s="2" t="s">
        <v>22</v>
      </c>
      <c r="D37" s="2">
        <v>80.0</v>
      </c>
      <c r="F37" s="2" t="s">
        <v>23</v>
      </c>
      <c r="G37" s="2" t="s">
        <v>24</v>
      </c>
      <c r="H37" s="2">
        <v>40.0</v>
      </c>
      <c r="I37" s="2">
        <v>0.0</v>
      </c>
      <c r="J37" s="2">
        <f t="shared" si="3"/>
        <v>40</v>
      </c>
      <c r="K37" s="2">
        <v>15.0</v>
      </c>
      <c r="L37" s="2">
        <v>3.0</v>
      </c>
      <c r="M37" s="2" t="s">
        <v>28</v>
      </c>
      <c r="N37" s="2" t="s">
        <v>21</v>
      </c>
      <c r="O37" s="2">
        <f t="shared" si="4"/>
        <v>80</v>
      </c>
      <c r="Q37" s="2" t="s">
        <v>18</v>
      </c>
    </row>
    <row r="38">
      <c r="A38" s="3">
        <v>44511.84029296297</v>
      </c>
      <c r="B38" s="2">
        <v>2023.0</v>
      </c>
      <c r="C38" s="2" t="s">
        <v>22</v>
      </c>
      <c r="D38" s="2">
        <v>300.0</v>
      </c>
      <c r="F38" s="2" t="s">
        <v>23</v>
      </c>
      <c r="G38" s="2" t="s">
        <v>24</v>
      </c>
      <c r="H38" s="2">
        <v>200.0</v>
      </c>
      <c r="I38" s="2">
        <v>0.0</v>
      </c>
      <c r="J38" s="2">
        <f t="shared" si="3"/>
        <v>200</v>
      </c>
      <c r="K38" s="2">
        <v>50.0</v>
      </c>
      <c r="L38" s="2">
        <v>22.5</v>
      </c>
      <c r="M38" s="2" t="s">
        <v>26</v>
      </c>
      <c r="N38" s="2" t="s">
        <v>29</v>
      </c>
      <c r="O38" s="2">
        <f t="shared" si="4"/>
        <v>300</v>
      </c>
      <c r="Q38" s="2" t="s">
        <v>18</v>
      </c>
    </row>
    <row r="39">
      <c r="A39" s="3">
        <v>44484.46394059028</v>
      </c>
      <c r="B39" s="2">
        <v>2023.0</v>
      </c>
      <c r="C39" s="2" t="s">
        <v>30</v>
      </c>
      <c r="D39" s="2">
        <v>300.0</v>
      </c>
      <c r="E39" s="2">
        <v>185.275</v>
      </c>
      <c r="F39" s="2" t="s">
        <v>23</v>
      </c>
      <c r="G39" s="2" t="s">
        <v>24</v>
      </c>
      <c r="H39" s="2">
        <v>175.0</v>
      </c>
      <c r="I39" s="2">
        <v>0.0</v>
      </c>
      <c r="J39" s="2">
        <f t="shared" si="3"/>
        <v>175</v>
      </c>
      <c r="K39" s="2">
        <v>40.0</v>
      </c>
      <c r="L39" s="2">
        <v>5.0</v>
      </c>
      <c r="M39" s="2" t="s">
        <v>26</v>
      </c>
      <c r="N39" s="2" t="s">
        <v>21</v>
      </c>
      <c r="O39" s="2">
        <f t="shared" si="4"/>
        <v>300</v>
      </c>
      <c r="P39" s="2"/>
      <c r="Q39" s="2" t="s">
        <v>23</v>
      </c>
    </row>
    <row r="40">
      <c r="A40" s="3">
        <v>44511.847139537036</v>
      </c>
      <c r="B40" s="2">
        <v>2023.0</v>
      </c>
      <c r="C40" s="2" t="s">
        <v>34</v>
      </c>
      <c r="D40" s="2">
        <v>100.0</v>
      </c>
      <c r="F40" s="2" t="s">
        <v>23</v>
      </c>
      <c r="G40" s="2" t="s">
        <v>24</v>
      </c>
      <c r="H40" s="2">
        <v>30.0</v>
      </c>
      <c r="I40" s="2">
        <v>0.0</v>
      </c>
      <c r="J40" s="2">
        <f t="shared" si="3"/>
        <v>30</v>
      </c>
      <c r="K40" s="2">
        <v>50.0</v>
      </c>
      <c r="L40" s="2">
        <v>5.0</v>
      </c>
      <c r="M40" s="2" t="s">
        <v>46</v>
      </c>
      <c r="N40" s="2" t="s">
        <v>21</v>
      </c>
      <c r="O40" s="2">
        <f t="shared" si="4"/>
        <v>100</v>
      </c>
      <c r="Q40" s="2" t="s">
        <v>18</v>
      </c>
    </row>
    <row r="41">
      <c r="A41" s="3">
        <v>44511.87926545139</v>
      </c>
      <c r="B41" s="2">
        <v>2023.0</v>
      </c>
      <c r="C41" s="2" t="s">
        <v>34</v>
      </c>
      <c r="D41" s="2">
        <v>50.0</v>
      </c>
      <c r="F41" s="2" t="s">
        <v>23</v>
      </c>
      <c r="G41" s="2" t="s">
        <v>24</v>
      </c>
      <c r="H41" s="2">
        <v>15.0</v>
      </c>
      <c r="I41" s="2">
        <v>0.0</v>
      </c>
      <c r="J41" s="2">
        <f t="shared" si="3"/>
        <v>15</v>
      </c>
      <c r="K41" s="2">
        <v>35.0</v>
      </c>
      <c r="L41" s="2">
        <v>2.0</v>
      </c>
      <c r="M41" s="2" t="s">
        <v>26</v>
      </c>
      <c r="N41" s="2" t="s">
        <v>21</v>
      </c>
      <c r="O41" s="2">
        <f t="shared" si="4"/>
        <v>50</v>
      </c>
      <c r="Q41" s="2" t="s">
        <v>18</v>
      </c>
    </row>
    <row r="42">
      <c r="A42" s="3">
        <v>44511.880743981485</v>
      </c>
      <c r="B42" s="2">
        <v>2023.0</v>
      </c>
      <c r="C42" s="2" t="s">
        <v>34</v>
      </c>
      <c r="D42" s="2">
        <v>20.0</v>
      </c>
      <c r="F42" s="2" t="s">
        <v>23</v>
      </c>
      <c r="G42" s="2" t="s">
        <v>24</v>
      </c>
      <c r="H42" s="2">
        <v>50.0</v>
      </c>
      <c r="I42" s="2">
        <v>0.0</v>
      </c>
      <c r="J42" s="2">
        <f t="shared" si="3"/>
        <v>50</v>
      </c>
      <c r="K42" s="2">
        <v>30.0</v>
      </c>
      <c r="L42" s="2">
        <v>0.0</v>
      </c>
      <c r="M42" s="2" t="s">
        <v>43</v>
      </c>
      <c r="N42" s="2" t="s">
        <v>21</v>
      </c>
      <c r="O42" s="2">
        <f t="shared" si="4"/>
        <v>20</v>
      </c>
      <c r="Q42" s="2" t="s">
        <v>23</v>
      </c>
    </row>
    <row r="43">
      <c r="A43" s="3">
        <v>44531.81417251157</v>
      </c>
      <c r="B43" s="2">
        <v>2023.0</v>
      </c>
      <c r="C43" s="2" t="s">
        <v>22</v>
      </c>
      <c r="D43" s="2">
        <v>250.0</v>
      </c>
      <c r="F43" s="2" t="s">
        <v>23</v>
      </c>
      <c r="G43" s="2" t="s">
        <v>24</v>
      </c>
      <c r="H43" s="2">
        <v>100.0</v>
      </c>
      <c r="K43" s="2">
        <v>50.0</v>
      </c>
      <c r="L43" s="2">
        <v>0.0</v>
      </c>
      <c r="M43" s="2" t="s">
        <v>47</v>
      </c>
      <c r="N43" s="2" t="s">
        <v>21</v>
      </c>
      <c r="Q43" s="2" t="s">
        <v>18</v>
      </c>
    </row>
    <row r="44">
      <c r="A44" s="3">
        <v>44531.81493105324</v>
      </c>
      <c r="B44" s="2">
        <v>2023.0</v>
      </c>
      <c r="C44" s="2" t="s">
        <v>22</v>
      </c>
      <c r="D44" s="2">
        <v>40.0</v>
      </c>
      <c r="F44" s="2" t="s">
        <v>23</v>
      </c>
      <c r="G44" s="2" t="s">
        <v>24</v>
      </c>
      <c r="H44" s="2">
        <v>25.0</v>
      </c>
      <c r="K44" s="2">
        <v>15.0</v>
      </c>
      <c r="L44" s="2">
        <v>0.0</v>
      </c>
      <c r="M44" s="2" t="s">
        <v>20</v>
      </c>
      <c r="N44" s="2" t="s">
        <v>21</v>
      </c>
      <c r="Q44" s="2" t="s">
        <v>18</v>
      </c>
    </row>
    <row r="45">
      <c r="A45" s="3">
        <v>44491.43342840278</v>
      </c>
      <c r="B45" s="2">
        <v>2024.0</v>
      </c>
      <c r="C45" s="2" t="s">
        <v>40</v>
      </c>
      <c r="D45" s="2">
        <v>20.0</v>
      </c>
      <c r="E45" s="2">
        <v>236.0</v>
      </c>
      <c r="F45" s="2" t="s">
        <v>18</v>
      </c>
      <c r="G45" s="2" t="s">
        <v>19</v>
      </c>
      <c r="H45" s="2">
        <v>0.0</v>
      </c>
      <c r="I45" s="2">
        <v>183.0</v>
      </c>
      <c r="J45" s="2">
        <f t="shared" ref="J45:J110" si="5"> H45+I45</f>
        <v>183</v>
      </c>
      <c r="K45" s="2">
        <v>15.0</v>
      </c>
      <c r="L45" s="2">
        <v>4.0</v>
      </c>
      <c r="M45" s="2" t="s">
        <v>48</v>
      </c>
      <c r="N45" s="2" t="s">
        <v>21</v>
      </c>
      <c r="O45" s="2">
        <f t="shared" ref="O45:O110" si="6"> D45+I45</f>
        <v>203</v>
      </c>
      <c r="P45" s="1">
        <f> (O45+O46+O47+O48+O49+O50+O51)/7</f>
        <v>215.8571429</v>
      </c>
      <c r="Q45" s="2" t="s">
        <v>18</v>
      </c>
    </row>
    <row r="46">
      <c r="A46" s="3">
        <v>44491.42876298611</v>
      </c>
      <c r="B46" s="2">
        <v>2024.0</v>
      </c>
      <c r="C46" s="2" t="s">
        <v>40</v>
      </c>
      <c r="D46" s="2">
        <v>60.0</v>
      </c>
      <c r="E46" s="2">
        <v>236.0</v>
      </c>
      <c r="F46" s="2" t="s">
        <v>18</v>
      </c>
      <c r="G46" s="2" t="s">
        <v>42</v>
      </c>
      <c r="H46" s="2">
        <v>20.0</v>
      </c>
      <c r="I46" s="2">
        <v>183.0</v>
      </c>
      <c r="J46" s="2">
        <f t="shared" si="5"/>
        <v>203</v>
      </c>
      <c r="K46" s="2">
        <v>50.0</v>
      </c>
      <c r="L46" s="2">
        <v>0.0</v>
      </c>
      <c r="M46" s="2" t="s">
        <v>49</v>
      </c>
      <c r="N46" s="2" t="s">
        <v>21</v>
      </c>
      <c r="O46" s="2">
        <f t="shared" si="6"/>
        <v>243</v>
      </c>
      <c r="Q46" s="2" t="s">
        <v>18</v>
      </c>
    </row>
    <row r="47">
      <c r="A47" s="3">
        <v>44491.47221640046</v>
      </c>
      <c r="B47" s="2">
        <v>2024.0</v>
      </c>
      <c r="C47" s="2" t="s">
        <v>40</v>
      </c>
      <c r="D47" s="2">
        <v>50.0</v>
      </c>
      <c r="E47" s="2">
        <v>236.0</v>
      </c>
      <c r="F47" s="2" t="s">
        <v>18</v>
      </c>
      <c r="G47" s="2" t="s">
        <v>42</v>
      </c>
      <c r="H47" s="2">
        <v>20.0</v>
      </c>
      <c r="I47" s="2">
        <v>183.0</v>
      </c>
      <c r="J47" s="2">
        <f t="shared" si="5"/>
        <v>203</v>
      </c>
      <c r="K47" s="2">
        <v>40.0</v>
      </c>
      <c r="L47" s="2">
        <v>10.0</v>
      </c>
      <c r="M47" s="2" t="s">
        <v>50</v>
      </c>
      <c r="N47" s="2" t="s">
        <v>29</v>
      </c>
      <c r="O47" s="2">
        <f t="shared" si="6"/>
        <v>233</v>
      </c>
      <c r="Q47" s="2" t="s">
        <v>18</v>
      </c>
    </row>
    <row r="48">
      <c r="A48" s="3">
        <v>44511.773825613425</v>
      </c>
      <c r="B48" s="2">
        <v>2024.0</v>
      </c>
      <c r="C48" s="2" t="s">
        <v>40</v>
      </c>
      <c r="D48" s="2">
        <v>20.0</v>
      </c>
      <c r="F48" s="2" t="s">
        <v>18</v>
      </c>
      <c r="G48" s="2" t="s">
        <v>42</v>
      </c>
      <c r="H48" s="2">
        <v>10.0</v>
      </c>
      <c r="I48" s="2">
        <v>183.0</v>
      </c>
      <c r="J48" s="2">
        <f t="shared" si="5"/>
        <v>193</v>
      </c>
      <c r="K48" s="2">
        <v>10.0</v>
      </c>
      <c r="L48" s="2">
        <v>0.0</v>
      </c>
      <c r="M48" s="2" t="s">
        <v>51</v>
      </c>
      <c r="N48" s="2" t="s">
        <v>21</v>
      </c>
      <c r="O48" s="2">
        <f t="shared" si="6"/>
        <v>203</v>
      </c>
      <c r="Q48" s="2" t="s">
        <v>18</v>
      </c>
    </row>
    <row r="49">
      <c r="A49" s="3">
        <v>44511.74873841435</v>
      </c>
      <c r="B49" s="2">
        <v>2024.0</v>
      </c>
      <c r="C49" s="2" t="s">
        <v>40</v>
      </c>
      <c r="D49" s="2">
        <v>153.0</v>
      </c>
      <c r="F49" s="2" t="s">
        <v>23</v>
      </c>
      <c r="G49" s="2" t="s">
        <v>24</v>
      </c>
      <c r="H49" s="2">
        <v>50.0</v>
      </c>
      <c r="I49" s="2">
        <v>0.0</v>
      </c>
      <c r="J49" s="2">
        <f t="shared" si="5"/>
        <v>50</v>
      </c>
      <c r="K49" s="2">
        <v>40.0</v>
      </c>
      <c r="L49" s="2">
        <v>0.0</v>
      </c>
      <c r="M49" s="2" t="s">
        <v>51</v>
      </c>
      <c r="N49" s="2" t="s">
        <v>21</v>
      </c>
      <c r="O49" s="2">
        <f t="shared" si="6"/>
        <v>153</v>
      </c>
      <c r="Q49" s="2" t="s">
        <v>18</v>
      </c>
    </row>
    <row r="50">
      <c r="A50" s="3">
        <v>44484.488742511574</v>
      </c>
      <c r="B50" s="2">
        <v>2024.0</v>
      </c>
      <c r="C50" s="2" t="s">
        <v>52</v>
      </c>
      <c r="D50" s="2">
        <v>40.0</v>
      </c>
      <c r="E50" s="2">
        <v>223.0</v>
      </c>
      <c r="F50" s="2" t="s">
        <v>18</v>
      </c>
      <c r="G50" s="2" t="s">
        <v>19</v>
      </c>
      <c r="H50" s="2">
        <v>20.0</v>
      </c>
      <c r="I50" s="2">
        <v>183.0</v>
      </c>
      <c r="J50" s="2">
        <f t="shared" si="5"/>
        <v>203</v>
      </c>
      <c r="K50" s="2">
        <v>15.0</v>
      </c>
      <c r="L50" s="2">
        <v>2.0</v>
      </c>
      <c r="M50" s="2" t="s">
        <v>38</v>
      </c>
      <c r="N50" s="2" t="s">
        <v>21</v>
      </c>
      <c r="O50" s="2">
        <f t="shared" si="6"/>
        <v>223</v>
      </c>
      <c r="P50" s="2">
        <v>223.0</v>
      </c>
      <c r="Q50" s="2" t="s">
        <v>18</v>
      </c>
    </row>
    <row r="51">
      <c r="A51" s="3">
        <v>44484.511173611114</v>
      </c>
      <c r="B51" s="2">
        <v>2024.0</v>
      </c>
      <c r="C51" s="2" t="s">
        <v>53</v>
      </c>
      <c r="D51" s="2">
        <v>70.0</v>
      </c>
      <c r="E51" s="2">
        <f> (O51+O52)/2</f>
        <v>228</v>
      </c>
      <c r="F51" s="2" t="s">
        <v>18</v>
      </c>
      <c r="G51" s="2" t="s">
        <v>19</v>
      </c>
      <c r="H51" s="2">
        <v>30.0</v>
      </c>
      <c r="I51" s="2">
        <v>183.0</v>
      </c>
      <c r="J51" s="2">
        <f t="shared" si="5"/>
        <v>213</v>
      </c>
      <c r="K51" s="2">
        <v>30.0</v>
      </c>
      <c r="L51" s="2">
        <v>10.0</v>
      </c>
      <c r="M51" s="2" t="s">
        <v>38</v>
      </c>
      <c r="N51" s="2" t="s">
        <v>29</v>
      </c>
      <c r="O51" s="2">
        <f t="shared" si="6"/>
        <v>253</v>
      </c>
      <c r="P51" s="2">
        <f> (O51+O52+O53+O54)/4</f>
        <v>233</v>
      </c>
      <c r="Q51" s="2" t="s">
        <v>23</v>
      </c>
    </row>
    <row r="52">
      <c r="A52" s="3">
        <v>44491.480463217595</v>
      </c>
      <c r="B52" s="2">
        <v>2024.0</v>
      </c>
      <c r="C52" s="2" t="s">
        <v>17</v>
      </c>
      <c r="D52" s="2">
        <v>20.0</v>
      </c>
      <c r="E52" s="2">
        <f> (O52+O53+O54+O55+O56)/5</f>
        <v>240</v>
      </c>
      <c r="F52" s="2" t="s">
        <v>18</v>
      </c>
      <c r="G52" s="2" t="s">
        <v>41</v>
      </c>
      <c r="H52" s="2">
        <v>10.0</v>
      </c>
      <c r="I52" s="2">
        <v>183.0</v>
      </c>
      <c r="J52" s="2">
        <f t="shared" si="5"/>
        <v>193</v>
      </c>
      <c r="K52" s="2">
        <v>5.0</v>
      </c>
      <c r="L52" s="2">
        <v>5.0</v>
      </c>
      <c r="M52" s="2" t="s">
        <v>54</v>
      </c>
      <c r="N52" s="2" t="s">
        <v>21</v>
      </c>
      <c r="O52" s="4">
        <f t="shared" si="6"/>
        <v>203</v>
      </c>
      <c r="P52" s="2"/>
      <c r="Q52" s="2" t="s">
        <v>23</v>
      </c>
    </row>
    <row r="53">
      <c r="A53" s="3">
        <v>44484.48691340278</v>
      </c>
      <c r="B53" s="2">
        <v>2024.0</v>
      </c>
      <c r="C53" s="2" t="s">
        <v>17</v>
      </c>
      <c r="D53" s="2">
        <v>50.0</v>
      </c>
      <c r="E53" s="2">
        <v>493.6</v>
      </c>
      <c r="F53" s="2" t="s">
        <v>18</v>
      </c>
      <c r="G53" s="2" t="s">
        <v>42</v>
      </c>
      <c r="H53" s="2">
        <v>20.0</v>
      </c>
      <c r="I53" s="2">
        <v>183.0</v>
      </c>
      <c r="J53" s="2">
        <f t="shared" si="5"/>
        <v>203</v>
      </c>
      <c r="K53" s="2">
        <v>30.0</v>
      </c>
      <c r="L53" s="2">
        <v>0.0</v>
      </c>
      <c r="M53" s="2" t="s">
        <v>55</v>
      </c>
      <c r="N53" s="2" t="s">
        <v>21</v>
      </c>
      <c r="O53" s="2">
        <f t="shared" si="6"/>
        <v>233</v>
      </c>
      <c r="P53" s="2"/>
      <c r="Q53" s="2" t="s">
        <v>18</v>
      </c>
    </row>
    <row r="54">
      <c r="A54" s="3">
        <v>44511.75090101852</v>
      </c>
      <c r="B54" s="2">
        <v>2024.0</v>
      </c>
      <c r="C54" s="2" t="s">
        <v>17</v>
      </c>
      <c r="D54" s="2">
        <v>60.0</v>
      </c>
      <c r="E54" s="2">
        <v>493.6</v>
      </c>
      <c r="F54" s="2" t="s">
        <v>18</v>
      </c>
      <c r="G54" s="2" t="s">
        <v>42</v>
      </c>
      <c r="H54" s="2">
        <v>0.0</v>
      </c>
      <c r="I54" s="2">
        <v>183.0</v>
      </c>
      <c r="J54" s="2">
        <f t="shared" si="5"/>
        <v>183</v>
      </c>
      <c r="K54" s="2">
        <v>30.0</v>
      </c>
      <c r="L54" s="2">
        <v>4.0</v>
      </c>
      <c r="M54" s="2" t="s">
        <v>38</v>
      </c>
      <c r="N54" s="2" t="s">
        <v>21</v>
      </c>
      <c r="O54" s="2">
        <f t="shared" si="6"/>
        <v>243</v>
      </c>
      <c r="Q54" s="2" t="s">
        <v>23</v>
      </c>
    </row>
    <row r="55">
      <c r="A55" s="3">
        <v>44511.75278224537</v>
      </c>
      <c r="B55" s="2">
        <v>2024.0</v>
      </c>
      <c r="C55" s="2" t="s">
        <v>17</v>
      </c>
      <c r="D55" s="2">
        <v>80.0</v>
      </c>
      <c r="E55" s="2">
        <v>493.6</v>
      </c>
      <c r="F55" s="2" t="s">
        <v>18</v>
      </c>
      <c r="G55" s="2" t="s">
        <v>42</v>
      </c>
      <c r="H55" s="2">
        <v>20.0</v>
      </c>
      <c r="I55" s="2">
        <v>183.0</v>
      </c>
      <c r="J55" s="2">
        <f t="shared" si="5"/>
        <v>203</v>
      </c>
      <c r="K55" s="2">
        <v>30.0</v>
      </c>
      <c r="L55" s="2">
        <v>10.0</v>
      </c>
      <c r="M55" s="2" t="s">
        <v>38</v>
      </c>
      <c r="N55" s="2" t="s">
        <v>29</v>
      </c>
      <c r="O55" s="2">
        <f t="shared" si="6"/>
        <v>263</v>
      </c>
      <c r="Q55" s="2" t="s">
        <v>18</v>
      </c>
    </row>
    <row r="56">
      <c r="A56" s="3">
        <v>44511.75826403935</v>
      </c>
      <c r="B56" s="2">
        <v>2024.0</v>
      </c>
      <c r="C56" s="2" t="s">
        <v>17</v>
      </c>
      <c r="D56" s="2">
        <v>75.0</v>
      </c>
      <c r="E56" s="2">
        <v>493.6</v>
      </c>
      <c r="F56" s="2" t="s">
        <v>18</v>
      </c>
      <c r="G56" s="2" t="s">
        <v>42</v>
      </c>
      <c r="H56" s="2">
        <v>0.0</v>
      </c>
      <c r="I56" s="2">
        <v>183.0</v>
      </c>
      <c r="J56" s="2">
        <f t="shared" si="5"/>
        <v>183</v>
      </c>
      <c r="K56" s="2">
        <v>20.0</v>
      </c>
      <c r="L56" s="2">
        <v>0.0</v>
      </c>
      <c r="M56" s="2" t="s">
        <v>26</v>
      </c>
      <c r="N56" s="2" t="s">
        <v>21</v>
      </c>
      <c r="O56" s="2">
        <f t="shared" si="6"/>
        <v>258</v>
      </c>
      <c r="Q56" s="2" t="s">
        <v>18</v>
      </c>
    </row>
    <row r="57">
      <c r="A57" s="3">
        <v>44484.46772105324</v>
      </c>
      <c r="B57" s="2">
        <v>2024.0</v>
      </c>
      <c r="C57" s="2" t="s">
        <v>22</v>
      </c>
      <c r="D57" s="2">
        <v>100.0</v>
      </c>
      <c r="E57" s="2">
        <f> (O57+O58+O59+O60+O61+O62+O63+O64+O65+O66+O67+O68+O69+O70+O71+O72)/16</f>
        <v>193.875</v>
      </c>
      <c r="F57" s="2" t="s">
        <v>23</v>
      </c>
      <c r="G57" s="2" t="s">
        <v>24</v>
      </c>
      <c r="H57" s="2">
        <v>50.0</v>
      </c>
      <c r="I57" s="2">
        <v>0.0</v>
      </c>
      <c r="J57" s="2">
        <f t="shared" si="5"/>
        <v>50</v>
      </c>
      <c r="K57" s="2">
        <v>40.0</v>
      </c>
      <c r="L57" s="2">
        <v>0.0</v>
      </c>
      <c r="M57" s="2" t="s">
        <v>56</v>
      </c>
      <c r="N57" s="2" t="s">
        <v>21</v>
      </c>
      <c r="O57" s="2">
        <f t="shared" si="6"/>
        <v>100</v>
      </c>
      <c r="P57" s="2"/>
      <c r="Q57" s="2" t="s">
        <v>23</v>
      </c>
    </row>
    <row r="58">
      <c r="A58" s="3">
        <v>44491.74515883102</v>
      </c>
      <c r="B58" s="2">
        <v>2024.0</v>
      </c>
      <c r="C58" s="2" t="s">
        <v>22</v>
      </c>
      <c r="D58" s="2">
        <v>150.0</v>
      </c>
      <c r="E58" s="2">
        <v>185.275</v>
      </c>
      <c r="F58" s="2" t="s">
        <v>22</v>
      </c>
      <c r="G58" s="2" t="s">
        <v>24</v>
      </c>
      <c r="H58" s="2">
        <v>65.0</v>
      </c>
      <c r="I58" s="2">
        <v>0.0</v>
      </c>
      <c r="J58" s="2">
        <f t="shared" si="5"/>
        <v>65</v>
      </c>
      <c r="K58" s="2">
        <v>20.0</v>
      </c>
      <c r="L58" s="2">
        <v>0.0</v>
      </c>
      <c r="M58" s="2" t="s">
        <v>57</v>
      </c>
      <c r="N58" s="2" t="s">
        <v>21</v>
      </c>
      <c r="O58" s="2">
        <f t="shared" si="6"/>
        <v>150</v>
      </c>
      <c r="P58" s="2"/>
      <c r="Q58" s="2" t="s">
        <v>18</v>
      </c>
    </row>
    <row r="59">
      <c r="A59" s="3">
        <v>44494.841225474534</v>
      </c>
      <c r="B59" s="2">
        <v>2024.0</v>
      </c>
      <c r="C59" s="2" t="s">
        <v>22</v>
      </c>
      <c r="D59" s="2">
        <v>300.0</v>
      </c>
      <c r="E59" s="2">
        <v>185.275</v>
      </c>
      <c r="F59" s="2" t="s">
        <v>23</v>
      </c>
      <c r="G59" s="2" t="s">
        <v>58</v>
      </c>
      <c r="H59" s="2">
        <v>100.0</v>
      </c>
      <c r="I59" s="2">
        <v>104.0</v>
      </c>
      <c r="J59" s="2">
        <f t="shared" si="5"/>
        <v>204</v>
      </c>
      <c r="K59" s="2">
        <v>70.0</v>
      </c>
      <c r="L59" s="2">
        <v>50.0</v>
      </c>
      <c r="M59" s="2" t="s">
        <v>59</v>
      </c>
      <c r="N59" s="2" t="s">
        <v>29</v>
      </c>
      <c r="O59" s="2">
        <f t="shared" si="6"/>
        <v>404</v>
      </c>
      <c r="P59" s="2"/>
      <c r="Q59" s="2" t="s">
        <v>18</v>
      </c>
    </row>
    <row r="60">
      <c r="A60" s="3">
        <v>44489.7709590625</v>
      </c>
      <c r="B60" s="2">
        <v>2024.0</v>
      </c>
      <c r="C60" s="2" t="s">
        <v>30</v>
      </c>
      <c r="D60" s="2">
        <v>100.0</v>
      </c>
      <c r="E60" s="2">
        <v>185.275</v>
      </c>
      <c r="F60" s="2" t="s">
        <v>23</v>
      </c>
      <c r="G60" s="2" t="s">
        <v>24</v>
      </c>
      <c r="H60" s="2">
        <v>40.0</v>
      </c>
      <c r="I60" s="2">
        <v>0.0</v>
      </c>
      <c r="J60" s="2">
        <f t="shared" si="5"/>
        <v>40</v>
      </c>
      <c r="K60" s="2">
        <v>20.0</v>
      </c>
      <c r="L60" s="2">
        <v>0.0</v>
      </c>
      <c r="M60" s="2" t="s">
        <v>50</v>
      </c>
      <c r="N60" s="2" t="s">
        <v>21</v>
      </c>
      <c r="O60" s="2">
        <f t="shared" si="6"/>
        <v>100</v>
      </c>
      <c r="P60" s="2"/>
      <c r="Q60" s="2" t="s">
        <v>18</v>
      </c>
    </row>
    <row r="61">
      <c r="A61" s="3">
        <v>44511.81950534722</v>
      </c>
      <c r="B61" s="2">
        <v>2024.0</v>
      </c>
      <c r="C61" s="2" t="s">
        <v>30</v>
      </c>
      <c r="D61" s="2">
        <v>80.0</v>
      </c>
      <c r="F61" s="2" t="s">
        <v>23</v>
      </c>
      <c r="G61" s="2" t="s">
        <v>24</v>
      </c>
      <c r="H61" s="2">
        <v>60.0</v>
      </c>
      <c r="I61" s="2">
        <v>0.0</v>
      </c>
      <c r="J61" s="2">
        <f t="shared" si="5"/>
        <v>60</v>
      </c>
      <c r="K61" s="2">
        <v>20.0</v>
      </c>
      <c r="L61" s="2">
        <v>0.0</v>
      </c>
      <c r="M61" s="2" t="s">
        <v>20</v>
      </c>
      <c r="N61" s="2" t="s">
        <v>21</v>
      </c>
      <c r="O61" s="2">
        <f t="shared" si="6"/>
        <v>80</v>
      </c>
      <c r="Q61" s="2" t="s">
        <v>18</v>
      </c>
    </row>
    <row r="62">
      <c r="A62" s="3">
        <v>44484.55876152778</v>
      </c>
      <c r="B62" s="2">
        <v>2024.0</v>
      </c>
      <c r="C62" s="2" t="s">
        <v>60</v>
      </c>
      <c r="D62" s="2">
        <v>50.0</v>
      </c>
      <c r="E62" s="2">
        <v>233.0</v>
      </c>
      <c r="F62" s="2" t="s">
        <v>18</v>
      </c>
      <c r="G62" s="2" t="s">
        <v>42</v>
      </c>
      <c r="H62" s="2">
        <v>30.0</v>
      </c>
      <c r="I62" s="2">
        <v>183.0</v>
      </c>
      <c r="J62" s="2">
        <f t="shared" si="5"/>
        <v>213</v>
      </c>
      <c r="K62" s="2">
        <v>20.0</v>
      </c>
      <c r="L62" s="2">
        <v>20.0</v>
      </c>
      <c r="M62" s="2" t="s">
        <v>54</v>
      </c>
      <c r="N62" s="2" t="s">
        <v>29</v>
      </c>
      <c r="O62" s="2">
        <f t="shared" si="6"/>
        <v>233</v>
      </c>
      <c r="P62" s="2">
        <v>233.0</v>
      </c>
      <c r="Q62" s="2" t="s">
        <v>18</v>
      </c>
    </row>
    <row r="63">
      <c r="A63" s="3">
        <v>44511.750447303246</v>
      </c>
      <c r="B63" s="2">
        <v>2024.0</v>
      </c>
      <c r="C63" s="2" t="s">
        <v>34</v>
      </c>
      <c r="D63" s="2">
        <v>20.0</v>
      </c>
      <c r="F63" s="2" t="s">
        <v>18</v>
      </c>
      <c r="G63" s="2" t="s">
        <v>42</v>
      </c>
      <c r="H63" s="2">
        <v>0.0</v>
      </c>
      <c r="I63" s="2">
        <v>183.0</v>
      </c>
      <c r="J63" s="2">
        <f t="shared" si="5"/>
        <v>183</v>
      </c>
      <c r="K63" s="2">
        <v>10.0</v>
      </c>
      <c r="L63" s="2">
        <v>5.0</v>
      </c>
      <c r="M63" s="2" t="s">
        <v>28</v>
      </c>
      <c r="N63" s="2" t="s">
        <v>29</v>
      </c>
      <c r="O63" s="2">
        <f t="shared" si="6"/>
        <v>203</v>
      </c>
      <c r="P63" s="1">
        <f> AVERAGE(O63:O74)</f>
        <v>216.3333333</v>
      </c>
      <c r="Q63" s="2" t="s">
        <v>23</v>
      </c>
    </row>
    <row r="64">
      <c r="A64" s="3">
        <v>44512.67236660879</v>
      </c>
      <c r="B64" s="2">
        <v>2024.0</v>
      </c>
      <c r="C64" s="2" t="s">
        <v>34</v>
      </c>
      <c r="D64" s="2">
        <v>50.0</v>
      </c>
      <c r="F64" s="2" t="s">
        <v>18</v>
      </c>
      <c r="G64" s="2" t="s">
        <v>42</v>
      </c>
      <c r="H64" s="2">
        <v>0.0</v>
      </c>
      <c r="I64" s="2">
        <v>183.0</v>
      </c>
      <c r="J64" s="2">
        <f t="shared" si="5"/>
        <v>183</v>
      </c>
      <c r="K64" s="2">
        <v>20.0</v>
      </c>
      <c r="L64" s="2">
        <v>5.0</v>
      </c>
      <c r="M64" s="2" t="s">
        <v>26</v>
      </c>
      <c r="N64" s="2" t="s">
        <v>21</v>
      </c>
      <c r="O64" s="2">
        <f t="shared" si="6"/>
        <v>233</v>
      </c>
      <c r="Q64" s="2" t="s">
        <v>23</v>
      </c>
    </row>
    <row r="65">
      <c r="A65" s="3">
        <v>44484.603293356486</v>
      </c>
      <c r="B65" s="2">
        <v>2024.0</v>
      </c>
      <c r="C65" s="2" t="s">
        <v>34</v>
      </c>
      <c r="D65" s="2">
        <v>125.0</v>
      </c>
      <c r="E65" s="2">
        <v>131.333</v>
      </c>
      <c r="F65" s="2" t="s">
        <v>18</v>
      </c>
      <c r="G65" s="2" t="s">
        <v>31</v>
      </c>
      <c r="H65" s="2">
        <v>50.0</v>
      </c>
      <c r="I65" s="2">
        <v>49.0</v>
      </c>
      <c r="J65" s="2">
        <f t="shared" si="5"/>
        <v>99</v>
      </c>
      <c r="K65" s="2">
        <v>35.0</v>
      </c>
      <c r="L65" s="2">
        <v>7.0</v>
      </c>
      <c r="M65" s="2" t="s">
        <v>61</v>
      </c>
      <c r="N65" s="2" t="s">
        <v>21</v>
      </c>
      <c r="O65" s="2">
        <f t="shared" si="6"/>
        <v>174</v>
      </c>
      <c r="P65" s="2"/>
      <c r="Q65" s="2" t="s">
        <v>18</v>
      </c>
    </row>
    <row r="66">
      <c r="A66" s="3">
        <v>44484.56781925926</v>
      </c>
      <c r="B66" s="2">
        <v>2024.0</v>
      </c>
      <c r="C66" s="2" t="s">
        <v>34</v>
      </c>
      <c r="D66" s="2">
        <v>160.0</v>
      </c>
      <c r="E66" s="2">
        <v>131.333</v>
      </c>
      <c r="F66" s="2" t="s">
        <v>23</v>
      </c>
      <c r="G66" s="2" t="s">
        <v>24</v>
      </c>
      <c r="H66" s="2">
        <v>100.0</v>
      </c>
      <c r="I66" s="2">
        <v>0.0</v>
      </c>
      <c r="J66" s="2">
        <f t="shared" si="5"/>
        <v>100</v>
      </c>
      <c r="K66" s="2">
        <v>40.0</v>
      </c>
      <c r="L66" s="2">
        <v>20.0</v>
      </c>
      <c r="M66" s="2" t="s">
        <v>26</v>
      </c>
      <c r="N66" s="2" t="s">
        <v>21</v>
      </c>
      <c r="O66" s="2">
        <f t="shared" si="6"/>
        <v>160</v>
      </c>
      <c r="P66" s="2"/>
      <c r="Q66" s="2" t="s">
        <v>18</v>
      </c>
    </row>
    <row r="67">
      <c r="A67" s="3">
        <v>44511.757287071756</v>
      </c>
      <c r="B67" s="2">
        <v>2024.0</v>
      </c>
      <c r="C67" s="2" t="s">
        <v>34</v>
      </c>
      <c r="D67" s="2">
        <v>70.0</v>
      </c>
      <c r="F67" s="2" t="s">
        <v>23</v>
      </c>
      <c r="G67" s="2" t="s">
        <v>24</v>
      </c>
      <c r="H67" s="2">
        <v>25.0</v>
      </c>
      <c r="I67" s="2">
        <v>0.0</v>
      </c>
      <c r="J67" s="2">
        <f t="shared" si="5"/>
        <v>25</v>
      </c>
      <c r="K67" s="2">
        <v>25.0</v>
      </c>
      <c r="L67" s="2">
        <v>0.0</v>
      </c>
      <c r="M67" s="2" t="s">
        <v>38</v>
      </c>
      <c r="N67" s="2" t="s">
        <v>29</v>
      </c>
      <c r="O67" s="2">
        <f t="shared" si="6"/>
        <v>70</v>
      </c>
      <c r="Q67" s="2" t="s">
        <v>23</v>
      </c>
    </row>
    <row r="68">
      <c r="A68" s="3">
        <v>44491.938180613426</v>
      </c>
      <c r="B68" s="2">
        <v>2024.0</v>
      </c>
      <c r="C68" s="2" t="s">
        <v>36</v>
      </c>
      <c r="D68" s="2">
        <v>100.0</v>
      </c>
      <c r="E68" s="2">
        <v>208.1667</v>
      </c>
      <c r="F68" s="2" t="s">
        <v>18</v>
      </c>
      <c r="G68" s="2" t="s">
        <v>41</v>
      </c>
      <c r="H68" s="2">
        <v>40.0</v>
      </c>
      <c r="I68" s="2">
        <v>183.0</v>
      </c>
      <c r="J68" s="2">
        <f t="shared" si="5"/>
        <v>223</v>
      </c>
      <c r="K68" s="2">
        <v>40.0</v>
      </c>
      <c r="L68" s="2">
        <v>0.0</v>
      </c>
      <c r="M68" s="2" t="s">
        <v>62</v>
      </c>
      <c r="N68" s="2" t="s">
        <v>21</v>
      </c>
      <c r="O68" s="4">
        <f t="shared" si="6"/>
        <v>283</v>
      </c>
      <c r="P68" s="2">
        <f> AVERAGE(O68:O75)</f>
        <v>251</v>
      </c>
      <c r="Q68" s="2" t="s">
        <v>18</v>
      </c>
    </row>
    <row r="69">
      <c r="A69" s="3">
        <v>44484.48313978009</v>
      </c>
      <c r="B69" s="2">
        <v>2024.0</v>
      </c>
      <c r="C69" s="2" t="s">
        <v>36</v>
      </c>
      <c r="D69" s="2">
        <v>30.0</v>
      </c>
      <c r="E69" s="2">
        <f> (O69+O70+O71+O72+O73+O74)/6</f>
        <v>245.5</v>
      </c>
      <c r="F69" s="2" t="s">
        <v>18</v>
      </c>
      <c r="G69" s="2" t="s">
        <v>42</v>
      </c>
      <c r="H69" s="2">
        <v>5.0</v>
      </c>
      <c r="I69" s="2">
        <v>183.0</v>
      </c>
      <c r="J69" s="2">
        <f t="shared" si="5"/>
        <v>188</v>
      </c>
      <c r="K69" s="2">
        <v>30.0</v>
      </c>
      <c r="L69" s="2">
        <v>0.0</v>
      </c>
      <c r="M69" s="2" t="s">
        <v>26</v>
      </c>
      <c r="N69" s="2" t="s">
        <v>21</v>
      </c>
      <c r="O69" s="2">
        <f t="shared" si="6"/>
        <v>213</v>
      </c>
      <c r="P69" s="2"/>
      <c r="Q69" s="2" t="s">
        <v>23</v>
      </c>
    </row>
    <row r="70">
      <c r="A70" s="3">
        <v>44484.477118738425</v>
      </c>
      <c r="B70" s="2">
        <v>2024.0</v>
      </c>
      <c r="C70" s="2" t="s">
        <v>36</v>
      </c>
      <c r="D70" s="2">
        <v>50.0</v>
      </c>
      <c r="E70" s="2">
        <v>208.1667</v>
      </c>
      <c r="F70" s="2" t="s">
        <v>18</v>
      </c>
      <c r="G70" s="2" t="s">
        <v>42</v>
      </c>
      <c r="H70" s="2">
        <v>30.0</v>
      </c>
      <c r="I70" s="2">
        <v>183.0</v>
      </c>
      <c r="J70" s="2">
        <f t="shared" si="5"/>
        <v>213</v>
      </c>
      <c r="K70" s="2">
        <v>30.0</v>
      </c>
      <c r="L70" s="2">
        <v>0.0</v>
      </c>
      <c r="M70" s="2" t="s">
        <v>20</v>
      </c>
      <c r="N70" s="2" t="s">
        <v>21</v>
      </c>
      <c r="O70" s="2">
        <f t="shared" si="6"/>
        <v>233</v>
      </c>
      <c r="P70" s="2"/>
      <c r="Q70" s="2" t="s">
        <v>18</v>
      </c>
    </row>
    <row r="71">
      <c r="A71" s="3">
        <v>44488.993631527774</v>
      </c>
      <c r="B71" s="2">
        <v>2024.0</v>
      </c>
      <c r="C71" s="2" t="s">
        <v>63</v>
      </c>
      <c r="D71" s="2">
        <v>40.0</v>
      </c>
      <c r="E71" s="2">
        <f> (O71+O72+O73+O74+O75+O76+O77)/7</f>
        <v>239.9714286</v>
      </c>
      <c r="F71" s="2" t="s">
        <v>18</v>
      </c>
      <c r="G71" s="2" t="s">
        <v>42</v>
      </c>
      <c r="H71" s="2">
        <v>0.0</v>
      </c>
      <c r="I71" s="2">
        <v>183.0</v>
      </c>
      <c r="J71" s="2">
        <f t="shared" si="5"/>
        <v>183</v>
      </c>
      <c r="K71" s="2">
        <v>40.0</v>
      </c>
      <c r="L71" s="2">
        <v>0.0</v>
      </c>
      <c r="M71" s="2" t="s">
        <v>20</v>
      </c>
      <c r="N71" s="2" t="s">
        <v>21</v>
      </c>
      <c r="O71" s="2">
        <f t="shared" si="6"/>
        <v>223</v>
      </c>
      <c r="P71" s="2">
        <f> average(O71:O77)</f>
        <v>239.9714286</v>
      </c>
      <c r="Q71" s="2" t="s">
        <v>18</v>
      </c>
    </row>
    <row r="72">
      <c r="A72" s="3">
        <v>44488.994869375005</v>
      </c>
      <c r="B72" s="2">
        <v>2024.0</v>
      </c>
      <c r="C72" s="2" t="s">
        <v>63</v>
      </c>
      <c r="D72" s="2">
        <v>60.0</v>
      </c>
      <c r="E72" s="2">
        <v>253.7</v>
      </c>
      <c r="F72" s="2" t="s">
        <v>18</v>
      </c>
      <c r="G72" s="2" t="s">
        <v>42</v>
      </c>
      <c r="H72" s="2">
        <v>0.0</v>
      </c>
      <c r="I72" s="2">
        <v>183.0</v>
      </c>
      <c r="J72" s="2">
        <f t="shared" si="5"/>
        <v>183</v>
      </c>
      <c r="K72" s="2">
        <v>30.0</v>
      </c>
      <c r="L72" s="2">
        <v>0.0</v>
      </c>
      <c r="M72" s="2" t="s">
        <v>20</v>
      </c>
      <c r="N72" s="2" t="s">
        <v>21</v>
      </c>
      <c r="O72" s="2">
        <f t="shared" si="6"/>
        <v>243</v>
      </c>
      <c r="P72" s="2"/>
      <c r="Q72" s="2" t="s">
        <v>18</v>
      </c>
    </row>
    <row r="73">
      <c r="A73" s="3">
        <v>44484.84900829861</v>
      </c>
      <c r="B73" s="2">
        <v>2024.0</v>
      </c>
      <c r="C73" s="2" t="s">
        <v>63</v>
      </c>
      <c r="D73" s="2">
        <v>75.0</v>
      </c>
      <c r="E73" s="2">
        <v>253.7</v>
      </c>
      <c r="F73" s="2" t="s">
        <v>18</v>
      </c>
      <c r="G73" s="2" t="s">
        <v>42</v>
      </c>
      <c r="H73" s="2">
        <v>20.0</v>
      </c>
      <c r="I73" s="2">
        <v>183.0</v>
      </c>
      <c r="J73" s="2">
        <f t="shared" si="5"/>
        <v>203</v>
      </c>
      <c r="K73" s="2">
        <v>30.0</v>
      </c>
      <c r="L73" s="2">
        <v>15.0</v>
      </c>
      <c r="M73" s="2" t="s">
        <v>32</v>
      </c>
      <c r="N73" s="2" t="s">
        <v>29</v>
      </c>
      <c r="O73" s="2">
        <f t="shared" si="6"/>
        <v>258</v>
      </c>
      <c r="P73" s="2"/>
      <c r="Q73" s="2" t="s">
        <v>18</v>
      </c>
    </row>
    <row r="74">
      <c r="A74" s="3">
        <v>44488.99850396991</v>
      </c>
      <c r="B74" s="2">
        <v>2024.0</v>
      </c>
      <c r="C74" s="2" t="s">
        <v>63</v>
      </c>
      <c r="D74" s="2">
        <v>120.0</v>
      </c>
      <c r="E74" s="2">
        <v>253.7</v>
      </c>
      <c r="F74" s="2" t="s">
        <v>18</v>
      </c>
      <c r="G74" s="2" t="s">
        <v>42</v>
      </c>
      <c r="H74" s="2">
        <v>50.0</v>
      </c>
      <c r="I74" s="2">
        <v>183.0</v>
      </c>
      <c r="J74" s="2">
        <f t="shared" si="5"/>
        <v>233</v>
      </c>
      <c r="K74" s="2">
        <v>50.0</v>
      </c>
      <c r="L74" s="2">
        <v>20.0</v>
      </c>
      <c r="M74" s="2" t="s">
        <v>54</v>
      </c>
      <c r="N74" s="2" t="s">
        <v>29</v>
      </c>
      <c r="O74" s="2">
        <f t="shared" si="6"/>
        <v>303</v>
      </c>
      <c r="P74" s="2"/>
      <c r="Q74" s="2" t="s">
        <v>18</v>
      </c>
    </row>
    <row r="75">
      <c r="A75" s="3">
        <v>44485.077756342595</v>
      </c>
      <c r="B75" s="2">
        <v>2024.0</v>
      </c>
      <c r="C75" s="2" t="s">
        <v>63</v>
      </c>
      <c r="D75" s="2">
        <v>69.0</v>
      </c>
      <c r="E75" s="2">
        <v>253.7</v>
      </c>
      <c r="F75" s="2" t="s">
        <v>18</v>
      </c>
      <c r="G75" s="2" t="s">
        <v>42</v>
      </c>
      <c r="H75" s="2">
        <v>69.0</v>
      </c>
      <c r="I75" s="2">
        <v>183.0</v>
      </c>
      <c r="J75" s="2">
        <f t="shared" si="5"/>
        <v>252</v>
      </c>
      <c r="K75" s="2">
        <v>69.0</v>
      </c>
      <c r="L75" s="2">
        <v>69.0</v>
      </c>
      <c r="M75" s="2" t="s">
        <v>26</v>
      </c>
      <c r="N75" s="2" t="s">
        <v>29</v>
      </c>
      <c r="O75" s="2">
        <f t="shared" si="6"/>
        <v>252</v>
      </c>
      <c r="P75" s="2"/>
      <c r="Q75" s="2" t="s">
        <v>18</v>
      </c>
    </row>
    <row r="76">
      <c r="A76" s="3">
        <v>44511.88601832176</v>
      </c>
      <c r="B76" s="2">
        <v>2024.0</v>
      </c>
      <c r="C76" s="2" t="s">
        <v>64</v>
      </c>
      <c r="D76" s="2">
        <v>4.8</v>
      </c>
      <c r="F76" s="2" t="s">
        <v>18</v>
      </c>
      <c r="G76" s="2" t="s">
        <v>19</v>
      </c>
      <c r="H76" s="2">
        <v>0.0</v>
      </c>
      <c r="I76" s="2">
        <v>183.0</v>
      </c>
      <c r="J76" s="2">
        <f t="shared" si="5"/>
        <v>183</v>
      </c>
      <c r="K76" s="2">
        <v>1.0E-8</v>
      </c>
      <c r="L76" s="2">
        <v>4.8</v>
      </c>
      <c r="M76" s="2" t="s">
        <v>26</v>
      </c>
      <c r="N76" s="2" t="s">
        <v>21</v>
      </c>
      <c r="O76" s="4">
        <f t="shared" si="6"/>
        <v>187.8</v>
      </c>
      <c r="Q76" s="2" t="s">
        <v>23</v>
      </c>
    </row>
    <row r="77">
      <c r="A77" s="3">
        <v>44513.835397546296</v>
      </c>
      <c r="B77" s="2">
        <v>2024.0</v>
      </c>
      <c r="C77" s="2" t="s">
        <v>64</v>
      </c>
      <c r="D77" s="2">
        <v>30.0</v>
      </c>
      <c r="F77" s="2" t="s">
        <v>18</v>
      </c>
      <c r="G77" s="2" t="s">
        <v>41</v>
      </c>
      <c r="H77" s="2">
        <v>0.0</v>
      </c>
      <c r="I77" s="2">
        <v>183.0</v>
      </c>
      <c r="J77" s="2">
        <f t="shared" si="5"/>
        <v>183</v>
      </c>
      <c r="K77" s="2">
        <v>15.0</v>
      </c>
      <c r="L77" s="2">
        <v>5.0</v>
      </c>
      <c r="M77" s="2" t="s">
        <v>32</v>
      </c>
      <c r="N77" s="2" t="s">
        <v>21</v>
      </c>
      <c r="O77" s="4">
        <f t="shared" si="6"/>
        <v>213</v>
      </c>
      <c r="Q77" s="2" t="s">
        <v>18</v>
      </c>
    </row>
    <row r="78">
      <c r="A78" s="3">
        <v>44491.44440284722</v>
      </c>
      <c r="B78" s="2">
        <v>2024.0</v>
      </c>
      <c r="C78" s="2" t="s">
        <v>64</v>
      </c>
      <c r="D78" s="2">
        <v>70.0</v>
      </c>
      <c r="E78" s="2">
        <v>238.4</v>
      </c>
      <c r="F78" s="2" t="s">
        <v>18</v>
      </c>
      <c r="G78" s="2" t="s">
        <v>58</v>
      </c>
      <c r="H78" s="2">
        <v>20.0</v>
      </c>
      <c r="I78" s="2">
        <v>194.0</v>
      </c>
      <c r="J78" s="2">
        <f t="shared" si="5"/>
        <v>214</v>
      </c>
      <c r="K78" s="2">
        <v>30.0</v>
      </c>
      <c r="L78" s="2">
        <v>5.0</v>
      </c>
      <c r="M78" s="2" t="s">
        <v>49</v>
      </c>
      <c r="N78" s="2" t="s">
        <v>29</v>
      </c>
      <c r="O78" s="2">
        <f t="shared" si="6"/>
        <v>264</v>
      </c>
      <c r="P78" s="2"/>
      <c r="Q78" s="2" t="s">
        <v>23</v>
      </c>
    </row>
    <row r="79">
      <c r="A79" s="3">
        <v>44511.819706423616</v>
      </c>
      <c r="B79" s="2">
        <v>2024.0</v>
      </c>
      <c r="C79" s="2" t="s">
        <v>64</v>
      </c>
      <c r="D79" s="2">
        <v>15.0</v>
      </c>
      <c r="F79" s="2" t="s">
        <v>18</v>
      </c>
      <c r="G79" s="2" t="s">
        <v>58</v>
      </c>
      <c r="H79" s="2">
        <v>0.0</v>
      </c>
      <c r="I79" s="2">
        <v>194.0</v>
      </c>
      <c r="J79" s="2">
        <f t="shared" si="5"/>
        <v>194</v>
      </c>
      <c r="K79" s="2">
        <v>15.0</v>
      </c>
      <c r="L79" s="2">
        <v>0.0</v>
      </c>
      <c r="M79" s="2" t="s">
        <v>65</v>
      </c>
      <c r="N79" s="2" t="s">
        <v>21</v>
      </c>
      <c r="O79" s="2">
        <f t="shared" si="6"/>
        <v>209</v>
      </c>
      <c r="Q79" s="2" t="s">
        <v>18</v>
      </c>
    </row>
    <row r="80">
      <c r="A80" s="3">
        <v>44485.02424049769</v>
      </c>
      <c r="B80" s="2">
        <v>2024.0</v>
      </c>
      <c r="C80" s="2" t="s">
        <v>66</v>
      </c>
      <c r="D80" s="2">
        <v>60.0</v>
      </c>
      <c r="E80" s="2">
        <v>291.15</v>
      </c>
      <c r="F80" s="2" t="s">
        <v>18</v>
      </c>
      <c r="G80" s="2" t="s">
        <v>19</v>
      </c>
      <c r="H80" s="2">
        <v>0.0</v>
      </c>
      <c r="I80" s="2">
        <v>183.0</v>
      </c>
      <c r="J80" s="2">
        <f t="shared" si="5"/>
        <v>183</v>
      </c>
      <c r="K80" s="2">
        <v>50.0</v>
      </c>
      <c r="L80" s="2">
        <v>5.0</v>
      </c>
      <c r="M80" s="2" t="s">
        <v>67</v>
      </c>
      <c r="N80" s="2" t="s">
        <v>29</v>
      </c>
      <c r="O80" s="2">
        <f t="shared" si="6"/>
        <v>243</v>
      </c>
      <c r="P80" s="2">
        <f> average(O80:O93)</f>
        <v>272.8571429</v>
      </c>
      <c r="Q80" s="2" t="s">
        <v>23</v>
      </c>
    </row>
    <row r="81">
      <c r="A81" s="3">
        <v>44511.751840069446</v>
      </c>
      <c r="B81" s="2">
        <v>2024.0</v>
      </c>
      <c r="C81" s="2" t="s">
        <v>66</v>
      </c>
      <c r="D81" s="2">
        <v>50.0</v>
      </c>
      <c r="F81" s="2" t="s">
        <v>18</v>
      </c>
      <c r="G81" s="2" t="s">
        <v>19</v>
      </c>
      <c r="H81" s="2">
        <v>10.0</v>
      </c>
      <c r="I81" s="2">
        <v>183.0</v>
      </c>
      <c r="J81" s="2">
        <f t="shared" si="5"/>
        <v>193</v>
      </c>
      <c r="K81" s="2">
        <v>40.0</v>
      </c>
      <c r="L81" s="2">
        <v>0.0</v>
      </c>
      <c r="M81" s="2" t="s">
        <v>32</v>
      </c>
      <c r="N81" s="2" t="s">
        <v>21</v>
      </c>
      <c r="O81" s="4">
        <f t="shared" si="6"/>
        <v>233</v>
      </c>
      <c r="Q81" s="2" t="s">
        <v>23</v>
      </c>
    </row>
    <row r="82">
      <c r="A82" s="3">
        <v>44484.51171456018</v>
      </c>
      <c r="B82" s="2">
        <v>2024.0</v>
      </c>
      <c r="C82" s="2" t="s">
        <v>66</v>
      </c>
      <c r="D82" s="2">
        <v>50.0</v>
      </c>
      <c r="E82" s="2">
        <v>291.15</v>
      </c>
      <c r="F82" s="2" t="s">
        <v>18</v>
      </c>
      <c r="G82" s="2" t="s">
        <v>41</v>
      </c>
      <c r="H82" s="2">
        <v>10.0</v>
      </c>
      <c r="I82" s="2">
        <v>183.0</v>
      </c>
      <c r="J82" s="2">
        <f t="shared" si="5"/>
        <v>193</v>
      </c>
      <c r="K82" s="2">
        <v>30.0</v>
      </c>
      <c r="L82" s="2">
        <v>0.0</v>
      </c>
      <c r="M82" s="2" t="s">
        <v>20</v>
      </c>
      <c r="N82" s="2" t="s">
        <v>21</v>
      </c>
      <c r="O82" s="4">
        <f t="shared" si="6"/>
        <v>233</v>
      </c>
      <c r="P82" s="2"/>
      <c r="Q82" s="2" t="s">
        <v>18</v>
      </c>
    </row>
    <row r="83">
      <c r="A83" s="3">
        <v>44492.685539768514</v>
      </c>
      <c r="B83" s="2">
        <v>2024.0</v>
      </c>
      <c r="C83" s="2" t="s">
        <v>66</v>
      </c>
      <c r="D83" s="2">
        <v>100.0</v>
      </c>
      <c r="E83" s="2">
        <v>291.15</v>
      </c>
      <c r="F83" s="2" t="s">
        <v>18</v>
      </c>
      <c r="G83" s="2" t="s">
        <v>41</v>
      </c>
      <c r="H83" s="2">
        <v>30.0</v>
      </c>
      <c r="I83" s="2">
        <v>183.0</v>
      </c>
      <c r="J83" s="2">
        <f t="shared" si="5"/>
        <v>213</v>
      </c>
      <c r="K83" s="2">
        <v>40.0</v>
      </c>
      <c r="L83" s="2">
        <v>30.0</v>
      </c>
      <c r="M83" s="2" t="s">
        <v>43</v>
      </c>
      <c r="N83" s="2" t="s">
        <v>29</v>
      </c>
      <c r="O83" s="4">
        <f t="shared" si="6"/>
        <v>283</v>
      </c>
      <c r="P83" s="2"/>
      <c r="Q83" s="2" t="s">
        <v>23</v>
      </c>
    </row>
    <row r="84">
      <c r="A84" s="3">
        <v>44511.748403749996</v>
      </c>
      <c r="B84" s="2">
        <v>2024.0</v>
      </c>
      <c r="C84" s="2" t="s">
        <v>66</v>
      </c>
      <c r="D84" s="2">
        <v>80.0</v>
      </c>
      <c r="F84" s="2" t="s">
        <v>18</v>
      </c>
      <c r="G84" s="2" t="s">
        <v>41</v>
      </c>
      <c r="H84" s="2">
        <v>10.0</v>
      </c>
      <c r="I84" s="2">
        <v>183.0</v>
      </c>
      <c r="J84" s="2">
        <f t="shared" si="5"/>
        <v>193</v>
      </c>
      <c r="K84" s="2">
        <v>50.0</v>
      </c>
      <c r="L84" s="2">
        <v>8.0</v>
      </c>
      <c r="M84" s="2" t="s">
        <v>67</v>
      </c>
      <c r="N84" s="2" t="s">
        <v>21</v>
      </c>
      <c r="O84" s="4">
        <f t="shared" si="6"/>
        <v>263</v>
      </c>
      <c r="Q84" s="2" t="s">
        <v>18</v>
      </c>
    </row>
    <row r="85">
      <c r="A85" s="3">
        <v>44484.46344601852</v>
      </c>
      <c r="B85" s="2">
        <v>2024.0</v>
      </c>
      <c r="C85" s="2" t="s">
        <v>66</v>
      </c>
      <c r="D85" s="2">
        <v>100.0</v>
      </c>
      <c r="E85" s="2">
        <v>291.15</v>
      </c>
      <c r="F85" s="2" t="s">
        <v>18</v>
      </c>
      <c r="G85" s="2" t="s">
        <v>42</v>
      </c>
      <c r="H85" s="2">
        <v>30.0</v>
      </c>
      <c r="I85" s="2">
        <v>183.0</v>
      </c>
      <c r="J85" s="2">
        <f t="shared" si="5"/>
        <v>213</v>
      </c>
      <c r="K85" s="2">
        <v>20.0</v>
      </c>
      <c r="L85" s="2">
        <v>2.4</v>
      </c>
      <c r="M85" s="2" t="s">
        <v>26</v>
      </c>
      <c r="N85" s="2" t="s">
        <v>21</v>
      </c>
      <c r="O85" s="2">
        <f t="shared" si="6"/>
        <v>283</v>
      </c>
      <c r="P85" s="2"/>
      <c r="Q85" s="2" t="s">
        <v>18</v>
      </c>
    </row>
    <row r="86">
      <c r="A86" s="3">
        <v>44484.47316334491</v>
      </c>
      <c r="B86" s="2">
        <v>2024.0</v>
      </c>
      <c r="C86" s="2" t="s">
        <v>66</v>
      </c>
      <c r="D86" s="2">
        <v>5.0</v>
      </c>
      <c r="E86" s="1" t="str">
        <f> (O86+O87+O88+O89+O90+O91+O92+O93+O100+#REF!)/10</f>
        <v>#REF!</v>
      </c>
      <c r="F86" s="2" t="s">
        <v>18</v>
      </c>
      <c r="G86" s="2" t="s">
        <v>42</v>
      </c>
      <c r="H86" s="2">
        <v>15.0</v>
      </c>
      <c r="I86" s="2">
        <v>183.0</v>
      </c>
      <c r="J86" s="2">
        <f t="shared" si="5"/>
        <v>198</v>
      </c>
      <c r="K86" s="2">
        <v>30.0</v>
      </c>
      <c r="L86" s="2">
        <v>10.0</v>
      </c>
      <c r="M86" s="2" t="s">
        <v>68</v>
      </c>
      <c r="N86" s="2" t="s">
        <v>29</v>
      </c>
      <c r="O86" s="2">
        <f t="shared" si="6"/>
        <v>188</v>
      </c>
      <c r="P86" s="2"/>
      <c r="Q86" s="2" t="s">
        <v>23</v>
      </c>
    </row>
    <row r="87">
      <c r="A87" s="3">
        <v>44511.8329240625</v>
      </c>
      <c r="B87" s="2">
        <v>2024.0</v>
      </c>
      <c r="C87" s="2" t="s">
        <v>66</v>
      </c>
      <c r="D87" s="2">
        <v>70.0</v>
      </c>
      <c r="F87" s="2" t="s">
        <v>18</v>
      </c>
      <c r="G87" s="2" t="s">
        <v>42</v>
      </c>
      <c r="H87" s="2">
        <v>0.0</v>
      </c>
      <c r="I87" s="2">
        <v>183.0</v>
      </c>
      <c r="J87" s="2">
        <f t="shared" si="5"/>
        <v>183</v>
      </c>
      <c r="K87" s="2">
        <v>50.0</v>
      </c>
      <c r="L87" s="2">
        <v>5.0</v>
      </c>
      <c r="M87" s="2" t="s">
        <v>26</v>
      </c>
      <c r="N87" s="2" t="s">
        <v>21</v>
      </c>
      <c r="O87" s="2">
        <f t="shared" si="6"/>
        <v>253</v>
      </c>
      <c r="Q87" s="2" t="s">
        <v>23</v>
      </c>
    </row>
    <row r="88">
      <c r="A88" s="3">
        <v>44511.75396564815</v>
      </c>
      <c r="B88" s="2">
        <v>2025.0</v>
      </c>
      <c r="C88" s="2" t="s">
        <v>53</v>
      </c>
      <c r="D88" s="2">
        <v>250.0</v>
      </c>
      <c r="E88" s="2">
        <f> (O88+O89)/2</f>
        <v>408</v>
      </c>
      <c r="F88" s="2" t="s">
        <v>18</v>
      </c>
      <c r="G88" s="2" t="s">
        <v>42</v>
      </c>
      <c r="H88" s="2">
        <v>60.0</v>
      </c>
      <c r="I88" s="2">
        <v>183.0</v>
      </c>
      <c r="J88" s="2">
        <f t="shared" si="5"/>
        <v>243</v>
      </c>
      <c r="K88" s="2">
        <v>120.0</v>
      </c>
      <c r="L88" s="2">
        <v>10.0</v>
      </c>
      <c r="M88" s="2" t="s">
        <v>26</v>
      </c>
      <c r="N88" s="2" t="s">
        <v>21</v>
      </c>
      <c r="O88" s="2">
        <f t="shared" si="6"/>
        <v>433</v>
      </c>
      <c r="Q88" s="2" t="s">
        <v>18</v>
      </c>
    </row>
    <row r="89">
      <c r="A89" s="3">
        <v>44511.850853599535</v>
      </c>
      <c r="B89" s="2">
        <v>2025.0</v>
      </c>
      <c r="C89" s="2" t="s">
        <v>53</v>
      </c>
      <c r="D89" s="2">
        <v>200.0</v>
      </c>
      <c r="F89" s="2" t="s">
        <v>18</v>
      </c>
      <c r="G89" s="2" t="s">
        <v>42</v>
      </c>
      <c r="H89" s="2">
        <v>40.0</v>
      </c>
      <c r="I89" s="2">
        <v>183.0</v>
      </c>
      <c r="J89" s="2">
        <f t="shared" si="5"/>
        <v>223</v>
      </c>
      <c r="K89" s="2">
        <v>100.0</v>
      </c>
      <c r="L89" s="2">
        <v>0.0</v>
      </c>
      <c r="M89" s="2" t="s">
        <v>25</v>
      </c>
      <c r="N89" s="2" t="s">
        <v>21</v>
      </c>
      <c r="O89" s="2">
        <f t="shared" si="6"/>
        <v>383</v>
      </c>
      <c r="Q89" s="2" t="s">
        <v>18</v>
      </c>
    </row>
    <row r="90">
      <c r="A90" s="3">
        <v>44484.54511761574</v>
      </c>
      <c r="B90" s="2">
        <v>2025.0</v>
      </c>
      <c r="C90" s="2" t="s">
        <v>53</v>
      </c>
      <c r="D90" s="2">
        <v>20.0</v>
      </c>
      <c r="E90" s="2">
        <v>233.5</v>
      </c>
      <c r="F90" s="2" t="s">
        <v>18</v>
      </c>
      <c r="G90" s="2" t="s">
        <v>58</v>
      </c>
      <c r="H90" s="2">
        <v>0.0</v>
      </c>
      <c r="I90" s="2">
        <v>194.0</v>
      </c>
      <c r="J90" s="2">
        <f t="shared" si="5"/>
        <v>194</v>
      </c>
      <c r="K90" s="2">
        <v>15.0</v>
      </c>
      <c r="L90" s="2">
        <v>5.0</v>
      </c>
      <c r="M90" s="2" t="s">
        <v>49</v>
      </c>
      <c r="N90" s="2" t="s">
        <v>21</v>
      </c>
      <c r="O90" s="2">
        <f t="shared" si="6"/>
        <v>214</v>
      </c>
      <c r="P90" s="2"/>
      <c r="Q90" s="2" t="s">
        <v>23</v>
      </c>
    </row>
    <row r="91">
      <c r="A91" s="3">
        <v>44491.43571466435</v>
      </c>
      <c r="B91" s="2">
        <v>2025.0</v>
      </c>
      <c r="C91" s="2" t="s">
        <v>69</v>
      </c>
      <c r="D91" s="2">
        <v>100.0</v>
      </c>
      <c r="E91" s="2">
        <v>283.0</v>
      </c>
      <c r="F91" s="2" t="s">
        <v>18</v>
      </c>
      <c r="G91" s="2" t="s">
        <v>42</v>
      </c>
      <c r="H91" s="2">
        <v>50.0</v>
      </c>
      <c r="I91" s="2">
        <v>183.0</v>
      </c>
      <c r="J91" s="2">
        <f t="shared" si="5"/>
        <v>233</v>
      </c>
      <c r="K91" s="2">
        <v>30.0</v>
      </c>
      <c r="L91" s="2">
        <v>5.0</v>
      </c>
      <c r="M91" s="2" t="s">
        <v>70</v>
      </c>
      <c r="N91" s="2" t="s">
        <v>29</v>
      </c>
      <c r="O91" s="2">
        <f t="shared" si="6"/>
        <v>283</v>
      </c>
      <c r="P91" s="1">
        <f> average(O91:O92)</f>
        <v>258.5</v>
      </c>
      <c r="Q91" s="2" t="s">
        <v>23</v>
      </c>
    </row>
    <row r="92">
      <c r="A92" s="3">
        <v>44511.758504108795</v>
      </c>
      <c r="B92" s="2">
        <v>2025.0</v>
      </c>
      <c r="C92" s="2" t="s">
        <v>69</v>
      </c>
      <c r="D92" s="2">
        <v>40.0</v>
      </c>
      <c r="F92" s="2" t="s">
        <v>18</v>
      </c>
      <c r="G92" s="2" t="s">
        <v>58</v>
      </c>
      <c r="H92" s="2">
        <v>15.0</v>
      </c>
      <c r="I92" s="2">
        <v>194.0</v>
      </c>
      <c r="J92" s="2">
        <f t="shared" si="5"/>
        <v>209</v>
      </c>
      <c r="K92" s="2">
        <v>15.0</v>
      </c>
      <c r="L92" s="2">
        <v>0.0</v>
      </c>
      <c r="M92" s="2" t="s">
        <v>71</v>
      </c>
      <c r="N92" s="2" t="s">
        <v>21</v>
      </c>
      <c r="O92" s="2">
        <f t="shared" si="6"/>
        <v>234</v>
      </c>
      <c r="Q92" s="2" t="s">
        <v>23</v>
      </c>
    </row>
    <row r="93">
      <c r="A93" s="3">
        <v>44484.58931789352</v>
      </c>
      <c r="B93" s="2">
        <v>2025.0</v>
      </c>
      <c r="C93" s="2" t="s">
        <v>17</v>
      </c>
      <c r="D93" s="2">
        <v>100.0</v>
      </c>
      <c r="E93" s="2">
        <v>493.6</v>
      </c>
      <c r="F93" s="2" t="s">
        <v>18</v>
      </c>
      <c r="G93" s="2" t="s">
        <v>58</v>
      </c>
      <c r="H93" s="2">
        <v>0.0</v>
      </c>
      <c r="I93" s="2">
        <v>194.0</v>
      </c>
      <c r="J93" s="2">
        <f t="shared" si="5"/>
        <v>194</v>
      </c>
      <c r="K93" s="2">
        <v>50.0</v>
      </c>
      <c r="L93" s="2">
        <v>15.0</v>
      </c>
      <c r="M93" s="2" t="s">
        <v>26</v>
      </c>
      <c r="N93" s="2" t="s">
        <v>21</v>
      </c>
      <c r="O93" s="2">
        <f t="shared" si="6"/>
        <v>294</v>
      </c>
      <c r="P93" s="2"/>
      <c r="Q93" s="2" t="s">
        <v>18</v>
      </c>
    </row>
    <row r="94">
      <c r="A94" s="3">
        <v>44484.529508252315</v>
      </c>
      <c r="B94" s="2">
        <v>2025.0</v>
      </c>
      <c r="C94" s="2" t="s">
        <v>17</v>
      </c>
      <c r="D94" s="2">
        <v>150.0</v>
      </c>
      <c r="E94" s="2">
        <v>493.6</v>
      </c>
      <c r="F94" s="2" t="s">
        <v>18</v>
      </c>
      <c r="G94" s="2" t="s">
        <v>58</v>
      </c>
      <c r="H94" s="2">
        <v>0.0</v>
      </c>
      <c r="I94" s="2">
        <v>194.0</v>
      </c>
      <c r="J94" s="2">
        <f t="shared" si="5"/>
        <v>194</v>
      </c>
      <c r="K94" s="2">
        <v>100.0</v>
      </c>
      <c r="L94" s="2">
        <v>25.0</v>
      </c>
      <c r="M94" s="2" t="s">
        <v>49</v>
      </c>
      <c r="N94" s="2" t="s">
        <v>21</v>
      </c>
      <c r="O94" s="2">
        <f t="shared" si="6"/>
        <v>344</v>
      </c>
      <c r="P94" s="2"/>
      <c r="Q94" s="2" t="s">
        <v>18</v>
      </c>
    </row>
    <row r="95">
      <c r="A95" s="3">
        <v>44484.54112782408</v>
      </c>
      <c r="B95" s="2">
        <v>2025.0</v>
      </c>
      <c r="C95" s="2" t="s">
        <v>17</v>
      </c>
      <c r="D95" s="2">
        <v>1200.0</v>
      </c>
      <c r="E95" s="2">
        <v>493.6</v>
      </c>
      <c r="F95" s="2" t="s">
        <v>18</v>
      </c>
      <c r="G95" s="2" t="s">
        <v>58</v>
      </c>
      <c r="H95" s="2">
        <v>90.0</v>
      </c>
      <c r="I95" s="2">
        <v>194.0</v>
      </c>
      <c r="J95" s="2">
        <f t="shared" si="5"/>
        <v>284</v>
      </c>
      <c r="K95" s="2">
        <v>100.0</v>
      </c>
      <c r="L95" s="2">
        <v>80.0</v>
      </c>
      <c r="M95" s="2" t="s">
        <v>72</v>
      </c>
      <c r="N95" s="2" t="s">
        <v>29</v>
      </c>
      <c r="O95" s="2">
        <f t="shared" si="6"/>
        <v>1394</v>
      </c>
      <c r="P95" s="2"/>
      <c r="Q95" s="2" t="s">
        <v>23</v>
      </c>
    </row>
    <row r="96">
      <c r="A96" s="3">
        <v>44484.55441287037</v>
      </c>
      <c r="B96" s="2">
        <v>2025.0</v>
      </c>
      <c r="C96" s="2" t="s">
        <v>63</v>
      </c>
      <c r="D96" s="2">
        <v>75.0</v>
      </c>
      <c r="E96" s="2">
        <v>253.7</v>
      </c>
      <c r="F96" s="2" t="s">
        <v>18</v>
      </c>
      <c r="G96" s="2" t="s">
        <v>42</v>
      </c>
      <c r="H96" s="2">
        <v>50.0</v>
      </c>
      <c r="I96" s="2">
        <v>183.0</v>
      </c>
      <c r="J96" s="2">
        <f t="shared" si="5"/>
        <v>233</v>
      </c>
      <c r="K96" s="2">
        <v>25.0</v>
      </c>
      <c r="L96" s="2">
        <v>0.0</v>
      </c>
      <c r="M96" s="2" t="s">
        <v>25</v>
      </c>
      <c r="N96" s="2" t="s">
        <v>21</v>
      </c>
      <c r="O96" s="2">
        <f t="shared" si="6"/>
        <v>258</v>
      </c>
      <c r="P96" s="2"/>
      <c r="Q96" s="2" t="s">
        <v>18</v>
      </c>
    </row>
    <row r="97">
      <c r="A97" s="3">
        <v>44486.75908445602</v>
      </c>
      <c r="B97" s="2">
        <v>2025.0</v>
      </c>
      <c r="C97" s="2" t="s">
        <v>63</v>
      </c>
      <c r="D97" s="2">
        <v>45.0</v>
      </c>
      <c r="E97" s="2">
        <v>253.7</v>
      </c>
      <c r="F97" s="2" t="s">
        <v>18</v>
      </c>
      <c r="G97" s="2" t="s">
        <v>58</v>
      </c>
      <c r="H97" s="2">
        <v>20.0</v>
      </c>
      <c r="I97" s="2">
        <v>194.0</v>
      </c>
      <c r="J97" s="2">
        <f t="shared" si="5"/>
        <v>214</v>
      </c>
      <c r="K97" s="2">
        <v>20.0</v>
      </c>
      <c r="L97" s="2">
        <v>8.0</v>
      </c>
      <c r="M97" s="2" t="s">
        <v>26</v>
      </c>
      <c r="N97" s="2" t="s">
        <v>21</v>
      </c>
      <c r="O97" s="2">
        <f t="shared" si="6"/>
        <v>239</v>
      </c>
      <c r="P97" s="2"/>
      <c r="Q97" s="2" t="s">
        <v>18</v>
      </c>
    </row>
    <row r="98">
      <c r="A98" s="3">
        <v>44484.4928103125</v>
      </c>
      <c r="B98" s="2">
        <v>2025.0</v>
      </c>
      <c r="C98" s="2" t="s">
        <v>64</v>
      </c>
      <c r="D98" s="2">
        <v>35.0</v>
      </c>
      <c r="E98" s="1">
        <f> (O98+O99+O100+O101+O102)/5</f>
        <v>226</v>
      </c>
      <c r="F98" s="2" t="s">
        <v>18</v>
      </c>
      <c r="G98" s="2" t="s">
        <v>19</v>
      </c>
      <c r="H98" s="2">
        <v>25.0</v>
      </c>
      <c r="I98" s="2">
        <v>183.0</v>
      </c>
      <c r="J98" s="2">
        <f t="shared" si="5"/>
        <v>208</v>
      </c>
      <c r="K98" s="2">
        <v>5.0</v>
      </c>
      <c r="L98" s="2">
        <v>5.0</v>
      </c>
      <c r="M98" s="2" t="s">
        <v>73</v>
      </c>
      <c r="N98" s="2" t="s">
        <v>21</v>
      </c>
      <c r="O98" s="2">
        <f t="shared" si="6"/>
        <v>218</v>
      </c>
      <c r="P98" s="2">
        <f> average(O98:O108)</f>
        <v>270.1818182</v>
      </c>
      <c r="Q98" s="2" t="s">
        <v>23</v>
      </c>
    </row>
    <row r="99">
      <c r="A99" s="3">
        <v>44491.37564890046</v>
      </c>
      <c r="B99" s="2">
        <v>2025.0</v>
      </c>
      <c r="C99" s="2" t="s">
        <v>64</v>
      </c>
      <c r="D99" s="2">
        <v>50.0</v>
      </c>
      <c r="E99" s="2">
        <v>238.4</v>
      </c>
      <c r="F99" s="2" t="s">
        <v>18</v>
      </c>
      <c r="G99" s="2" t="s">
        <v>19</v>
      </c>
      <c r="H99" s="2">
        <v>35.0</v>
      </c>
      <c r="I99" s="2">
        <v>183.0</v>
      </c>
      <c r="J99" s="2">
        <f t="shared" si="5"/>
        <v>218</v>
      </c>
      <c r="K99" s="2">
        <v>10.0</v>
      </c>
      <c r="L99" s="2">
        <v>5.0</v>
      </c>
      <c r="M99" s="2" t="s">
        <v>25</v>
      </c>
      <c r="N99" s="2" t="s">
        <v>21</v>
      </c>
      <c r="O99" s="2">
        <f t="shared" si="6"/>
        <v>233</v>
      </c>
      <c r="P99" s="2"/>
      <c r="Q99" s="2" t="s">
        <v>23</v>
      </c>
    </row>
    <row r="100">
      <c r="A100" s="3">
        <v>44511.77315246528</v>
      </c>
      <c r="B100" s="2">
        <v>2025.0</v>
      </c>
      <c r="C100" s="2" t="s">
        <v>64</v>
      </c>
      <c r="D100" s="2">
        <v>40.0</v>
      </c>
      <c r="F100" s="2" t="s">
        <v>18</v>
      </c>
      <c r="G100" s="2" t="s">
        <v>41</v>
      </c>
      <c r="H100" s="2">
        <v>0.0</v>
      </c>
      <c r="I100" s="2">
        <v>183.0</v>
      </c>
      <c r="J100" s="2">
        <f t="shared" si="5"/>
        <v>183</v>
      </c>
      <c r="K100" s="2">
        <v>20.0</v>
      </c>
      <c r="L100" s="2">
        <v>10.0</v>
      </c>
      <c r="M100" s="2" t="s">
        <v>74</v>
      </c>
      <c r="N100" s="2" t="s">
        <v>21</v>
      </c>
      <c r="O100" s="4">
        <f t="shared" si="6"/>
        <v>223</v>
      </c>
      <c r="Q100" s="2" t="s">
        <v>18</v>
      </c>
    </row>
    <row r="101">
      <c r="A101" s="3">
        <v>44511.832016851855</v>
      </c>
      <c r="B101" s="2">
        <v>2025.0</v>
      </c>
      <c r="C101" s="2" t="s">
        <v>64</v>
      </c>
      <c r="D101" s="2">
        <v>40.0</v>
      </c>
      <c r="F101" s="2" t="s">
        <v>18</v>
      </c>
      <c r="G101" s="2" t="s">
        <v>41</v>
      </c>
      <c r="H101" s="2">
        <v>15.0</v>
      </c>
      <c r="I101" s="2">
        <v>183.0</v>
      </c>
      <c r="J101" s="2">
        <f t="shared" si="5"/>
        <v>198</v>
      </c>
      <c r="K101" s="2">
        <v>20.0</v>
      </c>
      <c r="L101" s="2">
        <v>5.0</v>
      </c>
      <c r="M101" s="2" t="s">
        <v>26</v>
      </c>
      <c r="N101" s="2" t="s">
        <v>29</v>
      </c>
      <c r="O101" s="4">
        <f t="shared" si="6"/>
        <v>223</v>
      </c>
      <c r="Q101" s="2" t="s">
        <v>18</v>
      </c>
    </row>
    <row r="102">
      <c r="A102" s="3">
        <v>44484.48302450232</v>
      </c>
      <c r="B102" s="2">
        <v>2025.0</v>
      </c>
      <c r="C102" s="2" t="s">
        <v>64</v>
      </c>
      <c r="D102" s="2">
        <v>50.0</v>
      </c>
      <c r="E102" s="2">
        <v>238.4</v>
      </c>
      <c r="F102" s="2" t="s">
        <v>18</v>
      </c>
      <c r="G102" s="2" t="s">
        <v>42</v>
      </c>
      <c r="H102" s="2">
        <v>30.0</v>
      </c>
      <c r="I102" s="2">
        <v>183.0</v>
      </c>
      <c r="J102" s="2">
        <f t="shared" si="5"/>
        <v>213</v>
      </c>
      <c r="K102" s="2">
        <v>15.0</v>
      </c>
      <c r="L102" s="2">
        <v>0.0</v>
      </c>
      <c r="M102" s="2" t="s">
        <v>24</v>
      </c>
      <c r="N102" s="2" t="s">
        <v>21</v>
      </c>
      <c r="O102" s="2">
        <f t="shared" si="6"/>
        <v>233</v>
      </c>
      <c r="P102" s="2"/>
      <c r="Q102" s="2" t="s">
        <v>23</v>
      </c>
    </row>
    <row r="103">
      <c r="A103" s="3">
        <v>44511.8245221875</v>
      </c>
      <c r="B103" s="2">
        <v>2025.0</v>
      </c>
      <c r="C103" s="2" t="s">
        <v>64</v>
      </c>
      <c r="D103" s="2">
        <v>0.0</v>
      </c>
      <c r="F103" s="2" t="s">
        <v>18</v>
      </c>
      <c r="G103" s="2" t="s">
        <v>42</v>
      </c>
      <c r="H103" s="2">
        <v>25.0</v>
      </c>
      <c r="I103" s="2">
        <v>183.0</v>
      </c>
      <c r="J103" s="2">
        <f t="shared" si="5"/>
        <v>208</v>
      </c>
      <c r="K103" s="2">
        <v>20.0</v>
      </c>
      <c r="L103" s="2">
        <v>0.0</v>
      </c>
      <c r="M103" s="2" t="s">
        <v>75</v>
      </c>
      <c r="N103" s="2" t="s">
        <v>21</v>
      </c>
      <c r="O103" s="2">
        <f t="shared" si="6"/>
        <v>183</v>
      </c>
      <c r="Q103" s="2" t="s">
        <v>23</v>
      </c>
    </row>
    <row r="104">
      <c r="A104" s="3">
        <v>44491.43924934028</v>
      </c>
      <c r="B104" s="2">
        <v>2025.0</v>
      </c>
      <c r="C104" s="2" t="s">
        <v>64</v>
      </c>
      <c r="D104" s="2">
        <v>50.0</v>
      </c>
      <c r="E104" s="2">
        <v>238.4</v>
      </c>
      <c r="F104" s="2" t="s">
        <v>18</v>
      </c>
      <c r="G104" s="2" t="s">
        <v>58</v>
      </c>
      <c r="H104" s="2">
        <v>8.0</v>
      </c>
      <c r="I104" s="2">
        <v>194.0</v>
      </c>
      <c r="J104" s="2">
        <f t="shared" si="5"/>
        <v>202</v>
      </c>
      <c r="K104" s="2">
        <v>60.0</v>
      </c>
      <c r="L104" s="2">
        <v>15.6</v>
      </c>
      <c r="M104" s="2" t="s">
        <v>48</v>
      </c>
      <c r="N104" s="2" t="s">
        <v>21</v>
      </c>
      <c r="O104" s="2">
        <f t="shared" si="6"/>
        <v>244</v>
      </c>
      <c r="P104" s="2"/>
      <c r="Q104" s="2" t="s">
        <v>23</v>
      </c>
    </row>
    <row r="105">
      <c r="A105" s="3">
        <v>44484.55867034722</v>
      </c>
      <c r="B105" s="2">
        <v>2025.0</v>
      </c>
      <c r="C105" s="2" t="s">
        <v>66</v>
      </c>
      <c r="D105" s="2">
        <v>100.0</v>
      </c>
      <c r="E105" s="2">
        <v>291.15</v>
      </c>
      <c r="F105" s="2" t="s">
        <v>18</v>
      </c>
      <c r="G105" s="2" t="s">
        <v>42</v>
      </c>
      <c r="H105" s="2">
        <v>20.0</v>
      </c>
      <c r="I105" s="2">
        <v>183.0</v>
      </c>
      <c r="J105" s="2">
        <f t="shared" si="5"/>
        <v>203</v>
      </c>
      <c r="K105" s="2">
        <v>50.0</v>
      </c>
      <c r="L105" s="2">
        <v>50.0</v>
      </c>
      <c r="M105" s="2" t="s">
        <v>76</v>
      </c>
      <c r="N105" s="2" t="s">
        <v>21</v>
      </c>
      <c r="O105" s="2">
        <f t="shared" si="6"/>
        <v>283</v>
      </c>
      <c r="P105" s="2"/>
      <c r="Q105" s="2" t="s">
        <v>18</v>
      </c>
    </row>
    <row r="106">
      <c r="A106" s="3">
        <v>44484.49208798612</v>
      </c>
      <c r="B106" s="2">
        <v>2025.0</v>
      </c>
      <c r="C106" s="2" t="s">
        <v>66</v>
      </c>
      <c r="D106" s="2">
        <v>150.0</v>
      </c>
      <c r="E106" s="2">
        <v>291.15</v>
      </c>
      <c r="F106" s="2" t="s">
        <v>18</v>
      </c>
      <c r="G106" s="2" t="s">
        <v>58</v>
      </c>
      <c r="H106" s="2">
        <v>30.0</v>
      </c>
      <c r="I106" s="2">
        <v>194.0</v>
      </c>
      <c r="J106" s="2">
        <f t="shared" si="5"/>
        <v>224</v>
      </c>
      <c r="K106" s="2">
        <v>50.0</v>
      </c>
      <c r="L106" s="2">
        <v>10.0</v>
      </c>
      <c r="M106" s="2" t="s">
        <v>38</v>
      </c>
      <c r="N106" s="2" t="s">
        <v>21</v>
      </c>
      <c r="O106" s="2">
        <f t="shared" si="6"/>
        <v>344</v>
      </c>
      <c r="P106" s="2"/>
      <c r="Q106" s="2" t="s">
        <v>18</v>
      </c>
    </row>
    <row r="107">
      <c r="A107" s="3">
        <v>44491.66040559028</v>
      </c>
      <c r="B107" s="2">
        <v>2025.0</v>
      </c>
      <c r="C107" s="2" t="s">
        <v>66</v>
      </c>
      <c r="D107" s="2">
        <v>150.0</v>
      </c>
      <c r="E107" s="2">
        <v>291.15</v>
      </c>
      <c r="F107" s="2" t="s">
        <v>18</v>
      </c>
      <c r="G107" s="2" t="s">
        <v>58</v>
      </c>
      <c r="H107" s="2">
        <v>20.0</v>
      </c>
      <c r="I107" s="2">
        <v>194.0</v>
      </c>
      <c r="J107" s="2">
        <f t="shared" si="5"/>
        <v>214</v>
      </c>
      <c r="K107" s="2">
        <v>50.0</v>
      </c>
      <c r="L107" s="2">
        <v>20.0</v>
      </c>
      <c r="M107" s="2" t="s">
        <v>28</v>
      </c>
      <c r="N107" s="2" t="s">
        <v>29</v>
      </c>
      <c r="O107" s="2">
        <f t="shared" si="6"/>
        <v>344</v>
      </c>
      <c r="P107" s="2"/>
      <c r="Q107" s="2" t="s">
        <v>18</v>
      </c>
    </row>
    <row r="108">
      <c r="A108" s="3">
        <v>44491.51730274306</v>
      </c>
      <c r="B108" s="2">
        <v>2025.0</v>
      </c>
      <c r="C108" s="2" t="s">
        <v>66</v>
      </c>
      <c r="D108" s="2">
        <v>250.0</v>
      </c>
      <c r="E108" s="2">
        <v>291.15</v>
      </c>
      <c r="F108" s="2" t="s">
        <v>18</v>
      </c>
      <c r="G108" s="2" t="s">
        <v>58</v>
      </c>
      <c r="H108" s="2">
        <v>20.0</v>
      </c>
      <c r="I108" s="2">
        <v>194.0</v>
      </c>
      <c r="J108" s="2">
        <f t="shared" si="5"/>
        <v>214</v>
      </c>
      <c r="K108" s="2">
        <v>80.0</v>
      </c>
      <c r="L108" s="2">
        <v>20.0</v>
      </c>
      <c r="M108" s="2" t="s">
        <v>25</v>
      </c>
      <c r="N108" s="2" t="s">
        <v>21</v>
      </c>
      <c r="O108" s="2">
        <f t="shared" si="6"/>
        <v>444</v>
      </c>
      <c r="P108" s="2"/>
      <c r="Q108" s="2" t="s">
        <v>18</v>
      </c>
    </row>
    <row r="109">
      <c r="A109" s="3">
        <v>44491.43773520833</v>
      </c>
      <c r="B109" s="2">
        <v>2025.0</v>
      </c>
      <c r="C109" s="2" t="s">
        <v>66</v>
      </c>
      <c r="D109" s="2">
        <v>72.5</v>
      </c>
      <c r="E109" s="2">
        <v>291.15</v>
      </c>
      <c r="F109" s="2" t="s">
        <v>18</v>
      </c>
      <c r="G109" s="2" t="s">
        <v>58</v>
      </c>
      <c r="H109" s="2">
        <v>0.0</v>
      </c>
      <c r="I109" s="2">
        <v>194.0</v>
      </c>
      <c r="J109" s="2">
        <f t="shared" si="5"/>
        <v>194</v>
      </c>
      <c r="K109" s="2">
        <v>50.0</v>
      </c>
      <c r="L109" s="2">
        <v>22.5</v>
      </c>
      <c r="M109" s="2" t="s">
        <v>32</v>
      </c>
      <c r="N109" s="2" t="s">
        <v>29</v>
      </c>
      <c r="O109" s="2">
        <f t="shared" si="6"/>
        <v>266.5</v>
      </c>
      <c r="P109" s="2"/>
      <c r="Q109" s="2" t="s">
        <v>18</v>
      </c>
    </row>
    <row r="110">
      <c r="A110" s="3">
        <v>44512.42806061343</v>
      </c>
      <c r="B110" s="2">
        <v>2025.0</v>
      </c>
      <c r="C110" s="2" t="s">
        <v>66</v>
      </c>
      <c r="D110" s="2">
        <v>75.0</v>
      </c>
      <c r="F110" s="2" t="s">
        <v>18</v>
      </c>
      <c r="G110" s="2" t="s">
        <v>58</v>
      </c>
      <c r="H110" s="2">
        <v>25.0</v>
      </c>
      <c r="I110" s="2">
        <v>194.0</v>
      </c>
      <c r="J110" s="2">
        <f t="shared" si="5"/>
        <v>219</v>
      </c>
      <c r="K110" s="2">
        <v>50.0</v>
      </c>
      <c r="L110" s="2">
        <v>0.0</v>
      </c>
      <c r="M110" s="2" t="s">
        <v>32</v>
      </c>
      <c r="N110" s="2" t="s">
        <v>21</v>
      </c>
      <c r="O110" s="2">
        <f t="shared" si="6"/>
        <v>269</v>
      </c>
      <c r="Q110" s="2" t="s">
        <v>23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77</v>
      </c>
      <c r="B1" s="2" t="s">
        <v>78</v>
      </c>
      <c r="C1" s="2" t="s">
        <v>79</v>
      </c>
    </row>
    <row r="2">
      <c r="A2" s="2" t="s">
        <v>64</v>
      </c>
      <c r="B2" s="2">
        <v>0.3</v>
      </c>
      <c r="C2" s="2">
        <v>220.98</v>
      </c>
    </row>
    <row r="3">
      <c r="A3" s="2" t="s">
        <v>40</v>
      </c>
      <c r="B3" s="2">
        <v>0.4</v>
      </c>
      <c r="C3" s="2">
        <v>219.43</v>
      </c>
    </row>
    <row r="4">
      <c r="A4" s="2" t="s">
        <v>80</v>
      </c>
      <c r="B4" s="2">
        <v>0.4</v>
      </c>
      <c r="C4" s="2">
        <v>119.167</v>
      </c>
    </row>
    <row r="5">
      <c r="A5" s="2" t="s">
        <v>81</v>
      </c>
      <c r="B5" s="2">
        <v>0.4</v>
      </c>
      <c r="C5" s="2">
        <v>161.5</v>
      </c>
    </row>
    <row r="6">
      <c r="A6" s="2" t="s">
        <v>82</v>
      </c>
      <c r="B6" s="2">
        <v>0.5</v>
      </c>
      <c r="C6" s="2">
        <v>253.7</v>
      </c>
    </row>
    <row r="7" ht="18.0" customHeight="1">
      <c r="A7" s="2" t="s">
        <v>83</v>
      </c>
      <c r="B7" s="2">
        <v>0.5</v>
      </c>
      <c r="C7" s="2">
        <v>320.75</v>
      </c>
    </row>
    <row r="8">
      <c r="A8" s="2" t="s">
        <v>69</v>
      </c>
      <c r="B8" s="2">
        <v>0.6</v>
      </c>
      <c r="C8" s="2">
        <v>258.5</v>
      </c>
    </row>
    <row r="9">
      <c r="A9" s="2" t="s">
        <v>36</v>
      </c>
      <c r="B9" s="2">
        <v>0.6</v>
      </c>
      <c r="C9" s="2">
        <v>231.125</v>
      </c>
    </row>
    <row r="10">
      <c r="A10" s="2" t="s">
        <v>84</v>
      </c>
      <c r="B10" s="2">
        <v>0.7</v>
      </c>
      <c r="C10" s="2">
        <v>280.67</v>
      </c>
    </row>
    <row r="11">
      <c r="A11" s="2" t="s">
        <v>85</v>
      </c>
      <c r="B11" s="2">
        <v>0.7</v>
      </c>
      <c r="C11" s="2">
        <v>233.0</v>
      </c>
    </row>
    <row r="12">
      <c r="A12" s="2" t="s">
        <v>86</v>
      </c>
      <c r="B12" s="2">
        <v>0.7</v>
      </c>
      <c r="C12" s="2">
        <v>178.74</v>
      </c>
    </row>
    <row r="13">
      <c r="A13" s="2" t="s">
        <v>17</v>
      </c>
      <c r="B13" s="2">
        <v>0.8</v>
      </c>
      <c r="C13" s="2">
        <v>340.75</v>
      </c>
    </row>
    <row r="14">
      <c r="A14" s="2" t="s">
        <v>52</v>
      </c>
      <c r="B14" s="2">
        <v>1.0</v>
      </c>
      <c r="C14" s="2">
        <v>223.0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3">
      <c r="A23" s="2" t="s">
        <v>40</v>
      </c>
      <c r="B23" s="2" t="s">
        <v>52</v>
      </c>
      <c r="C23" s="2" t="s">
        <v>83</v>
      </c>
      <c r="D23" s="2" t="s">
        <v>69</v>
      </c>
      <c r="E23" s="2" t="s">
        <v>17</v>
      </c>
      <c r="F23" s="5" t="s">
        <v>22</v>
      </c>
      <c r="G23" s="5" t="s">
        <v>87</v>
      </c>
      <c r="H23" s="2" t="s">
        <v>36</v>
      </c>
      <c r="I23" s="2" t="s">
        <v>63</v>
      </c>
      <c r="J23" s="2" t="s">
        <v>88</v>
      </c>
      <c r="K23" s="2" t="s">
        <v>66</v>
      </c>
    </row>
    <row r="24">
      <c r="A24" s="2">
        <v>15.0</v>
      </c>
      <c r="B24" s="2">
        <v>20.0</v>
      </c>
      <c r="C24" s="2">
        <v>30.0</v>
      </c>
      <c r="D24" s="2">
        <v>50.0</v>
      </c>
      <c r="E24" s="2">
        <v>10.0</v>
      </c>
      <c r="F24" s="2">
        <v>10.0</v>
      </c>
      <c r="G24" s="2">
        <v>30.0</v>
      </c>
      <c r="H24" s="2">
        <v>40.0</v>
      </c>
      <c r="I24" s="2">
        <v>50.0</v>
      </c>
      <c r="J24" s="2">
        <v>25.0</v>
      </c>
      <c r="K24" s="2">
        <v>10.0</v>
      </c>
    </row>
    <row r="25">
      <c r="A25" s="2">
        <v>20.0</v>
      </c>
      <c r="C25" s="2">
        <v>60.0</v>
      </c>
      <c r="D25" s="2">
        <v>15.0</v>
      </c>
      <c r="E25" s="2">
        <v>20.0</v>
      </c>
      <c r="F25" s="2">
        <v>50.0</v>
      </c>
      <c r="G25" s="2">
        <v>50.0</v>
      </c>
      <c r="H25" s="2">
        <v>5.0</v>
      </c>
      <c r="I25" s="2">
        <v>20.0</v>
      </c>
      <c r="J25" s="2">
        <v>35.0</v>
      </c>
      <c r="K25" s="2">
        <v>10.0</v>
      </c>
    </row>
    <row r="26">
      <c r="A26" s="2">
        <v>20.0</v>
      </c>
      <c r="C26" s="2">
        <v>40.0</v>
      </c>
      <c r="E26" s="2">
        <v>20.0</v>
      </c>
      <c r="F26" s="2">
        <v>20.0</v>
      </c>
      <c r="G26" s="2">
        <v>30.0</v>
      </c>
      <c r="H26" s="2">
        <v>30.0</v>
      </c>
      <c r="I26" s="2">
        <v>50.0</v>
      </c>
      <c r="J26" s="2">
        <v>15.0</v>
      </c>
      <c r="K26" s="2">
        <v>30.0</v>
      </c>
    </row>
    <row r="27">
      <c r="A27" s="2">
        <v>20.0</v>
      </c>
      <c r="E27" s="2">
        <v>10.0</v>
      </c>
      <c r="F27" s="2">
        <v>50.0</v>
      </c>
      <c r="G27" s="2">
        <v>100.0</v>
      </c>
      <c r="H27" s="2">
        <v>80.0</v>
      </c>
      <c r="I27" s="2">
        <v>20.0</v>
      </c>
      <c r="J27" s="2">
        <v>30.0</v>
      </c>
      <c r="K27" s="2">
        <v>10.0</v>
      </c>
    </row>
    <row r="28">
      <c r="A28" s="2">
        <v>10.0</v>
      </c>
      <c r="E28" s="2">
        <v>90.0</v>
      </c>
      <c r="F28" s="2">
        <v>65.0</v>
      </c>
      <c r="G28" s="2">
        <v>25.0</v>
      </c>
      <c r="H28" s="2">
        <v>50.0</v>
      </c>
      <c r="J28" s="2">
        <v>25.0</v>
      </c>
      <c r="K28" s="2">
        <v>30.0</v>
      </c>
    </row>
    <row r="29">
      <c r="A29" s="2">
        <v>50.0</v>
      </c>
      <c r="F29" s="2">
        <v>50.0</v>
      </c>
      <c r="G29" s="2">
        <v>150.0</v>
      </c>
      <c r="H29" s="2">
        <v>60.0</v>
      </c>
      <c r="J29" s="2">
        <v>20.0</v>
      </c>
      <c r="K29" s="2">
        <v>15.0</v>
      </c>
    </row>
    <row r="30">
      <c r="F30" s="2">
        <v>50.0</v>
      </c>
      <c r="G30" s="2">
        <v>40.0</v>
      </c>
      <c r="H30" s="2">
        <v>30.0</v>
      </c>
      <c r="J30" s="2">
        <v>8.0</v>
      </c>
      <c r="K30" s="2">
        <v>20.0</v>
      </c>
    </row>
    <row r="31">
      <c r="F31" s="2">
        <v>100.0</v>
      </c>
      <c r="G31" s="2">
        <v>40.0</v>
      </c>
      <c r="H31" s="2">
        <v>50.0</v>
      </c>
      <c r="K31" s="2">
        <v>30.0</v>
      </c>
    </row>
    <row r="32">
      <c r="F32" s="2">
        <v>100.0</v>
      </c>
      <c r="G32" s="2">
        <v>30.0</v>
      </c>
      <c r="K32" s="2">
        <v>20.0</v>
      </c>
    </row>
    <row r="33">
      <c r="F33" s="2">
        <v>100.0</v>
      </c>
      <c r="G33" s="2">
        <v>15.0</v>
      </c>
      <c r="K33" s="2">
        <v>20.0</v>
      </c>
    </row>
    <row r="34">
      <c r="F34" s="2">
        <v>50.0</v>
      </c>
      <c r="G34" s="2">
        <v>50.0</v>
      </c>
      <c r="K34" s="2">
        <v>25.0</v>
      </c>
    </row>
    <row r="35">
      <c r="F35" s="2">
        <v>20.0</v>
      </c>
    </row>
    <row r="36">
      <c r="F36" s="2">
        <v>100.0</v>
      </c>
    </row>
    <row r="37">
      <c r="F37" s="2">
        <v>80.0</v>
      </c>
    </row>
    <row r="38">
      <c r="F38" s="2">
        <v>50.0</v>
      </c>
    </row>
    <row r="39">
      <c r="F39" s="2">
        <v>40.0</v>
      </c>
    </row>
    <row r="40">
      <c r="F40" s="2">
        <v>200.0</v>
      </c>
    </row>
    <row r="41">
      <c r="F41" s="2">
        <v>100.0</v>
      </c>
    </row>
    <row r="42">
      <c r="F42" s="2">
        <v>70.0</v>
      </c>
    </row>
    <row r="43">
      <c r="F43" s="2">
        <v>40.0</v>
      </c>
    </row>
    <row r="44">
      <c r="F44" s="2">
        <v>175.0</v>
      </c>
    </row>
    <row r="45">
      <c r="F45" s="2">
        <v>30.0</v>
      </c>
    </row>
    <row r="46">
      <c r="F46" s="2">
        <v>60.0</v>
      </c>
    </row>
    <row r="47">
      <c r="F47" s="2">
        <v>40.0</v>
      </c>
    </row>
    <row r="48">
      <c r="F48" s="2">
        <v>30.0</v>
      </c>
    </row>
    <row r="49">
      <c r="A49" s="2" t="s">
        <v>52</v>
      </c>
      <c r="B49" s="2" t="s">
        <v>40</v>
      </c>
      <c r="C49" s="2" t="s">
        <v>17</v>
      </c>
      <c r="D49" s="2" t="s">
        <v>69</v>
      </c>
      <c r="E49" s="2" t="s">
        <v>83</v>
      </c>
      <c r="F49" s="5" t="s">
        <v>22</v>
      </c>
      <c r="G49" s="5" t="s">
        <v>87</v>
      </c>
      <c r="H49" s="2" t="s">
        <v>36</v>
      </c>
      <c r="I49" s="2" t="s">
        <v>63</v>
      </c>
      <c r="J49" s="2" t="s">
        <v>88</v>
      </c>
      <c r="K49" s="2" t="s">
        <v>66</v>
      </c>
    </row>
    <row r="50">
      <c r="A50" s="1">
        <f>AVERAGE(B24)</f>
        <v>20</v>
      </c>
      <c r="B50" s="1">
        <f>AVERAGE(A24:A29)</f>
        <v>22.5</v>
      </c>
      <c r="C50" s="1">
        <f>AVERAGE(E24:E28)</f>
        <v>30</v>
      </c>
      <c r="D50" s="1">
        <f>AVERAGE(D24:D25)</f>
        <v>32.5</v>
      </c>
      <c r="E50" s="1">
        <f>AVERAGE(C24:C26)</f>
        <v>43.33333333</v>
      </c>
      <c r="F50" s="1">
        <f>AVERAGE(F24:F48)</f>
        <v>67.2</v>
      </c>
      <c r="G50" s="1">
        <f>AVERAGE(G24:G34)</f>
        <v>50.90909091</v>
      </c>
      <c r="H50" s="1">
        <f>AVERAGE(H24:H31)</f>
        <v>43.125</v>
      </c>
      <c r="I50" s="1">
        <f>AVERAGE(I24:I27)</f>
        <v>35</v>
      </c>
      <c r="J50" s="1">
        <f>AVERAGE(J24:J30)</f>
        <v>22.57142857</v>
      </c>
      <c r="K50" s="1">
        <f>AVERAGE(K24:K34)</f>
        <v>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50.0</v>
      </c>
      <c r="C1" s="1">
        <f>SUM(A:A)</f>
        <v>9196.9</v>
      </c>
    </row>
    <row r="2">
      <c r="A2" s="2">
        <v>60.0</v>
      </c>
      <c r="C2" s="1">
        <f>AVERAGE(A:A)</f>
        <v>114.96125</v>
      </c>
      <c r="D2" s="1">
        <f>C1/79</f>
        <v>116.4164557</v>
      </c>
    </row>
    <row r="3">
      <c r="A3" s="2">
        <v>20.0</v>
      </c>
    </row>
    <row r="4">
      <c r="A4" s="2">
        <v>85.0</v>
      </c>
      <c r="C4" s="1">
        <f>C2-D2</f>
        <v>-1.455205696</v>
      </c>
      <c r="D4" s="1">
        <f>C4/D8</f>
        <v>-0.09226164037</v>
      </c>
    </row>
    <row r="5">
      <c r="A5" s="2">
        <v>50.0</v>
      </c>
    </row>
    <row r="6">
      <c r="A6" s="2">
        <v>153.0</v>
      </c>
      <c r="C6" s="1">
        <f>STDEV(A:A)</f>
        <v>141.0743986</v>
      </c>
    </row>
    <row r="7">
      <c r="A7" s="2">
        <v>40.0</v>
      </c>
      <c r="C7" s="1">
        <f>SQRT(80)</f>
        <v>8.94427191</v>
      </c>
    </row>
    <row r="8">
      <c r="A8" s="2">
        <v>20.0</v>
      </c>
      <c r="D8" s="1">
        <f>C6/C7</f>
        <v>15.77259726</v>
      </c>
    </row>
    <row r="9">
      <c r="A9" s="2">
        <v>70.0</v>
      </c>
    </row>
    <row r="10">
      <c r="A10" s="2">
        <v>250.0</v>
      </c>
    </row>
    <row r="11">
      <c r="A11" s="2">
        <v>100.0</v>
      </c>
    </row>
    <row r="12">
      <c r="A12" s="2">
        <v>40.0</v>
      </c>
    </row>
    <row r="13">
      <c r="A13" s="2">
        <v>50.0</v>
      </c>
    </row>
    <row r="14">
      <c r="A14" s="2">
        <v>20.0</v>
      </c>
    </row>
    <row r="15">
      <c r="A15" s="2">
        <v>100.0</v>
      </c>
    </row>
    <row r="16">
      <c r="A16" s="2">
        <v>150.0</v>
      </c>
    </row>
    <row r="17">
      <c r="A17" s="2">
        <v>1200.0</v>
      </c>
    </row>
    <row r="18">
      <c r="A18" s="2">
        <v>60.0</v>
      </c>
    </row>
    <row r="19">
      <c r="A19" s="2">
        <v>80.0</v>
      </c>
    </row>
    <row r="20">
      <c r="A20" s="2">
        <v>50.0</v>
      </c>
    </row>
    <row r="21">
      <c r="A21" s="2">
        <v>75.0</v>
      </c>
    </row>
    <row r="22">
      <c r="A22" s="2">
        <v>100.0</v>
      </c>
    </row>
    <row r="23">
      <c r="A23" s="2">
        <v>150.0</v>
      </c>
    </row>
    <row r="24">
      <c r="A24" s="2">
        <v>200.0</v>
      </c>
    </row>
    <row r="25">
      <c r="A25" s="2">
        <v>100.0</v>
      </c>
    </row>
    <row r="26">
      <c r="A26" s="2">
        <v>67.4</v>
      </c>
    </row>
    <row r="27">
      <c r="A27" s="2">
        <v>275.0</v>
      </c>
    </row>
    <row r="28">
      <c r="A28" s="2">
        <v>100.0</v>
      </c>
    </row>
    <row r="29">
      <c r="A29" s="2">
        <v>160.0</v>
      </c>
    </row>
    <row r="30">
      <c r="A30" s="2">
        <v>200.0</v>
      </c>
    </row>
    <row r="31">
      <c r="A31" s="2">
        <v>100.0</v>
      </c>
    </row>
    <row r="32">
      <c r="A32" s="2">
        <v>200.0</v>
      </c>
    </row>
    <row r="33">
      <c r="A33" s="2">
        <v>250.0</v>
      </c>
    </row>
    <row r="34">
      <c r="A34" s="2">
        <v>300.0</v>
      </c>
    </row>
    <row r="35">
      <c r="A35" s="2">
        <v>150.0</v>
      </c>
    </row>
    <row r="36">
      <c r="A36" s="2">
        <v>50.0</v>
      </c>
    </row>
    <row r="37">
      <c r="A37" s="2">
        <v>100.0</v>
      </c>
    </row>
    <row r="38">
      <c r="A38" s="2">
        <v>300.0</v>
      </c>
    </row>
    <row r="39">
      <c r="A39" s="2">
        <v>160.0</v>
      </c>
    </row>
    <row r="40">
      <c r="A40" s="2">
        <v>200.0</v>
      </c>
    </row>
    <row r="41">
      <c r="A41" s="2">
        <v>50.0</v>
      </c>
    </row>
    <row r="42">
      <c r="A42" s="2">
        <v>60.0</v>
      </c>
    </row>
    <row r="43">
      <c r="A43" s="2">
        <v>125.0</v>
      </c>
    </row>
    <row r="44">
      <c r="A44" s="2">
        <v>160.0</v>
      </c>
    </row>
    <row r="45">
      <c r="A45" s="2">
        <v>20.0</v>
      </c>
    </row>
    <row r="46">
      <c r="A46" s="2">
        <v>70.0</v>
      </c>
    </row>
    <row r="47">
      <c r="A47" s="2">
        <v>30.0</v>
      </c>
    </row>
    <row r="48">
      <c r="A48" s="2">
        <v>50.0</v>
      </c>
    </row>
    <row r="49">
      <c r="A49" s="2">
        <v>100.0</v>
      </c>
    </row>
    <row r="50">
      <c r="A50" s="2">
        <v>125.0</v>
      </c>
    </row>
    <row r="51">
      <c r="A51" s="2">
        <v>130.0</v>
      </c>
    </row>
    <row r="52">
      <c r="A52" s="2">
        <v>200.0</v>
      </c>
    </row>
    <row r="53">
      <c r="A53" s="2">
        <v>40.0</v>
      </c>
    </row>
    <row r="54">
      <c r="A54" s="2">
        <v>60.0</v>
      </c>
    </row>
    <row r="55">
      <c r="A55" s="2">
        <v>75.0</v>
      </c>
    </row>
    <row r="56">
      <c r="A56" s="2">
        <v>45.0</v>
      </c>
    </row>
    <row r="57">
      <c r="A57" s="2">
        <v>75.0</v>
      </c>
    </row>
    <row r="58">
      <c r="A58" s="2">
        <v>120.0</v>
      </c>
    </row>
    <row r="59">
      <c r="A59" s="2">
        <v>69.0</v>
      </c>
    </row>
    <row r="60">
      <c r="A60" s="2">
        <v>50.0</v>
      </c>
    </row>
    <row r="61">
      <c r="A61" s="2">
        <v>35.0</v>
      </c>
    </row>
    <row r="62">
      <c r="A62" s="2">
        <v>50.0</v>
      </c>
    </row>
    <row r="63">
      <c r="A63" s="2">
        <v>70.0</v>
      </c>
    </row>
    <row r="64">
      <c r="A64" s="2">
        <v>50.0</v>
      </c>
    </row>
    <row r="65">
      <c r="A65" s="2">
        <v>50.0</v>
      </c>
    </row>
    <row r="66">
      <c r="A66" s="2">
        <v>100.0</v>
      </c>
    </row>
    <row r="67">
      <c r="A67" s="2">
        <v>60.0</v>
      </c>
    </row>
    <row r="68">
      <c r="A68" s="2">
        <v>5.0</v>
      </c>
    </row>
    <row r="69">
      <c r="A69" s="2">
        <v>150.0</v>
      </c>
    </row>
    <row r="70">
      <c r="A70" s="2">
        <v>150.0</v>
      </c>
    </row>
    <row r="71">
      <c r="A71" s="2">
        <v>250.0</v>
      </c>
    </row>
    <row r="72">
      <c r="A72" s="2">
        <v>72.5</v>
      </c>
    </row>
    <row r="73">
      <c r="A73" s="2">
        <v>100.0</v>
      </c>
    </row>
    <row r="74">
      <c r="A74" s="2">
        <v>100.0</v>
      </c>
    </row>
    <row r="75">
      <c r="A75" s="2">
        <v>80.0</v>
      </c>
    </row>
    <row r="76">
      <c r="A76" s="2">
        <v>50.0</v>
      </c>
    </row>
    <row r="77">
      <c r="A77" s="2">
        <v>45.0</v>
      </c>
    </row>
    <row r="78">
      <c r="A78" s="2">
        <v>180.0</v>
      </c>
    </row>
    <row r="79">
      <c r="A79" s="2">
        <v>40.0</v>
      </c>
    </row>
    <row r="80">
      <c r="A80" s="2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6" t="s">
        <v>89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6">
        <v>5.0</v>
      </c>
      <c r="B2" s="8" t="s">
        <v>66</v>
      </c>
      <c r="C2" s="8" t="s">
        <v>90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6">
        <v>20.0</v>
      </c>
      <c r="B3" s="8" t="s">
        <v>40</v>
      </c>
      <c r="C3" s="8" t="s">
        <v>91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6">
        <v>20.0</v>
      </c>
      <c r="B4" s="8" t="s">
        <v>53</v>
      </c>
      <c r="C4" s="8" t="s">
        <v>92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6">
        <v>20.0</v>
      </c>
      <c r="B5" s="8" t="s">
        <v>17</v>
      </c>
      <c r="C5" s="8" t="s">
        <v>93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6">
        <v>30.0</v>
      </c>
      <c r="B6" s="8" t="s">
        <v>36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6">
        <v>35.0</v>
      </c>
      <c r="B7" s="8" t="s">
        <v>64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6">
        <v>40.0</v>
      </c>
      <c r="B8" s="8" t="s">
        <v>52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6">
        <v>40.0</v>
      </c>
      <c r="B9" s="8" t="s">
        <v>63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6">
        <v>45.0</v>
      </c>
      <c r="B10" s="8" t="s">
        <v>63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6">
        <v>50.0</v>
      </c>
      <c r="B11" s="8" t="s">
        <v>40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6">
        <v>50.0</v>
      </c>
      <c r="B12" s="8" t="s">
        <v>40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6">
        <v>50.0</v>
      </c>
      <c r="B13" s="8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6">
        <v>50.0</v>
      </c>
      <c r="B14" s="8" t="s">
        <v>60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6">
        <v>50.0</v>
      </c>
      <c r="B15" s="8" t="s">
        <v>36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6">
        <v>50.0</v>
      </c>
      <c r="B16" s="8" t="s">
        <v>64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6">
        <v>50.0</v>
      </c>
      <c r="B17" s="8" t="s">
        <v>64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6">
        <v>50.0</v>
      </c>
      <c r="B18" s="8" t="s">
        <v>64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6">
        <v>50.0</v>
      </c>
      <c r="B19" s="8" t="s">
        <v>66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6">
        <v>60.0</v>
      </c>
      <c r="B20" s="8" t="s">
        <v>40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6">
        <v>60.0</v>
      </c>
      <c r="B21" s="8" t="s">
        <v>34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6">
        <v>60.0</v>
      </c>
      <c r="B22" s="8" t="s">
        <v>63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6">
        <v>60.0</v>
      </c>
      <c r="B23" s="8" t="s">
        <v>66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6">
        <v>67.4</v>
      </c>
      <c r="B24" s="8" t="s">
        <v>22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6">
        <v>69.0</v>
      </c>
      <c r="B25" s="8" t="s">
        <v>63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6">
        <v>70.0</v>
      </c>
      <c r="B26" s="8" t="s">
        <v>53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6">
        <v>70.0</v>
      </c>
      <c r="B27" s="8" t="s">
        <v>64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6">
        <v>72.5</v>
      </c>
      <c r="B28" s="8" t="s">
        <v>66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6">
        <v>75.0</v>
      </c>
      <c r="B29" s="8" t="s">
        <v>63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6">
        <v>75.0</v>
      </c>
      <c r="B30" s="8" t="s">
        <v>63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6">
        <v>85.0</v>
      </c>
      <c r="B31" s="8" t="s">
        <v>40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6">
        <v>100.0</v>
      </c>
      <c r="B32" s="8" t="s">
        <v>69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6">
        <v>100.0</v>
      </c>
      <c r="B33" s="8" t="s">
        <v>17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6">
        <v>100.0</v>
      </c>
      <c r="B34" s="8" t="s">
        <v>22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6">
        <v>100.0</v>
      </c>
      <c r="B35" s="8" t="s">
        <v>22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6">
        <v>100.0</v>
      </c>
      <c r="B36" s="8" t="s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6">
        <v>100.0</v>
      </c>
      <c r="B37" s="8" t="s">
        <v>22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6">
        <v>100.0</v>
      </c>
      <c r="B38" s="8" t="s">
        <v>30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6">
        <v>100.0</v>
      </c>
      <c r="B39" s="8" t="s">
        <v>36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6">
        <v>100.0</v>
      </c>
      <c r="B40" s="8" t="s">
        <v>66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6">
        <v>100.0</v>
      </c>
      <c r="B41" s="8" t="s">
        <v>66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6">
        <v>100.0</v>
      </c>
      <c r="B42" s="8" t="s">
        <v>66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6">
        <v>120.0</v>
      </c>
      <c r="B43" s="8" t="s">
        <v>63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6">
        <v>125.0</v>
      </c>
      <c r="B44" s="8" t="s">
        <v>34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6">
        <v>125.0</v>
      </c>
      <c r="B45" s="8" t="s">
        <v>36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6">
        <v>130.0</v>
      </c>
      <c r="B46" s="8" t="s">
        <v>36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6">
        <v>150.0</v>
      </c>
      <c r="B47" s="8" t="s">
        <v>17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6">
        <v>150.0</v>
      </c>
      <c r="B48" s="8" t="s">
        <v>22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6">
        <v>150.0</v>
      </c>
      <c r="B49" s="8" t="s">
        <v>66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6">
        <v>150.0</v>
      </c>
      <c r="B50" s="8" t="s">
        <v>66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6">
        <v>160.0</v>
      </c>
      <c r="B51" s="8" t="s">
        <v>22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6">
        <v>160.0</v>
      </c>
      <c r="B52" s="8" t="s">
        <v>30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6">
        <v>160.0</v>
      </c>
      <c r="B53" s="8" t="s">
        <v>34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6">
        <v>200.0</v>
      </c>
      <c r="B54" s="8" t="s">
        <v>22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6">
        <v>200.0</v>
      </c>
      <c r="B55" s="8" t="s">
        <v>22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6">
        <v>200.0</v>
      </c>
      <c r="B56" s="8" t="s">
        <v>22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6">
        <v>200.0</v>
      </c>
      <c r="B57" s="8" t="s">
        <v>36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6">
        <v>250.0</v>
      </c>
      <c r="B58" s="8" t="s">
        <v>22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6">
        <v>250.0</v>
      </c>
      <c r="B59" s="8" t="s">
        <v>66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6">
        <v>275.0</v>
      </c>
      <c r="B60" s="8" t="s">
        <v>22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6">
        <v>300.0</v>
      </c>
      <c r="B61" s="8" t="s">
        <v>22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6">
        <v>300.0</v>
      </c>
      <c r="B62" s="8" t="s">
        <v>30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6">
        <v>1200.0</v>
      </c>
      <c r="B63" s="8" t="s">
        <v>17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6" t="s">
        <v>89</v>
      </c>
      <c r="B1" s="2" t="s">
        <v>94</v>
      </c>
      <c r="C1" s="2" t="s">
        <v>95</v>
      </c>
    </row>
    <row r="2">
      <c r="A2" s="6">
        <v>5.0</v>
      </c>
      <c r="B2" s="1">
        <f t="shared" ref="B2:B63" si="1">_xlfn.NORM.S.INV((RANK(A2, $A$2:$A$63, 1)-0.5)/COUNT(A:A))</f>
        <v>-2.405982616</v>
      </c>
      <c r="C2" s="6">
        <v>5.0</v>
      </c>
    </row>
    <row r="3">
      <c r="A3" s="6">
        <v>20.0</v>
      </c>
      <c r="B3" s="1">
        <f t="shared" si="1"/>
        <v>-1.97395292</v>
      </c>
      <c r="C3" s="6">
        <v>20.0</v>
      </c>
    </row>
    <row r="4">
      <c r="A4" s="6">
        <v>20.0</v>
      </c>
      <c r="B4" s="1">
        <f t="shared" si="1"/>
        <v>-1.97395292</v>
      </c>
      <c r="C4" s="6">
        <v>20.0</v>
      </c>
    </row>
    <row r="5">
      <c r="A5" s="6">
        <v>20.0</v>
      </c>
      <c r="B5" s="1">
        <f t="shared" si="1"/>
        <v>-1.97395292</v>
      </c>
      <c r="C5" s="6">
        <v>20.0</v>
      </c>
    </row>
    <row r="6">
      <c r="A6" s="6">
        <v>30.0</v>
      </c>
      <c r="B6" s="1">
        <f t="shared" si="1"/>
        <v>-1.456837326</v>
      </c>
      <c r="C6" s="6">
        <v>30.0</v>
      </c>
    </row>
    <row r="7">
      <c r="A7" s="6">
        <v>35.0</v>
      </c>
      <c r="B7" s="1">
        <f t="shared" si="1"/>
        <v>-1.348743541</v>
      </c>
      <c r="C7" s="6">
        <v>35.0</v>
      </c>
    </row>
    <row r="8">
      <c r="A8" s="6">
        <v>40.0</v>
      </c>
      <c r="B8" s="1">
        <f t="shared" si="1"/>
        <v>-1.254452942</v>
      </c>
      <c r="C8" s="6">
        <v>40.0</v>
      </c>
    </row>
    <row r="9">
      <c r="A9" s="6">
        <v>40.0</v>
      </c>
      <c r="B9" s="1">
        <f t="shared" si="1"/>
        <v>-1.254452942</v>
      </c>
      <c r="C9" s="6">
        <v>40.0</v>
      </c>
    </row>
    <row r="10">
      <c r="A10" s="6">
        <v>45.0</v>
      </c>
      <c r="B10" s="1">
        <f t="shared" si="1"/>
        <v>-1.093456204</v>
      </c>
      <c r="C10" s="6">
        <v>45.0</v>
      </c>
    </row>
    <row r="11">
      <c r="A11" s="6">
        <v>50.0</v>
      </c>
      <c r="B11" s="1">
        <f t="shared" si="1"/>
        <v>-1.022695981</v>
      </c>
      <c r="C11" s="6">
        <v>50.0</v>
      </c>
    </row>
    <row r="12">
      <c r="A12" s="6">
        <v>50.0</v>
      </c>
      <c r="B12" s="1">
        <f t="shared" si="1"/>
        <v>-1.022695981</v>
      </c>
      <c r="C12" s="6">
        <v>50.0</v>
      </c>
    </row>
    <row r="13">
      <c r="A13" s="6">
        <v>50.0</v>
      </c>
      <c r="B13" s="1">
        <f t="shared" si="1"/>
        <v>-1.022695981</v>
      </c>
      <c r="C13" s="6">
        <v>50.0</v>
      </c>
    </row>
    <row r="14">
      <c r="A14" s="6">
        <v>50.0</v>
      </c>
      <c r="B14" s="1">
        <f t="shared" si="1"/>
        <v>-1.022695981</v>
      </c>
      <c r="C14" s="6">
        <v>50.0</v>
      </c>
    </row>
    <row r="15">
      <c r="A15" s="6">
        <v>50.0</v>
      </c>
      <c r="B15" s="1">
        <f t="shared" si="1"/>
        <v>-1.022695981</v>
      </c>
      <c r="C15" s="6">
        <v>50.0</v>
      </c>
    </row>
    <row r="16">
      <c r="A16" s="6">
        <v>50.0</v>
      </c>
      <c r="B16" s="1">
        <f t="shared" si="1"/>
        <v>-1.022695981</v>
      </c>
      <c r="C16" s="6">
        <v>50.0</v>
      </c>
    </row>
    <row r="17">
      <c r="A17" s="6">
        <v>50.0</v>
      </c>
      <c r="B17" s="1">
        <f t="shared" si="1"/>
        <v>-1.022695981</v>
      </c>
      <c r="C17" s="6">
        <v>50.0</v>
      </c>
    </row>
    <row r="18">
      <c r="A18" s="6">
        <v>50.0</v>
      </c>
      <c r="B18" s="1">
        <f t="shared" si="1"/>
        <v>-1.022695981</v>
      </c>
      <c r="C18" s="6">
        <v>50.0</v>
      </c>
    </row>
    <row r="19">
      <c r="A19" s="6">
        <v>50.0</v>
      </c>
      <c r="B19" s="1">
        <f t="shared" si="1"/>
        <v>-1.022695981</v>
      </c>
      <c r="C19" s="6">
        <v>50.0</v>
      </c>
    </row>
    <row r="20">
      <c r="A20" s="6">
        <v>60.0</v>
      </c>
      <c r="B20" s="1">
        <f t="shared" si="1"/>
        <v>-0.5290450584</v>
      </c>
      <c r="C20" s="6">
        <v>60.0</v>
      </c>
    </row>
    <row r="21">
      <c r="A21" s="6">
        <v>60.0</v>
      </c>
      <c r="B21" s="1">
        <f t="shared" si="1"/>
        <v>-0.5290450584</v>
      </c>
      <c r="C21" s="6">
        <v>60.0</v>
      </c>
    </row>
    <row r="22">
      <c r="A22" s="6">
        <v>60.0</v>
      </c>
      <c r="B22" s="1">
        <f t="shared" si="1"/>
        <v>-0.5290450584</v>
      </c>
      <c r="C22" s="6">
        <v>60.0</v>
      </c>
    </row>
    <row r="23">
      <c r="A23" s="6">
        <v>60.0</v>
      </c>
      <c r="B23" s="1">
        <f t="shared" si="1"/>
        <v>-0.5290450584</v>
      </c>
      <c r="C23" s="6">
        <v>60.0</v>
      </c>
    </row>
    <row r="24">
      <c r="A24" s="6">
        <v>67.4</v>
      </c>
      <c r="B24" s="1">
        <f t="shared" si="1"/>
        <v>-0.3507092947</v>
      </c>
      <c r="C24" s="6">
        <v>67.4</v>
      </c>
    </row>
    <row r="25">
      <c r="A25" s="6">
        <v>69.0</v>
      </c>
      <c r="B25" s="1">
        <f t="shared" si="1"/>
        <v>-0.3080234137</v>
      </c>
      <c r="C25" s="6">
        <v>69.0</v>
      </c>
    </row>
    <row r="26">
      <c r="A26" s="6">
        <v>70.0</v>
      </c>
      <c r="B26" s="1">
        <f t="shared" si="1"/>
        <v>-0.2658917476</v>
      </c>
      <c r="C26" s="6">
        <v>70.0</v>
      </c>
    </row>
    <row r="27">
      <c r="A27" s="6">
        <v>70.0</v>
      </c>
      <c r="B27" s="1">
        <f t="shared" si="1"/>
        <v>-0.2658917476</v>
      </c>
      <c r="C27" s="6">
        <v>70.0</v>
      </c>
    </row>
    <row r="28">
      <c r="A28" s="6">
        <v>72.5</v>
      </c>
      <c r="B28" s="1">
        <f t="shared" si="1"/>
        <v>-0.1829481403</v>
      </c>
      <c r="C28" s="6">
        <v>72.5</v>
      </c>
    </row>
    <row r="29">
      <c r="A29" s="6">
        <v>75.0</v>
      </c>
      <c r="B29" s="1">
        <f t="shared" si="1"/>
        <v>-0.1419787709</v>
      </c>
      <c r="C29" s="6">
        <v>75.0</v>
      </c>
    </row>
    <row r="30">
      <c r="A30" s="6">
        <v>75.0</v>
      </c>
      <c r="B30" s="1">
        <f t="shared" si="1"/>
        <v>-0.1419787709</v>
      </c>
      <c r="C30" s="6">
        <v>75.0</v>
      </c>
    </row>
    <row r="31">
      <c r="A31" s="6">
        <v>85.0</v>
      </c>
      <c r="B31" s="1">
        <f t="shared" si="1"/>
        <v>-0.06068145254</v>
      </c>
      <c r="C31" s="6">
        <v>85.0</v>
      </c>
    </row>
    <row r="32">
      <c r="A32" s="6">
        <v>100.0</v>
      </c>
      <c r="B32" s="1">
        <f t="shared" si="1"/>
        <v>-0.02021612111</v>
      </c>
      <c r="C32" s="6">
        <v>100.0</v>
      </c>
    </row>
    <row r="33">
      <c r="A33" s="6">
        <v>100.0</v>
      </c>
      <c r="B33" s="1">
        <f t="shared" si="1"/>
        <v>-0.02021612111</v>
      </c>
      <c r="C33" s="6">
        <v>100.0</v>
      </c>
    </row>
    <row r="34">
      <c r="A34" s="6">
        <v>100.0</v>
      </c>
      <c r="B34" s="1">
        <f t="shared" si="1"/>
        <v>-0.02021612111</v>
      </c>
      <c r="C34" s="6">
        <v>100.0</v>
      </c>
    </row>
    <row r="35">
      <c r="A35" s="6">
        <v>100.0</v>
      </c>
      <c r="B35" s="1">
        <f t="shared" si="1"/>
        <v>-0.02021612111</v>
      </c>
      <c r="C35" s="6">
        <v>100.0</v>
      </c>
    </row>
    <row r="36">
      <c r="A36" s="6">
        <v>100.0</v>
      </c>
      <c r="B36" s="1">
        <f t="shared" si="1"/>
        <v>-0.02021612111</v>
      </c>
      <c r="C36" s="6">
        <v>100.0</v>
      </c>
    </row>
    <row r="37">
      <c r="A37" s="6">
        <v>100.0</v>
      </c>
      <c r="B37" s="1">
        <f t="shared" si="1"/>
        <v>-0.02021612111</v>
      </c>
      <c r="C37" s="6">
        <v>100.0</v>
      </c>
    </row>
    <row r="38">
      <c r="A38" s="6">
        <v>100.0</v>
      </c>
      <c r="B38" s="1">
        <f t="shared" si="1"/>
        <v>-0.02021612111</v>
      </c>
      <c r="C38" s="6">
        <v>100.0</v>
      </c>
    </row>
    <row r="39">
      <c r="A39" s="6">
        <v>100.0</v>
      </c>
      <c r="B39" s="1">
        <f t="shared" si="1"/>
        <v>-0.02021612111</v>
      </c>
      <c r="C39" s="6">
        <v>100.0</v>
      </c>
    </row>
    <row r="40">
      <c r="A40" s="6">
        <v>100.0</v>
      </c>
      <c r="B40" s="1">
        <f t="shared" si="1"/>
        <v>-0.02021612111</v>
      </c>
      <c r="C40" s="6">
        <v>100.0</v>
      </c>
    </row>
    <row r="41">
      <c r="A41" s="6">
        <v>100.0</v>
      </c>
      <c r="B41" s="1">
        <f t="shared" si="1"/>
        <v>-0.02021612111</v>
      </c>
      <c r="C41" s="6">
        <v>100.0</v>
      </c>
    </row>
    <row r="42">
      <c r="A42" s="6">
        <v>100.0</v>
      </c>
      <c r="B42" s="1">
        <f t="shared" si="1"/>
        <v>-0.02021612111</v>
      </c>
      <c r="C42" s="6">
        <v>100.0</v>
      </c>
    </row>
    <row r="43">
      <c r="A43" s="6">
        <v>120.0</v>
      </c>
      <c r="B43" s="1">
        <f t="shared" si="1"/>
        <v>0.4381323809</v>
      </c>
      <c r="C43" s="6">
        <v>120.0</v>
      </c>
    </row>
    <row r="44">
      <c r="A44" s="6">
        <v>125.0</v>
      </c>
      <c r="B44" s="1">
        <f t="shared" si="1"/>
        <v>0.4830894033</v>
      </c>
      <c r="C44" s="6">
        <v>125.0</v>
      </c>
    </row>
    <row r="45">
      <c r="A45" s="6">
        <v>125.0</v>
      </c>
      <c r="B45" s="1">
        <f t="shared" si="1"/>
        <v>0.4830894033</v>
      </c>
      <c r="C45" s="6">
        <v>125.0</v>
      </c>
    </row>
    <row r="46">
      <c r="A46" s="6">
        <v>130.0</v>
      </c>
      <c r="B46" s="1">
        <f t="shared" si="1"/>
        <v>0.5761465514</v>
      </c>
      <c r="C46" s="6">
        <v>130.0</v>
      </c>
    </row>
    <row r="47">
      <c r="A47" s="6">
        <v>150.0</v>
      </c>
      <c r="B47" s="1">
        <f t="shared" si="1"/>
        <v>0.624562765</v>
      </c>
      <c r="C47" s="6">
        <v>150.0</v>
      </c>
    </row>
    <row r="48">
      <c r="A48" s="6">
        <v>150.0</v>
      </c>
      <c r="B48" s="1">
        <f t="shared" si="1"/>
        <v>0.624562765</v>
      </c>
      <c r="C48" s="6">
        <v>150.0</v>
      </c>
    </row>
    <row r="49">
      <c r="A49" s="6">
        <v>150.0</v>
      </c>
      <c r="B49" s="1">
        <f t="shared" si="1"/>
        <v>0.624562765</v>
      </c>
      <c r="C49" s="6">
        <v>150.0</v>
      </c>
    </row>
    <row r="50">
      <c r="A50" s="6">
        <v>150.0</v>
      </c>
      <c r="B50" s="1">
        <f t="shared" si="1"/>
        <v>0.624562765</v>
      </c>
      <c r="C50" s="6">
        <v>150.0</v>
      </c>
    </row>
    <row r="51">
      <c r="A51" s="6">
        <v>160.0</v>
      </c>
      <c r="B51" s="1">
        <f t="shared" si="1"/>
        <v>0.835873971</v>
      </c>
      <c r="C51" s="6">
        <v>160.0</v>
      </c>
    </row>
    <row r="52">
      <c r="A52" s="6">
        <v>160.0</v>
      </c>
      <c r="B52" s="1">
        <f t="shared" si="1"/>
        <v>0.835873971</v>
      </c>
      <c r="C52" s="6">
        <v>160.0</v>
      </c>
    </row>
    <row r="53">
      <c r="A53" s="6">
        <v>160.0</v>
      </c>
      <c r="B53" s="1">
        <f t="shared" si="1"/>
        <v>0.835873971</v>
      </c>
      <c r="C53" s="6">
        <v>160.0</v>
      </c>
    </row>
    <row r="54">
      <c r="A54" s="6">
        <v>200.0</v>
      </c>
      <c r="B54" s="1">
        <f t="shared" si="1"/>
        <v>1.022695981</v>
      </c>
      <c r="C54" s="6">
        <v>200.0</v>
      </c>
    </row>
    <row r="55">
      <c r="A55" s="6">
        <v>200.0</v>
      </c>
      <c r="B55" s="1">
        <f t="shared" si="1"/>
        <v>1.022695981</v>
      </c>
      <c r="C55" s="6">
        <v>200.0</v>
      </c>
    </row>
    <row r="56">
      <c r="A56" s="6">
        <v>200.0</v>
      </c>
      <c r="B56" s="1">
        <f t="shared" si="1"/>
        <v>1.022695981</v>
      </c>
      <c r="C56" s="6">
        <v>200.0</v>
      </c>
    </row>
    <row r="57">
      <c r="A57" s="6">
        <v>200.0</v>
      </c>
      <c r="B57" s="1">
        <f t="shared" si="1"/>
        <v>1.022695981</v>
      </c>
      <c r="C57" s="6">
        <v>200.0</v>
      </c>
    </row>
    <row r="58">
      <c r="A58" s="6">
        <v>250.0</v>
      </c>
      <c r="B58" s="1">
        <f t="shared" si="1"/>
        <v>1.348743541</v>
      </c>
      <c r="C58" s="6">
        <v>250.0</v>
      </c>
    </row>
    <row r="59">
      <c r="A59" s="6">
        <v>250.0</v>
      </c>
      <c r="B59" s="1">
        <f t="shared" si="1"/>
        <v>1.348743541</v>
      </c>
      <c r="C59" s="6">
        <v>250.0</v>
      </c>
    </row>
    <row r="60">
      <c r="A60" s="6">
        <v>275.0</v>
      </c>
      <c r="B60" s="1">
        <f t="shared" si="1"/>
        <v>1.58527782</v>
      </c>
      <c r="C60" s="6">
        <v>275.0</v>
      </c>
    </row>
    <row r="61">
      <c r="A61" s="6">
        <v>300.0</v>
      </c>
      <c r="B61" s="1">
        <f t="shared" si="1"/>
        <v>1.746954903</v>
      </c>
      <c r="C61" s="6">
        <v>300.0</v>
      </c>
    </row>
    <row r="62">
      <c r="A62" s="6">
        <v>300.0</v>
      </c>
      <c r="B62" s="1">
        <f t="shared" si="1"/>
        <v>1.746954903</v>
      </c>
      <c r="C62" s="6">
        <v>300.0</v>
      </c>
    </row>
    <row r="63">
      <c r="A63" s="6">
        <v>1200.0</v>
      </c>
      <c r="B63" s="1">
        <f t="shared" si="1"/>
        <v>2.405982616</v>
      </c>
      <c r="C63" s="6">
        <v>1200.0</v>
      </c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