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emf" ContentType="image/x-emf"/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4.xml" ContentType="application/vnd.openxmlformats-officedocument.drawing+xml"/>
  <Override PartName="/xl/tables/table7.xml" ContentType="application/vnd.openxmlformats-officedocument.spreadsheetml.table+xml"/>
  <Override PartName="/xl/queryTables/queryTable1.xml" ContentType="application/vnd.openxmlformats-officedocument.spreadsheetml.query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queryTables/queryTable2.xml" ContentType="application/vnd.openxmlformats-officedocument.spreadsheetml.queryTable+xml"/>
  <Override PartName="/xl/tables/table10.xml" ContentType="application/vnd.openxmlformats-officedocument.spreadsheetml.table+xml"/>
  <Override PartName="/xl/drawings/drawing5.xml" ContentType="application/vnd.openxmlformats-officedocument.drawing+xml"/>
  <Override PartName="/xl/tables/table11.xml" ContentType="application/vnd.openxmlformats-officedocument.spreadsheetml.table+xml"/>
  <Override PartName="/xl/queryTables/queryTable3.xml" ContentType="application/vnd.openxmlformats-officedocument.spreadsheetml.queryTable+xml"/>
  <Override PartName="/xl/tables/table12.xml" ContentType="application/vnd.openxmlformats-officedocument.spreadsheetml.table+xml"/>
  <Override PartName="/xl/pivotTables/pivotTable1.xml" ContentType="application/vnd.openxmlformats-officedocument.spreadsheetml.pivot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drawings/drawing6.xml" ContentType="application/vnd.openxmlformats-officedocument.drawing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hidePivotFieldList="1"/>
  <mc:AlternateContent xmlns:mc="http://schemas.openxmlformats.org/markup-compatibility/2006">
    <mc:Choice Requires="x15">
      <x15ac:absPath xmlns:x15ac="http://schemas.microsoft.com/office/spreadsheetml/2010/11/ac" url="C:\Users\svish\Downloads\vishaal\excel\dashboards\"/>
    </mc:Choice>
  </mc:AlternateContent>
  <xr:revisionPtr revIDLastSave="0" documentId="13_ncr:1_{60EED4F1-4F78-4E12-99CB-1CB6187AE069}" xr6:coauthVersionLast="47" xr6:coauthVersionMax="47" xr10:uidLastSave="{00000000-0000-0000-0000-000000000000}"/>
  <bookViews>
    <workbookView xWindow="-108" yWindow="-108" windowWidth="23256" windowHeight="13176" tabRatio="898" xr2:uid="{00000000-000D-0000-FFFF-FFFF00000000}"/>
  </bookViews>
  <sheets>
    <sheet name="DashBoard" sheetId="8" r:id="rId1"/>
    <sheet name="DashBoard (2)" sheetId="11" r:id="rId2"/>
    <sheet name="Sheet1" sheetId="1" r:id="rId3"/>
    <sheet name="No. of Schools" sheetId="4" r:id="rId4"/>
    <sheet name="State Area" sheetId="5" r:id="rId5"/>
    <sheet name="No. of Hospitals" sheetId="7" r:id="rId6"/>
    <sheet name="Sheet5" sheetId="10" r:id="rId7"/>
    <sheet name="No of Institutions" sheetId="6" r:id="rId8"/>
    <sheet name="Sheet2" sheetId="12" r:id="rId9"/>
    <sheet name="Sheet3" sheetId="13" r:id="rId10"/>
  </sheets>
  <externalReferences>
    <externalReference r:id="rId11"/>
    <externalReference r:id="rId12"/>
    <externalReference r:id="rId13"/>
    <externalReference r:id="rId14"/>
  </externalReferences>
  <definedNames>
    <definedName name="ExternalData_1" localSheetId="5" hidden="1">'No. of Hospitals'!$A$1:$D$37</definedName>
    <definedName name="ExternalData_1" localSheetId="3" hidden="1">'No. of Schools'!$A$1:$B$37</definedName>
    <definedName name="ExternalData_2" localSheetId="4" hidden="1">'State Area'!$A$1:$B$37</definedName>
  </definedNames>
  <calcPr calcId="191029"/>
  <pivotCaches>
    <pivotCache cacheId="0" r:id="rId15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022  Page 31_27d8bbef-045b-4b3b-b894-b94e0004c066" name="Table022  Page 31" connection="Query - Table022 (Page 31)"/>
          <x15:modelTable id="List of states and union territories by area edit_3bfb4213-e2f8-4266-9a61-a0560ded7b8a" name="List of states and union territories by area edit" connection="Query - List of states and union territories by area[edit]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8" i="6" l="1"/>
  <c r="B16" i="12"/>
  <c r="B15" i="12"/>
  <c r="S21" i="12"/>
  <c r="T21" i="12"/>
  <c r="P21" i="12"/>
  <c r="Q21" i="12"/>
  <c r="R21" i="12"/>
  <c r="K21" i="12"/>
  <c r="L21" i="12"/>
  <c r="M21" i="12"/>
  <c r="S18" i="12"/>
  <c r="S19" i="12"/>
  <c r="S20" i="12"/>
  <c r="O21" i="12"/>
  <c r="N14" i="12"/>
  <c r="N15" i="12"/>
  <c r="N16" i="12"/>
  <c r="N17" i="12"/>
  <c r="N18" i="12"/>
  <c r="N19" i="12"/>
  <c r="N20" i="12"/>
  <c r="M15" i="12"/>
  <c r="S15" i="12" s="1"/>
  <c r="M16" i="12"/>
  <c r="T16" i="12" s="1"/>
  <c r="M17" i="12"/>
  <c r="T17" i="12" s="1"/>
  <c r="M18" i="12"/>
  <c r="T18" i="12" s="1"/>
  <c r="M19" i="12"/>
  <c r="T19" i="12" s="1"/>
  <c r="M20" i="12"/>
  <c r="T20" i="12" s="1"/>
  <c r="M14" i="12"/>
  <c r="S14" i="12" s="1"/>
  <c r="L6" i="12"/>
  <c r="L7" i="12"/>
  <c r="H8" i="12"/>
  <c r="G8" i="12"/>
  <c r="H3" i="12"/>
  <c r="H4" i="12"/>
  <c r="H5" i="12"/>
  <c r="H6" i="12"/>
  <c r="H7" i="12"/>
  <c r="G3" i="12"/>
  <c r="G4" i="12"/>
  <c r="L4" i="12" s="1"/>
  <c r="G5" i="12"/>
  <c r="G6" i="12"/>
  <c r="G7" i="12"/>
  <c r="L2" i="6"/>
  <c r="K2" i="6"/>
  <c r="J2" i="6"/>
  <c r="H2" i="12"/>
  <c r="G2" i="12"/>
  <c r="L2" i="12" s="1"/>
  <c r="G3" i="7"/>
  <c r="F4" i="4"/>
  <c r="F3" i="5"/>
  <c r="E4" i="1"/>
  <c r="B6" i="12"/>
  <c r="B7" i="12"/>
  <c r="B9" i="12" s="1"/>
  <c r="E1" i="1"/>
  <c r="E2" i="1" s="1"/>
  <c r="B26" i="1"/>
  <c r="B3" i="1"/>
  <c r="S17" i="12" l="1"/>
  <c r="S16" i="12"/>
  <c r="N21" i="12"/>
  <c r="B14" i="12" s="1"/>
  <c r="U16" i="12"/>
  <c r="P20" i="12"/>
  <c r="P18" i="12"/>
  <c r="P15" i="12"/>
  <c r="P19" i="12"/>
  <c r="P17" i="12"/>
  <c r="P16" i="12"/>
  <c r="P14" i="12"/>
  <c r="T14" i="12"/>
  <c r="U14" i="12" s="1"/>
  <c r="T15" i="12"/>
  <c r="U15" i="12" s="1"/>
  <c r="B10" i="12"/>
  <c r="E33" i="1"/>
  <c r="E34" i="1"/>
  <c r="E35" i="1"/>
  <c r="E36" i="1"/>
  <c r="E37" i="1"/>
  <c r="E38" i="1"/>
  <c r="E39" i="1"/>
  <c r="E40" i="1"/>
  <c r="E41" i="1"/>
  <c r="E42" i="1"/>
  <c r="E43" i="1"/>
  <c r="D36" i="6"/>
  <c r="F36" i="6" s="1"/>
  <c r="D35" i="6"/>
  <c r="F35" i="6" s="1"/>
  <c r="D34" i="6"/>
  <c r="F34" i="6" s="1"/>
  <c r="D33" i="6"/>
  <c r="F33" i="6" s="1"/>
  <c r="D32" i="6"/>
  <c r="F32" i="6" s="1"/>
  <c r="D31" i="6"/>
  <c r="F31" i="6" s="1"/>
  <c r="D30" i="6"/>
  <c r="F30" i="6" s="1"/>
  <c r="D29" i="6"/>
  <c r="F29" i="6" s="1"/>
  <c r="D28" i="6"/>
  <c r="F28" i="6" s="1"/>
  <c r="D27" i="6"/>
  <c r="F27" i="6" s="1"/>
  <c r="D26" i="6"/>
  <c r="F26" i="6" s="1"/>
  <c r="D25" i="6"/>
  <c r="F25" i="6" s="1"/>
  <c r="D24" i="6"/>
  <c r="F24" i="6" s="1"/>
  <c r="D23" i="6"/>
  <c r="F23" i="6" s="1"/>
  <c r="D22" i="6"/>
  <c r="F22" i="6" s="1"/>
  <c r="D21" i="6"/>
  <c r="F21" i="6" s="1"/>
  <c r="D20" i="6"/>
  <c r="F20" i="6" s="1"/>
  <c r="D19" i="6"/>
  <c r="F19" i="6" s="1"/>
  <c r="D18" i="6"/>
  <c r="F18" i="6" s="1"/>
  <c r="D17" i="6"/>
  <c r="F17" i="6" s="1"/>
  <c r="D16" i="6"/>
  <c r="F16" i="6" s="1"/>
  <c r="D15" i="6"/>
  <c r="F15" i="6" s="1"/>
  <c r="D14" i="6"/>
  <c r="F14" i="6" s="1"/>
  <c r="D13" i="6"/>
  <c r="F13" i="6" s="1"/>
  <c r="D12" i="6"/>
  <c r="F12" i="6" s="1"/>
  <c r="D11" i="6"/>
  <c r="F11" i="6" s="1"/>
  <c r="D10" i="6"/>
  <c r="F10" i="6" s="1"/>
  <c r="D9" i="6"/>
  <c r="F9" i="6" s="1"/>
  <c r="D8" i="6"/>
  <c r="F8" i="6" s="1"/>
  <c r="D7" i="6"/>
  <c r="F7" i="6" s="1"/>
  <c r="D6" i="6"/>
  <c r="F6" i="6" s="1"/>
  <c r="D5" i="6"/>
  <c r="F5" i="6" s="1"/>
  <c r="D4" i="6"/>
  <c r="F4" i="6" s="1"/>
  <c r="D3" i="6"/>
  <c r="F3" i="6" s="1"/>
  <c r="D2" i="6"/>
  <c r="B28" i="1"/>
  <c r="B30" i="1" s="1"/>
  <c r="U17" i="12" l="1"/>
  <c r="U18" i="12"/>
  <c r="F2" i="6"/>
  <c r="D37" i="6"/>
  <c r="R22" i="11"/>
  <c r="T22" i="11" s="1"/>
  <c r="E76" i="8"/>
  <c r="G76" i="8" s="1"/>
  <c r="R21" i="11"/>
  <c r="T21" i="11" s="1"/>
  <c r="E77" i="8"/>
  <c r="G77" i="8" s="1"/>
  <c r="R20" i="11"/>
  <c r="T20" i="11" s="1"/>
  <c r="E78" i="8"/>
  <c r="G78" i="8" s="1"/>
  <c r="R19" i="11"/>
  <c r="T19" i="11" s="1"/>
  <c r="E79" i="8"/>
  <c r="G79" i="8" s="1"/>
  <c r="R18" i="11"/>
  <c r="T18" i="11" s="1"/>
  <c r="E80" i="8"/>
  <c r="G80" i="8" s="1"/>
  <c r="R17" i="11"/>
  <c r="T17" i="11" s="1"/>
  <c r="E81" i="8"/>
  <c r="G81" i="8" s="1"/>
  <c r="R16" i="11"/>
  <c r="T16" i="11" s="1"/>
  <c r="E71" i="8"/>
  <c r="G71" i="8" s="1"/>
  <c r="R15" i="11"/>
  <c r="T15" i="11" s="1"/>
  <c r="R14" i="11"/>
  <c r="T14" i="11" s="1"/>
  <c r="R13" i="11"/>
  <c r="T13" i="11" s="1"/>
  <c r="E72" i="8"/>
  <c r="G72" i="8" s="1"/>
  <c r="E73" i="8"/>
  <c r="G73" i="8" s="1"/>
  <c r="E74" i="8"/>
  <c r="G74" i="8" s="1"/>
  <c r="R23" i="11"/>
  <c r="T23" i="11" s="1"/>
  <c r="E75" i="8"/>
  <c r="G75" i="8" s="1"/>
  <c r="F37" i="6"/>
  <c r="F38" i="6" s="1"/>
  <c r="B27" i="1" s="1"/>
  <c r="B34" i="1"/>
  <c r="D34" i="1" s="1"/>
  <c r="B35" i="1"/>
  <c r="D35" i="1" s="1"/>
  <c r="B38" i="1"/>
  <c r="D38" i="1" s="1"/>
  <c r="B39" i="1"/>
  <c r="D39" i="1" s="1"/>
  <c r="B43" i="1"/>
  <c r="D43" i="1" s="1"/>
  <c r="B33" i="1"/>
  <c r="D33" i="1" s="1"/>
  <c r="B42" i="1"/>
  <c r="D42" i="1" s="1"/>
  <c r="B41" i="1"/>
  <c r="D41" i="1" s="1"/>
  <c r="B40" i="1"/>
  <c r="D40" i="1" s="1"/>
  <c r="B37" i="1"/>
  <c r="D37" i="1" s="1"/>
  <c r="B36" i="1"/>
  <c r="D36" i="1" s="1"/>
  <c r="U19" i="12" l="1"/>
  <c r="U20" i="12" l="1"/>
  <c r="U21" i="1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2193C25-6235-4CF6-9860-D3730C29FDFF}" keepAlive="1" name="ModelConnection_ExternalData_1" description="Data Model" type="5" refreshedVersion="7" minRefreshableVersion="5" saveData="1">
    <dbPr connection="Data Model Connection" command="Table022  Page 31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7007A9D1-447B-491C-A8A2-9E5EEACEB897}" keepAlive="1" name="ModelConnection_ExternalData_2" description="Data Model" type="5" refreshedVersion="7" minRefreshableVersion="5" saveData="1">
    <dbPr connection="Data Model Connection" command="List of states and union territories by area edit" commandType="3"/>
    <extLst>
      <ext xmlns:x15="http://schemas.microsoft.com/office/spreadsheetml/2010/11/main" uri="{DE250136-89BD-433C-8126-D09CA5730AF9}">
        <x15:connection id="" model="1"/>
      </ext>
    </extLst>
  </connection>
  <connection id="3" xr16:uid="{4054FA82-D46E-4F2D-B2A6-84E9F050E595}" keepAlive="1" name="Query - 5 2" description="Connection to the '5 2' query in the workbook." type="5" refreshedVersion="0" background="1">
    <dbPr connection="Provider=Microsoft.Mashup.OleDb.1;Data Source=$Workbook$;Location=&quot;5 2&quot;;Extended Properties=&quot;&quot;" command="SELECT * FROM [5 2]"/>
  </connection>
  <connection id="4" xr16:uid="{47D10573-9B3B-4CDB-99F9-CDE939BE898D}" name="Query - List of states and union territories by area[edit]" description="Connection to the 'List of states and union territories by area[edit]' query in the workbook." type="100" refreshedVersion="7" minRefreshableVersion="5">
    <extLst>
      <ext xmlns:x15="http://schemas.microsoft.com/office/spreadsheetml/2010/11/main" uri="{DE250136-89BD-433C-8126-D09CA5730AF9}">
        <x15:connection id="04337036-e48d-4dd8-99d4-07fbbc17e62a"/>
      </ext>
    </extLst>
  </connection>
  <connection id="5" xr16:uid="{0167CD9B-C400-4FBA-89BD-46D56DF86F4E}" keepAlive="1" name="Query - Table 1" description="Connection to the 'Table 1' query in the workbook." type="5" refreshedVersion="7" background="1" saveData="1">
    <dbPr connection="Provider=Microsoft.Mashup.OleDb.1;Data Source=$Workbook$;Location=&quot;Table 1&quot;;Extended Properties=&quot;&quot;" command="SELECT * FROM [Table 1]"/>
  </connection>
  <connection id="6" xr16:uid="{830C6F14-F7FE-4482-97CB-0202469B461C}" keepAlive="1" name="Query - Table001 (Page 1)" description="Connection to the 'Table001 (Page 1)' query in the workbook." type="5" refreshedVersion="7" background="1" saveData="1">
    <dbPr connection="Provider=Microsoft.Mashup.OleDb.1;Data Source=$Workbook$;Location=&quot;Table001 (Page 1)&quot;;Extended Properties=&quot;&quot;" command="SELECT * FROM [Table001 (Page 1)]"/>
  </connection>
  <connection id="7" xr16:uid="{4ACD6929-06AB-4865-8F2B-9E19AF7DCEE5}" keepAlive="1" name="Query - Table002 (Page 2)" description="Connection to the 'Table002 (Page 2)' query in the workbook." type="5" refreshedVersion="7" background="1" saveData="1">
    <dbPr connection="Provider=Microsoft.Mashup.OleDb.1;Data Source=$Workbook$;Location=&quot;Table002 (Page 2)&quot;;Extended Properties=&quot;&quot;" command="SELECT * FROM [Table002 (Page 2)]"/>
  </connection>
  <connection id="8" xr16:uid="{C982C009-2D28-4D74-98D8-D529181DB74A}" keepAlive="1" name="Query - Table003 (Page 3)" description="Connection to the 'Table003 (Page 3)' query in the workbook." type="5" refreshedVersion="7" background="1" saveData="1">
    <dbPr connection="Provider=Microsoft.Mashup.OleDb.1;Data Source=$Workbook$;Location=&quot;Table003 (Page 3)&quot;;Extended Properties=&quot;&quot;" command="SELECT * FROM [Table003 (Page 3)]"/>
  </connection>
  <connection id="9" xr16:uid="{3B0C94CE-5EFA-44FD-A749-098FF0BA99BD}" keepAlive="1" name="Query - Table004 (Page 4)" description="Connection to the 'Table004 (Page 4)' query in the workbook." type="5" refreshedVersion="7" background="1" saveData="1">
    <dbPr connection="Provider=Microsoft.Mashup.OleDb.1;Data Source=$Workbook$;Location=&quot;Table004 (Page 4)&quot;;Extended Properties=&quot;&quot;" command="SELECT * FROM [Table004 (Page 4)]"/>
  </connection>
  <connection id="10" xr16:uid="{26A23815-E6BF-4FAE-AB3B-934454933BE5}" keepAlive="1" name="Query - Table005 (Page 5)" description="Connection to the 'Table005 (Page 5)' query in the workbook." type="5" refreshedVersion="7" background="1" saveData="1">
    <dbPr connection="Provider=Microsoft.Mashup.OleDb.1;Data Source=$Workbook$;Location=&quot;Table005 (Page 5)&quot;;Extended Properties=&quot;&quot;" command="SELECT * FROM [Table005 (Page 5)]"/>
  </connection>
  <connection id="11" xr16:uid="{AFFD517F-1D5A-4F20-9044-39912F6A6F8E}" keepAlive="1" name="Query - Table006 (Page 6)" description="Connection to the 'Table006 (Page 6)' query in the workbook." type="5" refreshedVersion="7" background="1" saveData="1">
    <dbPr connection="Provider=Microsoft.Mashup.OleDb.1;Data Source=$Workbook$;Location=&quot;Table006 (Page 6)&quot;;Extended Properties=&quot;&quot;" command="SELECT * FROM [Table006 (Page 6)]"/>
  </connection>
  <connection id="12" xr16:uid="{0E75A081-F73C-4E76-A87B-4717B9FF65F4}" keepAlive="1" name="Query - Table007 (Page 7)" description="Connection to the 'Table007 (Page 7)' query in the workbook." type="5" refreshedVersion="7" background="1" saveData="1">
    <dbPr connection="Provider=Microsoft.Mashup.OleDb.1;Data Source=$Workbook$;Location=&quot;Table007 (Page 7)&quot;;Extended Properties=&quot;&quot;" command="SELECT * FROM [Table007 (Page 7)]"/>
  </connection>
  <connection id="13" xr16:uid="{03574689-D056-4E13-8E3D-E8EC403ACC90}" keepAlive="1" name="Query - Table008 (Page 8)" description="Connection to the 'Table008 (Page 8)' query in the workbook." type="5" refreshedVersion="7" background="1" saveData="1">
    <dbPr connection="Provider=Microsoft.Mashup.OleDb.1;Data Source=$Workbook$;Location=&quot;Table008 (Page 8)&quot;;Extended Properties=&quot;&quot;" command="SELECT * FROM [Table008 (Page 8)]"/>
  </connection>
  <connection id="14" xr16:uid="{F7C1DC7F-3DFD-4066-A0E3-EFD762A7891D}" keepAlive="1" name="Query - Table009 (Page 9)" description="Connection to the 'Table009 (Page 9)' query in the workbook." type="5" refreshedVersion="7" background="1" saveData="1">
    <dbPr connection="Provider=Microsoft.Mashup.OleDb.1;Data Source=$Workbook$;Location=&quot;Table009 (Page 9)&quot;;Extended Properties=&quot;&quot;" command="SELECT * FROM [Table009 (Page 9)]"/>
  </connection>
  <connection id="15" xr16:uid="{EA755746-6E9F-42DE-9AB9-0472892F4345}" keepAlive="1" name="Query - Table010 (Page 10)" description="Connection to the 'Table010 (Page 10)' query in the workbook." type="5" refreshedVersion="7" background="1" saveData="1">
    <dbPr connection="Provider=Microsoft.Mashup.OleDb.1;Data Source=$Workbook$;Location=&quot;Table010 (Page 10)&quot;;Extended Properties=&quot;&quot;" command="SELECT * FROM [Table010 (Page 10)]"/>
  </connection>
  <connection id="16" xr16:uid="{C77A8FB4-45F7-42CA-A034-914E96286BBD}" name="Query - Table022 (Page 31)" description="Connection to the 'Table022 (Page 31)' query in the workbook." type="100" refreshedVersion="7" minRefreshableVersion="5">
    <extLst>
      <ext xmlns:x15="http://schemas.microsoft.com/office/spreadsheetml/2010/11/main" uri="{DE250136-89BD-433C-8126-D09CA5730AF9}">
        <x15:connection id="008c4add-1f6e-4596-ba91-0ffb1a4ac355">
          <x15:oledbPr connection="Provider=Microsoft.Mashup.OleDb.1;Data Source=$Workbook$;Location=&quot;Table022 (Page 31)&quot;;Extended Properties=&quot;&quot;">
            <x15:dbTables>
              <x15:dbTable name="Table022 (Page 31)"/>
            </x15:dbTables>
          </x15:oledbPr>
        </x15:connection>
      </ext>
    </extLst>
  </connection>
  <connection id="17" xr16:uid="{B879DD23-D6A4-4898-92DE-8E320F18D85A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<sst xmlns="http://schemas.openxmlformats.org/spreadsheetml/2006/main" count="362" uniqueCount="205">
  <si>
    <t>Population of India</t>
  </si>
  <si>
    <t>https://worldpopulationreview.com/</t>
  </si>
  <si>
    <t>2022-23</t>
  </si>
  <si>
    <t>MCPE(2022-2023)</t>
  </si>
  <si>
    <r>
      <t>Population Density (km</t>
    </r>
    <r>
      <rPr>
        <vertAlign val="superscript"/>
        <sz val="11"/>
        <color theme="1"/>
        <rFont val="Arial"/>
        <family val="2"/>
      </rPr>
      <t>2</t>
    </r>
    <r>
      <rPr>
        <sz val="11"/>
        <color theme="1"/>
        <rFont val="Arial"/>
        <family val="2"/>
      </rPr>
      <t>)</t>
    </r>
  </si>
  <si>
    <t>MPCE refers to the average amount of money spent by an individual in a household on various goods and services in a month</t>
  </si>
  <si>
    <t>Expenditure of an Household</t>
  </si>
  <si>
    <t>People per 2Km</t>
  </si>
  <si>
    <t>India/ State/UT</t>
  </si>
  <si>
    <t>Total</t>
  </si>
  <si>
    <t>Andaman and Nicobar Islands</t>
  </si>
  <si>
    <t>Andhra Pradesh</t>
  </si>
  <si>
    <t>Arunachal Pradesh</t>
  </si>
  <si>
    <t>Assam</t>
  </si>
  <si>
    <t>Bihar</t>
  </si>
  <si>
    <t>Chandigarh</t>
  </si>
  <si>
    <t>Chhattisgarh</t>
  </si>
  <si>
    <t>Dadra and Nagar Haveli and
Daman and Diu</t>
  </si>
  <si>
    <t>Delhi</t>
  </si>
  <si>
    <t>Goa</t>
  </si>
  <si>
    <t>Gujarat</t>
  </si>
  <si>
    <t>Haryana</t>
  </si>
  <si>
    <t>Himachal Pradesh</t>
  </si>
  <si>
    <t>Jammu and Kashmir</t>
  </si>
  <si>
    <t>Jharkhand</t>
  </si>
  <si>
    <t>Karnataka</t>
  </si>
  <si>
    <t>Kerala</t>
  </si>
  <si>
    <t>Ladakh</t>
  </si>
  <si>
    <t>Lakshadweep</t>
  </si>
  <si>
    <t>Madhya Pradesh</t>
  </si>
  <si>
    <t>Maharashtra</t>
  </si>
  <si>
    <t>Manipur</t>
  </si>
  <si>
    <t>Meghalaya</t>
  </si>
  <si>
    <t>Mizoram</t>
  </si>
  <si>
    <t>Nagaland</t>
  </si>
  <si>
    <t>Odisha</t>
  </si>
  <si>
    <t>Puducherry</t>
  </si>
  <si>
    <t>Punjab</t>
  </si>
  <si>
    <t>Rajasthan</t>
  </si>
  <si>
    <t>Sikkim</t>
  </si>
  <si>
    <t>Tamil Nadu</t>
  </si>
  <si>
    <t>Telangana</t>
  </si>
  <si>
    <t>Tripura</t>
  </si>
  <si>
    <t>Uttar Pradesh</t>
  </si>
  <si>
    <t>Uttarakhand</t>
  </si>
  <si>
    <t>West Bengal</t>
  </si>
  <si>
    <t>State / Union Territory</t>
  </si>
  <si>
    <t>Area (km2)</t>
  </si>
  <si>
    <t>8,249</t>
  </si>
  <si>
    <t>162,975</t>
  </si>
  <si>
    <t>83,743</t>
  </si>
  <si>
    <t>78,438</t>
  </si>
  <si>
    <t>94,163</t>
  </si>
  <si>
    <t>114</t>
  </si>
  <si>
    <t>135,192</t>
  </si>
  <si>
    <t>Dadra and Nagar Haveli and Daman and Diu</t>
  </si>
  <si>
    <t>603</t>
  </si>
  <si>
    <t>3,702</t>
  </si>
  <si>
    <t>196,024</t>
  </si>
  <si>
    <t>44,212</t>
  </si>
  <si>
    <t>55,673</t>
  </si>
  <si>
    <t>42,241_x000D_
(55,538)</t>
  </si>
  <si>
    <t>79,716</t>
  </si>
  <si>
    <t>191,791</t>
  </si>
  <si>
    <t>38,863</t>
  </si>
  <si>
    <t>59,146_x000D_
(166,698)</t>
  </si>
  <si>
    <t>32</t>
  </si>
  <si>
    <t>308,252</t>
  </si>
  <si>
    <t>307,713</t>
  </si>
  <si>
    <t>22,327</t>
  </si>
  <si>
    <t>22,429</t>
  </si>
  <si>
    <t>21,081</t>
  </si>
  <si>
    <t>16,579</t>
  </si>
  <si>
    <t>National Capital Territory–Delhi</t>
  </si>
  <si>
    <t>1,484</t>
  </si>
  <si>
    <t>155,707</t>
  </si>
  <si>
    <t>479</t>
  </si>
  <si>
    <t>50,362</t>
  </si>
  <si>
    <t>342,239</t>
  </si>
  <si>
    <t>7,096</t>
  </si>
  <si>
    <t>130,058</t>
  </si>
  <si>
    <t>112,077</t>
  </si>
  <si>
    <t>10,491</t>
  </si>
  <si>
    <t>240,928</t>
  </si>
  <si>
    <t>53,483</t>
  </si>
  <si>
    <t>88,752</t>
  </si>
  <si>
    <t>State</t>
  </si>
  <si>
    <t>No of Schools</t>
  </si>
  <si>
    <t>No. of hospitals</t>
  </si>
  <si>
    <t>https://en.wikipedia.org/wiki/List_of_states_and_union_territories_of_India_by_area</t>
  </si>
  <si>
    <t>States/UTs</t>
  </si>
  <si>
    <t>Rural hospitals</t>
  </si>
  <si>
    <t>Urban hospitals</t>
  </si>
  <si>
    <t>Arunachal Pradesh*</t>
  </si>
  <si>
    <t>Goa*</t>
  </si>
  <si>
    <t>Haryana*</t>
  </si>
  <si>
    <t>Himachal Pradesh*</t>
  </si>
  <si>
    <t>Jammu &amp; Kashmir</t>
  </si>
  <si>
    <t>Karnataka*</t>
  </si>
  <si>
    <t>Meghalaya*</t>
  </si>
  <si>
    <t>Mizoram*</t>
  </si>
  <si>
    <t>Odisha*</t>
  </si>
  <si>
    <t>Punjab*</t>
  </si>
  <si>
    <t>Sikkim*</t>
  </si>
  <si>
    <t>Tamil Nadu*</t>
  </si>
  <si>
    <t>Telangana*</t>
  </si>
  <si>
    <t>Tripura*</t>
  </si>
  <si>
    <t>Uttar Pradesh*</t>
  </si>
  <si>
    <t>Andaman &amp; Nicobar Islands</t>
  </si>
  <si>
    <t>Dadra &amp; Nagar Haveli*</t>
  </si>
  <si>
    <t>Daman &amp; Diu</t>
  </si>
  <si>
    <r>
      <t>Land Area(Km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</si>
  <si>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r>
      <t>No, of institutions per km</t>
    </r>
    <r>
      <rPr>
        <vertAlign val="superscript"/>
        <sz val="11"/>
        <color theme="1"/>
        <rFont val="Calibri"/>
        <family val="2"/>
        <scheme val="minor"/>
      </rPr>
      <t>2</t>
    </r>
  </si>
  <si>
    <t>Average</t>
  </si>
  <si>
    <r>
      <t>per km</t>
    </r>
    <r>
      <rPr>
        <vertAlign val="superscript"/>
        <sz val="11"/>
        <color theme="1"/>
        <rFont val="Calibri"/>
        <family val="2"/>
        <scheme val="minor"/>
      </rPr>
      <t>2</t>
    </r>
  </si>
  <si>
    <t>hence</t>
  </si>
  <si>
    <t>every 2 km</t>
  </si>
  <si>
    <t>Institution every 2 km</t>
  </si>
  <si>
    <t>HouseHolds every 2km</t>
  </si>
  <si>
    <t>Poverty headcount</t>
  </si>
  <si>
    <t>HouseHolds every 2km who can afford the product</t>
  </si>
  <si>
    <t>Average size of house hold</t>
  </si>
  <si>
    <t>https://www.mospi.gov.in/estimated-number-households-average-household-size-and-sex-ratio-no-female-1000-male-2</t>
  </si>
  <si>
    <t>Sales Percentage</t>
  </si>
  <si>
    <t>No of nodes in Range</t>
  </si>
  <si>
    <t>Sufficiency</t>
  </si>
  <si>
    <t>Price of one unit</t>
  </si>
  <si>
    <r>
      <t>Revenu per 2Km</t>
    </r>
    <r>
      <rPr>
        <vertAlign val="superscript"/>
        <sz val="11"/>
        <color theme="1"/>
        <rFont val="Arial"/>
        <family val="2"/>
      </rPr>
      <t>2</t>
    </r>
  </si>
  <si>
    <t>Household Size</t>
  </si>
  <si>
    <t>Urban</t>
  </si>
  <si>
    <t>Rural</t>
  </si>
  <si>
    <t>Rural + urban</t>
  </si>
  <si>
    <t>Sector</t>
  </si>
  <si>
    <t>year</t>
  </si>
  <si>
    <t xml:space="preserve">poverty </t>
  </si>
  <si>
    <t>2015-2016</t>
  </si>
  <si>
    <t>2019-2021</t>
  </si>
  <si>
    <t>Row Labels</t>
  </si>
  <si>
    <t>Grand Total</t>
  </si>
  <si>
    <t>sector</t>
  </si>
  <si>
    <t>2009-10</t>
  </si>
  <si>
    <t>2011-12</t>
  </si>
  <si>
    <t>Urabn</t>
  </si>
  <si>
    <t xml:space="preserve"> No. of institutions per km2</t>
  </si>
  <si>
    <t xml:space="preserve"> Total No. of institutions</t>
  </si>
  <si>
    <t>No. of Nodes in Range</t>
  </si>
  <si>
    <t>Revenue per 2 Km</t>
  </si>
  <si>
    <t>total</t>
  </si>
  <si>
    <t>revenu</t>
  </si>
  <si>
    <t>Total Revenue</t>
  </si>
  <si>
    <t>households in india</t>
  </si>
  <si>
    <t>households above poverty</t>
  </si>
  <si>
    <t>schools, Hospitals, Govt buildings</t>
  </si>
  <si>
    <t>primary</t>
  </si>
  <si>
    <t>secondary</t>
  </si>
  <si>
    <t>tertiary</t>
  </si>
  <si>
    <t>NGO's SHG's</t>
  </si>
  <si>
    <t>Priority</t>
  </si>
  <si>
    <t>Targets</t>
  </si>
  <si>
    <t>Individual retail buyers</t>
  </si>
  <si>
    <t>Institutions within tamil nadu</t>
  </si>
  <si>
    <t>manufacturing costs per unit</t>
  </si>
  <si>
    <t>total manufacturing costs for phase 1</t>
  </si>
  <si>
    <t>percent of fund to be alocated</t>
  </si>
  <si>
    <t>Tamil Nadu's disaster mitigation fund</t>
  </si>
  <si>
    <t>total available market(hh and inst. In disaster prone areas</t>
  </si>
  <si>
    <t>Serviceable available market( institutions in those areas)</t>
  </si>
  <si>
    <t>Serviceable obtainable market(Govt. institutions in those areas)</t>
  </si>
  <si>
    <t>Costal cities</t>
  </si>
  <si>
    <t>Population</t>
  </si>
  <si>
    <t>schools</t>
  </si>
  <si>
    <t>Govt. schools</t>
  </si>
  <si>
    <t>Hospitals</t>
  </si>
  <si>
    <t>Govt. Hospitals</t>
  </si>
  <si>
    <t>Chennai</t>
  </si>
  <si>
    <t>Kochi</t>
  </si>
  <si>
    <t>Mangalore</t>
  </si>
  <si>
    <t>Mumbai</t>
  </si>
  <si>
    <t>Surat</t>
  </si>
  <si>
    <t>Thiruvananthapuram</t>
  </si>
  <si>
    <t>Visakhapatnam</t>
  </si>
  <si>
    <t>Area of state</t>
  </si>
  <si>
    <t>area of city</t>
  </si>
  <si>
    <t>schools in state</t>
  </si>
  <si>
    <t>TamilNadu</t>
  </si>
  <si>
    <t>Search</t>
  </si>
  <si>
    <t>Area</t>
  </si>
  <si>
    <t>Hospitals in state</t>
  </si>
  <si>
    <t>Schools</t>
  </si>
  <si>
    <t>schools per km</t>
  </si>
  <si>
    <t>hospitals per km</t>
  </si>
  <si>
    <t>https://www.cmchistn.com/hosp_list_district_multi.php?district=CHENNAI</t>
  </si>
  <si>
    <t>States</t>
  </si>
  <si>
    <t>Govt. schools in state</t>
  </si>
  <si>
    <t>Population of state</t>
  </si>
  <si>
    <t>Population of city</t>
  </si>
  <si>
    <t>ratio</t>
  </si>
  <si>
    <t>schools in city</t>
  </si>
  <si>
    <t>Govt. schools in city</t>
  </si>
  <si>
    <t>Govt. Hospitals in state</t>
  </si>
  <si>
    <t>Govt. Hospitals in city</t>
  </si>
  <si>
    <t>Govt. institutions</t>
  </si>
  <si>
    <t>Households in city</t>
  </si>
  <si>
    <t>Segments</t>
  </si>
  <si>
    <t>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</si>
</sst>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 &quot;₹&quot;\ * #,##0_ ;_ &quot;₹&quot;\ * \-#,##0_ ;_ &quot;₹&quot;\ * &quot;-&quot;_ ;_ @_ "/>
    <numFmt numFmtId="44" formatCode="_ &quot;₹&quot;\ * #,##0.00_ ;_ &quot;₹&quot;\ * \-#,##0.00_ ;_ &quot;₹&quot;\ * &quot;-&quot;??_ ;_ @_ "/>
    <numFmt numFmtId="164" formatCode="&quot;₹&quot;\ #,##0.00"/>
    <numFmt numFmtId="165" formatCode="0.0"/>
    <numFmt numFmtId="166" formatCode="&quot;₹&quot;\ #,##0"/>
  </numFmts>
  <fonts count="21" x14ac:knownFonts="1"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sz val="11"/>
      <color theme="1"/>
      <name val="Arial"/>
      <family val="2"/>
    </font>
    <font>
      <vertAlign val="superscript"/>
      <sz val="11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Bahnschrift"/>
      <family val="2"/>
    </font>
    <font>
      <sz val="16"/>
      <color theme="1"/>
      <name val="Bahnschrift"/>
      <family val="2"/>
    </font>
    <font>
      <sz val="11"/>
      <color theme="0"/>
      <name val="Bahnschrift"/>
      <family val="2"/>
    </font>
    <font>
      <sz val="22"/>
      <color theme="0"/>
      <name val="Bahnschrift"/>
      <family val="2"/>
    </font>
    <font>
      <sz val="28"/>
      <color theme="1"/>
      <name val="Bahnschrift"/>
      <family val="2"/>
    </font>
    <font>
      <sz val="14"/>
      <color theme="1"/>
      <name val="Bahnschrift"/>
      <family val="2"/>
    </font>
    <font>
      <sz val="8"/>
      <color rgb="FF000000"/>
      <name val="Arial"/>
      <family val="2"/>
    </font>
    <font>
      <b/>
      <sz val="16"/>
      <color rgb="FF000000"/>
      <name val="Arial"/>
      <family val="2"/>
    </font>
    <font>
      <b/>
      <sz val="18"/>
      <color rgb="FF202122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rgb="FF000000"/>
      <name val="Arial"/>
      <family val="2"/>
    </font>
    <font>
      <sz val="10"/>
      <color rgb="FF212529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1990F4"/>
        <bgColor indexed="64"/>
      </patternFill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4">
    <xf numFmtId="0" fontId="0" fillId="0" borderId="0"/>
    <xf numFmtId="44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18" fillId="0" borderId="0" applyNumberFormat="0" applyFill="0" applyBorder="0" applyAlignment="0" applyProtection="0"/>
  </cellStyleXfs>
  <cellXfs count="73">
    <xf numFmtId="0" fontId="0" fillId="0" borderId="0" xfId="0"/>
    <xf numFmtId="3" fontId="0" fillId="0" borderId="0" xfId="0" applyNumberFormat="1"/>
    <xf numFmtId="3" fontId="2" fillId="0" borderId="0" xfId="0" applyNumberFormat="1" applyFont="1"/>
    <xf numFmtId="164" fontId="3" fillId="0" borderId="0" xfId="0" applyNumberFormat="1" applyFont="1"/>
    <xf numFmtId="0" fontId="4" fillId="0" borderId="0" xfId="0" applyFont="1"/>
    <xf numFmtId="0" fontId="3" fillId="0" borderId="0" xfId="0" applyFont="1"/>
    <xf numFmtId="0" fontId="6" fillId="0" borderId="0" xfId="0" applyFont="1"/>
    <xf numFmtId="164" fontId="4" fillId="0" borderId="0" xfId="0" applyNumberFormat="1" applyFont="1"/>
    <xf numFmtId="2" fontId="0" fillId="0" borderId="0" xfId="0" applyNumberFormat="1"/>
    <xf numFmtId="165" fontId="0" fillId="0" borderId="0" xfId="0" applyNumberFormat="1"/>
    <xf numFmtId="1" fontId="4" fillId="0" borderId="0" xfId="0" applyNumberFormat="1" applyFont="1"/>
    <xf numFmtId="0" fontId="0" fillId="0" borderId="1" xfId="0" applyBorder="1"/>
    <xf numFmtId="3" fontId="0" fillId="0" borderId="2" xfId="0" applyNumberFormat="1" applyBorder="1"/>
    <xf numFmtId="0" fontId="0" fillId="0" borderId="0" xfId="0" applyAlignment="1">
      <alignment horizontal="center"/>
    </xf>
    <xf numFmtId="10" fontId="4" fillId="0" borderId="0" xfId="0" applyNumberFormat="1" applyFont="1"/>
    <xf numFmtId="0" fontId="4" fillId="0" borderId="0" xfId="0" applyFont="1" applyAlignment="1">
      <alignment wrapText="1"/>
    </xf>
    <xf numFmtId="1" fontId="7" fillId="0" borderId="0" xfId="0" applyNumberFormat="1" applyFont="1"/>
    <xf numFmtId="165" fontId="7" fillId="0" borderId="0" xfId="0" applyNumberFormat="1" applyFont="1"/>
    <xf numFmtId="9" fontId="4" fillId="0" borderId="0" xfId="0" applyNumberFormat="1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10" fontId="4" fillId="0" borderId="0" xfId="2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9" fillId="3" borderId="0" xfId="0" applyFont="1" applyFill="1"/>
    <xf numFmtId="0" fontId="9" fillId="2" borderId="0" xfId="0" applyFont="1" applyFill="1"/>
    <xf numFmtId="0" fontId="9" fillId="0" borderId="0" xfId="0" applyFont="1"/>
    <xf numFmtId="9" fontId="9" fillId="2" borderId="0" xfId="0" applyNumberFormat="1" applyFont="1" applyFill="1"/>
    <xf numFmtId="1" fontId="9" fillId="2" borderId="0" xfId="0" applyNumberFormat="1" applyFont="1" applyFill="1"/>
    <xf numFmtId="0" fontId="9" fillId="2" borderId="0" xfId="0" applyFont="1" applyFill="1" applyAlignment="1">
      <alignment horizontal="center"/>
    </xf>
    <xf numFmtId="164" fontId="9" fillId="2" borderId="0" xfId="0" applyNumberFormat="1" applyFont="1" applyFill="1"/>
    <xf numFmtId="9" fontId="12" fillId="2" borderId="0" xfId="0" applyNumberFormat="1" applyFont="1" applyFill="1"/>
    <xf numFmtId="0" fontId="11" fillId="2" borderId="0" xfId="0" applyFont="1" applyFill="1"/>
    <xf numFmtId="1" fontId="11" fillId="2" borderId="0" xfId="0" applyNumberFormat="1" applyFont="1" applyFill="1"/>
    <xf numFmtId="0" fontId="11" fillId="2" borderId="0" xfId="0" applyFont="1" applyFill="1" applyAlignment="1">
      <alignment horizontal="center"/>
    </xf>
    <xf numFmtId="164" fontId="11" fillId="2" borderId="0" xfId="0" applyNumberFormat="1" applyFont="1" applyFill="1"/>
    <xf numFmtId="9" fontId="10" fillId="2" borderId="0" xfId="0" applyNumberFormat="1" applyFont="1" applyFill="1" applyAlignment="1">
      <alignment horizontal="center" vertical="center"/>
    </xf>
    <xf numFmtId="1" fontId="10" fillId="2" borderId="0" xfId="0" applyNumberFormat="1" applyFont="1" applyFill="1" applyAlignment="1">
      <alignment horizontal="right" vertical="center"/>
    </xf>
    <xf numFmtId="0" fontId="10" fillId="2" borderId="0" xfId="0" applyFont="1" applyFill="1" applyAlignment="1">
      <alignment horizontal="center" vertical="center"/>
    </xf>
    <xf numFmtId="9" fontId="10" fillId="4" borderId="0" xfId="0" applyNumberFormat="1" applyFont="1" applyFill="1" applyAlignment="1">
      <alignment horizontal="center" vertical="center"/>
    </xf>
    <xf numFmtId="0" fontId="10" fillId="4" borderId="0" xfId="0" applyFont="1" applyFill="1" applyAlignment="1">
      <alignment horizontal="center" vertical="center"/>
    </xf>
    <xf numFmtId="166" fontId="4" fillId="0" borderId="0" xfId="0" applyNumberFormat="1" applyFont="1"/>
    <xf numFmtId="9" fontId="13" fillId="2" borderId="0" xfId="0" applyNumberFormat="1" applyFont="1" applyFill="1" applyAlignment="1">
      <alignment horizontal="center" vertical="center"/>
    </xf>
    <xf numFmtId="1" fontId="13" fillId="2" borderId="0" xfId="0" applyNumberFormat="1" applyFont="1" applyFill="1" applyAlignment="1">
      <alignment horizontal="right" vertical="center"/>
    </xf>
    <xf numFmtId="0" fontId="13" fillId="2" borderId="0" xfId="0" applyFont="1" applyFill="1" applyAlignment="1">
      <alignment horizontal="center" vertical="center"/>
    </xf>
    <xf numFmtId="44" fontId="13" fillId="2" borderId="0" xfId="1" applyFont="1" applyFill="1" applyAlignment="1">
      <alignment horizontal="center" vertical="center"/>
    </xf>
    <xf numFmtId="9" fontId="13" fillId="4" borderId="0" xfId="0" applyNumberFormat="1" applyFont="1" applyFill="1" applyAlignment="1">
      <alignment horizontal="center" vertical="center"/>
    </xf>
    <xf numFmtId="0" fontId="13" fillId="4" borderId="0" xfId="0" applyFont="1" applyFill="1" applyAlignment="1">
      <alignment horizontal="center" vertical="center"/>
    </xf>
    <xf numFmtId="0" fontId="14" fillId="0" borderId="0" xfId="0" applyFont="1"/>
    <xf numFmtId="3" fontId="15" fillId="0" borderId="0" xfId="0" applyNumberFormat="1" applyFont="1"/>
    <xf numFmtId="166" fontId="0" fillId="0" borderId="0" xfId="0" applyNumberFormat="1"/>
    <xf numFmtId="3" fontId="7" fillId="0" borderId="0" xfId="0" applyNumberFormat="1" applyFont="1"/>
    <xf numFmtId="166" fontId="4" fillId="2" borderId="0" xfId="0" applyNumberFormat="1" applyFont="1" applyFill="1"/>
    <xf numFmtId="9" fontId="4" fillId="4" borderId="0" xfId="0" applyNumberFormat="1" applyFont="1" applyFill="1" applyAlignment="1">
      <alignment horizontal="center" vertical="center"/>
    </xf>
    <xf numFmtId="0" fontId="4" fillId="0" borderId="0" xfId="0" applyFont="1" applyAlignment="1">
      <alignment horizontal="right" vertical="center" wrapText="1"/>
    </xf>
    <xf numFmtId="0" fontId="4" fillId="0" borderId="0" xfId="0" applyFont="1" applyAlignment="1">
      <alignment horizontal="center" vertical="center" wrapText="1"/>
    </xf>
    <xf numFmtId="0" fontId="14" fillId="0" borderId="0" xfId="0" applyFont="1" applyAlignment="1">
      <alignment wrapText="1"/>
    </xf>
    <xf numFmtId="3" fontId="17" fillId="0" borderId="0" xfId="0" applyNumberFormat="1" applyFont="1" applyAlignment="1">
      <alignment horizontal="center" vertical="center"/>
    </xf>
    <xf numFmtId="166" fontId="14" fillId="0" borderId="0" xfId="0" applyNumberFormat="1" applyFont="1"/>
    <xf numFmtId="166" fontId="16" fillId="0" borderId="0" xfId="0" applyNumberFormat="1" applyFont="1" applyAlignment="1">
      <alignment horizontal="center" vertical="center"/>
    </xf>
    <xf numFmtId="10" fontId="14" fillId="0" borderId="0" xfId="0" applyNumberFormat="1" applyFont="1"/>
    <xf numFmtId="0" fontId="18" fillId="0" borderId="0" xfId="3" applyFill="1" applyAlignment="1">
      <alignment wrapText="1"/>
    </xf>
    <xf numFmtId="0" fontId="0" fillId="0" borderId="0" xfId="0" applyAlignment="1">
      <alignment horizontal="center" vertical="center"/>
    </xf>
    <xf numFmtId="0" fontId="19" fillId="0" borderId="0" xfId="0" applyFont="1"/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" fontId="0" fillId="0" borderId="0" xfId="0" applyNumberFormat="1"/>
    <xf numFmtId="3" fontId="20" fillId="0" borderId="0" xfId="0" applyNumberFormat="1" applyFont="1"/>
    <xf numFmtId="0" fontId="14" fillId="0" borderId="0" xfId="0" applyFont="1" applyAlignment="1">
      <alignment horizontal="center" vertical="center" wrapText="1"/>
    </xf>
    <xf numFmtId="166" fontId="14" fillId="0" borderId="0" xfId="0" applyNumberFormat="1" applyFont="1" applyAlignment="1">
      <alignment horizontal="center" vertical="center"/>
    </xf>
    <xf numFmtId="0" fontId="14" fillId="5" borderId="0" xfId="0" applyFont="1" applyFill="1"/>
    <xf numFmtId="0" fontId="0" fillId="5" borderId="0" xfId="0" applyFill="1"/>
    <xf numFmtId="42" fontId="10" fillId="2" borderId="0" xfId="1" applyNumberFormat="1" applyFont="1" applyFill="1" applyAlignment="1">
      <alignment horizontal="center" vertical="center"/>
    </xf>
  </cellXfs>
  <cellStyles count="4">
    <cellStyle name="Currency" xfId="1" builtinId="4"/>
    <cellStyle name="Hyperlink" xfId="3" builtinId="8"/>
    <cellStyle name="Normal" xfId="0" builtinId="0"/>
    <cellStyle name="Percent" xfId="2" builtinId="5"/>
  </cellStyles>
  <dxfs count="7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Bahnschrift"/>
        <family val="2"/>
        <scheme val="none"/>
      </font>
      <numFmt numFmtId="166" formatCode="&quot;₹&quot;\ #,##0"/>
      <fill>
        <patternFill patternType="none">
          <fgColor indexed="64"/>
          <bgColor indexed="65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Bahnschrift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family val="2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212529"/>
        <name val="Segoe UI"/>
        <family val="2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right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none">
          <bgColor auto="1"/>
        </patternFill>
      </fill>
      <border diagonalUp="0" diagonalDown="0" outline="0">
        <left/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none">
          <fgColor theme="9" tint="0.79998168889431442"/>
          <bgColor auto="1"/>
        </patternFill>
      </fill>
      <border diagonalUp="0" diagonalDown="0" outline="0">
        <left/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none">
          <bgColor auto="1"/>
        </patternFill>
      </fill>
      <border diagonalUp="0" diagonalDown="0" outline="0">
        <left/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none">
          <bgColor auto="1"/>
        </patternFill>
      </fill>
      <border diagonalUp="0" diagonalDown="0" outline="0">
        <left/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bgColor auto="1"/>
        </patternFill>
      </fill>
      <border diagonalUp="0" diagonalDown="0" outline="0">
        <left style="thin">
          <color theme="9" tint="0.39997558519241921"/>
        </left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" formatCode="#,##0"/>
    </dxf>
    <dxf>
      <numFmt numFmtId="0" formatCode="General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66" formatCode="&quot;₹&quot;\ 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64" formatCode="&quot;₹&quot;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28"/>
        <color theme="1"/>
        <name val="Bahnschrift"/>
        <family val="2"/>
        <scheme val="none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8"/>
        <color theme="1"/>
        <name val="Bahnschrift"/>
        <family val="2"/>
        <scheme val="none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28"/>
        <color theme="1"/>
        <name val="Bahnschrift"/>
        <family val="2"/>
        <scheme val="none"/>
      </font>
      <numFmt numFmtId="1" formatCode="0"/>
      <fill>
        <patternFill patternType="solid">
          <fgColor indexed="64"/>
          <bgColor theme="4" tint="0.79998168889431442"/>
        </patternFill>
      </fill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28"/>
        <color theme="1"/>
        <name val="Bahnschrift"/>
        <family val="2"/>
        <scheme val="none"/>
      </font>
      <numFmt numFmtId="13" formatCode="0%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28"/>
        <color theme="1"/>
        <name val="Bahnschrift"/>
        <family val="2"/>
        <scheme val="none"/>
      </font>
      <numFmt numFmtId="13" formatCode="0%"/>
      <fill>
        <patternFill patternType="solid">
          <fgColor rgb="FF000000"/>
          <bgColor rgb="FFDDEBF7"/>
        </patternFill>
      </fill>
    </dxf>
    <dxf>
      <font>
        <strike val="0"/>
        <outline val="0"/>
        <shadow val="0"/>
        <u val="none"/>
        <vertAlign val="baseline"/>
        <sz val="16"/>
        <color theme="1"/>
        <name val="Bahnschrift"/>
        <family val="2"/>
        <scheme val="none"/>
      </font>
      <numFmt numFmtId="13" formatCode="0%"/>
      <fill>
        <patternFill patternType="solid">
          <fgColor indexed="64"/>
          <bgColor rgb="FF1990F4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Bahnschrift"/>
        <family val="2"/>
        <scheme val="none"/>
      </font>
      <numFmt numFmtId="32" formatCode="_ &quot;₹&quot;\ * #,##0_ ;_ &quot;₹&quot;\ * \-#,##0_ ;_ &quot;₹&quot;\ * &quot;-&quot;_ ;_ @_ 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Bahnschrift"/>
        <family val="2"/>
        <scheme val="none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Bahnschrift"/>
        <family val="2"/>
        <scheme val="none"/>
      </font>
      <numFmt numFmtId="1" formatCode="0"/>
      <fill>
        <patternFill patternType="solid">
          <fgColor indexed="64"/>
          <bgColor theme="4" tint="0.79998168889431442"/>
        </patternFill>
      </fill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Bahnschrift"/>
        <family val="2"/>
        <scheme val="none"/>
      </font>
      <numFmt numFmtId="13" formatCode="0%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Bahnschrift"/>
        <family val="2"/>
        <scheme val="none"/>
      </font>
      <numFmt numFmtId="13" formatCode="0%"/>
      <fill>
        <patternFill patternType="solid">
          <fgColor indexed="64"/>
          <bgColor theme="4" tint="0.79998168889431442"/>
        </patternFill>
      </fill>
    </dxf>
    <dxf>
      <font>
        <strike val="0"/>
        <outline val="0"/>
        <shadow val="0"/>
        <u val="none"/>
        <vertAlign val="baseline"/>
        <sz val="16"/>
        <color theme="1"/>
        <name val="Bahnschrift"/>
        <family val="2"/>
        <scheme val="none"/>
      </font>
      <numFmt numFmtId="13" formatCode="0%"/>
      <fill>
        <patternFill patternType="solid">
          <fgColor indexed="64"/>
          <bgColor rgb="FF1990F4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1990F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3.xml"/><Relationship Id="rId18" Type="http://schemas.openxmlformats.org/officeDocument/2006/relationships/styles" Target="styles.xml"/><Relationship Id="rId26" Type="http://schemas.openxmlformats.org/officeDocument/2006/relationships/customXml" Target="../customXml/item5.xml"/><Relationship Id="rId39" Type="http://schemas.openxmlformats.org/officeDocument/2006/relationships/customXml" Target="../customXml/item18.xml"/><Relationship Id="rId21" Type="http://schemas.openxmlformats.org/officeDocument/2006/relationships/calcChain" Target="calcChain.xml"/><Relationship Id="rId34" Type="http://schemas.openxmlformats.org/officeDocument/2006/relationships/customXml" Target="../customXml/item13.xml"/><Relationship Id="rId42" Type="http://schemas.openxmlformats.org/officeDocument/2006/relationships/customXml" Target="../customXml/item2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powerPivotData" Target="model/item.data"/><Relationship Id="rId29" Type="http://schemas.openxmlformats.org/officeDocument/2006/relationships/customXml" Target="../customXml/item8.xml"/><Relationship Id="rId41" Type="http://schemas.openxmlformats.org/officeDocument/2006/relationships/customXml" Target="../customXml/item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24" Type="http://schemas.openxmlformats.org/officeDocument/2006/relationships/customXml" Target="../customXml/item3.xml"/><Relationship Id="rId32" Type="http://schemas.openxmlformats.org/officeDocument/2006/relationships/customXml" Target="../customXml/item11.xml"/><Relationship Id="rId37" Type="http://schemas.openxmlformats.org/officeDocument/2006/relationships/customXml" Target="../customXml/item16.xml"/><Relationship Id="rId40" Type="http://schemas.openxmlformats.org/officeDocument/2006/relationships/customXml" Target="../customXml/item19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1.xml"/><Relationship Id="rId23" Type="http://schemas.openxmlformats.org/officeDocument/2006/relationships/customXml" Target="../customXml/item2.xml"/><Relationship Id="rId28" Type="http://schemas.openxmlformats.org/officeDocument/2006/relationships/customXml" Target="../customXml/item7.xml"/><Relationship Id="rId36" Type="http://schemas.openxmlformats.org/officeDocument/2006/relationships/customXml" Target="../customXml/item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31" Type="http://schemas.openxmlformats.org/officeDocument/2006/relationships/customXml" Target="../customXml/item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4.xml"/><Relationship Id="rId22" Type="http://schemas.openxmlformats.org/officeDocument/2006/relationships/customXml" Target="../customXml/item1.xml"/><Relationship Id="rId27" Type="http://schemas.openxmlformats.org/officeDocument/2006/relationships/customXml" Target="../customXml/item6.xml"/><Relationship Id="rId30" Type="http://schemas.openxmlformats.org/officeDocument/2006/relationships/customXml" Target="../customXml/item9.xml"/><Relationship Id="rId35" Type="http://schemas.openxmlformats.org/officeDocument/2006/relationships/customXml" Target="../customXml/item14.xml"/><Relationship Id="rId43" Type="http://schemas.openxmlformats.org/officeDocument/2006/relationships/customXml" Target="../customXml/item22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externalLink" Target="externalLinks/externalLink2.xml"/><Relationship Id="rId17" Type="http://schemas.openxmlformats.org/officeDocument/2006/relationships/connections" Target="connections.xml"/><Relationship Id="rId25" Type="http://schemas.openxmlformats.org/officeDocument/2006/relationships/customXml" Target="../customXml/item4.xml"/><Relationship Id="rId33" Type="http://schemas.openxmlformats.org/officeDocument/2006/relationships/customXml" Target="../customXml/item12.xml"/><Relationship Id="rId38" Type="http://schemas.openxmlformats.org/officeDocument/2006/relationships/customXml" Target="../customXml/item17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Sheet1!$J$25</c:f>
              <c:strCache>
                <c:ptCount val="1"/>
                <c:pt idx="0">
                  <c:v>Household Size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Sheet1!$I$26:$I$28</c:f>
              <c:strCache>
                <c:ptCount val="3"/>
                <c:pt idx="0">
                  <c:v>Rural</c:v>
                </c:pt>
                <c:pt idx="1">
                  <c:v>Urban</c:v>
                </c:pt>
                <c:pt idx="2">
                  <c:v>Rural + urban</c:v>
                </c:pt>
              </c:strCache>
            </c:strRef>
          </c:cat>
          <c:val>
            <c:numRef>
              <c:f>Sheet1!$J$26:$J$28</c:f>
              <c:numCache>
                <c:formatCode>General</c:formatCode>
                <c:ptCount val="3"/>
                <c:pt idx="0">
                  <c:v>4.2</c:v>
                </c:pt>
                <c:pt idx="1">
                  <c:v>3.8</c:v>
                </c:pt>
                <c:pt idx="2">
                  <c:v>4.0999999999999996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DF-44C9-8BDB-4BDB144036D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-27"/>
        <c:axId val="361100847"/>
        <c:axId val="361091695"/>
      </c:barChart>
      <c:catAx>
        <c:axId val="361100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091695"/>
        <c:crosses val="autoZero"/>
        <c:auto val="1"/>
        <c:lblAlgn val="ctr"/>
        <c:lblOffset val="100"/>
        <c:noMultiLvlLbl val="0"/>
      </c:catAx>
      <c:valAx>
        <c:axId val="36109169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100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Poverty Headcount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Sheet1!$M$25</c:f>
              <c:strCache>
                <c:ptCount val="1"/>
                <c:pt idx="0">
                  <c:v>poverty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tx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Sheet1!$L$26:$L$27</c:f>
              <c:strCache>
                <c:ptCount val="2"/>
                <c:pt idx="0">
                  <c:v>2015-2016</c:v>
                </c:pt>
                <c:pt idx="1">
                  <c:v>2019-2021</c:v>
                </c:pt>
              </c:strCache>
            </c:strRef>
          </c:cat>
          <c:val>
            <c:numRef>
              <c:f>Sheet1!$M$26:$M$27</c:f>
              <c:numCache>
                <c:formatCode>0.00%</c:formatCode>
                <c:ptCount val="2"/>
                <c:pt idx="0">
                  <c:v>0.2485</c:v>
                </c:pt>
                <c:pt idx="1">
                  <c:v>0.14960000000000001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C9-4638-9AB5-918B97D21C57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565176928"/>
        <c:axId val="565179840"/>
      </c:barChart>
      <c:catAx>
        <c:axId val="56517692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179840"/>
        <c:crosses val="autoZero"/>
        <c:auto val="1"/>
        <c:lblAlgn val="ctr"/>
        <c:lblOffset val="100"/>
        <c:noMultiLvlLbl val="0"/>
      </c:catAx>
      <c:valAx>
        <c:axId val="56517984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176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Average MpcE (Rs.) at nominal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Sheet1!$G$32</c:f>
              <c:strCache>
                <c:ptCount val="1"/>
                <c:pt idx="0">
                  <c:v>Rural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Sheet1!$H$31:$J$31</c:f>
              <c:strCache>
                <c:ptCount val="3"/>
                <c:pt idx="0">
                  <c:v>2009-10</c:v>
                </c:pt>
                <c:pt idx="1">
                  <c:v>2011-12</c:v>
                </c:pt>
                <c:pt idx="2">
                  <c:v>2022-23</c:v>
                </c:pt>
              </c:strCache>
            </c:strRef>
          </c:cat>
          <c:val>
            <c:numRef>
              <c:f>Sheet1!$H$32:$J$32</c:f>
              <c:numCache>
                <c:formatCode>General</c:formatCode>
                <c:ptCount val="3"/>
                <c:pt idx="0">
                  <c:v>1054</c:v>
                </c:pt>
                <c:pt idx="1">
                  <c:v>1430</c:v>
                </c:pt>
                <c:pt idx="2">
                  <c:v>3773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1C-4B2E-90EC-B049A346BF6D}"/>
            </c:ext>
          </c:extLst>
        </c:ser>
        <c:ser>
          <c:idx val="1"/>
          <c:order val="1"/>
          <c:tx>
            <c:strRef>
              <c:f>Sheet1!$G$33</c:f>
              <c:strCache>
                <c:ptCount val="1"/>
                <c:pt idx="0">
                  <c:v>Urabn</c:v>
                </c:pt>
              </c:strCache>
            </c:strRef>
          </c:tx>
          <c:spPr>
            <a:solidFill>
              <a:srgbClr val="1990F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Sheet1!$H$31:$J$31</c:f>
              <c:strCache>
                <c:ptCount val="3"/>
                <c:pt idx="0">
                  <c:v>2009-10</c:v>
                </c:pt>
                <c:pt idx="1">
                  <c:v>2011-12</c:v>
                </c:pt>
                <c:pt idx="2">
                  <c:v>2022-23</c:v>
                </c:pt>
              </c:strCache>
            </c:strRef>
          </c:cat>
          <c:val>
            <c:numRef>
              <c:f>Sheet1!$H$33:$J$33</c:f>
              <c:numCache>
                <c:formatCode>General</c:formatCode>
                <c:ptCount val="3"/>
                <c:pt idx="0">
                  <c:v>1984</c:v>
                </c:pt>
                <c:pt idx="1">
                  <c:v>2630</c:v>
                </c:pt>
                <c:pt idx="2">
                  <c:v>6459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1C-4B2E-90EC-B049A346BF6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624468031"/>
        <c:axId val="624469695"/>
      </c:barChart>
      <c:catAx>
        <c:axId val="624468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469695"/>
        <c:crosses val="autoZero"/>
        <c:auto val="1"/>
        <c:lblAlgn val="ctr"/>
        <c:lblOffset val="100"/>
        <c:noMultiLvlLbl val="0"/>
      </c:catAx>
      <c:valAx>
        <c:axId val="62446969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24468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[hackfest.xlsx]Sheet5!PivotTable6</c:name>
    <c:fmtId val="6"/>
  </c:pivotSource>
  <c:chart>
    <c:autoTitleDeleted val="0"/>
    <c:pivotFmts>
      <c:pivotFmt>
        <c:idx val="0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rgbClr val="1990F4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rgbClr val="1990F4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rgbClr val="1990F4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Sheet5!$B$3</c:f>
              <c:strCache>
                <c:ptCount val="1"/>
                <c:pt idx="0">
                  <c:v> Total No. of institutions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Sheet5!$A$4:$A$39</c:f>
              <c:strCache>
                <c:ptCount val="35"/>
                <c:pt idx="0">
                  <c:v>Andaman and Nicobar Islands</c:v>
                </c:pt>
                <c:pt idx="1">
                  <c:v>Andhra Pradesh</c:v>
                </c:pt>
                <c:pt idx="2">
                  <c:v>Arunachal Pradesh</c:v>
                </c:pt>
                <c:pt idx="3">
                  <c:v>Assam</c:v>
                </c:pt>
                <c:pt idx="4">
                  <c:v>Bihar</c:v>
                </c:pt>
                <c:pt idx="5">
                  <c:v>Chandigarh</c:v>
                </c:pt>
                <c:pt idx="6">
                  <c:v>Chhattisgarh</c:v>
                </c:pt>
                <c:pt idx="7">
                  <c:v>Dadra and Nagar Haveli and
Daman and Diu</c:v>
                </c:pt>
                <c:pt idx="8">
                  <c:v>Delhi</c:v>
                </c:pt>
                <c:pt idx="9">
                  <c:v>Goa</c:v>
                </c:pt>
                <c:pt idx="10">
                  <c:v>Gujarat</c:v>
                </c:pt>
                <c:pt idx="11">
                  <c:v>Haryana</c:v>
                </c:pt>
                <c:pt idx="12">
                  <c:v>Himachal Pradesh</c:v>
                </c:pt>
                <c:pt idx="13">
                  <c:v>Jammu and Kashmir</c:v>
                </c:pt>
                <c:pt idx="14">
                  <c:v>Jharkhand</c:v>
                </c:pt>
                <c:pt idx="15">
                  <c:v>Karnataka</c:v>
                </c:pt>
                <c:pt idx="16">
                  <c:v>Kerala</c:v>
                </c:pt>
                <c:pt idx="17">
                  <c:v>Lakshadweep</c:v>
                </c:pt>
                <c:pt idx="18">
                  <c:v>Madhya Pradesh</c:v>
                </c:pt>
                <c:pt idx="19">
                  <c:v>Maharashtra</c:v>
                </c:pt>
                <c:pt idx="20">
                  <c:v>Manipur</c:v>
                </c:pt>
                <c:pt idx="21">
                  <c:v>Meghalaya</c:v>
                </c:pt>
                <c:pt idx="22">
                  <c:v>Mizoram</c:v>
                </c:pt>
                <c:pt idx="23">
                  <c:v>Nagaland</c:v>
                </c:pt>
                <c:pt idx="24">
                  <c:v>Odisha</c:v>
                </c:pt>
                <c:pt idx="25">
                  <c:v>Puducherry</c:v>
                </c:pt>
                <c:pt idx="26">
                  <c:v>Punjab</c:v>
                </c:pt>
                <c:pt idx="27">
                  <c:v>Rajasthan</c:v>
                </c:pt>
                <c:pt idx="28">
                  <c:v>Sikkim</c:v>
                </c:pt>
                <c:pt idx="29">
                  <c:v>Tamil Nadu</c:v>
                </c:pt>
                <c:pt idx="30">
                  <c:v>Telangana</c:v>
                </c:pt>
                <c:pt idx="31">
                  <c:v>Tripura</c:v>
                </c:pt>
                <c:pt idx="32">
                  <c:v>Uttar Pradesh</c:v>
                </c:pt>
                <c:pt idx="33">
                  <c:v>Uttarakhand</c:v>
                </c:pt>
                <c:pt idx="34">
                  <c:v>West Bengal</c:v>
                </c:pt>
              </c:strCache>
            </c:strRef>
          </c:cat>
          <c:val>
            <c:numRef>
              <c:f>Sheet5!$B$4:$B$39</c:f>
              <c:numCache>
                <c:formatCode>General</c:formatCode>
                <c:ptCount val="35"/>
                <c:pt idx="0">
                  <c:v>446</c:v>
                </c:pt>
                <c:pt idx="1">
                  <c:v>62206</c:v>
                </c:pt>
                <c:pt idx="2">
                  <c:v>3821</c:v>
                </c:pt>
                <c:pt idx="3">
                  <c:v>62085</c:v>
                </c:pt>
                <c:pt idx="4">
                  <c:v>94198</c:v>
                </c:pt>
                <c:pt idx="5">
                  <c:v>237</c:v>
                </c:pt>
                <c:pt idx="6">
                  <c:v>56726</c:v>
                </c:pt>
                <c:pt idx="7">
                  <c:v>471</c:v>
                </c:pt>
                <c:pt idx="8">
                  <c:v>5624</c:v>
                </c:pt>
                <c:pt idx="9">
                  <c:v>1619</c:v>
                </c:pt>
                <c:pt idx="10">
                  <c:v>53893</c:v>
                </c:pt>
                <c:pt idx="11">
                  <c:v>24212</c:v>
                </c:pt>
                <c:pt idx="12">
                  <c:v>18696</c:v>
                </c:pt>
                <c:pt idx="13">
                  <c:v>29606</c:v>
                </c:pt>
                <c:pt idx="14">
                  <c:v>44987</c:v>
                </c:pt>
                <c:pt idx="15">
                  <c:v>77005</c:v>
                </c:pt>
                <c:pt idx="16">
                  <c:v>19085</c:v>
                </c:pt>
                <c:pt idx="17">
                  <c:v>47</c:v>
                </c:pt>
                <c:pt idx="18">
                  <c:v>126033</c:v>
                </c:pt>
                <c:pt idx="19">
                  <c:v>110316</c:v>
                </c:pt>
                <c:pt idx="20">
                  <c:v>4647</c:v>
                </c:pt>
                <c:pt idx="21">
                  <c:v>14757</c:v>
                </c:pt>
                <c:pt idx="22">
                  <c:v>4001</c:v>
                </c:pt>
                <c:pt idx="23">
                  <c:v>2754</c:v>
                </c:pt>
                <c:pt idx="24">
                  <c:v>64095</c:v>
                </c:pt>
                <c:pt idx="25">
                  <c:v>750</c:v>
                </c:pt>
                <c:pt idx="26">
                  <c:v>28383</c:v>
                </c:pt>
                <c:pt idx="27">
                  <c:v>107125</c:v>
                </c:pt>
                <c:pt idx="28">
                  <c:v>1292</c:v>
                </c:pt>
                <c:pt idx="29">
                  <c:v>60018</c:v>
                </c:pt>
                <c:pt idx="30">
                  <c:v>43946</c:v>
                </c:pt>
                <c:pt idx="31">
                  <c:v>5084</c:v>
                </c:pt>
                <c:pt idx="32">
                  <c:v>262689</c:v>
                </c:pt>
                <c:pt idx="33">
                  <c:v>23275</c:v>
                </c:pt>
                <c:pt idx="34">
                  <c:v>96310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59-4DEB-8C60-348A3BACDF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4433919"/>
        <c:axId val="624439327"/>
      </c:barChart>
      <c:lineChart>
        <c:grouping val="standard"/>
        <c:varyColors val="0"/>
        <c:ser>
          <c:idx val="1"/>
          <c:order val="1"/>
          <c:tx>
            <c:strRef>
              <c:f>Sheet5!$C$3</c:f>
              <c:strCache>
                <c:ptCount val="1"/>
                <c:pt idx="0">
                  <c:v> No. of institutions per km2</c:v>
                </c:pt>
              </c:strCache>
            </c:strRef>
          </c:tx>
          <c:spPr>
            <a:ln w="28575" cap="rnd">
              <a:solidFill>
                <a:srgbClr val="1990F4"/>
              </a:solidFill>
              <a:round/>
            </a:ln>
            <a:effectLst/>
          </c:spPr>
          <c:marker>
            <c:symbol val="none"/>
          </c:marker>
          <c:cat>
            <c:strRef>
              <c:f>Sheet5!$A$4:$A$39</c:f>
              <c:strCache>
                <c:ptCount val="35"/>
                <c:pt idx="0">
                  <c:v>Andaman and Nicobar Islands</c:v>
                </c:pt>
                <c:pt idx="1">
                  <c:v>Andhra Pradesh</c:v>
                </c:pt>
                <c:pt idx="2">
                  <c:v>Arunachal Pradesh</c:v>
                </c:pt>
                <c:pt idx="3">
                  <c:v>Assam</c:v>
                </c:pt>
                <c:pt idx="4">
                  <c:v>Bihar</c:v>
                </c:pt>
                <c:pt idx="5">
                  <c:v>Chandigarh</c:v>
                </c:pt>
                <c:pt idx="6">
                  <c:v>Chhattisgarh</c:v>
                </c:pt>
                <c:pt idx="7">
                  <c:v>Dadra and Nagar Haveli and
Daman and Diu</c:v>
                </c:pt>
                <c:pt idx="8">
                  <c:v>Delhi</c:v>
                </c:pt>
                <c:pt idx="9">
                  <c:v>Goa</c:v>
                </c:pt>
                <c:pt idx="10">
                  <c:v>Gujarat</c:v>
                </c:pt>
                <c:pt idx="11">
                  <c:v>Haryana</c:v>
                </c:pt>
                <c:pt idx="12">
                  <c:v>Himachal Pradesh</c:v>
                </c:pt>
                <c:pt idx="13">
                  <c:v>Jammu and Kashmir</c:v>
                </c:pt>
                <c:pt idx="14">
                  <c:v>Jharkhand</c:v>
                </c:pt>
                <c:pt idx="15">
                  <c:v>Karnataka</c:v>
                </c:pt>
                <c:pt idx="16">
                  <c:v>Kerala</c:v>
                </c:pt>
                <c:pt idx="17">
                  <c:v>Lakshadweep</c:v>
                </c:pt>
                <c:pt idx="18">
                  <c:v>Madhya Pradesh</c:v>
                </c:pt>
                <c:pt idx="19">
                  <c:v>Maharashtra</c:v>
                </c:pt>
                <c:pt idx="20">
                  <c:v>Manipur</c:v>
                </c:pt>
                <c:pt idx="21">
                  <c:v>Meghalaya</c:v>
                </c:pt>
                <c:pt idx="22">
                  <c:v>Mizoram</c:v>
                </c:pt>
                <c:pt idx="23">
                  <c:v>Nagaland</c:v>
                </c:pt>
                <c:pt idx="24">
                  <c:v>Odisha</c:v>
                </c:pt>
                <c:pt idx="25">
                  <c:v>Puducherry</c:v>
                </c:pt>
                <c:pt idx="26">
                  <c:v>Punjab</c:v>
                </c:pt>
                <c:pt idx="27">
                  <c:v>Rajasthan</c:v>
                </c:pt>
                <c:pt idx="28">
                  <c:v>Sikkim</c:v>
                </c:pt>
                <c:pt idx="29">
                  <c:v>Tamil Nadu</c:v>
                </c:pt>
                <c:pt idx="30">
                  <c:v>Telangana</c:v>
                </c:pt>
                <c:pt idx="31">
                  <c:v>Tripura</c:v>
                </c:pt>
                <c:pt idx="32">
                  <c:v>Uttar Pradesh</c:v>
                </c:pt>
                <c:pt idx="33">
                  <c:v>Uttarakhand</c:v>
                </c:pt>
                <c:pt idx="34">
                  <c:v>West Bengal</c:v>
                </c:pt>
              </c:strCache>
            </c:strRef>
          </c:cat>
          <c:val>
            <c:numRef>
              <c:f>Sheet5!$C$4:$C$39</c:f>
              <c:numCache>
                <c:formatCode>General</c:formatCode>
                <c:ptCount val="35"/>
                <c:pt idx="0">
                  <c:v>5.4067159655715846E-2</c:v>
                </c:pt>
                <c:pt idx="1">
                  <c:v>0.38169044331952756</c:v>
                </c:pt>
                <c:pt idx="2">
                  <c:v>4.5627694255042213E-2</c:v>
                </c:pt>
                <c:pt idx="3">
                  <c:v>0.79151686682475331</c:v>
                </c:pt>
                <c:pt idx="4">
                  <c:v>1.0003716958890434</c:v>
                </c:pt>
                <c:pt idx="5">
                  <c:v>2.0789473684210527</c:v>
                </c:pt>
                <c:pt idx="6">
                  <c:v>0.41959583407302209</c:v>
                </c:pt>
                <c:pt idx="7">
                  <c:v>0.78109452736318408</c:v>
                </c:pt>
                <c:pt idx="8">
                  <c:v>1.5191788222582387</c:v>
                </c:pt>
                <c:pt idx="9">
                  <c:v>8.2591927519079303E-3</c:v>
                </c:pt>
                <c:pt idx="10">
                  <c:v>1.2189677010766309</c:v>
                </c:pt>
                <c:pt idx="11">
                  <c:v>0.43489662852729333</c:v>
                </c:pt>
                <c:pt idx="12">
                  <c:v>0.4426031580691745</c:v>
                </c:pt>
                <c:pt idx="13">
                  <c:v>0.37139344673591251</c:v>
                </c:pt>
                <c:pt idx="14">
                  <c:v>0.23456262285508706</c:v>
                </c:pt>
                <c:pt idx="15">
                  <c:v>1.9814476494351954</c:v>
                </c:pt>
                <c:pt idx="16">
                  <c:v>0.322676089676394</c:v>
                </c:pt>
                <c:pt idx="17">
                  <c:v>1.5247265224556532E-4</c:v>
                </c:pt>
                <c:pt idx="18">
                  <c:v>0.40957970576478731</c:v>
                </c:pt>
                <c:pt idx="19">
                  <c:v>4.9409235454830478</c:v>
                </c:pt>
                <c:pt idx="20">
                  <c:v>0.20718712381292076</c:v>
                </c:pt>
                <c:pt idx="21">
                  <c:v>0.70001423082396474</c:v>
                </c:pt>
                <c:pt idx="22">
                  <c:v>0.24132939260510283</c:v>
                </c:pt>
                <c:pt idx="23">
                  <c:v>1.8557951482479784</c:v>
                </c:pt>
                <c:pt idx="24">
                  <c:v>0.41163852620627206</c:v>
                </c:pt>
                <c:pt idx="25">
                  <c:v>1.5657620041753653</c:v>
                </c:pt>
                <c:pt idx="26">
                  <c:v>0.56357968309439654</c:v>
                </c:pt>
                <c:pt idx="27">
                  <c:v>0.31301225167207714</c:v>
                </c:pt>
                <c:pt idx="28">
                  <c:v>0.18207440811724915</c:v>
                </c:pt>
                <c:pt idx="29">
                  <c:v>0.46147103599932338</c:v>
                </c:pt>
                <c:pt idx="30">
                  <c:v>0.39210542751858096</c:v>
                </c:pt>
                <c:pt idx="31">
                  <c:v>0.48460585263559242</c:v>
                </c:pt>
                <c:pt idx="32">
                  <c:v>1.09032158985257</c:v>
                </c:pt>
                <c:pt idx="33">
                  <c:v>0.43518501205990689</c:v>
                </c:pt>
                <c:pt idx="34">
                  <c:v>1.085158644312241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59-4DEB-8C60-348A3BACDF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4439743"/>
        <c:axId val="624425599"/>
      </c:lineChart>
      <c:catAx>
        <c:axId val="624433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439327"/>
        <c:crosses val="autoZero"/>
        <c:auto val="1"/>
        <c:lblAlgn val="ctr"/>
        <c:lblOffset val="100"/>
        <c:noMultiLvlLbl val="0"/>
      </c:catAx>
      <c:valAx>
        <c:axId val="624439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433919"/>
        <c:crosses val="autoZero"/>
        <c:crossBetween val="between"/>
      </c:valAx>
      <c:valAx>
        <c:axId val="624425599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439743"/>
        <c:crosses val="max"/>
        <c:crossBetween val="between"/>
      </c:valAx>
      <c:catAx>
        <c:axId val="62443974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2442559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Sheet1!$J$25</c:f>
              <c:strCache>
                <c:ptCount val="1"/>
                <c:pt idx="0">
                  <c:v>Household Size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Sheet1!$I$26:$I$28</c:f>
              <c:strCache>
                <c:ptCount val="3"/>
                <c:pt idx="0">
                  <c:v>Rural</c:v>
                </c:pt>
                <c:pt idx="1">
                  <c:v>Urban</c:v>
                </c:pt>
                <c:pt idx="2">
                  <c:v>Rural + urban</c:v>
                </c:pt>
              </c:strCache>
            </c:strRef>
          </c:cat>
          <c:val>
            <c:numRef>
              <c:f>Sheet1!$J$26:$J$28</c:f>
              <c:numCache>
                <c:formatCode>General</c:formatCode>
                <c:ptCount val="3"/>
                <c:pt idx="0">
                  <c:v>4.2</c:v>
                </c:pt>
                <c:pt idx="1">
                  <c:v>3.8</c:v>
                </c:pt>
                <c:pt idx="2">
                  <c:v>4.0999999999999996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AF-478B-B0F7-B9E07A14818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-27"/>
        <c:axId val="361100847"/>
        <c:axId val="361091695"/>
      </c:barChart>
      <c:catAx>
        <c:axId val="361100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091695"/>
        <c:crosses val="autoZero"/>
        <c:auto val="1"/>
        <c:lblAlgn val="ctr"/>
        <c:lblOffset val="100"/>
        <c:noMultiLvlLbl val="0"/>
      </c:catAx>
      <c:valAx>
        <c:axId val="36109169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100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Poverty Headcount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Sheet1!$M$25</c:f>
              <c:strCache>
                <c:ptCount val="1"/>
                <c:pt idx="0">
                  <c:v>poverty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tx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Sheet1!$L$26:$L$27</c:f>
              <c:strCache>
                <c:ptCount val="2"/>
                <c:pt idx="0">
                  <c:v>2015-2016</c:v>
                </c:pt>
                <c:pt idx="1">
                  <c:v>2019-2021</c:v>
                </c:pt>
              </c:strCache>
            </c:strRef>
          </c:cat>
          <c:val>
            <c:numRef>
              <c:f>Sheet1!$M$26:$M$27</c:f>
              <c:numCache>
                <c:formatCode>0.00%</c:formatCode>
                <c:ptCount val="2"/>
                <c:pt idx="0">
                  <c:v>0.2485</c:v>
                </c:pt>
                <c:pt idx="1">
                  <c:v>0.14960000000000001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CA-41A7-AB2A-B961FE747710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565176928"/>
        <c:axId val="565179840"/>
      </c:barChart>
      <c:catAx>
        <c:axId val="56517692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179840"/>
        <c:crosses val="autoZero"/>
        <c:auto val="1"/>
        <c:lblAlgn val="ctr"/>
        <c:lblOffset val="100"/>
        <c:noMultiLvlLbl val="0"/>
      </c:catAx>
      <c:valAx>
        <c:axId val="56517984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176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Average MpcE (Rs.) at nominal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Sheet1!$G$32</c:f>
              <c:strCache>
                <c:ptCount val="1"/>
                <c:pt idx="0">
                  <c:v>Rural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Sheet1!$H$31:$J$31</c:f>
              <c:strCache>
                <c:ptCount val="3"/>
                <c:pt idx="0">
                  <c:v>2009-10</c:v>
                </c:pt>
                <c:pt idx="1">
                  <c:v>2011-12</c:v>
                </c:pt>
                <c:pt idx="2">
                  <c:v>2022-23</c:v>
                </c:pt>
              </c:strCache>
            </c:strRef>
          </c:cat>
          <c:val>
            <c:numRef>
              <c:f>Sheet1!$H$32:$J$32</c:f>
              <c:numCache>
                <c:formatCode>General</c:formatCode>
                <c:ptCount val="3"/>
                <c:pt idx="0">
                  <c:v>1054</c:v>
                </c:pt>
                <c:pt idx="1">
                  <c:v>1430</c:v>
                </c:pt>
                <c:pt idx="2">
                  <c:v>3773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10-4BFB-BC89-59B2B2CB5E5C}"/>
            </c:ext>
          </c:extLst>
        </c:ser>
        <c:ser>
          <c:idx val="1"/>
          <c:order val="1"/>
          <c:tx>
            <c:strRef>
              <c:f>Sheet1!$G$33</c:f>
              <c:strCache>
                <c:ptCount val="1"/>
                <c:pt idx="0">
                  <c:v>Urabn</c:v>
                </c:pt>
              </c:strCache>
            </c:strRef>
          </c:tx>
          <c:spPr>
            <a:solidFill>
              <a:srgbClr val="1990F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Sheet1!$H$31:$J$31</c:f>
              <c:strCache>
                <c:ptCount val="3"/>
                <c:pt idx="0">
                  <c:v>2009-10</c:v>
                </c:pt>
                <c:pt idx="1">
                  <c:v>2011-12</c:v>
                </c:pt>
                <c:pt idx="2">
                  <c:v>2022-23</c:v>
                </c:pt>
              </c:strCache>
            </c:strRef>
          </c:cat>
          <c:val>
            <c:numRef>
              <c:f>Sheet1!$H$33:$J$33</c:f>
              <c:numCache>
                <c:formatCode>General</c:formatCode>
                <c:ptCount val="3"/>
                <c:pt idx="0">
                  <c:v>1984</c:v>
                </c:pt>
                <c:pt idx="1">
                  <c:v>2630</c:v>
                </c:pt>
                <c:pt idx="2">
                  <c:v>6459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10-4BFB-BC89-59B2B2CB5E5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624468031"/>
        <c:axId val="624469695"/>
      </c:barChart>
      <c:catAx>
        <c:axId val="624468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469695"/>
        <c:crosses val="autoZero"/>
        <c:auto val="1"/>
        <c:lblAlgn val="ctr"/>
        <c:lblOffset val="100"/>
        <c:noMultiLvlLbl val="0"/>
      </c:catAx>
      <c:valAx>
        <c:axId val="62446969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24468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[hackfest.xlsx]Sheet5!PivotTable6</c:name>
    <c:fmtId val="8"/>
  </c:pivotSource>
  <c:chart>
    <c:autoTitleDeleted val="0"/>
    <c:pivotFmts>
      <c:pivotFmt>
        <c:idx val="0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rgbClr val="1990F4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rgbClr val="1990F4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rgbClr val="1990F4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rgbClr val="1990F4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rgbClr val="1990F4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Sheet5!$B$3</c:f>
              <c:strCache>
                <c:ptCount val="1"/>
                <c:pt idx="0">
                  <c:v> Total No. of institutions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Sheet5!$A$4:$A$39</c:f>
              <c:strCache>
                <c:ptCount val="35"/>
                <c:pt idx="0">
                  <c:v>Andaman and Nicobar Islands</c:v>
                </c:pt>
                <c:pt idx="1">
                  <c:v>Andhra Pradesh</c:v>
                </c:pt>
                <c:pt idx="2">
                  <c:v>Arunachal Pradesh</c:v>
                </c:pt>
                <c:pt idx="3">
                  <c:v>Assam</c:v>
                </c:pt>
                <c:pt idx="4">
                  <c:v>Bihar</c:v>
                </c:pt>
                <c:pt idx="5">
                  <c:v>Chandigarh</c:v>
                </c:pt>
                <c:pt idx="6">
                  <c:v>Chhattisgarh</c:v>
                </c:pt>
                <c:pt idx="7">
                  <c:v>Dadra and Nagar Haveli and
Daman and Diu</c:v>
                </c:pt>
                <c:pt idx="8">
                  <c:v>Delhi</c:v>
                </c:pt>
                <c:pt idx="9">
                  <c:v>Goa</c:v>
                </c:pt>
                <c:pt idx="10">
                  <c:v>Gujarat</c:v>
                </c:pt>
                <c:pt idx="11">
                  <c:v>Haryana</c:v>
                </c:pt>
                <c:pt idx="12">
                  <c:v>Himachal Pradesh</c:v>
                </c:pt>
                <c:pt idx="13">
                  <c:v>Jammu and Kashmir</c:v>
                </c:pt>
                <c:pt idx="14">
                  <c:v>Jharkhand</c:v>
                </c:pt>
                <c:pt idx="15">
                  <c:v>Karnataka</c:v>
                </c:pt>
                <c:pt idx="16">
                  <c:v>Kerala</c:v>
                </c:pt>
                <c:pt idx="17">
                  <c:v>Lakshadweep</c:v>
                </c:pt>
                <c:pt idx="18">
                  <c:v>Madhya Pradesh</c:v>
                </c:pt>
                <c:pt idx="19">
                  <c:v>Maharashtra</c:v>
                </c:pt>
                <c:pt idx="20">
                  <c:v>Manipur</c:v>
                </c:pt>
                <c:pt idx="21">
                  <c:v>Meghalaya</c:v>
                </c:pt>
                <c:pt idx="22">
                  <c:v>Mizoram</c:v>
                </c:pt>
                <c:pt idx="23">
                  <c:v>Nagaland</c:v>
                </c:pt>
                <c:pt idx="24">
                  <c:v>Odisha</c:v>
                </c:pt>
                <c:pt idx="25">
                  <c:v>Puducherry</c:v>
                </c:pt>
                <c:pt idx="26">
                  <c:v>Punjab</c:v>
                </c:pt>
                <c:pt idx="27">
                  <c:v>Rajasthan</c:v>
                </c:pt>
                <c:pt idx="28">
                  <c:v>Sikkim</c:v>
                </c:pt>
                <c:pt idx="29">
                  <c:v>Tamil Nadu</c:v>
                </c:pt>
                <c:pt idx="30">
                  <c:v>Telangana</c:v>
                </c:pt>
                <c:pt idx="31">
                  <c:v>Tripura</c:v>
                </c:pt>
                <c:pt idx="32">
                  <c:v>Uttar Pradesh</c:v>
                </c:pt>
                <c:pt idx="33">
                  <c:v>Uttarakhand</c:v>
                </c:pt>
                <c:pt idx="34">
                  <c:v>West Bengal</c:v>
                </c:pt>
              </c:strCache>
            </c:strRef>
          </c:cat>
          <c:val>
            <c:numRef>
              <c:f>Sheet5!$B$4:$B$39</c:f>
              <c:numCache>
                <c:formatCode>General</c:formatCode>
                <c:ptCount val="35"/>
                <c:pt idx="0">
                  <c:v>446</c:v>
                </c:pt>
                <c:pt idx="1">
                  <c:v>62206</c:v>
                </c:pt>
                <c:pt idx="2">
                  <c:v>3821</c:v>
                </c:pt>
                <c:pt idx="3">
                  <c:v>62085</c:v>
                </c:pt>
                <c:pt idx="4">
                  <c:v>94198</c:v>
                </c:pt>
                <c:pt idx="5">
                  <c:v>237</c:v>
                </c:pt>
                <c:pt idx="6">
                  <c:v>56726</c:v>
                </c:pt>
                <c:pt idx="7">
                  <c:v>471</c:v>
                </c:pt>
                <c:pt idx="8">
                  <c:v>5624</c:v>
                </c:pt>
                <c:pt idx="9">
                  <c:v>1619</c:v>
                </c:pt>
                <c:pt idx="10">
                  <c:v>53893</c:v>
                </c:pt>
                <c:pt idx="11">
                  <c:v>24212</c:v>
                </c:pt>
                <c:pt idx="12">
                  <c:v>18696</c:v>
                </c:pt>
                <c:pt idx="13">
                  <c:v>29606</c:v>
                </c:pt>
                <c:pt idx="14">
                  <c:v>44987</c:v>
                </c:pt>
                <c:pt idx="15">
                  <c:v>77005</c:v>
                </c:pt>
                <c:pt idx="16">
                  <c:v>19085</c:v>
                </c:pt>
                <c:pt idx="17">
                  <c:v>47</c:v>
                </c:pt>
                <c:pt idx="18">
                  <c:v>126033</c:v>
                </c:pt>
                <c:pt idx="19">
                  <c:v>110316</c:v>
                </c:pt>
                <c:pt idx="20">
                  <c:v>4647</c:v>
                </c:pt>
                <c:pt idx="21">
                  <c:v>14757</c:v>
                </c:pt>
                <c:pt idx="22">
                  <c:v>4001</c:v>
                </c:pt>
                <c:pt idx="23">
                  <c:v>2754</c:v>
                </c:pt>
                <c:pt idx="24">
                  <c:v>64095</c:v>
                </c:pt>
                <c:pt idx="25">
                  <c:v>750</c:v>
                </c:pt>
                <c:pt idx="26">
                  <c:v>28383</c:v>
                </c:pt>
                <c:pt idx="27">
                  <c:v>107125</c:v>
                </c:pt>
                <c:pt idx="28">
                  <c:v>1292</c:v>
                </c:pt>
                <c:pt idx="29">
                  <c:v>60018</c:v>
                </c:pt>
                <c:pt idx="30">
                  <c:v>43946</c:v>
                </c:pt>
                <c:pt idx="31">
                  <c:v>5084</c:v>
                </c:pt>
                <c:pt idx="32">
                  <c:v>262689</c:v>
                </c:pt>
                <c:pt idx="33">
                  <c:v>23275</c:v>
                </c:pt>
                <c:pt idx="34">
                  <c:v>96310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8C-4B3A-B250-994ACB9BBD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4433919"/>
        <c:axId val="624439327"/>
      </c:barChart>
      <c:lineChart>
        <c:grouping val="standard"/>
        <c:varyColors val="0"/>
        <c:ser>
          <c:idx val="1"/>
          <c:order val="1"/>
          <c:tx>
            <c:strRef>
              <c:f>Sheet5!$C$3</c:f>
              <c:strCache>
                <c:ptCount val="1"/>
                <c:pt idx="0">
                  <c:v> No. of institutions per km2</c:v>
                </c:pt>
              </c:strCache>
            </c:strRef>
          </c:tx>
          <c:spPr>
            <a:ln w="28575" cap="rnd">
              <a:solidFill>
                <a:srgbClr val="1990F4"/>
              </a:solidFill>
              <a:round/>
            </a:ln>
            <a:effectLst/>
          </c:spPr>
          <c:marker>
            <c:symbol val="none"/>
          </c:marker>
          <c:cat>
            <c:strRef>
              <c:f>Sheet5!$A$4:$A$39</c:f>
              <c:strCache>
                <c:ptCount val="35"/>
                <c:pt idx="0">
                  <c:v>Andaman and Nicobar Islands</c:v>
                </c:pt>
                <c:pt idx="1">
                  <c:v>Andhra Pradesh</c:v>
                </c:pt>
                <c:pt idx="2">
                  <c:v>Arunachal Pradesh</c:v>
                </c:pt>
                <c:pt idx="3">
                  <c:v>Assam</c:v>
                </c:pt>
                <c:pt idx="4">
                  <c:v>Bihar</c:v>
                </c:pt>
                <c:pt idx="5">
                  <c:v>Chandigarh</c:v>
                </c:pt>
                <c:pt idx="6">
                  <c:v>Chhattisgarh</c:v>
                </c:pt>
                <c:pt idx="7">
                  <c:v>Dadra and Nagar Haveli and
Daman and Diu</c:v>
                </c:pt>
                <c:pt idx="8">
                  <c:v>Delhi</c:v>
                </c:pt>
                <c:pt idx="9">
                  <c:v>Goa</c:v>
                </c:pt>
                <c:pt idx="10">
                  <c:v>Gujarat</c:v>
                </c:pt>
                <c:pt idx="11">
                  <c:v>Haryana</c:v>
                </c:pt>
                <c:pt idx="12">
                  <c:v>Himachal Pradesh</c:v>
                </c:pt>
                <c:pt idx="13">
                  <c:v>Jammu and Kashmir</c:v>
                </c:pt>
                <c:pt idx="14">
                  <c:v>Jharkhand</c:v>
                </c:pt>
                <c:pt idx="15">
                  <c:v>Karnataka</c:v>
                </c:pt>
                <c:pt idx="16">
                  <c:v>Kerala</c:v>
                </c:pt>
                <c:pt idx="17">
                  <c:v>Lakshadweep</c:v>
                </c:pt>
                <c:pt idx="18">
                  <c:v>Madhya Pradesh</c:v>
                </c:pt>
                <c:pt idx="19">
                  <c:v>Maharashtra</c:v>
                </c:pt>
                <c:pt idx="20">
                  <c:v>Manipur</c:v>
                </c:pt>
                <c:pt idx="21">
                  <c:v>Meghalaya</c:v>
                </c:pt>
                <c:pt idx="22">
                  <c:v>Mizoram</c:v>
                </c:pt>
                <c:pt idx="23">
                  <c:v>Nagaland</c:v>
                </c:pt>
                <c:pt idx="24">
                  <c:v>Odisha</c:v>
                </c:pt>
                <c:pt idx="25">
                  <c:v>Puducherry</c:v>
                </c:pt>
                <c:pt idx="26">
                  <c:v>Punjab</c:v>
                </c:pt>
                <c:pt idx="27">
                  <c:v>Rajasthan</c:v>
                </c:pt>
                <c:pt idx="28">
                  <c:v>Sikkim</c:v>
                </c:pt>
                <c:pt idx="29">
                  <c:v>Tamil Nadu</c:v>
                </c:pt>
                <c:pt idx="30">
                  <c:v>Telangana</c:v>
                </c:pt>
                <c:pt idx="31">
                  <c:v>Tripura</c:v>
                </c:pt>
                <c:pt idx="32">
                  <c:v>Uttar Pradesh</c:v>
                </c:pt>
                <c:pt idx="33">
                  <c:v>Uttarakhand</c:v>
                </c:pt>
                <c:pt idx="34">
                  <c:v>West Bengal</c:v>
                </c:pt>
              </c:strCache>
            </c:strRef>
          </c:cat>
          <c:val>
            <c:numRef>
              <c:f>Sheet5!$C$4:$C$39</c:f>
              <c:numCache>
                <c:formatCode>General</c:formatCode>
                <c:ptCount val="35"/>
                <c:pt idx="0">
                  <c:v>5.4067159655715846E-2</c:v>
                </c:pt>
                <c:pt idx="1">
                  <c:v>0.38169044331952756</c:v>
                </c:pt>
                <c:pt idx="2">
                  <c:v>4.5627694255042213E-2</c:v>
                </c:pt>
                <c:pt idx="3">
                  <c:v>0.79151686682475331</c:v>
                </c:pt>
                <c:pt idx="4">
                  <c:v>1.0003716958890434</c:v>
                </c:pt>
                <c:pt idx="5">
                  <c:v>2.0789473684210527</c:v>
                </c:pt>
                <c:pt idx="6">
                  <c:v>0.41959583407302209</c:v>
                </c:pt>
                <c:pt idx="7">
                  <c:v>0.78109452736318408</c:v>
                </c:pt>
                <c:pt idx="8">
                  <c:v>1.5191788222582387</c:v>
                </c:pt>
                <c:pt idx="9">
                  <c:v>8.2591927519079303E-3</c:v>
                </c:pt>
                <c:pt idx="10">
                  <c:v>1.2189677010766309</c:v>
                </c:pt>
                <c:pt idx="11">
                  <c:v>0.43489662852729333</c:v>
                </c:pt>
                <c:pt idx="12">
                  <c:v>0.4426031580691745</c:v>
                </c:pt>
                <c:pt idx="13">
                  <c:v>0.37139344673591251</c:v>
                </c:pt>
                <c:pt idx="14">
                  <c:v>0.23456262285508706</c:v>
                </c:pt>
                <c:pt idx="15">
                  <c:v>1.9814476494351954</c:v>
                </c:pt>
                <c:pt idx="16">
                  <c:v>0.322676089676394</c:v>
                </c:pt>
                <c:pt idx="17">
                  <c:v>1.5247265224556532E-4</c:v>
                </c:pt>
                <c:pt idx="18">
                  <c:v>0.40957970576478731</c:v>
                </c:pt>
                <c:pt idx="19">
                  <c:v>4.9409235454830478</c:v>
                </c:pt>
                <c:pt idx="20">
                  <c:v>0.20718712381292076</c:v>
                </c:pt>
                <c:pt idx="21">
                  <c:v>0.70001423082396474</c:v>
                </c:pt>
                <c:pt idx="22">
                  <c:v>0.24132939260510283</c:v>
                </c:pt>
                <c:pt idx="23">
                  <c:v>1.8557951482479784</c:v>
                </c:pt>
                <c:pt idx="24">
                  <c:v>0.41163852620627206</c:v>
                </c:pt>
                <c:pt idx="25">
                  <c:v>1.5657620041753653</c:v>
                </c:pt>
                <c:pt idx="26">
                  <c:v>0.56357968309439654</c:v>
                </c:pt>
                <c:pt idx="27">
                  <c:v>0.31301225167207714</c:v>
                </c:pt>
                <c:pt idx="28">
                  <c:v>0.18207440811724915</c:v>
                </c:pt>
                <c:pt idx="29">
                  <c:v>0.46147103599932338</c:v>
                </c:pt>
                <c:pt idx="30">
                  <c:v>0.39210542751858096</c:v>
                </c:pt>
                <c:pt idx="31">
                  <c:v>0.48460585263559242</c:v>
                </c:pt>
                <c:pt idx="32">
                  <c:v>1.09032158985257</c:v>
                </c:pt>
                <c:pt idx="33">
                  <c:v>0.43518501205990689</c:v>
                </c:pt>
                <c:pt idx="34">
                  <c:v>1.085158644312241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8C-4B3A-B250-994ACB9BBD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4439743"/>
        <c:axId val="624425599"/>
      </c:lineChart>
      <c:catAx>
        <c:axId val="624433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439327"/>
        <c:crosses val="autoZero"/>
        <c:auto val="1"/>
        <c:lblAlgn val="ctr"/>
        <c:lblOffset val="100"/>
        <c:noMultiLvlLbl val="0"/>
      </c:catAx>
      <c:valAx>
        <c:axId val="624439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433919"/>
        <c:crosses val="autoZero"/>
        <c:crossBetween val="between"/>
      </c:valAx>
      <c:valAx>
        <c:axId val="624425599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439743"/>
        <c:crosses val="max"/>
        <c:crossBetween val="between"/>
      </c:valAx>
      <c:catAx>
        <c:axId val="62443974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2442559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svg"/><Relationship Id="rId13" Type="http://schemas.openxmlformats.org/officeDocument/2006/relationships/image" Target="../media/image10.svg"/><Relationship Id="rId18" Type="http://schemas.openxmlformats.org/officeDocument/2006/relationships/image" Target="../media/image14.svg"/><Relationship Id="rId26" Type="http://schemas.openxmlformats.org/officeDocument/2006/relationships/image" Target="../media/image18.svg"/><Relationship Id="rId3" Type="http://schemas.openxmlformats.org/officeDocument/2006/relationships/hyperlink" Target="https://worldpopulationreview.com/" TargetMode="External"/><Relationship Id="rId21" Type="http://schemas.openxmlformats.org/officeDocument/2006/relationships/chart" Target="../charts/chart3.xml"/><Relationship Id="rId7" Type="http://schemas.openxmlformats.org/officeDocument/2006/relationships/image" Target="../media/image5.png"/><Relationship Id="rId12" Type="http://schemas.openxmlformats.org/officeDocument/2006/relationships/image" Target="../media/image9.png"/><Relationship Id="rId17" Type="http://schemas.openxmlformats.org/officeDocument/2006/relationships/image" Target="../media/image13.png"/><Relationship Id="rId25" Type="http://schemas.openxmlformats.org/officeDocument/2006/relationships/image" Target="../media/image17.png"/><Relationship Id="rId2" Type="http://schemas.openxmlformats.org/officeDocument/2006/relationships/image" Target="../media/image2.svg"/><Relationship Id="rId16" Type="http://schemas.openxmlformats.org/officeDocument/2006/relationships/hyperlink" Target="udise_21_22.pdf" TargetMode="External"/><Relationship Id="rId20" Type="http://schemas.openxmlformats.org/officeDocument/2006/relationships/chart" Target="../charts/chart2.xml"/><Relationship Id="rId1" Type="http://schemas.openxmlformats.org/officeDocument/2006/relationships/image" Target="../media/image1.png"/><Relationship Id="rId6" Type="http://schemas.openxmlformats.org/officeDocument/2006/relationships/hyperlink" Target="India-National-Multidimentional-Poverty-Index-2023.pdf" TargetMode="External"/><Relationship Id="rId11" Type="http://schemas.openxmlformats.org/officeDocument/2006/relationships/hyperlink" Target="https://www.mospi.gov.in/estimated-number-households-average-household-size-and-sex-ratio-no-female-1000-male-2" TargetMode="External"/><Relationship Id="rId24" Type="http://schemas.openxmlformats.org/officeDocument/2006/relationships/image" Target="../media/image16.svg"/><Relationship Id="rId5" Type="http://schemas.openxmlformats.org/officeDocument/2006/relationships/image" Target="../media/image4.svg"/><Relationship Id="rId15" Type="http://schemas.openxmlformats.org/officeDocument/2006/relationships/image" Target="../media/image12.svg"/><Relationship Id="rId23" Type="http://schemas.openxmlformats.org/officeDocument/2006/relationships/image" Target="../media/image15.png"/><Relationship Id="rId28" Type="http://schemas.openxmlformats.org/officeDocument/2006/relationships/hyperlink" Target="Press%20Information%20Bureau.pdf" TargetMode="External"/><Relationship Id="rId10" Type="http://schemas.openxmlformats.org/officeDocument/2006/relationships/image" Target="../media/image8.svg"/><Relationship Id="rId19" Type="http://schemas.openxmlformats.org/officeDocument/2006/relationships/chart" Target="../charts/chart1.xml"/><Relationship Id="rId4" Type="http://schemas.openxmlformats.org/officeDocument/2006/relationships/image" Target="../media/image3.png"/><Relationship Id="rId9" Type="http://schemas.openxmlformats.org/officeDocument/2006/relationships/image" Target="../media/image7.png"/><Relationship Id="rId14" Type="http://schemas.openxmlformats.org/officeDocument/2006/relationships/image" Target="../media/image11.png"/><Relationship Id="rId22" Type="http://schemas.openxmlformats.org/officeDocument/2006/relationships/hyperlink" Target="Report_591_HCES_2022-23New.pdf" TargetMode="External"/><Relationship Id="rId27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svg"/><Relationship Id="rId13" Type="http://schemas.openxmlformats.org/officeDocument/2006/relationships/image" Target="../media/image10.svg"/><Relationship Id="rId18" Type="http://schemas.openxmlformats.org/officeDocument/2006/relationships/image" Target="../media/image14.svg"/><Relationship Id="rId26" Type="http://schemas.openxmlformats.org/officeDocument/2006/relationships/image" Target="../media/image18.svg"/><Relationship Id="rId3" Type="http://schemas.openxmlformats.org/officeDocument/2006/relationships/hyperlink" Target="https://worldpopulationreview.com/" TargetMode="External"/><Relationship Id="rId21" Type="http://schemas.openxmlformats.org/officeDocument/2006/relationships/chart" Target="../charts/chart7.xml"/><Relationship Id="rId7" Type="http://schemas.openxmlformats.org/officeDocument/2006/relationships/image" Target="../media/image5.png"/><Relationship Id="rId12" Type="http://schemas.openxmlformats.org/officeDocument/2006/relationships/image" Target="../media/image9.png"/><Relationship Id="rId17" Type="http://schemas.openxmlformats.org/officeDocument/2006/relationships/image" Target="../media/image13.png"/><Relationship Id="rId25" Type="http://schemas.openxmlformats.org/officeDocument/2006/relationships/image" Target="../media/image17.png"/><Relationship Id="rId2" Type="http://schemas.openxmlformats.org/officeDocument/2006/relationships/image" Target="../media/image2.svg"/><Relationship Id="rId16" Type="http://schemas.openxmlformats.org/officeDocument/2006/relationships/hyperlink" Target="udise_21_22.pdf" TargetMode="External"/><Relationship Id="rId20" Type="http://schemas.openxmlformats.org/officeDocument/2006/relationships/chart" Target="../charts/chart6.xml"/><Relationship Id="rId1" Type="http://schemas.openxmlformats.org/officeDocument/2006/relationships/image" Target="../media/image1.png"/><Relationship Id="rId6" Type="http://schemas.openxmlformats.org/officeDocument/2006/relationships/hyperlink" Target="India-National-Multidimentional-Poverty-Index-2023.pdf" TargetMode="External"/><Relationship Id="rId11" Type="http://schemas.openxmlformats.org/officeDocument/2006/relationships/hyperlink" Target="https://www.mospi.gov.in/estimated-number-households-average-household-size-and-sex-ratio-no-female-1000-male-2" TargetMode="External"/><Relationship Id="rId24" Type="http://schemas.openxmlformats.org/officeDocument/2006/relationships/image" Target="../media/image16.svg"/><Relationship Id="rId5" Type="http://schemas.openxmlformats.org/officeDocument/2006/relationships/image" Target="../media/image4.svg"/><Relationship Id="rId15" Type="http://schemas.openxmlformats.org/officeDocument/2006/relationships/image" Target="../media/image12.svg"/><Relationship Id="rId23" Type="http://schemas.openxmlformats.org/officeDocument/2006/relationships/image" Target="../media/image15.png"/><Relationship Id="rId28" Type="http://schemas.openxmlformats.org/officeDocument/2006/relationships/hyperlink" Target="Press%20Information%20Bureau.pdf" TargetMode="External"/><Relationship Id="rId10" Type="http://schemas.openxmlformats.org/officeDocument/2006/relationships/image" Target="../media/image8.svg"/><Relationship Id="rId19" Type="http://schemas.openxmlformats.org/officeDocument/2006/relationships/chart" Target="../charts/chart5.xml"/><Relationship Id="rId4" Type="http://schemas.openxmlformats.org/officeDocument/2006/relationships/image" Target="../media/image3.png"/><Relationship Id="rId9" Type="http://schemas.openxmlformats.org/officeDocument/2006/relationships/image" Target="../media/image7.png"/><Relationship Id="rId14" Type="http://schemas.openxmlformats.org/officeDocument/2006/relationships/image" Target="../media/image11.png"/><Relationship Id="rId22" Type="http://schemas.openxmlformats.org/officeDocument/2006/relationships/hyperlink" Target="Report_591_HCES_2022-23New.pdf" TargetMode="External"/><Relationship Id="rId27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2.png"/><Relationship Id="rId1" Type="http://schemas.openxmlformats.org/officeDocument/2006/relationships/image" Target="../media/image21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0.emf"/><Relationship Id="rId1" Type="http://schemas.openxmlformats.org/officeDocument/2006/relationships/image" Target="../media/image19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3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45720</xdr:colOff>
      <xdr:row>5</xdr:row>
      <xdr:rowOff>83820</xdr:rowOff>
    </xdr:from>
    <xdr:to>
      <xdr:col>2</xdr:col>
      <xdr:colOff>567444</xdr:colOff>
      <xdr:row>7</xdr:row>
      <xdr:rowOff>129540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45720" y="960120"/>
          <a:ext cx="2674620" cy="3962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IN" sz="1400" i="1">
              <a:solidFill>
                <a:schemeClr val="bg1">
                  <a:lumMod val="85000"/>
                </a:schemeClr>
              </a:solidFill>
              <a:latin typeface="Bahnschrift" panose="020B0502040204020203" pitchFamily="34" charset="0"/>
            </a:rPr>
            <a:t>Matrix Infinity</a:t>
          </a:r>
          <a:r>
            <a:rPr lang="en-IN" sz="1400" i="1" baseline="0">
              <a:solidFill>
                <a:schemeClr val="bg1">
                  <a:lumMod val="85000"/>
                </a:schemeClr>
              </a:solidFill>
              <a:latin typeface="Bahnschrift" panose="020B0502040204020203" pitchFamily="34" charset="0"/>
            </a:rPr>
            <a:t> - </a:t>
          </a:r>
          <a:r>
            <a:rPr lang="en-IN" sz="1400" i="1">
              <a:solidFill>
                <a:schemeClr val="bg1">
                  <a:lumMod val="85000"/>
                </a:schemeClr>
              </a:solidFill>
              <a:latin typeface="Bahnschrift" panose="020B0502040204020203" pitchFamily="34" charset="0"/>
            </a:rPr>
            <a:t>SIH 2024</a:t>
          </a:r>
        </a:p>
      </xdr:txBody>
    </xdr:sp>
    <xdr:clientData/>
  </xdr:twoCellAnchor>
  <xdr:twoCellAnchor editAs="absolute">
    <xdr:from>
      <xdr:col>4</xdr:col>
      <xdr:colOff>2299040</xdr:colOff>
      <xdr:row>0</xdr:row>
      <xdr:rowOff>106680</xdr:rowOff>
    </xdr:from>
    <xdr:to>
      <xdr:col>6</xdr:col>
      <xdr:colOff>1173004</xdr:colOff>
      <xdr:row>7</xdr:row>
      <xdr:rowOff>136484</xdr:rowOff>
    </xdr:to>
    <xdr:grpSp>
      <xdr:nvGrpSpPr>
        <xdr:cNvPr id="31" name="Group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GrpSpPr/>
      </xdr:nvGrpSpPr>
      <xdr:grpSpPr>
        <a:xfrm>
          <a:off x="7541600" y="106680"/>
          <a:ext cx="2523944" cy="1256624"/>
          <a:chOff x="3040378" y="1318260"/>
          <a:chExt cx="2525676" cy="1256624"/>
        </a:xfrm>
      </xdr:grpSpPr>
      <xdr:grpSp>
        <xdr:nvGrpSpPr>
          <xdr:cNvPr id="4" name="Group 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GrpSpPr/>
        </xdr:nvGrpSpPr>
        <xdr:grpSpPr>
          <a:xfrm>
            <a:off x="3040378" y="1318260"/>
            <a:ext cx="2525676" cy="1256624"/>
            <a:chOff x="4695856" y="178141"/>
            <a:chExt cx="2523945" cy="1260000"/>
          </a:xfrm>
        </xdr:grpSpPr>
        <xdr:sp macro="" textlink="">
          <xdr:nvSpPr>
            <xdr:cNvPr id="5" name="Rectangle: Top Corners Rounded 4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SpPr/>
          </xdr:nvSpPr>
          <xdr:spPr>
            <a:xfrm rot="16200000">
              <a:off x="5239896" y="-365899"/>
              <a:ext cx="1260000" cy="2348079"/>
            </a:xfrm>
            <a:prstGeom prst="round2SameRect">
              <a:avLst>
                <a:gd name="adj1" fmla="val 10015"/>
                <a:gd name="adj2" fmla="val 0"/>
              </a:avLst>
            </a:prstGeom>
            <a:solidFill>
              <a:srgbClr val="1990F4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IN" sz="1100"/>
                <a:t> </a:t>
              </a:r>
            </a:p>
          </xdr:txBody>
        </xdr:sp>
        <xdr:sp macro="" textlink="">
          <xdr:nvSpPr>
            <xdr:cNvPr id="6" name="Rectangle: Top Corners Rounded 5">
              <a:extLst>
                <a:ext uri="{FF2B5EF4-FFF2-40B4-BE49-F238E27FC236}">
                  <a16:creationId xmlns:a16="http://schemas.microsoft.com/office/drawing/2014/main" id="{00000000-0008-0000-0000-000006000000}"/>
                </a:ext>
              </a:extLst>
            </xdr:cNvPr>
            <xdr:cNvSpPr/>
          </xdr:nvSpPr>
          <xdr:spPr>
            <a:xfrm rot="5400000">
              <a:off x="5415762" y="-365899"/>
              <a:ext cx="1260000" cy="2348079"/>
            </a:xfrm>
            <a:prstGeom prst="round2SameRect">
              <a:avLst>
                <a:gd name="adj1" fmla="val 10015"/>
                <a:gd name="adj2" fmla="val 0"/>
              </a:avLst>
            </a:prstGeom>
            <a:solidFill>
              <a:sysClr val="window" lastClr="FFFFFF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IN" sz="1100"/>
                <a:t> </a:t>
              </a:r>
            </a:p>
          </xdr:txBody>
        </xdr:sp>
        <xdr:cxnSp macro="">
          <xdr:nvCxnSpPr>
            <xdr:cNvPr id="7" name="Straight Connector 6">
              <a:extLst>
                <a:ext uri="{FF2B5EF4-FFF2-40B4-BE49-F238E27FC236}">
                  <a16:creationId xmlns:a16="http://schemas.microsoft.com/office/drawing/2014/main" id="{00000000-0008-0000-0000-000007000000}"/>
                </a:ext>
              </a:extLst>
            </xdr:cNvPr>
            <xdr:cNvCxnSpPr/>
          </xdr:nvCxnSpPr>
          <xdr:spPr>
            <a:xfrm>
              <a:off x="5524500" y="388620"/>
              <a:ext cx="0" cy="769620"/>
            </a:xfrm>
            <a:prstGeom prst="line">
              <a:avLst/>
            </a:prstGeom>
            <a:ln w="6350">
              <a:solidFill>
                <a:srgbClr val="1990F4"/>
              </a:solidFill>
            </a:ln>
          </xdr:spPr>
          <xdr:style>
            <a:lnRef idx="2">
              <a:schemeClr val="accent1"/>
            </a:lnRef>
            <a:fillRef idx="0">
              <a:schemeClr val="accent1"/>
            </a:fillRef>
            <a:effectRef idx="1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8" name="TextBox 7">
            <a:extLst>
              <a:ext uri="{FF2B5EF4-FFF2-40B4-BE49-F238E27FC236}">
                <a16:creationId xmlns:a16="http://schemas.microsoft.com/office/drawing/2014/main" id="{00000000-0008-0000-0000-000008000000}"/>
              </a:ext>
            </a:extLst>
          </xdr:cNvPr>
          <xdr:cNvSpPr txBox="1"/>
        </xdr:nvSpPr>
        <xdr:spPr>
          <a:xfrm>
            <a:off x="3992878" y="1463040"/>
            <a:ext cx="1447800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IN" sz="1100">
                <a:latin typeface="Bahnschrift" panose="020B0502040204020203" pitchFamily="34" charset="0"/>
              </a:rPr>
              <a:t>Cost of the Product</a:t>
            </a:r>
            <a:endParaRPr lang="en-IN" sz="1100" baseline="30000">
              <a:latin typeface="Bahnschrift" panose="020B0502040204020203" pitchFamily="34" charset="0"/>
            </a:endParaRPr>
          </a:p>
        </xdr:txBody>
      </xdr:sp>
      <xdr:sp macro="" textlink="Sheet1!B5">
        <xdr:nvSpPr>
          <xdr:cNvPr id="9" name="TextBox 8">
            <a:extLst>
              <a:ext uri="{FF2B5EF4-FFF2-40B4-BE49-F238E27FC236}">
                <a16:creationId xmlns:a16="http://schemas.microsoft.com/office/drawing/2014/main" id="{00000000-0008-0000-0000-000009000000}"/>
              </a:ext>
            </a:extLst>
          </xdr:cNvPr>
          <xdr:cNvSpPr txBox="1"/>
        </xdr:nvSpPr>
        <xdr:spPr>
          <a:xfrm>
            <a:off x="3939827" y="1954518"/>
            <a:ext cx="1447800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indent="0" algn="ctr"/>
            <a:fld id="{688D01CE-B082-451B-8C93-5E750763A6C1}" type="TxLink">
              <a:rPr lang="en-US" sz="2400" b="1" i="0" u="none" strike="noStrike" baseline="30000">
                <a:solidFill>
                  <a:srgbClr val="000000"/>
                </a:solidFill>
                <a:latin typeface="Arial"/>
                <a:ea typeface="+mn-ea"/>
                <a:cs typeface="Arial"/>
              </a:rPr>
              <a:pPr marL="0" indent="0" algn="ctr"/>
              <a:t>₹ 2,000</a:t>
            </a:fld>
            <a:endParaRPr lang="en-IN" sz="2400" b="1" i="0" u="none" strike="noStrike" baseline="30000">
              <a:solidFill>
                <a:srgbClr val="000000"/>
              </a:solidFill>
              <a:latin typeface="Arial"/>
              <a:ea typeface="+mn-ea"/>
              <a:cs typeface="Arial"/>
            </a:endParaRPr>
          </a:p>
        </xdr:txBody>
      </xdr:sp>
      <xdr:pic>
        <xdr:nvPicPr>
          <xdr:cNvPr id="25" name="Graphic 24" descr="Money with solid fill">
            <a:extLst>
              <a:ext uri="{FF2B5EF4-FFF2-40B4-BE49-F238E27FC236}">
                <a16:creationId xmlns:a16="http://schemas.microsoft.com/office/drawing/2014/main" id="{00000000-0008-0000-0000-000019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>
            <a:off x="3198000" y="1559700"/>
            <a:ext cx="650100" cy="650100"/>
          </a:xfrm>
          <a:prstGeom prst="rect">
            <a:avLst/>
          </a:prstGeom>
        </xdr:spPr>
      </xdr:pic>
    </xdr:grpSp>
    <xdr:clientData/>
  </xdr:twoCellAnchor>
  <xdr:twoCellAnchor editAs="absolute">
    <xdr:from>
      <xdr:col>0</xdr:col>
      <xdr:colOff>310507</xdr:colOff>
      <xdr:row>30</xdr:row>
      <xdr:rowOff>8341</xdr:rowOff>
    </xdr:from>
    <xdr:to>
      <xdr:col>2</xdr:col>
      <xdr:colOff>681557</xdr:colOff>
      <xdr:row>37</xdr:row>
      <xdr:rowOff>36297</xdr:rowOff>
    </xdr:to>
    <xdr:grpSp>
      <xdr:nvGrpSpPr>
        <xdr:cNvPr id="117" name="Group 116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GrpSpPr/>
      </xdr:nvGrpSpPr>
      <xdr:grpSpPr>
        <a:xfrm>
          <a:off x="310507" y="5266141"/>
          <a:ext cx="2512270" cy="1254776"/>
          <a:chOff x="5922202" y="1878061"/>
          <a:chExt cx="2519519" cy="1267707"/>
        </a:xfrm>
      </xdr:grpSpPr>
      <xdr:grpSp>
        <xdr:nvGrpSpPr>
          <xdr:cNvPr id="10" name="Group 9">
            <a:extLst>
              <a:ext uri="{FF2B5EF4-FFF2-40B4-BE49-F238E27FC236}">
                <a16:creationId xmlns:a16="http://schemas.microsoft.com/office/drawing/2014/main" id="{00000000-0008-0000-0000-00000A000000}"/>
              </a:ext>
            </a:extLst>
          </xdr:cNvPr>
          <xdr:cNvGrpSpPr/>
        </xdr:nvGrpSpPr>
        <xdr:grpSpPr>
          <a:xfrm>
            <a:off x="5922202" y="1878061"/>
            <a:ext cx="2519519" cy="1267707"/>
            <a:chOff x="4679700" y="178140"/>
            <a:chExt cx="2515260" cy="1260000"/>
          </a:xfrm>
        </xdr:grpSpPr>
        <xdr:sp macro="" textlink="">
          <xdr:nvSpPr>
            <xdr:cNvPr id="11" name="Rectangle: Top Corners Rounded 10">
              <a:extLst>
                <a:ext uri="{FF2B5EF4-FFF2-40B4-BE49-F238E27FC236}">
                  <a16:creationId xmlns:a16="http://schemas.microsoft.com/office/drawing/2014/main" id="{00000000-0008-0000-0000-00000B000000}"/>
                </a:ext>
              </a:extLst>
            </xdr:cNvPr>
            <xdr:cNvSpPr/>
          </xdr:nvSpPr>
          <xdr:spPr>
            <a:xfrm rot="16200000">
              <a:off x="5219700" y="-361860"/>
              <a:ext cx="1260000" cy="2340000"/>
            </a:xfrm>
            <a:prstGeom prst="round2SameRect">
              <a:avLst>
                <a:gd name="adj1" fmla="val 10015"/>
                <a:gd name="adj2" fmla="val 0"/>
              </a:avLst>
            </a:prstGeom>
            <a:solidFill>
              <a:srgbClr val="1990F4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IN" sz="1100"/>
                <a:t> </a:t>
              </a:r>
            </a:p>
          </xdr:txBody>
        </xdr:sp>
        <xdr:sp macro="" textlink="">
          <xdr:nvSpPr>
            <xdr:cNvPr id="12" name="Rectangle: Top Corners Rounded 11">
              <a:extLst>
                <a:ext uri="{FF2B5EF4-FFF2-40B4-BE49-F238E27FC236}">
                  <a16:creationId xmlns:a16="http://schemas.microsoft.com/office/drawing/2014/main" id="{00000000-0008-0000-0000-00000C000000}"/>
                </a:ext>
              </a:extLst>
            </xdr:cNvPr>
            <xdr:cNvSpPr/>
          </xdr:nvSpPr>
          <xdr:spPr>
            <a:xfrm rot="5400000">
              <a:off x="5394960" y="-361860"/>
              <a:ext cx="1260000" cy="2340000"/>
            </a:xfrm>
            <a:prstGeom prst="round2SameRect">
              <a:avLst>
                <a:gd name="adj1" fmla="val 10015"/>
                <a:gd name="adj2" fmla="val 0"/>
              </a:avLst>
            </a:prstGeom>
            <a:solidFill>
              <a:sysClr val="window" lastClr="FFFFFF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IN" sz="1100"/>
                <a:t> </a:t>
              </a:r>
            </a:p>
          </xdr:txBody>
        </xdr:sp>
        <xdr:cxnSp macro="">
          <xdr:nvCxnSpPr>
            <xdr:cNvPr id="13" name="Straight Connector 12">
              <a:extLst>
                <a:ext uri="{FF2B5EF4-FFF2-40B4-BE49-F238E27FC236}">
                  <a16:creationId xmlns:a16="http://schemas.microsoft.com/office/drawing/2014/main" id="{00000000-0008-0000-0000-00000D000000}"/>
                </a:ext>
              </a:extLst>
            </xdr:cNvPr>
            <xdr:cNvCxnSpPr/>
          </xdr:nvCxnSpPr>
          <xdr:spPr>
            <a:xfrm>
              <a:off x="5524500" y="388620"/>
              <a:ext cx="0" cy="769620"/>
            </a:xfrm>
            <a:prstGeom prst="line">
              <a:avLst/>
            </a:prstGeom>
            <a:ln w="6350">
              <a:solidFill>
                <a:srgbClr val="1990F4"/>
              </a:solidFill>
            </a:ln>
          </xdr:spPr>
          <xdr:style>
            <a:lnRef idx="2">
              <a:schemeClr val="accent1"/>
            </a:lnRef>
            <a:fillRef idx="0">
              <a:schemeClr val="accent1"/>
            </a:fillRef>
            <a:effectRef idx="1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18" name="TextBox 17">
            <a:extLst>
              <a:ext uri="{FF2B5EF4-FFF2-40B4-BE49-F238E27FC236}">
                <a16:creationId xmlns:a16="http://schemas.microsoft.com/office/drawing/2014/main" id="{00000000-0008-0000-0000-000012000000}"/>
              </a:ext>
            </a:extLst>
          </xdr:cNvPr>
          <xdr:cNvSpPr txBox="1"/>
        </xdr:nvSpPr>
        <xdr:spPr>
          <a:xfrm>
            <a:off x="6879981" y="2024118"/>
            <a:ext cx="1444270" cy="43817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IN" sz="1100">
                <a:latin typeface="Bahnschrift" panose="020B0502040204020203" pitchFamily="34" charset="0"/>
              </a:rPr>
              <a:t>Population Density per 2 Km</a:t>
            </a:r>
            <a:r>
              <a:rPr lang="en-IN" sz="1100" baseline="30000">
                <a:latin typeface="Bahnschrift" panose="020B0502040204020203" pitchFamily="34" charset="0"/>
              </a:rPr>
              <a:t>2</a:t>
            </a:r>
          </a:p>
        </xdr:txBody>
      </xdr:sp>
      <xdr:sp macro="" textlink="Sheet1!B3">
        <xdr:nvSpPr>
          <xdr:cNvPr id="20" name="TextBox 19">
            <a:extLst>
              <a:ext uri="{FF2B5EF4-FFF2-40B4-BE49-F238E27FC236}">
                <a16:creationId xmlns:a16="http://schemas.microsoft.com/office/drawing/2014/main" id="{00000000-0008-0000-0000-000014000000}"/>
              </a:ext>
            </a:extLst>
          </xdr:cNvPr>
          <xdr:cNvSpPr txBox="1"/>
        </xdr:nvSpPr>
        <xdr:spPr>
          <a:xfrm>
            <a:off x="6894513" y="2485220"/>
            <a:ext cx="1444270" cy="43817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2F5077C7-7BE1-45D8-8E9A-F278C372587D}" type="TxLink">
              <a:rPr lang="en-US" sz="2400" b="1" i="0" u="none" strike="noStrike" baseline="30000">
                <a:solidFill>
                  <a:srgbClr val="000000"/>
                </a:solidFill>
                <a:latin typeface="Arial"/>
                <a:cs typeface="Arial"/>
              </a:rPr>
              <a:pPr algn="ctr"/>
              <a:t>970</a:t>
            </a:fld>
            <a:endParaRPr lang="en-IN" sz="2000" baseline="30000">
              <a:latin typeface="Bahnschrift" panose="020B0502040204020203" pitchFamily="34" charset="0"/>
            </a:endParaRPr>
          </a:p>
        </xdr:txBody>
      </xdr:sp>
      <xdr:pic>
        <xdr:nvPicPr>
          <xdr:cNvPr id="27" name="Graphic 26" descr="Group of women with solid fill">
            <a:hlinkClick xmlns:r="http://schemas.openxmlformats.org/officeDocument/2006/relationships" r:id="rId3"/>
            <a:extLst>
              <a:ext uri="{FF2B5EF4-FFF2-40B4-BE49-F238E27FC236}">
                <a16:creationId xmlns:a16="http://schemas.microsoft.com/office/drawing/2014/main" id="{00000000-0008-0000-0000-00001B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5"/>
              </a:ext>
            </a:extLst>
          </a:blip>
          <a:stretch>
            <a:fillRect/>
          </a:stretch>
        </xdr:blipFill>
        <xdr:spPr>
          <a:xfrm>
            <a:off x="6122652" y="2157645"/>
            <a:ext cx="643308" cy="650568"/>
          </a:xfrm>
          <a:prstGeom prst="rect">
            <a:avLst/>
          </a:prstGeom>
        </xdr:spPr>
      </xdr:pic>
    </xdr:grpSp>
    <xdr:clientData/>
  </xdr:twoCellAnchor>
  <xdr:twoCellAnchor editAs="absolute">
    <xdr:from>
      <xdr:col>4</xdr:col>
      <xdr:colOff>2086634</xdr:colOff>
      <xdr:row>29</xdr:row>
      <xdr:rowOff>151634</xdr:rowOff>
    </xdr:from>
    <xdr:to>
      <xdr:col>6</xdr:col>
      <xdr:colOff>957135</xdr:colOff>
      <xdr:row>37</xdr:row>
      <xdr:rowOff>6179</xdr:rowOff>
    </xdr:to>
    <xdr:grpSp>
      <xdr:nvGrpSpPr>
        <xdr:cNvPr id="121" name="Group 120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GrpSpPr/>
      </xdr:nvGrpSpPr>
      <xdr:grpSpPr>
        <a:xfrm>
          <a:off x="7329194" y="5234174"/>
          <a:ext cx="2520481" cy="1256625"/>
          <a:chOff x="8182555" y="5932667"/>
          <a:chExt cx="2538929" cy="1251986"/>
        </a:xfrm>
      </xdr:grpSpPr>
      <xdr:grpSp>
        <xdr:nvGrpSpPr>
          <xdr:cNvPr id="49" name="Group 48">
            <a:extLst>
              <a:ext uri="{FF2B5EF4-FFF2-40B4-BE49-F238E27FC236}">
                <a16:creationId xmlns:a16="http://schemas.microsoft.com/office/drawing/2014/main" id="{00000000-0008-0000-0000-000031000000}"/>
              </a:ext>
            </a:extLst>
          </xdr:cNvPr>
          <xdr:cNvGrpSpPr/>
        </xdr:nvGrpSpPr>
        <xdr:grpSpPr>
          <a:xfrm>
            <a:off x="8182555" y="5932667"/>
            <a:ext cx="2538929" cy="1251986"/>
            <a:chOff x="4679700" y="178140"/>
            <a:chExt cx="2515260" cy="1260000"/>
          </a:xfrm>
        </xdr:grpSpPr>
        <xdr:sp macro="" textlink="">
          <xdr:nvSpPr>
            <xdr:cNvPr id="53" name="Rectangle: Top Corners Rounded 52">
              <a:extLst>
                <a:ext uri="{FF2B5EF4-FFF2-40B4-BE49-F238E27FC236}">
                  <a16:creationId xmlns:a16="http://schemas.microsoft.com/office/drawing/2014/main" id="{00000000-0008-0000-0000-000035000000}"/>
                </a:ext>
              </a:extLst>
            </xdr:cNvPr>
            <xdr:cNvSpPr/>
          </xdr:nvSpPr>
          <xdr:spPr>
            <a:xfrm rot="16200000">
              <a:off x="5219700" y="-361860"/>
              <a:ext cx="1260000" cy="2340000"/>
            </a:xfrm>
            <a:prstGeom prst="round2SameRect">
              <a:avLst>
                <a:gd name="adj1" fmla="val 10015"/>
                <a:gd name="adj2" fmla="val 0"/>
              </a:avLst>
            </a:prstGeom>
            <a:solidFill>
              <a:srgbClr val="1990F4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IN" sz="1100"/>
                <a:t> </a:t>
              </a:r>
            </a:p>
          </xdr:txBody>
        </xdr:sp>
        <xdr:sp macro="" textlink="">
          <xdr:nvSpPr>
            <xdr:cNvPr id="54" name="Rectangle: Top Corners Rounded 53">
              <a:extLst>
                <a:ext uri="{FF2B5EF4-FFF2-40B4-BE49-F238E27FC236}">
                  <a16:creationId xmlns:a16="http://schemas.microsoft.com/office/drawing/2014/main" id="{00000000-0008-0000-0000-000036000000}"/>
                </a:ext>
              </a:extLst>
            </xdr:cNvPr>
            <xdr:cNvSpPr/>
          </xdr:nvSpPr>
          <xdr:spPr>
            <a:xfrm rot="5400000">
              <a:off x="5394960" y="-361860"/>
              <a:ext cx="1260000" cy="2340000"/>
            </a:xfrm>
            <a:prstGeom prst="round2SameRect">
              <a:avLst>
                <a:gd name="adj1" fmla="val 10015"/>
                <a:gd name="adj2" fmla="val 0"/>
              </a:avLst>
            </a:prstGeom>
            <a:solidFill>
              <a:sysClr val="window" lastClr="FFFFFF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IN" sz="1100"/>
                <a:t> </a:t>
              </a:r>
            </a:p>
          </xdr:txBody>
        </xdr:sp>
        <xdr:cxnSp macro="">
          <xdr:nvCxnSpPr>
            <xdr:cNvPr id="55" name="Straight Connector 54">
              <a:extLst>
                <a:ext uri="{FF2B5EF4-FFF2-40B4-BE49-F238E27FC236}">
                  <a16:creationId xmlns:a16="http://schemas.microsoft.com/office/drawing/2014/main" id="{00000000-0008-0000-0000-000037000000}"/>
                </a:ext>
              </a:extLst>
            </xdr:cNvPr>
            <xdr:cNvCxnSpPr/>
          </xdr:nvCxnSpPr>
          <xdr:spPr>
            <a:xfrm>
              <a:off x="5524500" y="388620"/>
              <a:ext cx="0" cy="769620"/>
            </a:xfrm>
            <a:prstGeom prst="line">
              <a:avLst/>
            </a:prstGeom>
            <a:ln w="6350">
              <a:solidFill>
                <a:srgbClr val="1990F4"/>
              </a:solidFill>
            </a:ln>
          </xdr:spPr>
          <xdr:style>
            <a:lnRef idx="2">
              <a:schemeClr val="accent1"/>
            </a:lnRef>
            <a:fillRef idx="0">
              <a:schemeClr val="accent1"/>
            </a:fillRef>
            <a:effectRef idx="1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50" name="TextBox 49">
            <a:extLst>
              <a:ext uri="{FF2B5EF4-FFF2-40B4-BE49-F238E27FC236}">
                <a16:creationId xmlns:a16="http://schemas.microsoft.com/office/drawing/2014/main" id="{00000000-0008-0000-0000-000032000000}"/>
              </a:ext>
            </a:extLst>
          </xdr:cNvPr>
          <xdr:cNvSpPr txBox="1"/>
        </xdr:nvSpPr>
        <xdr:spPr>
          <a:xfrm>
            <a:off x="9147713" y="6076913"/>
            <a:ext cx="1455396" cy="43273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IN" sz="1100">
                <a:latin typeface="Bahnschrift" panose="020B0502040204020203" pitchFamily="34" charset="0"/>
              </a:rPr>
              <a:t>Poverty Headcount</a:t>
            </a:r>
            <a:endParaRPr lang="en-IN" sz="1100" baseline="30000">
              <a:latin typeface="Bahnschrift" panose="020B0502040204020203" pitchFamily="34" charset="0"/>
            </a:endParaRPr>
          </a:p>
        </xdr:txBody>
      </xdr:sp>
      <xdr:sp macro="" textlink="Sheet1!B29">
        <xdr:nvSpPr>
          <xdr:cNvPr id="51" name="TextBox 50">
            <a:extLst>
              <a:ext uri="{FF2B5EF4-FFF2-40B4-BE49-F238E27FC236}">
                <a16:creationId xmlns:a16="http://schemas.microsoft.com/office/drawing/2014/main" id="{00000000-0008-0000-0000-000033000000}"/>
              </a:ext>
            </a:extLst>
          </xdr:cNvPr>
          <xdr:cNvSpPr txBox="1"/>
        </xdr:nvSpPr>
        <xdr:spPr>
          <a:xfrm>
            <a:off x="9105708" y="6555184"/>
            <a:ext cx="1455396" cy="43273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F67FA767-48F5-4890-A917-962ECA12E5CD}" type="TxLink">
              <a:rPr lang="en-US" sz="2400" b="1" i="0" u="none" strike="noStrike" baseline="30000">
                <a:solidFill>
                  <a:srgbClr val="000000"/>
                </a:solidFill>
                <a:latin typeface="Arial"/>
                <a:cs typeface="Arial"/>
              </a:rPr>
              <a:pPr algn="ctr"/>
              <a:t>14.96%</a:t>
            </a:fld>
            <a:endParaRPr lang="en-IN" sz="2400" b="1" baseline="30000">
              <a:latin typeface="Bahnschrift" panose="020B0502040204020203" pitchFamily="34" charset="0"/>
            </a:endParaRPr>
          </a:p>
        </xdr:txBody>
      </xdr:sp>
      <xdr:pic>
        <xdr:nvPicPr>
          <xdr:cNvPr id="82" name="Graphic 81" descr="Downward trend graph with solid fill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00000000-0008-0000-0000-000052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8"/>
              </a:ext>
            </a:extLst>
          </a:blip>
          <a:stretch>
            <a:fillRect/>
          </a:stretch>
        </xdr:blipFill>
        <xdr:spPr>
          <a:xfrm>
            <a:off x="8366395" y="6205975"/>
            <a:ext cx="640604" cy="634908"/>
          </a:xfrm>
          <a:prstGeom prst="rect">
            <a:avLst/>
          </a:prstGeom>
        </xdr:spPr>
      </xdr:pic>
    </xdr:grpSp>
    <xdr:clientData/>
  </xdr:twoCellAnchor>
  <xdr:twoCellAnchor editAs="absolute">
    <xdr:from>
      <xdr:col>6</xdr:col>
      <xdr:colOff>1525758</xdr:colOff>
      <xdr:row>0</xdr:row>
      <xdr:rowOff>114300</xdr:rowOff>
    </xdr:from>
    <xdr:to>
      <xdr:col>8</xdr:col>
      <xdr:colOff>43314</xdr:colOff>
      <xdr:row>7</xdr:row>
      <xdr:rowOff>144104</xdr:rowOff>
    </xdr:to>
    <xdr:grpSp>
      <xdr:nvGrpSpPr>
        <xdr:cNvPr id="112" name="Group 111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GrpSpPr/>
      </xdr:nvGrpSpPr>
      <xdr:grpSpPr>
        <a:xfrm>
          <a:off x="10418298" y="114300"/>
          <a:ext cx="2525676" cy="1256624"/>
          <a:chOff x="3017520" y="2720340"/>
          <a:chExt cx="2525675" cy="1256624"/>
        </a:xfrm>
      </xdr:grpSpPr>
      <xdr:grpSp>
        <xdr:nvGrpSpPr>
          <xdr:cNvPr id="41" name="Group 40">
            <a:extLst>
              <a:ext uri="{FF2B5EF4-FFF2-40B4-BE49-F238E27FC236}">
                <a16:creationId xmlns:a16="http://schemas.microsoft.com/office/drawing/2014/main" id="{00000000-0008-0000-0000-000029000000}"/>
              </a:ext>
            </a:extLst>
          </xdr:cNvPr>
          <xdr:cNvGrpSpPr/>
        </xdr:nvGrpSpPr>
        <xdr:grpSpPr>
          <a:xfrm>
            <a:off x="3017520" y="2720340"/>
            <a:ext cx="2525675" cy="1256624"/>
            <a:chOff x="4679700" y="178140"/>
            <a:chExt cx="2515258" cy="1260000"/>
          </a:xfrm>
        </xdr:grpSpPr>
        <xdr:sp macro="" textlink="">
          <xdr:nvSpPr>
            <xdr:cNvPr id="45" name="Rectangle: Top Corners Rounded 44">
              <a:extLst>
                <a:ext uri="{FF2B5EF4-FFF2-40B4-BE49-F238E27FC236}">
                  <a16:creationId xmlns:a16="http://schemas.microsoft.com/office/drawing/2014/main" id="{00000000-0008-0000-0000-00002D000000}"/>
                </a:ext>
              </a:extLst>
            </xdr:cNvPr>
            <xdr:cNvSpPr/>
          </xdr:nvSpPr>
          <xdr:spPr>
            <a:xfrm rot="16200000">
              <a:off x="5219700" y="-361860"/>
              <a:ext cx="1260000" cy="2340000"/>
            </a:xfrm>
            <a:prstGeom prst="round2SameRect">
              <a:avLst>
                <a:gd name="adj1" fmla="val 10015"/>
                <a:gd name="adj2" fmla="val 0"/>
              </a:avLst>
            </a:prstGeom>
            <a:solidFill>
              <a:srgbClr val="1990F4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IN" sz="1100"/>
                <a:t> </a:t>
              </a:r>
            </a:p>
          </xdr:txBody>
        </xdr:sp>
        <xdr:sp macro="" textlink="">
          <xdr:nvSpPr>
            <xdr:cNvPr id="46" name="Rectangle: Top Corners Rounded 45">
              <a:extLst>
                <a:ext uri="{FF2B5EF4-FFF2-40B4-BE49-F238E27FC236}">
                  <a16:creationId xmlns:a16="http://schemas.microsoft.com/office/drawing/2014/main" id="{00000000-0008-0000-0000-00002E000000}"/>
                </a:ext>
              </a:extLst>
            </xdr:cNvPr>
            <xdr:cNvSpPr/>
          </xdr:nvSpPr>
          <xdr:spPr>
            <a:xfrm rot="5400000">
              <a:off x="5394958" y="-361860"/>
              <a:ext cx="1260000" cy="2340000"/>
            </a:xfrm>
            <a:prstGeom prst="round2SameRect">
              <a:avLst>
                <a:gd name="adj1" fmla="val 10015"/>
                <a:gd name="adj2" fmla="val 0"/>
              </a:avLst>
            </a:prstGeom>
            <a:solidFill>
              <a:sysClr val="window" lastClr="FFFFFF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IN" sz="1100"/>
                <a:t> </a:t>
              </a:r>
            </a:p>
          </xdr:txBody>
        </xdr:sp>
        <xdr:cxnSp macro="">
          <xdr:nvCxnSpPr>
            <xdr:cNvPr id="47" name="Straight Connector 46">
              <a:extLst>
                <a:ext uri="{FF2B5EF4-FFF2-40B4-BE49-F238E27FC236}">
                  <a16:creationId xmlns:a16="http://schemas.microsoft.com/office/drawing/2014/main" id="{00000000-0008-0000-0000-00002F000000}"/>
                </a:ext>
              </a:extLst>
            </xdr:cNvPr>
            <xdr:cNvCxnSpPr/>
          </xdr:nvCxnSpPr>
          <xdr:spPr>
            <a:xfrm>
              <a:off x="5524500" y="388620"/>
              <a:ext cx="0" cy="769620"/>
            </a:xfrm>
            <a:prstGeom prst="line">
              <a:avLst/>
            </a:prstGeom>
            <a:ln w="6350">
              <a:solidFill>
                <a:srgbClr val="1990F4"/>
              </a:solidFill>
            </a:ln>
          </xdr:spPr>
          <xdr:style>
            <a:lnRef idx="2">
              <a:schemeClr val="accent1"/>
            </a:lnRef>
            <a:fillRef idx="0">
              <a:schemeClr val="accent1"/>
            </a:fillRef>
            <a:effectRef idx="1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42" name="TextBox 41">
            <a:extLst>
              <a:ext uri="{FF2B5EF4-FFF2-40B4-BE49-F238E27FC236}">
                <a16:creationId xmlns:a16="http://schemas.microsoft.com/office/drawing/2014/main" id="{00000000-0008-0000-0000-00002A000000}"/>
              </a:ext>
            </a:extLst>
          </xdr:cNvPr>
          <xdr:cNvSpPr txBox="1"/>
        </xdr:nvSpPr>
        <xdr:spPr>
          <a:xfrm>
            <a:off x="3970020" y="2865120"/>
            <a:ext cx="1447800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IN" sz="1100">
                <a:latin typeface="Bahnschrift" panose="020B0502040204020203" pitchFamily="34" charset="0"/>
              </a:rPr>
              <a:t>Range of The Device</a:t>
            </a:r>
            <a:endParaRPr lang="en-IN" sz="1100" baseline="30000">
              <a:latin typeface="Bahnschrift" panose="020B0502040204020203" pitchFamily="34" charset="0"/>
            </a:endParaRPr>
          </a:p>
        </xdr:txBody>
      </xdr:sp>
      <xdr:sp macro="" textlink="">
        <xdr:nvSpPr>
          <xdr:cNvPr id="43" name="TextBox 42">
            <a:extLst>
              <a:ext uri="{FF2B5EF4-FFF2-40B4-BE49-F238E27FC236}">
                <a16:creationId xmlns:a16="http://schemas.microsoft.com/office/drawing/2014/main" id="{00000000-0008-0000-0000-00002B000000}"/>
              </a:ext>
            </a:extLst>
          </xdr:cNvPr>
          <xdr:cNvSpPr txBox="1"/>
        </xdr:nvSpPr>
        <xdr:spPr>
          <a:xfrm>
            <a:off x="3939540" y="3299426"/>
            <a:ext cx="1447800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indent="0" algn="ctr"/>
            <a:r>
              <a:rPr lang="en-IN" sz="2400" b="1" i="0" u="none" strike="noStrike">
                <a:solidFill>
                  <a:srgbClr val="000000"/>
                </a:solidFill>
                <a:latin typeface="Arial"/>
                <a:ea typeface="+mn-ea"/>
                <a:cs typeface="Arial"/>
              </a:rPr>
              <a:t>2 KM</a:t>
            </a:r>
          </a:p>
        </xdr:txBody>
      </xdr:sp>
      <xdr:pic>
        <xdr:nvPicPr>
          <xdr:cNvPr id="84" name="Graphic 83" descr="Network with solid fill">
            <a:extLst>
              <a:ext uri="{FF2B5EF4-FFF2-40B4-BE49-F238E27FC236}">
                <a16:creationId xmlns:a16="http://schemas.microsoft.com/office/drawing/2014/main" id="{00000000-0008-0000-0000-00005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213240" y="2992260"/>
            <a:ext cx="637260" cy="637260"/>
          </a:xfrm>
          <a:prstGeom prst="rect">
            <a:avLst/>
          </a:prstGeom>
        </xdr:spPr>
      </xdr:pic>
    </xdr:grpSp>
    <xdr:clientData/>
  </xdr:twoCellAnchor>
  <xdr:twoCellAnchor editAs="absolute">
    <xdr:from>
      <xdr:col>3</xdr:col>
      <xdr:colOff>251538</xdr:colOff>
      <xdr:row>30</xdr:row>
      <xdr:rowOff>1736</xdr:rowOff>
    </xdr:from>
    <xdr:to>
      <xdr:col>4</xdr:col>
      <xdr:colOff>901472</xdr:colOff>
      <xdr:row>37</xdr:row>
      <xdr:rowOff>29693</xdr:rowOff>
    </xdr:to>
    <xdr:grpSp>
      <xdr:nvGrpSpPr>
        <xdr:cNvPr id="120" name="Group 119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GrpSpPr/>
      </xdr:nvGrpSpPr>
      <xdr:grpSpPr>
        <a:xfrm>
          <a:off x="3634818" y="5259536"/>
          <a:ext cx="2509214" cy="1254777"/>
          <a:chOff x="6369674" y="3583881"/>
          <a:chExt cx="2537390" cy="1250139"/>
        </a:xfrm>
      </xdr:grpSpPr>
      <xdr:grpSp>
        <xdr:nvGrpSpPr>
          <xdr:cNvPr id="14" name="Group 13">
            <a:extLst>
              <a:ext uri="{FF2B5EF4-FFF2-40B4-BE49-F238E27FC236}">
                <a16:creationId xmlns:a16="http://schemas.microsoft.com/office/drawing/2014/main" id="{00000000-0008-0000-0000-00000E000000}"/>
              </a:ext>
            </a:extLst>
          </xdr:cNvPr>
          <xdr:cNvGrpSpPr/>
        </xdr:nvGrpSpPr>
        <xdr:grpSpPr>
          <a:xfrm>
            <a:off x="6369674" y="3583881"/>
            <a:ext cx="2537390" cy="1250139"/>
            <a:chOff x="4679700" y="178140"/>
            <a:chExt cx="2515260" cy="1260000"/>
          </a:xfrm>
        </xdr:grpSpPr>
        <xdr:sp macro="" textlink="">
          <xdr:nvSpPr>
            <xdr:cNvPr id="15" name="Rectangle: Top Corners Rounded 14">
              <a:extLst>
                <a:ext uri="{FF2B5EF4-FFF2-40B4-BE49-F238E27FC236}">
                  <a16:creationId xmlns:a16="http://schemas.microsoft.com/office/drawing/2014/main" id="{00000000-0008-0000-0000-00000F000000}"/>
                </a:ext>
              </a:extLst>
            </xdr:cNvPr>
            <xdr:cNvSpPr/>
          </xdr:nvSpPr>
          <xdr:spPr>
            <a:xfrm rot="16200000">
              <a:off x="5219700" y="-361860"/>
              <a:ext cx="1260000" cy="2340000"/>
            </a:xfrm>
            <a:prstGeom prst="round2SameRect">
              <a:avLst>
                <a:gd name="adj1" fmla="val 10015"/>
                <a:gd name="adj2" fmla="val 0"/>
              </a:avLst>
            </a:prstGeom>
            <a:solidFill>
              <a:srgbClr val="1990F4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IN" sz="1100"/>
                <a:t> </a:t>
              </a:r>
            </a:p>
          </xdr:txBody>
        </xdr:sp>
        <xdr:sp macro="" textlink="">
          <xdr:nvSpPr>
            <xdr:cNvPr id="16" name="Rectangle: Top Corners Rounded 15">
              <a:extLst>
                <a:ext uri="{FF2B5EF4-FFF2-40B4-BE49-F238E27FC236}">
                  <a16:creationId xmlns:a16="http://schemas.microsoft.com/office/drawing/2014/main" id="{00000000-0008-0000-0000-000010000000}"/>
                </a:ext>
              </a:extLst>
            </xdr:cNvPr>
            <xdr:cNvSpPr/>
          </xdr:nvSpPr>
          <xdr:spPr>
            <a:xfrm rot="5400000">
              <a:off x="5394960" y="-361860"/>
              <a:ext cx="1260000" cy="2340000"/>
            </a:xfrm>
            <a:prstGeom prst="round2SameRect">
              <a:avLst>
                <a:gd name="adj1" fmla="val 10015"/>
                <a:gd name="adj2" fmla="val 0"/>
              </a:avLst>
            </a:prstGeom>
            <a:solidFill>
              <a:sysClr val="window" lastClr="FFFFFF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IN" sz="1100"/>
                <a:t> </a:t>
              </a:r>
            </a:p>
          </xdr:txBody>
        </xdr:sp>
        <xdr:cxnSp macro="">
          <xdr:nvCxnSpPr>
            <xdr:cNvPr id="17" name="Straight Connector 16">
              <a:extLst>
                <a:ext uri="{FF2B5EF4-FFF2-40B4-BE49-F238E27FC236}">
                  <a16:creationId xmlns:a16="http://schemas.microsoft.com/office/drawing/2014/main" id="{00000000-0008-0000-0000-000011000000}"/>
                </a:ext>
              </a:extLst>
            </xdr:cNvPr>
            <xdr:cNvCxnSpPr/>
          </xdr:nvCxnSpPr>
          <xdr:spPr>
            <a:xfrm>
              <a:off x="5524500" y="388620"/>
              <a:ext cx="0" cy="769620"/>
            </a:xfrm>
            <a:prstGeom prst="line">
              <a:avLst/>
            </a:prstGeom>
            <a:ln w="6350">
              <a:solidFill>
                <a:srgbClr val="1990F4"/>
              </a:solidFill>
            </a:ln>
          </xdr:spPr>
          <xdr:style>
            <a:lnRef idx="2">
              <a:schemeClr val="accent1"/>
            </a:lnRef>
            <a:fillRef idx="0">
              <a:schemeClr val="accent1"/>
            </a:fillRef>
            <a:effectRef idx="1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19" name="TextBox 18">
            <a:extLst>
              <a:ext uri="{FF2B5EF4-FFF2-40B4-BE49-F238E27FC236}">
                <a16:creationId xmlns:a16="http://schemas.microsoft.com/office/drawing/2014/main" id="{00000000-0008-0000-0000-000013000000}"/>
              </a:ext>
            </a:extLst>
          </xdr:cNvPr>
          <xdr:cNvSpPr txBox="1"/>
        </xdr:nvSpPr>
        <xdr:spPr>
          <a:xfrm>
            <a:off x="7333892" y="3693736"/>
            <a:ext cx="1454514" cy="60336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IN" sz="1100">
                <a:latin typeface="Bahnschrift" panose="020B0502040204020203" pitchFamily="34" charset="0"/>
              </a:rPr>
              <a:t>No. of Households</a:t>
            </a:r>
          </a:p>
          <a:p>
            <a:pPr algn="ctr"/>
            <a:r>
              <a:rPr lang="en-IN" sz="1100">
                <a:latin typeface="Bahnschrift" panose="020B0502040204020203" pitchFamily="34" charset="0"/>
              </a:rPr>
              <a:t>per 2 Km</a:t>
            </a:r>
            <a:r>
              <a:rPr lang="en-IN" sz="1100" baseline="30000">
                <a:latin typeface="Bahnschrift" panose="020B0502040204020203" pitchFamily="34" charset="0"/>
              </a:rPr>
              <a:t>2</a:t>
            </a:r>
          </a:p>
        </xdr:txBody>
      </xdr:sp>
      <xdr:sp macro="" textlink="Sheet1!B28">
        <xdr:nvSpPr>
          <xdr:cNvPr id="21" name="TextBox 20">
            <a:extLst>
              <a:ext uri="{FF2B5EF4-FFF2-40B4-BE49-F238E27FC236}">
                <a16:creationId xmlns:a16="http://schemas.microsoft.com/office/drawing/2014/main" id="{00000000-0008-0000-0000-000015000000}"/>
              </a:ext>
            </a:extLst>
          </xdr:cNvPr>
          <xdr:cNvSpPr txBox="1"/>
        </xdr:nvSpPr>
        <xdr:spPr>
          <a:xfrm>
            <a:off x="7303981" y="4239588"/>
            <a:ext cx="1454514" cy="43209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indent="0" algn="ctr"/>
            <a:fld id="{E74DDAA1-7201-43B5-AFE3-D1FA24A64610}" type="TxLink">
              <a:rPr lang="en-US" sz="2400" b="1" i="0" u="none" strike="noStrike" baseline="30000">
                <a:solidFill>
                  <a:srgbClr val="000000"/>
                </a:solidFill>
                <a:latin typeface="Arial"/>
                <a:ea typeface="+mn-ea"/>
                <a:cs typeface="Arial"/>
              </a:rPr>
              <a:pPr marL="0" indent="0" algn="ctr"/>
              <a:t>243</a:t>
            </a:fld>
            <a:endParaRPr lang="en-IN" sz="2400" b="1" i="0" u="none" strike="noStrike" baseline="30000">
              <a:solidFill>
                <a:srgbClr val="000000"/>
              </a:solidFill>
              <a:latin typeface="Arial"/>
              <a:ea typeface="+mn-ea"/>
              <a:cs typeface="Arial"/>
            </a:endParaRPr>
          </a:p>
        </xdr:txBody>
      </xdr:sp>
      <xdr:pic>
        <xdr:nvPicPr>
          <xdr:cNvPr id="87" name="Graphic 86" descr="House with solid fill">
            <a:hlinkClick xmlns:r="http://schemas.openxmlformats.org/officeDocument/2006/relationships" r:id="rId11"/>
            <a:extLst>
              <a:ext uri="{FF2B5EF4-FFF2-40B4-BE49-F238E27FC236}">
                <a16:creationId xmlns:a16="http://schemas.microsoft.com/office/drawing/2014/main" id="{00000000-0008-0000-0000-000057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2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3"/>
              </a:ext>
            </a:extLst>
          </a:blip>
          <a:stretch>
            <a:fillRect/>
          </a:stretch>
        </xdr:blipFill>
        <xdr:spPr>
          <a:xfrm>
            <a:off x="6545747" y="3811301"/>
            <a:ext cx="696636" cy="689842"/>
          </a:xfrm>
          <a:prstGeom prst="rect">
            <a:avLst/>
          </a:prstGeom>
        </xdr:spPr>
      </xdr:pic>
    </xdr:grpSp>
    <xdr:clientData/>
  </xdr:twoCellAnchor>
  <xdr:twoCellAnchor editAs="absolute">
    <xdr:from>
      <xdr:col>6</xdr:col>
      <xdr:colOff>1752979</xdr:colOff>
      <xdr:row>29</xdr:row>
      <xdr:rowOff>145371</xdr:rowOff>
    </xdr:from>
    <xdr:to>
      <xdr:col>8</xdr:col>
      <xdr:colOff>270537</xdr:colOff>
      <xdr:row>37</xdr:row>
      <xdr:rowOff>1820</xdr:rowOff>
    </xdr:to>
    <xdr:grpSp>
      <xdr:nvGrpSpPr>
        <xdr:cNvPr id="99" name="Group 98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GrpSpPr/>
      </xdr:nvGrpSpPr>
      <xdr:grpSpPr>
        <a:xfrm>
          <a:off x="10645519" y="5227911"/>
          <a:ext cx="2525678" cy="1258529"/>
          <a:chOff x="9006840" y="2766060"/>
          <a:chExt cx="2525677" cy="1256624"/>
        </a:xfrm>
      </xdr:grpSpPr>
      <xdr:grpSp>
        <xdr:nvGrpSpPr>
          <xdr:cNvPr id="73" name="Group 72">
            <a:extLst>
              <a:ext uri="{FF2B5EF4-FFF2-40B4-BE49-F238E27FC236}">
                <a16:creationId xmlns:a16="http://schemas.microsoft.com/office/drawing/2014/main" id="{00000000-0008-0000-0000-000049000000}"/>
              </a:ext>
            </a:extLst>
          </xdr:cNvPr>
          <xdr:cNvGrpSpPr/>
        </xdr:nvGrpSpPr>
        <xdr:grpSpPr>
          <a:xfrm>
            <a:off x="9006840" y="2766060"/>
            <a:ext cx="2525677" cy="1256624"/>
            <a:chOff x="4679700" y="178140"/>
            <a:chExt cx="2515260" cy="1260000"/>
          </a:xfrm>
        </xdr:grpSpPr>
        <xdr:sp macro="" textlink="">
          <xdr:nvSpPr>
            <xdr:cNvPr id="77" name="Rectangle: Top Corners Rounded 76">
              <a:extLst>
                <a:ext uri="{FF2B5EF4-FFF2-40B4-BE49-F238E27FC236}">
                  <a16:creationId xmlns:a16="http://schemas.microsoft.com/office/drawing/2014/main" id="{00000000-0008-0000-0000-00004D000000}"/>
                </a:ext>
              </a:extLst>
            </xdr:cNvPr>
            <xdr:cNvSpPr/>
          </xdr:nvSpPr>
          <xdr:spPr>
            <a:xfrm rot="16200000">
              <a:off x="5219700" y="-361860"/>
              <a:ext cx="1260000" cy="2340000"/>
            </a:xfrm>
            <a:prstGeom prst="round2SameRect">
              <a:avLst>
                <a:gd name="adj1" fmla="val 10015"/>
                <a:gd name="adj2" fmla="val 0"/>
              </a:avLst>
            </a:prstGeom>
            <a:solidFill>
              <a:srgbClr val="1990F4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IN" sz="1100"/>
                <a:t> </a:t>
              </a:r>
            </a:p>
          </xdr:txBody>
        </xdr:sp>
        <xdr:sp macro="" textlink="">
          <xdr:nvSpPr>
            <xdr:cNvPr id="78" name="Rectangle: Top Corners Rounded 77">
              <a:extLst>
                <a:ext uri="{FF2B5EF4-FFF2-40B4-BE49-F238E27FC236}">
                  <a16:creationId xmlns:a16="http://schemas.microsoft.com/office/drawing/2014/main" id="{00000000-0008-0000-0000-00004E000000}"/>
                </a:ext>
              </a:extLst>
            </xdr:cNvPr>
            <xdr:cNvSpPr/>
          </xdr:nvSpPr>
          <xdr:spPr>
            <a:xfrm rot="5400000">
              <a:off x="5394960" y="-361860"/>
              <a:ext cx="1260000" cy="2340000"/>
            </a:xfrm>
            <a:prstGeom prst="round2SameRect">
              <a:avLst>
                <a:gd name="adj1" fmla="val 10015"/>
                <a:gd name="adj2" fmla="val 0"/>
              </a:avLst>
            </a:prstGeom>
            <a:solidFill>
              <a:sysClr val="window" lastClr="FFFFFF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IN" sz="1100"/>
                <a:t> </a:t>
              </a:r>
            </a:p>
          </xdr:txBody>
        </xdr:sp>
        <xdr:cxnSp macro="">
          <xdr:nvCxnSpPr>
            <xdr:cNvPr id="79" name="Straight Connector 78">
              <a:extLst>
                <a:ext uri="{FF2B5EF4-FFF2-40B4-BE49-F238E27FC236}">
                  <a16:creationId xmlns:a16="http://schemas.microsoft.com/office/drawing/2014/main" id="{00000000-0008-0000-0000-00004F000000}"/>
                </a:ext>
              </a:extLst>
            </xdr:cNvPr>
            <xdr:cNvCxnSpPr/>
          </xdr:nvCxnSpPr>
          <xdr:spPr>
            <a:xfrm>
              <a:off x="5524500" y="388620"/>
              <a:ext cx="0" cy="769620"/>
            </a:xfrm>
            <a:prstGeom prst="line">
              <a:avLst/>
            </a:prstGeom>
            <a:ln w="6350">
              <a:solidFill>
                <a:srgbClr val="1990F4"/>
              </a:solidFill>
            </a:ln>
          </xdr:spPr>
          <xdr:style>
            <a:lnRef idx="2">
              <a:schemeClr val="accent1"/>
            </a:lnRef>
            <a:fillRef idx="0">
              <a:schemeClr val="accent1"/>
            </a:fillRef>
            <a:effectRef idx="1">
              <a:schemeClr val="accent1"/>
            </a:effectRef>
            <a:fontRef idx="minor">
              <a:schemeClr val="tx1"/>
            </a:fontRef>
          </xdr:style>
        </xdr:cxnSp>
      </xdr:grpSp>
      <xdr:pic>
        <xdr:nvPicPr>
          <xdr:cNvPr id="86" name="Graphic 85" descr="Suburban scene with solid fill">
            <a:extLst>
              <a:ext uri="{FF2B5EF4-FFF2-40B4-BE49-F238E27FC236}">
                <a16:creationId xmlns:a16="http://schemas.microsoft.com/office/drawing/2014/main" id="{00000000-0008-0000-0000-000056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4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5"/>
              </a:ext>
            </a:extLst>
          </a:blip>
          <a:stretch>
            <a:fillRect/>
          </a:stretch>
        </xdr:blipFill>
        <xdr:spPr>
          <a:xfrm>
            <a:off x="9177300" y="3035580"/>
            <a:ext cx="682980" cy="682980"/>
          </a:xfrm>
          <a:prstGeom prst="rect">
            <a:avLst/>
          </a:prstGeom>
        </xdr:spPr>
      </xdr:pic>
      <xdr:sp macro="" textlink="">
        <xdr:nvSpPr>
          <xdr:cNvPr id="89" name="TextBox 88">
            <a:extLst>
              <a:ext uri="{FF2B5EF4-FFF2-40B4-BE49-F238E27FC236}">
                <a16:creationId xmlns:a16="http://schemas.microsoft.com/office/drawing/2014/main" id="{00000000-0008-0000-0000-000059000000}"/>
              </a:ext>
            </a:extLst>
          </xdr:cNvPr>
          <xdr:cNvSpPr txBox="1"/>
        </xdr:nvSpPr>
        <xdr:spPr>
          <a:xfrm>
            <a:off x="9943812" y="2834747"/>
            <a:ext cx="1447800" cy="64402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IN" sz="1100">
                <a:latin typeface="Bahnschrift" panose="020B0502040204020203" pitchFamily="34" charset="0"/>
              </a:rPr>
              <a:t>No. of Households</a:t>
            </a:r>
          </a:p>
          <a:p>
            <a:pPr algn="ctr"/>
            <a:r>
              <a:rPr lang="en-IN" sz="1100">
                <a:latin typeface="Bahnschrift" panose="020B0502040204020203" pitchFamily="34" charset="0"/>
              </a:rPr>
              <a:t>Who can afford</a:t>
            </a:r>
            <a:endParaRPr lang="en-IN" sz="1100" baseline="30000">
              <a:latin typeface="Bahnschrift" panose="020B0502040204020203" pitchFamily="34" charset="0"/>
            </a:endParaRPr>
          </a:p>
        </xdr:txBody>
      </xdr:sp>
      <xdr:sp macro="" textlink="Sheet1!B30">
        <xdr:nvSpPr>
          <xdr:cNvPr id="90" name="TextBox 89">
            <a:extLst>
              <a:ext uri="{FF2B5EF4-FFF2-40B4-BE49-F238E27FC236}">
                <a16:creationId xmlns:a16="http://schemas.microsoft.com/office/drawing/2014/main" id="{00000000-0008-0000-0000-00005A000000}"/>
              </a:ext>
            </a:extLst>
          </xdr:cNvPr>
          <xdr:cNvSpPr txBox="1"/>
        </xdr:nvSpPr>
        <xdr:spPr>
          <a:xfrm>
            <a:off x="9970338" y="3383361"/>
            <a:ext cx="1447800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indent="0" algn="ctr"/>
            <a:fld id="{17CF7835-827C-4F8F-A579-F43E549268E0}" type="TxLink">
              <a:rPr lang="en-US" sz="2400" b="1" i="0" u="none" strike="noStrike" baseline="30000">
                <a:solidFill>
                  <a:srgbClr val="000000"/>
                </a:solidFill>
                <a:latin typeface="Arial"/>
                <a:ea typeface="+mn-ea"/>
                <a:cs typeface="Arial"/>
              </a:rPr>
              <a:pPr marL="0" indent="0" algn="ctr"/>
              <a:t>206</a:t>
            </a:fld>
            <a:endParaRPr lang="en-IN" sz="2400" b="1" i="0" u="none" strike="noStrike" baseline="30000">
              <a:solidFill>
                <a:srgbClr val="000000"/>
              </a:solidFill>
              <a:latin typeface="Arial"/>
              <a:ea typeface="+mn-ea"/>
              <a:cs typeface="Arial"/>
            </a:endParaRPr>
          </a:p>
        </xdr:txBody>
      </xdr:sp>
    </xdr:grpSp>
    <xdr:clientData/>
  </xdr:twoCellAnchor>
  <xdr:twoCellAnchor editAs="absolute">
    <xdr:from>
      <xdr:col>4</xdr:col>
      <xdr:colOff>1390529</xdr:colOff>
      <xdr:row>60</xdr:row>
      <xdr:rowOff>96473</xdr:rowOff>
    </xdr:from>
    <xdr:to>
      <xdr:col>6</xdr:col>
      <xdr:colOff>262763</xdr:colOff>
      <xdr:row>67</xdr:row>
      <xdr:rowOff>128688</xdr:rowOff>
    </xdr:to>
    <xdr:grpSp>
      <xdr:nvGrpSpPr>
        <xdr:cNvPr id="124" name="Group 123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GrpSpPr/>
      </xdr:nvGrpSpPr>
      <xdr:grpSpPr>
        <a:xfrm>
          <a:off x="6633089" y="10612073"/>
          <a:ext cx="2522214" cy="1259035"/>
          <a:chOff x="6778216" y="7109298"/>
          <a:chExt cx="2525677" cy="1256624"/>
        </a:xfrm>
      </xdr:grpSpPr>
      <xdr:grpSp>
        <xdr:nvGrpSpPr>
          <xdr:cNvPr id="103" name="Group 102">
            <a:extLst>
              <a:ext uri="{FF2B5EF4-FFF2-40B4-BE49-F238E27FC236}">
                <a16:creationId xmlns:a16="http://schemas.microsoft.com/office/drawing/2014/main" id="{00000000-0008-0000-0000-000067000000}"/>
              </a:ext>
            </a:extLst>
          </xdr:cNvPr>
          <xdr:cNvGrpSpPr/>
        </xdr:nvGrpSpPr>
        <xdr:grpSpPr>
          <a:xfrm>
            <a:off x="6778216" y="7109298"/>
            <a:ext cx="2525677" cy="1256624"/>
            <a:chOff x="4679700" y="178140"/>
            <a:chExt cx="2515260" cy="1260000"/>
          </a:xfrm>
        </xdr:grpSpPr>
        <xdr:sp macro="" textlink="">
          <xdr:nvSpPr>
            <xdr:cNvPr id="107" name="Rectangle: Top Corners Rounded 106">
              <a:extLst>
                <a:ext uri="{FF2B5EF4-FFF2-40B4-BE49-F238E27FC236}">
                  <a16:creationId xmlns:a16="http://schemas.microsoft.com/office/drawing/2014/main" id="{00000000-0008-0000-0000-00006B000000}"/>
                </a:ext>
              </a:extLst>
            </xdr:cNvPr>
            <xdr:cNvSpPr/>
          </xdr:nvSpPr>
          <xdr:spPr>
            <a:xfrm rot="16200000">
              <a:off x="5219700" y="-361860"/>
              <a:ext cx="1260000" cy="2340000"/>
            </a:xfrm>
            <a:prstGeom prst="round2SameRect">
              <a:avLst>
                <a:gd name="adj1" fmla="val 10015"/>
                <a:gd name="adj2" fmla="val 0"/>
              </a:avLst>
            </a:prstGeom>
            <a:solidFill>
              <a:srgbClr val="1990F4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IN" sz="1100"/>
                <a:t> </a:t>
              </a:r>
            </a:p>
          </xdr:txBody>
        </xdr:sp>
        <xdr:sp macro="" textlink="">
          <xdr:nvSpPr>
            <xdr:cNvPr id="108" name="Rectangle: Top Corners Rounded 107">
              <a:extLst>
                <a:ext uri="{FF2B5EF4-FFF2-40B4-BE49-F238E27FC236}">
                  <a16:creationId xmlns:a16="http://schemas.microsoft.com/office/drawing/2014/main" id="{00000000-0008-0000-0000-00006C000000}"/>
                </a:ext>
              </a:extLst>
            </xdr:cNvPr>
            <xdr:cNvSpPr/>
          </xdr:nvSpPr>
          <xdr:spPr>
            <a:xfrm rot="5400000">
              <a:off x="5394960" y="-361860"/>
              <a:ext cx="1260000" cy="2340000"/>
            </a:xfrm>
            <a:prstGeom prst="round2SameRect">
              <a:avLst>
                <a:gd name="adj1" fmla="val 10015"/>
                <a:gd name="adj2" fmla="val 0"/>
              </a:avLst>
            </a:prstGeom>
            <a:solidFill>
              <a:sysClr val="window" lastClr="FFFFFF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IN" sz="1100"/>
                <a:t> </a:t>
              </a:r>
            </a:p>
          </xdr:txBody>
        </xdr:sp>
        <xdr:cxnSp macro="">
          <xdr:nvCxnSpPr>
            <xdr:cNvPr id="109" name="Straight Connector 108">
              <a:extLst>
                <a:ext uri="{FF2B5EF4-FFF2-40B4-BE49-F238E27FC236}">
                  <a16:creationId xmlns:a16="http://schemas.microsoft.com/office/drawing/2014/main" id="{00000000-0008-0000-0000-00006D000000}"/>
                </a:ext>
              </a:extLst>
            </xdr:cNvPr>
            <xdr:cNvCxnSpPr/>
          </xdr:nvCxnSpPr>
          <xdr:spPr>
            <a:xfrm>
              <a:off x="5524500" y="388620"/>
              <a:ext cx="0" cy="769620"/>
            </a:xfrm>
            <a:prstGeom prst="line">
              <a:avLst/>
            </a:prstGeom>
            <a:ln w="6350">
              <a:solidFill>
                <a:srgbClr val="1990F4"/>
              </a:solidFill>
            </a:ln>
          </xdr:spPr>
          <xdr:style>
            <a:lnRef idx="2">
              <a:schemeClr val="accent1"/>
            </a:lnRef>
            <a:fillRef idx="0">
              <a:schemeClr val="accent1"/>
            </a:fillRef>
            <a:effectRef idx="1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105" name="TextBox 104">
            <a:extLst>
              <a:ext uri="{FF2B5EF4-FFF2-40B4-BE49-F238E27FC236}">
                <a16:creationId xmlns:a16="http://schemas.microsoft.com/office/drawing/2014/main" id="{00000000-0008-0000-0000-000069000000}"/>
              </a:ext>
            </a:extLst>
          </xdr:cNvPr>
          <xdr:cNvSpPr txBox="1"/>
        </xdr:nvSpPr>
        <xdr:spPr>
          <a:xfrm>
            <a:off x="7745621" y="7173673"/>
            <a:ext cx="1448252" cy="61225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IN" sz="1100">
                <a:latin typeface="Bahnschrift" panose="020B0502040204020203" pitchFamily="34" charset="0"/>
              </a:rPr>
              <a:t>No. Institutions every 2 Km</a:t>
            </a:r>
            <a:endParaRPr lang="en-IN" sz="1100" baseline="30000">
              <a:latin typeface="Bahnschrift" panose="020B0502040204020203" pitchFamily="34" charset="0"/>
            </a:endParaRPr>
          </a:p>
        </xdr:txBody>
      </xdr:sp>
      <xdr:sp macro="" textlink="Sheet1!B27">
        <xdr:nvSpPr>
          <xdr:cNvPr id="106" name="TextBox 105">
            <a:extLst>
              <a:ext uri="{FF2B5EF4-FFF2-40B4-BE49-F238E27FC236}">
                <a16:creationId xmlns:a16="http://schemas.microsoft.com/office/drawing/2014/main" id="{00000000-0008-0000-0000-00006A000000}"/>
              </a:ext>
            </a:extLst>
          </xdr:cNvPr>
          <xdr:cNvSpPr txBox="1"/>
        </xdr:nvSpPr>
        <xdr:spPr>
          <a:xfrm>
            <a:off x="7708585" y="7795427"/>
            <a:ext cx="1448252" cy="4354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indent="0" algn="ctr"/>
            <a:fld id="{3E67AF72-C568-46DE-8840-1173661B1F88}" type="TxLink">
              <a:rPr lang="en-US" sz="2400" b="1" i="0" u="none" strike="noStrike" baseline="30000">
                <a:solidFill>
                  <a:srgbClr val="000000"/>
                </a:solidFill>
                <a:latin typeface="Arial"/>
                <a:ea typeface="+mn-ea"/>
                <a:cs typeface="Arial"/>
              </a:rPr>
              <a:pPr marL="0" indent="0" algn="ctr"/>
              <a:t>1.6</a:t>
            </a:fld>
            <a:endParaRPr lang="en-IN" sz="2400" b="1" i="0" u="none" strike="noStrike" baseline="30000">
              <a:solidFill>
                <a:srgbClr val="000000"/>
              </a:solidFill>
              <a:latin typeface="Arial"/>
              <a:ea typeface="+mn-ea"/>
              <a:cs typeface="Arial"/>
            </a:endParaRPr>
          </a:p>
        </xdr:txBody>
      </xdr:sp>
      <xdr:pic>
        <xdr:nvPicPr>
          <xdr:cNvPr id="111" name="Graphic 110" descr="Building with solid fill">
            <a:hlinkClick xmlns:r="http://schemas.openxmlformats.org/officeDocument/2006/relationships" r:id="rId16"/>
            <a:extLst>
              <a:ext uri="{FF2B5EF4-FFF2-40B4-BE49-F238E27FC236}">
                <a16:creationId xmlns:a16="http://schemas.microsoft.com/office/drawing/2014/main" id="{00000000-0008-0000-0000-00006F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7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8"/>
              </a:ext>
            </a:extLst>
          </a:blip>
          <a:stretch>
            <a:fillRect/>
          </a:stretch>
        </xdr:blipFill>
        <xdr:spPr>
          <a:xfrm>
            <a:off x="6869879" y="7309057"/>
            <a:ext cx="808151" cy="806807"/>
          </a:xfrm>
          <a:prstGeom prst="rect">
            <a:avLst/>
          </a:prstGeom>
        </xdr:spPr>
      </xdr:pic>
    </xdr:grpSp>
    <xdr:clientData/>
  </xdr:twoCellAnchor>
  <xdr:twoCellAnchor editAs="absolute">
    <xdr:from>
      <xdr:col>0</xdr:col>
      <xdr:colOff>0</xdr:colOff>
      <xdr:row>1</xdr:row>
      <xdr:rowOff>68580</xdr:rowOff>
    </xdr:from>
    <xdr:to>
      <xdr:col>4</xdr:col>
      <xdr:colOff>2020563</xdr:colOff>
      <xdr:row>5</xdr:row>
      <xdr:rowOff>53340</xdr:rowOff>
    </xdr:to>
    <xdr:sp macro="" textlink="">
      <xdr:nvSpPr>
        <xdr:cNvPr id="113" name="TextBox 112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SpPr txBox="1"/>
      </xdr:nvSpPr>
      <xdr:spPr>
        <a:xfrm>
          <a:off x="0" y="243840"/>
          <a:ext cx="7299960" cy="685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IN" sz="3600" b="1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LifeLine Sales and Sufficiency</a:t>
          </a:r>
          <a:r>
            <a:rPr lang="en-IN" sz="3600" b="1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Analysis</a:t>
          </a:r>
          <a:endParaRPr lang="en-IN" sz="3600">
            <a:solidFill>
              <a:schemeClr val="bg1"/>
            </a:solidFill>
            <a:effectLst/>
          </a:endParaRPr>
        </a:p>
      </xdr:txBody>
    </xdr:sp>
    <xdr:clientData/>
  </xdr:twoCellAnchor>
  <xdr:twoCellAnchor editAs="absolute">
    <xdr:from>
      <xdr:col>0</xdr:col>
      <xdr:colOff>314325</xdr:colOff>
      <xdr:row>9</xdr:row>
      <xdr:rowOff>83975</xdr:rowOff>
    </xdr:from>
    <xdr:to>
      <xdr:col>4</xdr:col>
      <xdr:colOff>870506</xdr:colOff>
      <xdr:row>29</xdr:row>
      <xdr:rowOff>45797</xdr:rowOff>
    </xdr:to>
    <xdr:graphicFrame macro="">
      <xdr:nvGraphicFramePr>
        <xdr:cNvPr id="118" name="Chart 117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 editAs="absolute">
    <xdr:from>
      <xdr:col>4</xdr:col>
      <xdr:colOff>2100135</xdr:colOff>
      <xdr:row>9</xdr:row>
      <xdr:rowOff>62395</xdr:rowOff>
    </xdr:from>
    <xdr:to>
      <xdr:col>8</xdr:col>
      <xdr:colOff>256474</xdr:colOff>
      <xdr:row>29</xdr:row>
      <xdr:rowOff>2326</xdr:rowOff>
    </xdr:to>
    <xdr:graphicFrame macro="">
      <xdr:nvGraphicFramePr>
        <xdr:cNvPr id="122" name="Chart 121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 editAs="absolute">
    <xdr:from>
      <xdr:col>0</xdr:col>
      <xdr:colOff>344957</xdr:colOff>
      <xdr:row>39</xdr:row>
      <xdr:rowOff>170330</xdr:rowOff>
    </xdr:from>
    <xdr:to>
      <xdr:col>4</xdr:col>
      <xdr:colOff>902664</xdr:colOff>
      <xdr:row>59</xdr:row>
      <xdr:rowOff>151055</xdr:rowOff>
    </xdr:to>
    <xdr:graphicFrame macro="">
      <xdr:nvGraphicFramePr>
        <xdr:cNvPr id="125" name="Chart 124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 editAs="absolute">
    <xdr:from>
      <xdr:col>0</xdr:col>
      <xdr:colOff>350520</xdr:colOff>
      <xdr:row>60</xdr:row>
      <xdr:rowOff>124447</xdr:rowOff>
    </xdr:from>
    <xdr:to>
      <xdr:col>2</xdr:col>
      <xdr:colOff>725658</xdr:colOff>
      <xdr:row>67</xdr:row>
      <xdr:rowOff>156156</xdr:rowOff>
    </xdr:to>
    <xdr:grpSp>
      <xdr:nvGrpSpPr>
        <xdr:cNvPr id="136" name="Group 135"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GrpSpPr/>
      </xdr:nvGrpSpPr>
      <xdr:grpSpPr>
        <a:xfrm>
          <a:off x="350520" y="10640047"/>
          <a:ext cx="2516358" cy="1258529"/>
          <a:chOff x="386004" y="10616777"/>
          <a:chExt cx="2516361" cy="1256765"/>
        </a:xfrm>
      </xdr:grpSpPr>
      <xdr:grpSp>
        <xdr:nvGrpSpPr>
          <xdr:cNvPr id="127" name="Group 126">
            <a:extLst>
              <a:ext uri="{FF2B5EF4-FFF2-40B4-BE49-F238E27FC236}">
                <a16:creationId xmlns:a16="http://schemas.microsoft.com/office/drawing/2014/main" id="{00000000-0008-0000-0000-00007F000000}"/>
              </a:ext>
            </a:extLst>
          </xdr:cNvPr>
          <xdr:cNvGrpSpPr/>
        </xdr:nvGrpSpPr>
        <xdr:grpSpPr>
          <a:xfrm>
            <a:off x="386004" y="10616777"/>
            <a:ext cx="2516361" cy="1256765"/>
            <a:chOff x="4679700" y="178140"/>
            <a:chExt cx="2515260" cy="1260000"/>
          </a:xfrm>
        </xdr:grpSpPr>
        <xdr:sp macro="" textlink="">
          <xdr:nvSpPr>
            <xdr:cNvPr id="131" name="Rectangle: Top Corners Rounded 130">
              <a:extLst>
                <a:ext uri="{FF2B5EF4-FFF2-40B4-BE49-F238E27FC236}">
                  <a16:creationId xmlns:a16="http://schemas.microsoft.com/office/drawing/2014/main" id="{00000000-0008-0000-0000-000083000000}"/>
                </a:ext>
              </a:extLst>
            </xdr:cNvPr>
            <xdr:cNvSpPr/>
          </xdr:nvSpPr>
          <xdr:spPr>
            <a:xfrm rot="16200000">
              <a:off x="5219700" y="-361860"/>
              <a:ext cx="1260000" cy="2340000"/>
            </a:xfrm>
            <a:prstGeom prst="round2SameRect">
              <a:avLst>
                <a:gd name="adj1" fmla="val 10015"/>
                <a:gd name="adj2" fmla="val 0"/>
              </a:avLst>
            </a:prstGeom>
            <a:solidFill>
              <a:srgbClr val="1990F4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IN" sz="1100"/>
                <a:t> </a:t>
              </a:r>
            </a:p>
          </xdr:txBody>
        </xdr:sp>
        <xdr:sp macro="" textlink="">
          <xdr:nvSpPr>
            <xdr:cNvPr id="132" name="Rectangle: Top Corners Rounded 131">
              <a:extLst>
                <a:ext uri="{FF2B5EF4-FFF2-40B4-BE49-F238E27FC236}">
                  <a16:creationId xmlns:a16="http://schemas.microsoft.com/office/drawing/2014/main" id="{00000000-0008-0000-0000-000084000000}"/>
                </a:ext>
              </a:extLst>
            </xdr:cNvPr>
            <xdr:cNvSpPr/>
          </xdr:nvSpPr>
          <xdr:spPr>
            <a:xfrm rot="5400000">
              <a:off x="5394960" y="-361860"/>
              <a:ext cx="1260000" cy="2340000"/>
            </a:xfrm>
            <a:prstGeom prst="round2SameRect">
              <a:avLst>
                <a:gd name="adj1" fmla="val 10015"/>
                <a:gd name="adj2" fmla="val 0"/>
              </a:avLst>
            </a:prstGeom>
            <a:solidFill>
              <a:sysClr val="window" lastClr="FFFFFF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IN" sz="1100"/>
                <a:t> </a:t>
              </a:r>
            </a:p>
          </xdr:txBody>
        </xdr:sp>
        <xdr:cxnSp macro="">
          <xdr:nvCxnSpPr>
            <xdr:cNvPr id="133" name="Straight Connector 132">
              <a:extLst>
                <a:ext uri="{FF2B5EF4-FFF2-40B4-BE49-F238E27FC236}">
                  <a16:creationId xmlns:a16="http://schemas.microsoft.com/office/drawing/2014/main" id="{00000000-0008-0000-0000-000085000000}"/>
                </a:ext>
              </a:extLst>
            </xdr:cNvPr>
            <xdr:cNvCxnSpPr/>
          </xdr:nvCxnSpPr>
          <xdr:spPr>
            <a:xfrm>
              <a:off x="5524500" y="388620"/>
              <a:ext cx="0" cy="769620"/>
            </a:xfrm>
            <a:prstGeom prst="line">
              <a:avLst/>
            </a:prstGeom>
            <a:ln w="6350">
              <a:solidFill>
                <a:srgbClr val="1990F4"/>
              </a:solidFill>
            </a:ln>
          </xdr:spPr>
          <xdr:style>
            <a:lnRef idx="2">
              <a:schemeClr val="accent1"/>
            </a:lnRef>
            <a:fillRef idx="0">
              <a:schemeClr val="accent1"/>
            </a:fillRef>
            <a:effectRef idx="1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129" name="TextBox 128">
            <a:extLst>
              <a:ext uri="{FF2B5EF4-FFF2-40B4-BE49-F238E27FC236}">
                <a16:creationId xmlns:a16="http://schemas.microsoft.com/office/drawing/2014/main" id="{00000000-0008-0000-0000-000081000000}"/>
              </a:ext>
            </a:extLst>
          </xdr:cNvPr>
          <xdr:cNvSpPr txBox="1"/>
        </xdr:nvSpPr>
        <xdr:spPr>
          <a:xfrm>
            <a:off x="1299655" y="10777177"/>
            <a:ext cx="1437523" cy="43299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IN" sz="1100">
                <a:latin typeface="Bahnschrift" panose="020B0502040204020203" pitchFamily="34" charset="0"/>
              </a:rPr>
              <a:t>Average MPCE</a:t>
            </a:r>
          </a:p>
        </xdr:txBody>
      </xdr:sp>
      <xdr:sp macro="" textlink="Sheet1!B24">
        <xdr:nvSpPr>
          <xdr:cNvPr id="130" name="TextBox 129">
            <a:extLst>
              <a:ext uri="{FF2B5EF4-FFF2-40B4-BE49-F238E27FC236}">
                <a16:creationId xmlns:a16="http://schemas.microsoft.com/office/drawing/2014/main" id="{00000000-0008-0000-0000-000082000000}"/>
              </a:ext>
            </a:extLst>
          </xdr:cNvPr>
          <xdr:cNvSpPr txBox="1"/>
        </xdr:nvSpPr>
        <xdr:spPr>
          <a:xfrm>
            <a:off x="1281169" y="11232685"/>
            <a:ext cx="1437523" cy="43299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indent="0" algn="ctr"/>
            <a:fld id="{B6CD7B55-874B-4D52-9F3B-21E2FE6CE57F}" type="TxLink">
              <a:rPr lang="en-US" sz="2400" b="1" i="0" u="none" strike="noStrike" baseline="30000">
                <a:solidFill>
                  <a:srgbClr val="000000"/>
                </a:solidFill>
                <a:latin typeface="Arial"/>
                <a:ea typeface="+mn-ea"/>
                <a:cs typeface="Arial"/>
              </a:rPr>
              <a:pPr marL="0" indent="0" algn="ctr"/>
              <a:t>₹ 6,459.00</a:t>
            </a:fld>
            <a:endParaRPr lang="en-IN" sz="2400" b="1" i="0" u="none" strike="noStrike" baseline="30000">
              <a:solidFill>
                <a:srgbClr val="000000"/>
              </a:solidFill>
              <a:latin typeface="Arial"/>
              <a:ea typeface="+mn-ea"/>
              <a:cs typeface="Arial"/>
            </a:endParaRPr>
          </a:p>
        </xdr:txBody>
      </xdr:sp>
      <xdr:pic>
        <xdr:nvPicPr>
          <xdr:cNvPr id="135" name="Graphic 134" descr="Man with solid fill">
            <a:hlinkClick xmlns:r="http://schemas.openxmlformats.org/officeDocument/2006/relationships" r:id="rId22"/>
            <a:extLst>
              <a:ext uri="{FF2B5EF4-FFF2-40B4-BE49-F238E27FC236}">
                <a16:creationId xmlns:a16="http://schemas.microsoft.com/office/drawing/2014/main" id="{00000000-0008-0000-0000-000087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3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4"/>
              </a:ext>
            </a:extLst>
          </a:blip>
          <a:stretch>
            <a:fillRect/>
          </a:stretch>
        </xdr:blipFill>
        <xdr:spPr>
          <a:xfrm>
            <a:off x="515378" y="10845163"/>
            <a:ext cx="708669" cy="717085"/>
          </a:xfrm>
          <a:prstGeom prst="rect">
            <a:avLst/>
          </a:prstGeom>
        </xdr:spPr>
      </xdr:pic>
    </xdr:grpSp>
    <xdr:clientData/>
  </xdr:twoCellAnchor>
  <xdr:twoCellAnchor editAs="absolute">
    <xdr:from>
      <xdr:col>3</xdr:col>
      <xdr:colOff>255331</xdr:colOff>
      <xdr:row>60</xdr:row>
      <xdr:rowOff>115787</xdr:rowOff>
    </xdr:from>
    <xdr:to>
      <xdr:col>4</xdr:col>
      <xdr:colOff>907059</xdr:colOff>
      <xdr:row>67</xdr:row>
      <xdr:rowOff>147496</xdr:rowOff>
    </xdr:to>
    <xdr:grpSp>
      <xdr:nvGrpSpPr>
        <xdr:cNvPr id="148" name="Group 147">
          <a:extLs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GrpSpPr/>
      </xdr:nvGrpSpPr>
      <xdr:grpSpPr>
        <a:xfrm>
          <a:off x="3638611" y="10631387"/>
          <a:ext cx="2511008" cy="1258529"/>
          <a:chOff x="3641036" y="10571120"/>
          <a:chExt cx="2517935" cy="1251255"/>
        </a:xfrm>
      </xdr:grpSpPr>
      <xdr:grpSp>
        <xdr:nvGrpSpPr>
          <xdr:cNvPr id="138" name="Group 137">
            <a:extLst>
              <a:ext uri="{FF2B5EF4-FFF2-40B4-BE49-F238E27FC236}">
                <a16:creationId xmlns:a16="http://schemas.microsoft.com/office/drawing/2014/main" id="{00000000-0008-0000-0000-00008A000000}"/>
              </a:ext>
            </a:extLst>
          </xdr:cNvPr>
          <xdr:cNvGrpSpPr/>
        </xdr:nvGrpSpPr>
        <xdr:grpSpPr>
          <a:xfrm>
            <a:off x="3641036" y="10571120"/>
            <a:ext cx="2517935" cy="1251255"/>
            <a:chOff x="4679700" y="178140"/>
            <a:chExt cx="2515260" cy="1260000"/>
          </a:xfrm>
        </xdr:grpSpPr>
        <xdr:sp macro="" textlink="">
          <xdr:nvSpPr>
            <xdr:cNvPr id="142" name="Rectangle: Top Corners Rounded 141">
              <a:extLst>
                <a:ext uri="{FF2B5EF4-FFF2-40B4-BE49-F238E27FC236}">
                  <a16:creationId xmlns:a16="http://schemas.microsoft.com/office/drawing/2014/main" id="{00000000-0008-0000-0000-00008E000000}"/>
                </a:ext>
              </a:extLst>
            </xdr:cNvPr>
            <xdr:cNvSpPr/>
          </xdr:nvSpPr>
          <xdr:spPr>
            <a:xfrm rot="16200000">
              <a:off x="5219700" y="-361860"/>
              <a:ext cx="1260000" cy="2340000"/>
            </a:xfrm>
            <a:prstGeom prst="round2SameRect">
              <a:avLst>
                <a:gd name="adj1" fmla="val 10015"/>
                <a:gd name="adj2" fmla="val 0"/>
              </a:avLst>
            </a:prstGeom>
            <a:solidFill>
              <a:srgbClr val="1990F4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IN" sz="1100"/>
                <a:t> </a:t>
              </a:r>
            </a:p>
          </xdr:txBody>
        </xdr:sp>
        <xdr:sp macro="" textlink="">
          <xdr:nvSpPr>
            <xdr:cNvPr id="143" name="Rectangle: Top Corners Rounded 142">
              <a:extLst>
                <a:ext uri="{FF2B5EF4-FFF2-40B4-BE49-F238E27FC236}">
                  <a16:creationId xmlns:a16="http://schemas.microsoft.com/office/drawing/2014/main" id="{00000000-0008-0000-0000-00008F000000}"/>
                </a:ext>
              </a:extLst>
            </xdr:cNvPr>
            <xdr:cNvSpPr/>
          </xdr:nvSpPr>
          <xdr:spPr>
            <a:xfrm rot="5400000">
              <a:off x="5394960" y="-361860"/>
              <a:ext cx="1260000" cy="2340000"/>
            </a:xfrm>
            <a:prstGeom prst="round2SameRect">
              <a:avLst>
                <a:gd name="adj1" fmla="val 10015"/>
                <a:gd name="adj2" fmla="val 0"/>
              </a:avLst>
            </a:prstGeom>
            <a:solidFill>
              <a:sysClr val="window" lastClr="FFFFFF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IN" sz="1100"/>
                <a:t> </a:t>
              </a:r>
            </a:p>
          </xdr:txBody>
        </xdr:sp>
        <xdr:cxnSp macro="">
          <xdr:nvCxnSpPr>
            <xdr:cNvPr id="144" name="Straight Connector 143">
              <a:extLst>
                <a:ext uri="{FF2B5EF4-FFF2-40B4-BE49-F238E27FC236}">
                  <a16:creationId xmlns:a16="http://schemas.microsoft.com/office/drawing/2014/main" id="{00000000-0008-0000-0000-000090000000}"/>
                </a:ext>
              </a:extLst>
            </xdr:cNvPr>
            <xdr:cNvCxnSpPr/>
          </xdr:nvCxnSpPr>
          <xdr:spPr>
            <a:xfrm>
              <a:off x="5524500" y="388620"/>
              <a:ext cx="0" cy="769620"/>
            </a:xfrm>
            <a:prstGeom prst="line">
              <a:avLst/>
            </a:prstGeom>
            <a:ln w="6350">
              <a:solidFill>
                <a:srgbClr val="1990F4"/>
              </a:solidFill>
            </a:ln>
          </xdr:spPr>
          <xdr:style>
            <a:lnRef idx="2">
              <a:schemeClr val="accent1"/>
            </a:lnRef>
            <a:fillRef idx="0">
              <a:schemeClr val="accent1"/>
            </a:fillRef>
            <a:effectRef idx="1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139" name="TextBox 138">
            <a:extLst>
              <a:ext uri="{FF2B5EF4-FFF2-40B4-BE49-F238E27FC236}">
                <a16:creationId xmlns:a16="http://schemas.microsoft.com/office/drawing/2014/main" id="{00000000-0008-0000-0000-00008B000000}"/>
              </a:ext>
            </a:extLst>
          </xdr:cNvPr>
          <xdr:cNvSpPr txBox="1"/>
        </xdr:nvSpPr>
        <xdr:spPr>
          <a:xfrm>
            <a:off x="4556261" y="10730733"/>
            <a:ext cx="1437523" cy="43141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IN" sz="1100">
                <a:latin typeface="Bahnschrift" panose="020B0502040204020203" pitchFamily="34" charset="0"/>
              </a:rPr>
              <a:t>Household MPCE</a:t>
            </a:r>
          </a:p>
        </xdr:txBody>
      </xdr:sp>
      <xdr:sp macro="" textlink="Sheet1!B26">
        <xdr:nvSpPr>
          <xdr:cNvPr id="140" name="TextBox 139">
            <a:extLst>
              <a:ext uri="{FF2B5EF4-FFF2-40B4-BE49-F238E27FC236}">
                <a16:creationId xmlns:a16="http://schemas.microsoft.com/office/drawing/2014/main" id="{00000000-0008-0000-0000-00008C000000}"/>
              </a:ext>
            </a:extLst>
          </xdr:cNvPr>
          <xdr:cNvSpPr txBox="1"/>
        </xdr:nvSpPr>
        <xdr:spPr>
          <a:xfrm>
            <a:off x="4537775" y="11184666"/>
            <a:ext cx="1437523" cy="43141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indent="0" algn="ctr"/>
            <a:fld id="{5F23262C-D489-4E9B-A63D-E1D3ACC5708F}" type="TxLink">
              <a:rPr lang="en-US" sz="2400" b="1" i="0" u="none" strike="noStrike" baseline="30000">
                <a:solidFill>
                  <a:srgbClr val="000000"/>
                </a:solidFill>
                <a:latin typeface="Arial"/>
                <a:ea typeface="+mn-ea"/>
                <a:cs typeface="Arial"/>
              </a:rPr>
              <a:pPr marL="0" indent="0" algn="ctr"/>
              <a:t>₹ 25,836.00</a:t>
            </a:fld>
            <a:endParaRPr lang="en-IN" sz="2400" b="1" i="0" u="none" strike="noStrike" baseline="30000">
              <a:solidFill>
                <a:srgbClr val="000000"/>
              </a:solidFill>
              <a:latin typeface="Arial"/>
              <a:ea typeface="+mn-ea"/>
              <a:cs typeface="Arial"/>
            </a:endParaRPr>
          </a:p>
        </xdr:txBody>
      </xdr:sp>
      <xdr:pic>
        <xdr:nvPicPr>
          <xdr:cNvPr id="146" name="Graphic 145" descr="Home with solid fill">
            <a:extLst>
              <a:ext uri="{FF2B5EF4-FFF2-40B4-BE49-F238E27FC236}">
                <a16:creationId xmlns:a16="http://schemas.microsoft.com/office/drawing/2014/main" id="{00000000-0008-0000-0000-000092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5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6"/>
              </a:ext>
            </a:extLst>
          </a:blip>
          <a:stretch>
            <a:fillRect/>
          </a:stretch>
        </xdr:blipFill>
        <xdr:spPr>
          <a:xfrm>
            <a:off x="3815511" y="10797887"/>
            <a:ext cx="675408" cy="670685"/>
          </a:xfrm>
          <a:prstGeom prst="rect">
            <a:avLst/>
          </a:prstGeom>
        </xdr:spPr>
      </xdr:pic>
    </xdr:grpSp>
    <xdr:clientData/>
  </xdr:twoCellAnchor>
  <xdr:twoCellAnchor editAs="absolute">
    <xdr:from>
      <xdr:col>4</xdr:col>
      <xdr:colOff>1372639</xdr:colOff>
      <xdr:row>40</xdr:row>
      <xdr:rowOff>12814</xdr:rowOff>
    </xdr:from>
    <xdr:to>
      <xdr:col>8</xdr:col>
      <xdr:colOff>259080</xdr:colOff>
      <xdr:row>59</xdr:row>
      <xdr:rowOff>157595</xdr:rowOff>
    </xdr:to>
    <xdr:graphicFrame macro="">
      <xdr:nvGraphicFramePr>
        <xdr:cNvPr id="147" name="Chart 146">
          <a:extLst>
            <a:ext uri="{FF2B5EF4-FFF2-40B4-BE49-F238E27FC236}">
              <a16:creationId xmlns:a16="http://schemas.microsoft.com/office/drawing/2014/main" id="{00000000-0008-0000-0000-00009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</xdr:col>
      <xdr:colOff>1097280</xdr:colOff>
      <xdr:row>82</xdr:row>
      <xdr:rowOff>45720</xdr:rowOff>
    </xdr:from>
    <xdr:to>
      <xdr:col>7</xdr:col>
      <xdr:colOff>243840</xdr:colOff>
      <xdr:row>85</xdr:row>
      <xdr:rowOff>83820</xdr:rowOff>
    </xdr:to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 txBox="1"/>
      </xdr:nvSpPr>
      <xdr:spPr>
        <a:xfrm>
          <a:off x="3238500" y="15422880"/>
          <a:ext cx="7871460" cy="784860"/>
        </a:xfrm>
        <a:prstGeom prst="rect">
          <a:avLst/>
        </a:prstGeom>
        <a:solidFill>
          <a:schemeClr val="accent5">
            <a:lumMod val="5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2000">
              <a:solidFill>
                <a:schemeClr val="bg1"/>
              </a:solidFill>
            </a:rPr>
            <a:t>Assuming only 10% sales the probability that</a:t>
          </a:r>
          <a:r>
            <a:rPr lang="en-IN" sz="2000" baseline="0">
              <a:solidFill>
                <a:schemeClr val="bg1"/>
              </a:solidFill>
            </a:rPr>
            <a:t> all 22 nodes are turned off is </a:t>
          </a:r>
        </a:p>
        <a:p>
          <a:pPr algn="ctr"/>
          <a:r>
            <a:rPr lang="en-IN" sz="2000">
              <a:solidFill>
                <a:schemeClr val="bg1"/>
              </a:solidFill>
            </a:rPr>
            <a:t> 2.384×10 −7 or 0.0000002384</a:t>
          </a:r>
        </a:p>
        <a:p>
          <a:pPr algn="ctr"/>
          <a:r>
            <a:rPr lang="en-IN" sz="2000">
              <a:solidFill>
                <a:schemeClr val="bg1"/>
              </a:solidFill>
            </a:rPr>
            <a:t> </a:t>
          </a:r>
        </a:p>
      </xdr:txBody>
    </xdr:sp>
    <xdr:clientData/>
  </xdr:twoCellAnchor>
  <xdr:twoCellAnchor editAs="absolute">
    <xdr:from>
      <xdr:col>6</xdr:col>
      <xdr:colOff>1733429</xdr:colOff>
      <xdr:row>60</xdr:row>
      <xdr:rowOff>104093</xdr:rowOff>
    </xdr:from>
    <xdr:to>
      <xdr:col>8</xdr:col>
      <xdr:colOff>247523</xdr:colOff>
      <xdr:row>67</xdr:row>
      <xdr:rowOff>136308</xdr:rowOff>
    </xdr:to>
    <xdr:grpSp>
      <xdr:nvGrpSpPr>
        <xdr:cNvPr id="29" name="Group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GrpSpPr/>
      </xdr:nvGrpSpPr>
      <xdr:grpSpPr>
        <a:xfrm>
          <a:off x="10625969" y="10619693"/>
          <a:ext cx="2522214" cy="1259035"/>
          <a:chOff x="11570849" y="10612073"/>
          <a:chExt cx="2522214" cy="1259035"/>
        </a:xfrm>
      </xdr:grpSpPr>
      <xdr:grpSp>
        <xdr:nvGrpSpPr>
          <xdr:cNvPr id="28" name="Group 27">
            <a:extLst>
              <a:ext uri="{FF2B5EF4-FFF2-40B4-BE49-F238E27FC236}">
                <a16:creationId xmlns:a16="http://schemas.microsoft.com/office/drawing/2014/main" id="{00000000-0008-0000-0000-00001C000000}"/>
              </a:ext>
            </a:extLst>
          </xdr:cNvPr>
          <xdr:cNvGrpSpPr/>
        </xdr:nvGrpSpPr>
        <xdr:grpSpPr>
          <a:xfrm>
            <a:off x="11570849" y="10612073"/>
            <a:ext cx="2522214" cy="1259035"/>
            <a:chOff x="11570849" y="10612073"/>
            <a:chExt cx="2522214" cy="1259035"/>
          </a:xfrm>
        </xdr:grpSpPr>
        <xdr:sp macro="" textlink="">
          <xdr:nvSpPr>
            <xdr:cNvPr id="92" name="Rectangle: Top Corners Rounded 91">
              <a:extLst>
                <a:ext uri="{FF2B5EF4-FFF2-40B4-BE49-F238E27FC236}">
                  <a16:creationId xmlns:a16="http://schemas.microsoft.com/office/drawing/2014/main" id="{00000000-0008-0000-0000-00005C000000}"/>
                </a:ext>
              </a:extLst>
            </xdr:cNvPr>
            <xdr:cNvSpPr/>
          </xdr:nvSpPr>
          <xdr:spPr>
            <a:xfrm rot="16200000">
              <a:off x="12114566" y="10068356"/>
              <a:ext cx="1259035" cy="2346469"/>
            </a:xfrm>
            <a:prstGeom prst="round2SameRect">
              <a:avLst>
                <a:gd name="adj1" fmla="val 10015"/>
                <a:gd name="adj2" fmla="val 0"/>
              </a:avLst>
            </a:prstGeom>
            <a:solidFill>
              <a:srgbClr val="1990F4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IN" sz="1100"/>
                <a:t> </a:t>
              </a:r>
            </a:p>
          </xdr:txBody>
        </xdr:sp>
        <xdr:sp macro="" textlink="">
          <xdr:nvSpPr>
            <xdr:cNvPr id="93" name="Rectangle: Top Corners Rounded 92">
              <a:extLst>
                <a:ext uri="{FF2B5EF4-FFF2-40B4-BE49-F238E27FC236}">
                  <a16:creationId xmlns:a16="http://schemas.microsoft.com/office/drawing/2014/main" id="{00000000-0008-0000-0000-00005D000000}"/>
                </a:ext>
              </a:extLst>
            </xdr:cNvPr>
            <xdr:cNvSpPr/>
          </xdr:nvSpPr>
          <xdr:spPr>
            <a:xfrm rot="5400000">
              <a:off x="12290311" y="10068356"/>
              <a:ext cx="1259035" cy="2346469"/>
            </a:xfrm>
            <a:prstGeom prst="round2SameRect">
              <a:avLst>
                <a:gd name="adj1" fmla="val 10015"/>
                <a:gd name="adj2" fmla="val 0"/>
              </a:avLst>
            </a:prstGeom>
            <a:solidFill>
              <a:sysClr val="window" lastClr="FFFFFF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IN" sz="1100"/>
                <a:t> </a:t>
              </a:r>
            </a:p>
          </xdr:txBody>
        </xdr:sp>
        <xdr:sp macro="" textlink="">
          <xdr:nvSpPr>
            <xdr:cNvPr id="85" name="TextBox 84">
              <a:extLst>
                <a:ext uri="{FF2B5EF4-FFF2-40B4-BE49-F238E27FC236}">
                  <a16:creationId xmlns:a16="http://schemas.microsoft.com/office/drawing/2014/main" id="{00000000-0008-0000-0000-000055000000}"/>
                </a:ext>
              </a:extLst>
            </xdr:cNvPr>
            <xdr:cNvSpPr txBox="1"/>
          </xdr:nvSpPr>
          <xdr:spPr>
            <a:xfrm>
              <a:off x="12536928" y="10676572"/>
              <a:ext cx="1446266" cy="613433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IN" sz="1100">
                  <a:latin typeface="Bahnschrift" panose="020B0502040204020203" pitchFamily="34" charset="0"/>
                </a:rPr>
                <a:t>Revenue from</a:t>
              </a:r>
              <a:r>
                <a:rPr lang="en-IN" sz="1100" baseline="0">
                  <a:latin typeface="Bahnschrift" panose="020B0502040204020203" pitchFamily="34" charset="0"/>
                </a:rPr>
                <a:t> institutions</a:t>
              </a:r>
              <a:endParaRPr lang="en-IN" sz="1100" baseline="30000">
                <a:latin typeface="Bahnschrift" panose="020B0502040204020203" pitchFamily="34" charset="0"/>
              </a:endParaRPr>
            </a:p>
          </xdr:txBody>
        </xdr:sp>
        <xdr:sp macro="" textlink="'No of Institutions'!D38">
          <xdr:nvSpPr>
            <xdr:cNvPr id="88" name="TextBox 87">
              <a:extLst>
                <a:ext uri="{FF2B5EF4-FFF2-40B4-BE49-F238E27FC236}">
                  <a16:creationId xmlns:a16="http://schemas.microsoft.com/office/drawing/2014/main" id="{00000000-0008-0000-0000-000058000000}"/>
                </a:ext>
              </a:extLst>
            </xdr:cNvPr>
            <xdr:cNvSpPr txBox="1"/>
          </xdr:nvSpPr>
          <xdr:spPr>
            <a:xfrm>
              <a:off x="12428220" y="11299518"/>
              <a:ext cx="1600200" cy="43623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marL="0" indent="0" algn="ctr"/>
              <a:fld id="{76DF1DEA-0C9F-40AE-B376-6072536EAD69}" type="TxLink">
                <a:rPr lang="en-US" sz="2400" b="1" i="0" u="none" strike="noStrike" baseline="3000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pPr marL="0" indent="0" algn="ctr"/>
                <a:t>₹ 3,02,08,78,000</a:t>
              </a:fld>
              <a:endParaRPr lang="en-IN" sz="4800" b="1" i="0" u="none" strike="noStrike" baseline="30000">
                <a:solidFill>
                  <a:srgbClr val="000000"/>
                </a:solidFill>
                <a:latin typeface="Arial"/>
                <a:ea typeface="+mn-ea"/>
                <a:cs typeface="Arial"/>
              </a:endParaRPr>
            </a:p>
          </xdr:txBody>
        </xdr:sp>
        <xdr:pic>
          <xdr:nvPicPr>
            <xdr:cNvPr id="26" name="Graphic 25" descr="Money with solid fill">
              <a:hlinkClick xmlns:r="http://schemas.openxmlformats.org/officeDocument/2006/relationships" r:id="rId28"/>
              <a:extLst>
                <a:ext uri="{FF2B5EF4-FFF2-40B4-BE49-F238E27FC236}">
                  <a16:creationId xmlns:a16="http://schemas.microsoft.com/office/drawing/2014/main" id="{00000000-0008-0000-0000-00001A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2"/>
                </a:ext>
              </a:extLst>
            </a:blip>
            <a:stretch>
              <a:fillRect/>
            </a:stretch>
          </xdr:blipFill>
          <xdr:spPr>
            <a:xfrm>
              <a:off x="11780520" y="10873740"/>
              <a:ext cx="617220" cy="617220"/>
            </a:xfrm>
            <a:prstGeom prst="rect">
              <a:avLst/>
            </a:prstGeom>
          </xdr:spPr>
        </xdr:pic>
      </xdr:grpSp>
      <xdr:cxnSp macro="">
        <xdr:nvCxnSpPr>
          <xdr:cNvPr id="94" name="Straight Connector 93">
            <a:extLst>
              <a:ext uri="{FF2B5EF4-FFF2-40B4-BE49-F238E27FC236}">
                <a16:creationId xmlns:a16="http://schemas.microsoft.com/office/drawing/2014/main" id="{00000000-0008-0000-0000-00005E000000}"/>
              </a:ext>
            </a:extLst>
          </xdr:cNvPr>
          <xdr:cNvCxnSpPr/>
        </xdr:nvCxnSpPr>
        <xdr:spPr>
          <a:xfrm>
            <a:off x="12417985" y="10822392"/>
            <a:ext cx="0" cy="769031"/>
          </a:xfrm>
          <a:prstGeom prst="line">
            <a:avLst/>
          </a:prstGeom>
          <a:ln w="6350">
            <a:solidFill>
              <a:srgbClr val="1990F4"/>
            </a:solidFill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45720</xdr:colOff>
      <xdr:row>5</xdr:row>
      <xdr:rowOff>83820</xdr:rowOff>
    </xdr:from>
    <xdr:to>
      <xdr:col>2</xdr:col>
      <xdr:colOff>567444</xdr:colOff>
      <xdr:row>7</xdr:row>
      <xdr:rowOff>129540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45720" y="960120"/>
          <a:ext cx="2662944" cy="3962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IN" sz="1400" i="1">
              <a:solidFill>
                <a:schemeClr val="bg1">
                  <a:lumMod val="85000"/>
                </a:schemeClr>
              </a:solidFill>
              <a:latin typeface="Bahnschrift" panose="020B0502040204020203" pitchFamily="34" charset="0"/>
            </a:rPr>
            <a:t>Matrix Infinity</a:t>
          </a:r>
          <a:r>
            <a:rPr lang="en-IN" sz="1400" i="1" baseline="0">
              <a:solidFill>
                <a:schemeClr val="bg1">
                  <a:lumMod val="85000"/>
                </a:schemeClr>
              </a:solidFill>
              <a:latin typeface="Bahnschrift" panose="020B0502040204020203" pitchFamily="34" charset="0"/>
            </a:rPr>
            <a:t> - </a:t>
          </a:r>
          <a:r>
            <a:rPr lang="en-IN" sz="1400" i="1">
              <a:solidFill>
                <a:schemeClr val="bg1">
                  <a:lumMod val="85000"/>
                </a:schemeClr>
              </a:solidFill>
              <a:latin typeface="Bahnschrift" panose="020B0502040204020203" pitchFamily="34" charset="0"/>
            </a:rPr>
            <a:t>Hackfest 2024</a:t>
          </a:r>
        </a:p>
      </xdr:txBody>
    </xdr:sp>
    <xdr:clientData/>
  </xdr:twoCellAnchor>
  <xdr:twoCellAnchor editAs="absolute">
    <xdr:from>
      <xdr:col>4</xdr:col>
      <xdr:colOff>2299040</xdr:colOff>
      <xdr:row>0</xdr:row>
      <xdr:rowOff>106680</xdr:rowOff>
    </xdr:from>
    <xdr:to>
      <xdr:col>6</xdr:col>
      <xdr:colOff>1173004</xdr:colOff>
      <xdr:row>7</xdr:row>
      <xdr:rowOff>136484</xdr:rowOff>
    </xdr:to>
    <xdr:grpSp>
      <xdr:nvGrpSpPr>
        <xdr:cNvPr id="3" name="Group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pSpPr/>
      </xdr:nvGrpSpPr>
      <xdr:grpSpPr>
        <a:xfrm>
          <a:off x="7540113" y="106680"/>
          <a:ext cx="2516696" cy="1200682"/>
          <a:chOff x="3040378" y="1318260"/>
          <a:chExt cx="2525676" cy="1256624"/>
        </a:xfrm>
      </xdr:grpSpPr>
      <xdr:grpSp>
        <xdr:nvGrpSpPr>
          <xdr:cNvPr id="4" name="Group 3">
            <a:extLst>
              <a:ext uri="{FF2B5EF4-FFF2-40B4-BE49-F238E27FC236}">
                <a16:creationId xmlns:a16="http://schemas.microsoft.com/office/drawing/2014/main" id="{00000000-0008-0000-0100-000004000000}"/>
              </a:ext>
            </a:extLst>
          </xdr:cNvPr>
          <xdr:cNvGrpSpPr/>
        </xdr:nvGrpSpPr>
        <xdr:grpSpPr>
          <a:xfrm>
            <a:off x="3040378" y="1318260"/>
            <a:ext cx="2525676" cy="1256624"/>
            <a:chOff x="4695856" y="178141"/>
            <a:chExt cx="2523945" cy="1260000"/>
          </a:xfrm>
        </xdr:grpSpPr>
        <xdr:sp macro="" textlink="">
          <xdr:nvSpPr>
            <xdr:cNvPr id="8" name="Rectangle: Top Corners Rounded 7">
              <a:extLst>
                <a:ext uri="{FF2B5EF4-FFF2-40B4-BE49-F238E27FC236}">
                  <a16:creationId xmlns:a16="http://schemas.microsoft.com/office/drawing/2014/main" id="{00000000-0008-0000-0100-000008000000}"/>
                </a:ext>
              </a:extLst>
            </xdr:cNvPr>
            <xdr:cNvSpPr/>
          </xdr:nvSpPr>
          <xdr:spPr>
            <a:xfrm rot="16200000">
              <a:off x="5239896" y="-365899"/>
              <a:ext cx="1260000" cy="2348079"/>
            </a:xfrm>
            <a:prstGeom prst="round2SameRect">
              <a:avLst>
                <a:gd name="adj1" fmla="val 10015"/>
                <a:gd name="adj2" fmla="val 0"/>
              </a:avLst>
            </a:prstGeom>
            <a:solidFill>
              <a:srgbClr val="1990F4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IN" sz="1100"/>
                <a:t> </a:t>
              </a:r>
            </a:p>
          </xdr:txBody>
        </xdr:sp>
        <xdr:sp macro="" textlink="">
          <xdr:nvSpPr>
            <xdr:cNvPr id="9" name="Rectangle: Top Corners Rounded 8">
              <a:extLst>
                <a:ext uri="{FF2B5EF4-FFF2-40B4-BE49-F238E27FC236}">
                  <a16:creationId xmlns:a16="http://schemas.microsoft.com/office/drawing/2014/main" id="{00000000-0008-0000-0100-000009000000}"/>
                </a:ext>
              </a:extLst>
            </xdr:cNvPr>
            <xdr:cNvSpPr/>
          </xdr:nvSpPr>
          <xdr:spPr>
            <a:xfrm rot="5400000">
              <a:off x="5415762" y="-365899"/>
              <a:ext cx="1260000" cy="2348079"/>
            </a:xfrm>
            <a:prstGeom prst="round2SameRect">
              <a:avLst>
                <a:gd name="adj1" fmla="val 10015"/>
                <a:gd name="adj2" fmla="val 0"/>
              </a:avLst>
            </a:prstGeom>
            <a:solidFill>
              <a:sysClr val="window" lastClr="FFFFFF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IN" sz="1100"/>
                <a:t> </a:t>
              </a:r>
            </a:p>
          </xdr:txBody>
        </xdr:sp>
        <xdr:cxnSp macro="">
          <xdr:nvCxnSpPr>
            <xdr:cNvPr id="10" name="Straight Connector 9">
              <a:extLst>
                <a:ext uri="{FF2B5EF4-FFF2-40B4-BE49-F238E27FC236}">
                  <a16:creationId xmlns:a16="http://schemas.microsoft.com/office/drawing/2014/main" id="{00000000-0008-0000-0100-00000A000000}"/>
                </a:ext>
              </a:extLst>
            </xdr:cNvPr>
            <xdr:cNvCxnSpPr/>
          </xdr:nvCxnSpPr>
          <xdr:spPr>
            <a:xfrm>
              <a:off x="5524500" y="388620"/>
              <a:ext cx="0" cy="769620"/>
            </a:xfrm>
            <a:prstGeom prst="line">
              <a:avLst/>
            </a:prstGeom>
            <a:ln w="6350">
              <a:solidFill>
                <a:srgbClr val="1990F4"/>
              </a:solidFill>
            </a:ln>
          </xdr:spPr>
          <xdr:style>
            <a:lnRef idx="2">
              <a:schemeClr val="accent1"/>
            </a:lnRef>
            <a:fillRef idx="0">
              <a:schemeClr val="accent1"/>
            </a:fillRef>
            <a:effectRef idx="1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5" name="TextBox 4">
            <a:extLst>
              <a:ext uri="{FF2B5EF4-FFF2-40B4-BE49-F238E27FC236}">
                <a16:creationId xmlns:a16="http://schemas.microsoft.com/office/drawing/2014/main" id="{00000000-0008-0000-0100-000005000000}"/>
              </a:ext>
            </a:extLst>
          </xdr:cNvPr>
          <xdr:cNvSpPr txBox="1"/>
        </xdr:nvSpPr>
        <xdr:spPr>
          <a:xfrm>
            <a:off x="3992878" y="1463040"/>
            <a:ext cx="1447800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IN" sz="1100">
                <a:latin typeface="Bahnschrift" panose="020B0502040204020203" pitchFamily="34" charset="0"/>
              </a:rPr>
              <a:t>Cost of the Product</a:t>
            </a:r>
            <a:endParaRPr lang="en-IN" sz="1100" baseline="30000">
              <a:latin typeface="Bahnschrift" panose="020B0502040204020203" pitchFamily="34" charset="0"/>
            </a:endParaRPr>
          </a:p>
        </xdr:txBody>
      </xdr:sp>
      <xdr:sp macro="" textlink="Sheet1!B5">
        <xdr:nvSpPr>
          <xdr:cNvPr id="6" name="TextBox 5">
            <a:extLst>
              <a:ext uri="{FF2B5EF4-FFF2-40B4-BE49-F238E27FC236}">
                <a16:creationId xmlns:a16="http://schemas.microsoft.com/office/drawing/2014/main" id="{00000000-0008-0000-0100-000006000000}"/>
              </a:ext>
            </a:extLst>
          </xdr:cNvPr>
          <xdr:cNvSpPr txBox="1"/>
        </xdr:nvSpPr>
        <xdr:spPr>
          <a:xfrm>
            <a:off x="3939827" y="1954518"/>
            <a:ext cx="1447800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indent="0" algn="ctr"/>
            <a:fld id="{688D01CE-B082-451B-8C93-5E750763A6C1}" type="TxLink">
              <a:rPr lang="en-US" sz="2400" b="1" i="0" u="none" strike="noStrike" baseline="30000">
                <a:solidFill>
                  <a:srgbClr val="000000"/>
                </a:solidFill>
                <a:latin typeface="Arial"/>
                <a:ea typeface="+mn-ea"/>
                <a:cs typeface="Arial"/>
              </a:rPr>
              <a:pPr marL="0" indent="0" algn="ctr"/>
              <a:t>₹ 2,000</a:t>
            </a:fld>
            <a:endParaRPr lang="en-IN" sz="2400" b="1" i="0" u="none" strike="noStrike" baseline="30000">
              <a:solidFill>
                <a:srgbClr val="000000"/>
              </a:solidFill>
              <a:latin typeface="Arial"/>
              <a:ea typeface="+mn-ea"/>
              <a:cs typeface="Arial"/>
            </a:endParaRPr>
          </a:p>
        </xdr:txBody>
      </xdr:sp>
      <xdr:pic>
        <xdr:nvPicPr>
          <xdr:cNvPr id="7" name="Graphic 6" descr="Money with solid fill">
            <a:extLst>
              <a:ext uri="{FF2B5EF4-FFF2-40B4-BE49-F238E27FC236}">
                <a16:creationId xmlns:a16="http://schemas.microsoft.com/office/drawing/2014/main" id="{00000000-0008-0000-0100-000007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>
            <a:off x="3198000" y="1559700"/>
            <a:ext cx="688200" cy="688200"/>
          </a:xfrm>
          <a:prstGeom prst="rect">
            <a:avLst/>
          </a:prstGeom>
        </xdr:spPr>
      </xdr:pic>
    </xdr:grpSp>
    <xdr:clientData/>
  </xdr:twoCellAnchor>
  <xdr:twoCellAnchor editAs="absolute">
    <xdr:from>
      <xdr:col>0</xdr:col>
      <xdr:colOff>310507</xdr:colOff>
      <xdr:row>18</xdr:row>
      <xdr:rowOff>330570</xdr:rowOff>
    </xdr:from>
    <xdr:to>
      <xdr:col>2</xdr:col>
      <xdr:colOff>681557</xdr:colOff>
      <xdr:row>21</xdr:row>
      <xdr:rowOff>293675</xdr:rowOff>
    </xdr:to>
    <xdr:grpSp>
      <xdr:nvGrpSpPr>
        <xdr:cNvPr id="11" name="Group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pSpPr/>
      </xdr:nvGrpSpPr>
      <xdr:grpSpPr>
        <a:xfrm>
          <a:off x="310507" y="5292863"/>
          <a:ext cx="2508367" cy="1301251"/>
          <a:chOff x="5922202" y="1878061"/>
          <a:chExt cx="2519519" cy="1267707"/>
        </a:xfrm>
      </xdr:grpSpPr>
      <xdr:grpSp>
        <xdr:nvGrpSpPr>
          <xdr:cNvPr id="12" name="Group 11">
            <a:extLst>
              <a:ext uri="{FF2B5EF4-FFF2-40B4-BE49-F238E27FC236}">
                <a16:creationId xmlns:a16="http://schemas.microsoft.com/office/drawing/2014/main" id="{00000000-0008-0000-0100-00000C000000}"/>
              </a:ext>
            </a:extLst>
          </xdr:cNvPr>
          <xdr:cNvGrpSpPr/>
        </xdr:nvGrpSpPr>
        <xdr:grpSpPr>
          <a:xfrm>
            <a:off x="5922202" y="1878061"/>
            <a:ext cx="2519519" cy="1267707"/>
            <a:chOff x="4679700" y="178140"/>
            <a:chExt cx="2515260" cy="1260000"/>
          </a:xfrm>
        </xdr:grpSpPr>
        <xdr:sp macro="" textlink="">
          <xdr:nvSpPr>
            <xdr:cNvPr id="16" name="Rectangle: Top Corners Rounded 15">
              <a:extLst>
                <a:ext uri="{FF2B5EF4-FFF2-40B4-BE49-F238E27FC236}">
                  <a16:creationId xmlns:a16="http://schemas.microsoft.com/office/drawing/2014/main" id="{00000000-0008-0000-0100-000010000000}"/>
                </a:ext>
              </a:extLst>
            </xdr:cNvPr>
            <xdr:cNvSpPr/>
          </xdr:nvSpPr>
          <xdr:spPr>
            <a:xfrm rot="16200000">
              <a:off x="5219700" y="-361860"/>
              <a:ext cx="1260000" cy="2340000"/>
            </a:xfrm>
            <a:prstGeom prst="round2SameRect">
              <a:avLst>
                <a:gd name="adj1" fmla="val 10015"/>
                <a:gd name="adj2" fmla="val 0"/>
              </a:avLst>
            </a:prstGeom>
            <a:solidFill>
              <a:srgbClr val="1990F4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IN" sz="1100"/>
                <a:t> </a:t>
              </a:r>
            </a:p>
          </xdr:txBody>
        </xdr:sp>
        <xdr:sp macro="" textlink="">
          <xdr:nvSpPr>
            <xdr:cNvPr id="17" name="Rectangle: Top Corners Rounded 16">
              <a:extLst>
                <a:ext uri="{FF2B5EF4-FFF2-40B4-BE49-F238E27FC236}">
                  <a16:creationId xmlns:a16="http://schemas.microsoft.com/office/drawing/2014/main" id="{00000000-0008-0000-0100-000011000000}"/>
                </a:ext>
              </a:extLst>
            </xdr:cNvPr>
            <xdr:cNvSpPr/>
          </xdr:nvSpPr>
          <xdr:spPr>
            <a:xfrm rot="5400000">
              <a:off x="5394960" y="-361860"/>
              <a:ext cx="1260000" cy="2340000"/>
            </a:xfrm>
            <a:prstGeom prst="round2SameRect">
              <a:avLst>
                <a:gd name="adj1" fmla="val 10015"/>
                <a:gd name="adj2" fmla="val 0"/>
              </a:avLst>
            </a:prstGeom>
            <a:solidFill>
              <a:sysClr val="window" lastClr="FFFFFF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IN" sz="1100"/>
                <a:t> </a:t>
              </a:r>
            </a:p>
          </xdr:txBody>
        </xdr:sp>
        <xdr:cxnSp macro="">
          <xdr:nvCxnSpPr>
            <xdr:cNvPr id="18" name="Straight Connector 17">
              <a:extLst>
                <a:ext uri="{FF2B5EF4-FFF2-40B4-BE49-F238E27FC236}">
                  <a16:creationId xmlns:a16="http://schemas.microsoft.com/office/drawing/2014/main" id="{00000000-0008-0000-0100-000012000000}"/>
                </a:ext>
              </a:extLst>
            </xdr:cNvPr>
            <xdr:cNvCxnSpPr/>
          </xdr:nvCxnSpPr>
          <xdr:spPr>
            <a:xfrm>
              <a:off x="5524500" y="388620"/>
              <a:ext cx="0" cy="769620"/>
            </a:xfrm>
            <a:prstGeom prst="line">
              <a:avLst/>
            </a:prstGeom>
            <a:ln w="6350">
              <a:solidFill>
                <a:srgbClr val="1990F4"/>
              </a:solidFill>
            </a:ln>
          </xdr:spPr>
          <xdr:style>
            <a:lnRef idx="2">
              <a:schemeClr val="accent1"/>
            </a:lnRef>
            <a:fillRef idx="0">
              <a:schemeClr val="accent1"/>
            </a:fillRef>
            <a:effectRef idx="1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13" name="TextBox 12">
            <a:extLst>
              <a:ext uri="{FF2B5EF4-FFF2-40B4-BE49-F238E27FC236}">
                <a16:creationId xmlns:a16="http://schemas.microsoft.com/office/drawing/2014/main" id="{00000000-0008-0000-0100-00000D000000}"/>
              </a:ext>
            </a:extLst>
          </xdr:cNvPr>
          <xdr:cNvSpPr txBox="1"/>
        </xdr:nvSpPr>
        <xdr:spPr>
          <a:xfrm>
            <a:off x="6879981" y="2024118"/>
            <a:ext cx="1444270" cy="43817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IN" sz="1100">
                <a:latin typeface="Bahnschrift" panose="020B0502040204020203" pitchFamily="34" charset="0"/>
              </a:rPr>
              <a:t>Population Density per 2 Km</a:t>
            </a:r>
            <a:r>
              <a:rPr lang="en-IN" sz="1100" baseline="30000">
                <a:latin typeface="Bahnschrift" panose="020B0502040204020203" pitchFamily="34" charset="0"/>
              </a:rPr>
              <a:t>2</a:t>
            </a:r>
          </a:p>
        </xdr:txBody>
      </xdr:sp>
      <xdr:sp macro="" textlink="Sheet1!B3">
        <xdr:nvSpPr>
          <xdr:cNvPr id="14" name="TextBox 13">
            <a:extLst>
              <a:ext uri="{FF2B5EF4-FFF2-40B4-BE49-F238E27FC236}">
                <a16:creationId xmlns:a16="http://schemas.microsoft.com/office/drawing/2014/main" id="{00000000-0008-0000-0100-00000E000000}"/>
              </a:ext>
            </a:extLst>
          </xdr:cNvPr>
          <xdr:cNvSpPr txBox="1"/>
        </xdr:nvSpPr>
        <xdr:spPr>
          <a:xfrm>
            <a:off x="6894513" y="2485220"/>
            <a:ext cx="1444270" cy="43817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2F5077C7-7BE1-45D8-8E9A-F278C372587D}" type="TxLink">
              <a:rPr lang="en-US" sz="2400" b="1" i="0" u="none" strike="noStrike" baseline="30000">
                <a:solidFill>
                  <a:srgbClr val="000000"/>
                </a:solidFill>
                <a:latin typeface="Arial"/>
                <a:cs typeface="Arial"/>
              </a:rPr>
              <a:pPr algn="ctr"/>
              <a:t>970</a:t>
            </a:fld>
            <a:endParaRPr lang="en-IN" sz="2000" baseline="30000">
              <a:latin typeface="Bahnschrift" panose="020B0502040204020203" pitchFamily="34" charset="0"/>
            </a:endParaRPr>
          </a:p>
        </xdr:txBody>
      </xdr:sp>
      <xdr:pic>
        <xdr:nvPicPr>
          <xdr:cNvPr id="15" name="Graphic 14" descr="Group of women with solid fill">
            <a:hlinkClick xmlns:r="http://schemas.openxmlformats.org/officeDocument/2006/relationships" r:id="rId3"/>
            <a:extLst>
              <a:ext uri="{FF2B5EF4-FFF2-40B4-BE49-F238E27FC236}">
                <a16:creationId xmlns:a16="http://schemas.microsoft.com/office/drawing/2014/main" id="{00000000-0008-0000-0100-00000F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5"/>
              </a:ext>
            </a:extLst>
          </a:blip>
          <a:stretch>
            <a:fillRect/>
          </a:stretch>
        </xdr:blipFill>
        <xdr:spPr>
          <a:xfrm>
            <a:off x="6122652" y="2157645"/>
            <a:ext cx="643308" cy="650568"/>
          </a:xfrm>
          <a:prstGeom prst="rect">
            <a:avLst/>
          </a:prstGeom>
        </xdr:spPr>
      </xdr:pic>
    </xdr:grpSp>
    <xdr:clientData/>
  </xdr:twoCellAnchor>
  <xdr:twoCellAnchor editAs="absolute">
    <xdr:from>
      <xdr:col>4</xdr:col>
      <xdr:colOff>2086634</xdr:colOff>
      <xdr:row>18</xdr:row>
      <xdr:rowOff>299238</xdr:rowOff>
    </xdr:from>
    <xdr:to>
      <xdr:col>6</xdr:col>
      <xdr:colOff>957135</xdr:colOff>
      <xdr:row>21</xdr:row>
      <xdr:rowOff>263557</xdr:rowOff>
    </xdr:to>
    <xdr:grpSp>
      <xdr:nvGrpSpPr>
        <xdr:cNvPr id="19" name="Group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GrpSpPr/>
      </xdr:nvGrpSpPr>
      <xdr:grpSpPr>
        <a:xfrm>
          <a:off x="7327707" y="5261531"/>
          <a:ext cx="2513233" cy="1302465"/>
          <a:chOff x="8182555" y="5932667"/>
          <a:chExt cx="2538929" cy="1251986"/>
        </a:xfrm>
      </xdr:grpSpPr>
      <xdr:grpSp>
        <xdr:nvGrpSpPr>
          <xdr:cNvPr id="20" name="Group 19">
            <a:extLst>
              <a:ext uri="{FF2B5EF4-FFF2-40B4-BE49-F238E27FC236}">
                <a16:creationId xmlns:a16="http://schemas.microsoft.com/office/drawing/2014/main" id="{00000000-0008-0000-0100-000014000000}"/>
              </a:ext>
            </a:extLst>
          </xdr:cNvPr>
          <xdr:cNvGrpSpPr/>
        </xdr:nvGrpSpPr>
        <xdr:grpSpPr>
          <a:xfrm>
            <a:off x="8182555" y="5932667"/>
            <a:ext cx="2538929" cy="1251986"/>
            <a:chOff x="4679700" y="178140"/>
            <a:chExt cx="2515260" cy="1260000"/>
          </a:xfrm>
        </xdr:grpSpPr>
        <xdr:sp macro="" textlink="">
          <xdr:nvSpPr>
            <xdr:cNvPr id="24" name="Rectangle: Top Corners Rounded 23">
              <a:extLst>
                <a:ext uri="{FF2B5EF4-FFF2-40B4-BE49-F238E27FC236}">
                  <a16:creationId xmlns:a16="http://schemas.microsoft.com/office/drawing/2014/main" id="{00000000-0008-0000-0100-000018000000}"/>
                </a:ext>
              </a:extLst>
            </xdr:cNvPr>
            <xdr:cNvSpPr/>
          </xdr:nvSpPr>
          <xdr:spPr>
            <a:xfrm rot="16200000">
              <a:off x="5219700" y="-361860"/>
              <a:ext cx="1260000" cy="2340000"/>
            </a:xfrm>
            <a:prstGeom prst="round2SameRect">
              <a:avLst>
                <a:gd name="adj1" fmla="val 10015"/>
                <a:gd name="adj2" fmla="val 0"/>
              </a:avLst>
            </a:prstGeom>
            <a:solidFill>
              <a:srgbClr val="1990F4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IN" sz="1100"/>
                <a:t> </a:t>
              </a:r>
            </a:p>
          </xdr:txBody>
        </xdr:sp>
        <xdr:sp macro="" textlink="">
          <xdr:nvSpPr>
            <xdr:cNvPr id="25" name="Rectangle: Top Corners Rounded 24">
              <a:extLst>
                <a:ext uri="{FF2B5EF4-FFF2-40B4-BE49-F238E27FC236}">
                  <a16:creationId xmlns:a16="http://schemas.microsoft.com/office/drawing/2014/main" id="{00000000-0008-0000-0100-000019000000}"/>
                </a:ext>
              </a:extLst>
            </xdr:cNvPr>
            <xdr:cNvSpPr/>
          </xdr:nvSpPr>
          <xdr:spPr>
            <a:xfrm rot="5400000">
              <a:off x="5394960" y="-361860"/>
              <a:ext cx="1260000" cy="2340000"/>
            </a:xfrm>
            <a:prstGeom prst="round2SameRect">
              <a:avLst>
                <a:gd name="adj1" fmla="val 10015"/>
                <a:gd name="adj2" fmla="val 0"/>
              </a:avLst>
            </a:prstGeom>
            <a:solidFill>
              <a:sysClr val="window" lastClr="FFFFFF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IN" sz="1100"/>
                <a:t> </a:t>
              </a:r>
            </a:p>
          </xdr:txBody>
        </xdr:sp>
        <xdr:cxnSp macro="">
          <xdr:nvCxnSpPr>
            <xdr:cNvPr id="26" name="Straight Connector 25">
              <a:extLst>
                <a:ext uri="{FF2B5EF4-FFF2-40B4-BE49-F238E27FC236}">
                  <a16:creationId xmlns:a16="http://schemas.microsoft.com/office/drawing/2014/main" id="{00000000-0008-0000-0100-00001A000000}"/>
                </a:ext>
              </a:extLst>
            </xdr:cNvPr>
            <xdr:cNvCxnSpPr/>
          </xdr:nvCxnSpPr>
          <xdr:spPr>
            <a:xfrm>
              <a:off x="5524500" y="388620"/>
              <a:ext cx="0" cy="769620"/>
            </a:xfrm>
            <a:prstGeom prst="line">
              <a:avLst/>
            </a:prstGeom>
            <a:ln w="6350">
              <a:solidFill>
                <a:srgbClr val="1990F4"/>
              </a:solidFill>
            </a:ln>
          </xdr:spPr>
          <xdr:style>
            <a:lnRef idx="2">
              <a:schemeClr val="accent1"/>
            </a:lnRef>
            <a:fillRef idx="0">
              <a:schemeClr val="accent1"/>
            </a:fillRef>
            <a:effectRef idx="1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21" name="TextBox 20">
            <a:extLst>
              <a:ext uri="{FF2B5EF4-FFF2-40B4-BE49-F238E27FC236}">
                <a16:creationId xmlns:a16="http://schemas.microsoft.com/office/drawing/2014/main" id="{00000000-0008-0000-0100-000015000000}"/>
              </a:ext>
            </a:extLst>
          </xdr:cNvPr>
          <xdr:cNvSpPr txBox="1"/>
        </xdr:nvSpPr>
        <xdr:spPr>
          <a:xfrm>
            <a:off x="9147713" y="6076913"/>
            <a:ext cx="1455396" cy="43273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IN" sz="1100">
                <a:latin typeface="Bahnschrift" panose="020B0502040204020203" pitchFamily="34" charset="0"/>
              </a:rPr>
              <a:t>Poverty Headcount</a:t>
            </a:r>
            <a:endParaRPr lang="en-IN" sz="1100" baseline="30000">
              <a:latin typeface="Bahnschrift" panose="020B0502040204020203" pitchFamily="34" charset="0"/>
            </a:endParaRPr>
          </a:p>
        </xdr:txBody>
      </xdr:sp>
      <xdr:sp macro="" textlink="Sheet1!B29">
        <xdr:nvSpPr>
          <xdr:cNvPr id="22" name="TextBox 21">
            <a:extLst>
              <a:ext uri="{FF2B5EF4-FFF2-40B4-BE49-F238E27FC236}">
                <a16:creationId xmlns:a16="http://schemas.microsoft.com/office/drawing/2014/main" id="{00000000-0008-0000-0100-000016000000}"/>
              </a:ext>
            </a:extLst>
          </xdr:cNvPr>
          <xdr:cNvSpPr txBox="1"/>
        </xdr:nvSpPr>
        <xdr:spPr>
          <a:xfrm>
            <a:off x="9105708" y="6555184"/>
            <a:ext cx="1455396" cy="43273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F67FA767-48F5-4890-A917-962ECA12E5CD}" type="TxLink">
              <a:rPr lang="en-US" sz="2400" b="1" i="0" u="none" strike="noStrike" baseline="30000">
                <a:solidFill>
                  <a:srgbClr val="000000"/>
                </a:solidFill>
                <a:latin typeface="Arial"/>
                <a:cs typeface="Arial"/>
              </a:rPr>
              <a:pPr algn="ctr"/>
              <a:t>14.96%</a:t>
            </a:fld>
            <a:endParaRPr lang="en-IN" sz="2400" b="1" baseline="30000">
              <a:latin typeface="Bahnschrift" panose="020B0502040204020203" pitchFamily="34" charset="0"/>
            </a:endParaRPr>
          </a:p>
        </xdr:txBody>
      </xdr:sp>
      <xdr:pic>
        <xdr:nvPicPr>
          <xdr:cNvPr id="23" name="Graphic 22" descr="Downward trend graph with solid fill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00000000-0008-0000-0100-000017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8"/>
              </a:ext>
            </a:extLst>
          </a:blip>
          <a:stretch>
            <a:fillRect/>
          </a:stretch>
        </xdr:blipFill>
        <xdr:spPr>
          <a:xfrm>
            <a:off x="8366395" y="6205975"/>
            <a:ext cx="640604" cy="634908"/>
          </a:xfrm>
          <a:prstGeom prst="rect">
            <a:avLst/>
          </a:prstGeom>
        </xdr:spPr>
      </xdr:pic>
    </xdr:grpSp>
    <xdr:clientData/>
  </xdr:twoCellAnchor>
  <xdr:twoCellAnchor editAs="absolute">
    <xdr:from>
      <xdr:col>6</xdr:col>
      <xdr:colOff>1525758</xdr:colOff>
      <xdr:row>0</xdr:row>
      <xdr:rowOff>114300</xdr:rowOff>
    </xdr:from>
    <xdr:to>
      <xdr:col>10</xdr:col>
      <xdr:colOff>561474</xdr:colOff>
      <xdr:row>7</xdr:row>
      <xdr:rowOff>144104</xdr:rowOff>
    </xdr:to>
    <xdr:grpSp>
      <xdr:nvGrpSpPr>
        <xdr:cNvPr id="27" name="Group 26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GrpSpPr/>
      </xdr:nvGrpSpPr>
      <xdr:grpSpPr>
        <a:xfrm>
          <a:off x="10409563" y="114300"/>
          <a:ext cx="2529765" cy="1200682"/>
          <a:chOff x="3017520" y="2720340"/>
          <a:chExt cx="2525675" cy="1256624"/>
        </a:xfrm>
      </xdr:grpSpPr>
      <xdr:grpSp>
        <xdr:nvGrpSpPr>
          <xdr:cNvPr id="28" name="Group 27">
            <a:extLst>
              <a:ext uri="{FF2B5EF4-FFF2-40B4-BE49-F238E27FC236}">
                <a16:creationId xmlns:a16="http://schemas.microsoft.com/office/drawing/2014/main" id="{00000000-0008-0000-0100-00001C000000}"/>
              </a:ext>
            </a:extLst>
          </xdr:cNvPr>
          <xdr:cNvGrpSpPr/>
        </xdr:nvGrpSpPr>
        <xdr:grpSpPr>
          <a:xfrm>
            <a:off x="3017520" y="2720340"/>
            <a:ext cx="2525675" cy="1256624"/>
            <a:chOff x="4679700" y="178140"/>
            <a:chExt cx="2515258" cy="1260000"/>
          </a:xfrm>
        </xdr:grpSpPr>
        <xdr:sp macro="" textlink="">
          <xdr:nvSpPr>
            <xdr:cNvPr id="32" name="Rectangle: Top Corners Rounded 31">
              <a:extLst>
                <a:ext uri="{FF2B5EF4-FFF2-40B4-BE49-F238E27FC236}">
                  <a16:creationId xmlns:a16="http://schemas.microsoft.com/office/drawing/2014/main" id="{00000000-0008-0000-0100-000020000000}"/>
                </a:ext>
              </a:extLst>
            </xdr:cNvPr>
            <xdr:cNvSpPr/>
          </xdr:nvSpPr>
          <xdr:spPr>
            <a:xfrm rot="16200000">
              <a:off x="5219700" y="-361860"/>
              <a:ext cx="1260000" cy="2340000"/>
            </a:xfrm>
            <a:prstGeom prst="round2SameRect">
              <a:avLst>
                <a:gd name="adj1" fmla="val 10015"/>
                <a:gd name="adj2" fmla="val 0"/>
              </a:avLst>
            </a:prstGeom>
            <a:solidFill>
              <a:srgbClr val="1990F4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IN" sz="1100"/>
                <a:t> </a:t>
              </a:r>
            </a:p>
          </xdr:txBody>
        </xdr:sp>
        <xdr:sp macro="" textlink="">
          <xdr:nvSpPr>
            <xdr:cNvPr id="33" name="Rectangle: Top Corners Rounded 32">
              <a:extLst>
                <a:ext uri="{FF2B5EF4-FFF2-40B4-BE49-F238E27FC236}">
                  <a16:creationId xmlns:a16="http://schemas.microsoft.com/office/drawing/2014/main" id="{00000000-0008-0000-0100-000021000000}"/>
                </a:ext>
              </a:extLst>
            </xdr:cNvPr>
            <xdr:cNvSpPr/>
          </xdr:nvSpPr>
          <xdr:spPr>
            <a:xfrm rot="5400000">
              <a:off x="5394958" y="-361860"/>
              <a:ext cx="1260000" cy="2340000"/>
            </a:xfrm>
            <a:prstGeom prst="round2SameRect">
              <a:avLst>
                <a:gd name="adj1" fmla="val 10015"/>
                <a:gd name="adj2" fmla="val 0"/>
              </a:avLst>
            </a:prstGeom>
            <a:solidFill>
              <a:sysClr val="window" lastClr="FFFFFF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IN" sz="1100"/>
                <a:t> </a:t>
              </a:r>
            </a:p>
          </xdr:txBody>
        </xdr:sp>
        <xdr:cxnSp macro="">
          <xdr:nvCxnSpPr>
            <xdr:cNvPr id="34" name="Straight Connector 33">
              <a:extLst>
                <a:ext uri="{FF2B5EF4-FFF2-40B4-BE49-F238E27FC236}">
                  <a16:creationId xmlns:a16="http://schemas.microsoft.com/office/drawing/2014/main" id="{00000000-0008-0000-0100-000022000000}"/>
                </a:ext>
              </a:extLst>
            </xdr:cNvPr>
            <xdr:cNvCxnSpPr/>
          </xdr:nvCxnSpPr>
          <xdr:spPr>
            <a:xfrm>
              <a:off x="5524500" y="388620"/>
              <a:ext cx="0" cy="769620"/>
            </a:xfrm>
            <a:prstGeom prst="line">
              <a:avLst/>
            </a:prstGeom>
            <a:ln w="6350">
              <a:solidFill>
                <a:srgbClr val="1990F4"/>
              </a:solidFill>
            </a:ln>
          </xdr:spPr>
          <xdr:style>
            <a:lnRef idx="2">
              <a:schemeClr val="accent1"/>
            </a:lnRef>
            <a:fillRef idx="0">
              <a:schemeClr val="accent1"/>
            </a:fillRef>
            <a:effectRef idx="1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29" name="TextBox 28">
            <a:extLst>
              <a:ext uri="{FF2B5EF4-FFF2-40B4-BE49-F238E27FC236}">
                <a16:creationId xmlns:a16="http://schemas.microsoft.com/office/drawing/2014/main" id="{00000000-0008-0000-0100-00001D000000}"/>
              </a:ext>
            </a:extLst>
          </xdr:cNvPr>
          <xdr:cNvSpPr txBox="1"/>
        </xdr:nvSpPr>
        <xdr:spPr>
          <a:xfrm>
            <a:off x="3970020" y="2865120"/>
            <a:ext cx="1447800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IN" sz="1100">
                <a:latin typeface="Bahnschrift" panose="020B0502040204020203" pitchFamily="34" charset="0"/>
              </a:rPr>
              <a:t>Range of The Device</a:t>
            </a:r>
            <a:endParaRPr lang="en-IN" sz="1100" baseline="30000">
              <a:latin typeface="Bahnschrift" panose="020B0502040204020203" pitchFamily="34" charset="0"/>
            </a:endParaRPr>
          </a:p>
        </xdr:txBody>
      </xdr:sp>
      <xdr:sp macro="" textlink="">
        <xdr:nvSpPr>
          <xdr:cNvPr id="30" name="TextBox 29">
            <a:extLst>
              <a:ext uri="{FF2B5EF4-FFF2-40B4-BE49-F238E27FC236}">
                <a16:creationId xmlns:a16="http://schemas.microsoft.com/office/drawing/2014/main" id="{00000000-0008-0000-0100-00001E000000}"/>
              </a:ext>
            </a:extLst>
          </xdr:cNvPr>
          <xdr:cNvSpPr txBox="1"/>
        </xdr:nvSpPr>
        <xdr:spPr>
          <a:xfrm>
            <a:off x="3939540" y="3299426"/>
            <a:ext cx="1447800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indent="0" algn="ctr"/>
            <a:r>
              <a:rPr lang="en-IN" sz="2400" b="1" i="0" u="none" strike="noStrike">
                <a:solidFill>
                  <a:srgbClr val="000000"/>
                </a:solidFill>
                <a:latin typeface="Arial"/>
                <a:ea typeface="+mn-ea"/>
                <a:cs typeface="Arial"/>
              </a:rPr>
              <a:t>2 KM</a:t>
            </a:r>
          </a:p>
        </xdr:txBody>
      </xdr:sp>
      <xdr:pic>
        <xdr:nvPicPr>
          <xdr:cNvPr id="31" name="Graphic 30" descr="Network with solid fill">
            <a:extLst>
              <a:ext uri="{FF2B5EF4-FFF2-40B4-BE49-F238E27FC236}">
                <a16:creationId xmlns:a16="http://schemas.microsoft.com/office/drawing/2014/main" id="{00000000-0008-0000-0100-00001F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213240" y="2992260"/>
            <a:ext cx="637260" cy="637260"/>
          </a:xfrm>
          <a:prstGeom prst="rect">
            <a:avLst/>
          </a:prstGeom>
        </xdr:spPr>
      </xdr:pic>
    </xdr:grpSp>
    <xdr:clientData/>
  </xdr:twoCellAnchor>
  <xdr:twoCellAnchor editAs="absolute">
    <xdr:from>
      <xdr:col>3</xdr:col>
      <xdr:colOff>251538</xdr:colOff>
      <xdr:row>18</xdr:row>
      <xdr:rowOff>323965</xdr:rowOff>
    </xdr:from>
    <xdr:to>
      <xdr:col>4</xdr:col>
      <xdr:colOff>901472</xdr:colOff>
      <xdr:row>21</xdr:row>
      <xdr:rowOff>287071</xdr:rowOff>
    </xdr:to>
    <xdr:grpSp>
      <xdr:nvGrpSpPr>
        <xdr:cNvPr id="35" name="Group 34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GrpSpPr/>
      </xdr:nvGrpSpPr>
      <xdr:grpSpPr>
        <a:xfrm>
          <a:off x="3634075" y="5286258"/>
          <a:ext cx="2508470" cy="1301252"/>
          <a:chOff x="6369674" y="3583881"/>
          <a:chExt cx="2537390" cy="1250139"/>
        </a:xfrm>
      </xdr:grpSpPr>
      <xdr:grpSp>
        <xdr:nvGrpSpPr>
          <xdr:cNvPr id="36" name="Group 35">
            <a:extLst>
              <a:ext uri="{FF2B5EF4-FFF2-40B4-BE49-F238E27FC236}">
                <a16:creationId xmlns:a16="http://schemas.microsoft.com/office/drawing/2014/main" id="{00000000-0008-0000-0100-000024000000}"/>
              </a:ext>
            </a:extLst>
          </xdr:cNvPr>
          <xdr:cNvGrpSpPr/>
        </xdr:nvGrpSpPr>
        <xdr:grpSpPr>
          <a:xfrm>
            <a:off x="6369674" y="3583881"/>
            <a:ext cx="2537390" cy="1250139"/>
            <a:chOff x="4679700" y="178140"/>
            <a:chExt cx="2515260" cy="1260000"/>
          </a:xfrm>
        </xdr:grpSpPr>
        <xdr:sp macro="" textlink="">
          <xdr:nvSpPr>
            <xdr:cNvPr id="40" name="Rectangle: Top Corners Rounded 39">
              <a:extLst>
                <a:ext uri="{FF2B5EF4-FFF2-40B4-BE49-F238E27FC236}">
                  <a16:creationId xmlns:a16="http://schemas.microsoft.com/office/drawing/2014/main" id="{00000000-0008-0000-0100-000028000000}"/>
                </a:ext>
              </a:extLst>
            </xdr:cNvPr>
            <xdr:cNvSpPr/>
          </xdr:nvSpPr>
          <xdr:spPr>
            <a:xfrm rot="16200000">
              <a:off x="5219700" y="-361860"/>
              <a:ext cx="1260000" cy="2340000"/>
            </a:xfrm>
            <a:prstGeom prst="round2SameRect">
              <a:avLst>
                <a:gd name="adj1" fmla="val 10015"/>
                <a:gd name="adj2" fmla="val 0"/>
              </a:avLst>
            </a:prstGeom>
            <a:solidFill>
              <a:srgbClr val="1990F4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IN" sz="1100"/>
                <a:t> </a:t>
              </a:r>
            </a:p>
          </xdr:txBody>
        </xdr:sp>
        <xdr:sp macro="" textlink="">
          <xdr:nvSpPr>
            <xdr:cNvPr id="41" name="Rectangle: Top Corners Rounded 40">
              <a:extLst>
                <a:ext uri="{FF2B5EF4-FFF2-40B4-BE49-F238E27FC236}">
                  <a16:creationId xmlns:a16="http://schemas.microsoft.com/office/drawing/2014/main" id="{00000000-0008-0000-0100-000029000000}"/>
                </a:ext>
              </a:extLst>
            </xdr:cNvPr>
            <xdr:cNvSpPr/>
          </xdr:nvSpPr>
          <xdr:spPr>
            <a:xfrm rot="5400000">
              <a:off x="5394960" y="-361860"/>
              <a:ext cx="1260000" cy="2340000"/>
            </a:xfrm>
            <a:prstGeom prst="round2SameRect">
              <a:avLst>
                <a:gd name="adj1" fmla="val 10015"/>
                <a:gd name="adj2" fmla="val 0"/>
              </a:avLst>
            </a:prstGeom>
            <a:solidFill>
              <a:sysClr val="window" lastClr="FFFFFF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IN" sz="1100"/>
                <a:t> </a:t>
              </a:r>
            </a:p>
          </xdr:txBody>
        </xdr:sp>
        <xdr:cxnSp macro="">
          <xdr:nvCxnSpPr>
            <xdr:cNvPr id="42" name="Straight Connector 41">
              <a:extLst>
                <a:ext uri="{FF2B5EF4-FFF2-40B4-BE49-F238E27FC236}">
                  <a16:creationId xmlns:a16="http://schemas.microsoft.com/office/drawing/2014/main" id="{00000000-0008-0000-0100-00002A000000}"/>
                </a:ext>
              </a:extLst>
            </xdr:cNvPr>
            <xdr:cNvCxnSpPr/>
          </xdr:nvCxnSpPr>
          <xdr:spPr>
            <a:xfrm>
              <a:off x="5524500" y="388620"/>
              <a:ext cx="0" cy="769620"/>
            </a:xfrm>
            <a:prstGeom prst="line">
              <a:avLst/>
            </a:prstGeom>
            <a:ln w="6350">
              <a:solidFill>
                <a:srgbClr val="1990F4"/>
              </a:solidFill>
            </a:ln>
          </xdr:spPr>
          <xdr:style>
            <a:lnRef idx="2">
              <a:schemeClr val="accent1"/>
            </a:lnRef>
            <a:fillRef idx="0">
              <a:schemeClr val="accent1"/>
            </a:fillRef>
            <a:effectRef idx="1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37" name="TextBox 36">
            <a:extLst>
              <a:ext uri="{FF2B5EF4-FFF2-40B4-BE49-F238E27FC236}">
                <a16:creationId xmlns:a16="http://schemas.microsoft.com/office/drawing/2014/main" id="{00000000-0008-0000-0100-000025000000}"/>
              </a:ext>
            </a:extLst>
          </xdr:cNvPr>
          <xdr:cNvSpPr txBox="1"/>
        </xdr:nvSpPr>
        <xdr:spPr>
          <a:xfrm>
            <a:off x="7333892" y="3693736"/>
            <a:ext cx="1454514" cy="60336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IN" sz="1100">
                <a:latin typeface="Bahnschrift" panose="020B0502040204020203" pitchFamily="34" charset="0"/>
              </a:rPr>
              <a:t>No. of Households</a:t>
            </a:r>
          </a:p>
          <a:p>
            <a:pPr algn="ctr"/>
            <a:r>
              <a:rPr lang="en-IN" sz="1100">
                <a:latin typeface="Bahnschrift" panose="020B0502040204020203" pitchFamily="34" charset="0"/>
              </a:rPr>
              <a:t>per 2 Km</a:t>
            </a:r>
            <a:r>
              <a:rPr lang="en-IN" sz="1100" baseline="30000">
                <a:latin typeface="Bahnschrift" panose="020B0502040204020203" pitchFamily="34" charset="0"/>
              </a:rPr>
              <a:t>2</a:t>
            </a:r>
          </a:p>
        </xdr:txBody>
      </xdr:sp>
      <xdr:sp macro="" textlink="Sheet1!B28">
        <xdr:nvSpPr>
          <xdr:cNvPr id="38" name="TextBox 37">
            <a:extLst>
              <a:ext uri="{FF2B5EF4-FFF2-40B4-BE49-F238E27FC236}">
                <a16:creationId xmlns:a16="http://schemas.microsoft.com/office/drawing/2014/main" id="{00000000-0008-0000-0100-000026000000}"/>
              </a:ext>
            </a:extLst>
          </xdr:cNvPr>
          <xdr:cNvSpPr txBox="1"/>
        </xdr:nvSpPr>
        <xdr:spPr>
          <a:xfrm>
            <a:off x="7303981" y="4239588"/>
            <a:ext cx="1454514" cy="43209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indent="0" algn="ctr"/>
            <a:fld id="{E74DDAA1-7201-43B5-AFE3-D1FA24A64610}" type="TxLink">
              <a:rPr lang="en-US" sz="2400" b="1" i="0" u="none" strike="noStrike" baseline="30000">
                <a:solidFill>
                  <a:srgbClr val="000000"/>
                </a:solidFill>
                <a:latin typeface="Arial"/>
                <a:ea typeface="+mn-ea"/>
                <a:cs typeface="Arial"/>
              </a:rPr>
              <a:pPr marL="0" indent="0" algn="ctr"/>
              <a:t>243</a:t>
            </a:fld>
            <a:endParaRPr lang="en-IN" sz="2400" b="1" i="0" u="none" strike="noStrike" baseline="30000">
              <a:solidFill>
                <a:srgbClr val="000000"/>
              </a:solidFill>
              <a:latin typeface="Arial"/>
              <a:ea typeface="+mn-ea"/>
              <a:cs typeface="Arial"/>
            </a:endParaRPr>
          </a:p>
        </xdr:txBody>
      </xdr:sp>
      <xdr:pic>
        <xdr:nvPicPr>
          <xdr:cNvPr id="39" name="Graphic 38" descr="House with solid fill">
            <a:hlinkClick xmlns:r="http://schemas.openxmlformats.org/officeDocument/2006/relationships" r:id="rId11"/>
            <a:extLst>
              <a:ext uri="{FF2B5EF4-FFF2-40B4-BE49-F238E27FC236}">
                <a16:creationId xmlns:a16="http://schemas.microsoft.com/office/drawing/2014/main" id="{00000000-0008-0000-0100-000027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2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3"/>
              </a:ext>
            </a:extLst>
          </a:blip>
          <a:stretch>
            <a:fillRect/>
          </a:stretch>
        </xdr:blipFill>
        <xdr:spPr>
          <a:xfrm>
            <a:off x="6545747" y="3811301"/>
            <a:ext cx="696636" cy="689842"/>
          </a:xfrm>
          <a:prstGeom prst="rect">
            <a:avLst/>
          </a:prstGeom>
        </xdr:spPr>
      </xdr:pic>
    </xdr:grpSp>
    <xdr:clientData/>
  </xdr:twoCellAnchor>
  <xdr:twoCellAnchor editAs="absolute">
    <xdr:from>
      <xdr:col>6</xdr:col>
      <xdr:colOff>1752979</xdr:colOff>
      <xdr:row>18</xdr:row>
      <xdr:rowOff>292975</xdr:rowOff>
    </xdr:from>
    <xdr:to>
      <xdr:col>11</xdr:col>
      <xdr:colOff>179097</xdr:colOff>
      <xdr:row>21</xdr:row>
      <xdr:rowOff>259198</xdr:rowOff>
    </xdr:to>
    <xdr:grpSp>
      <xdr:nvGrpSpPr>
        <xdr:cNvPr id="43" name="Group 42">
          <a:extLst>
            <a:ext uri="{FF2B5EF4-FFF2-40B4-BE49-F238E27FC236}">
              <a16:creationId xmlns:a16="http://schemas.microsoft.com/office/drawing/2014/main" id="{00000000-0008-0000-0100-00002B000000}"/>
            </a:ext>
          </a:extLst>
        </xdr:cNvPr>
        <xdr:cNvGrpSpPr/>
      </xdr:nvGrpSpPr>
      <xdr:grpSpPr>
        <a:xfrm>
          <a:off x="10636784" y="5255268"/>
          <a:ext cx="2533484" cy="1304369"/>
          <a:chOff x="9006840" y="2766060"/>
          <a:chExt cx="2525677" cy="1256624"/>
        </a:xfrm>
      </xdr:grpSpPr>
      <xdr:grpSp>
        <xdr:nvGrpSpPr>
          <xdr:cNvPr id="44" name="Group 43">
            <a:extLst>
              <a:ext uri="{FF2B5EF4-FFF2-40B4-BE49-F238E27FC236}">
                <a16:creationId xmlns:a16="http://schemas.microsoft.com/office/drawing/2014/main" id="{00000000-0008-0000-0100-00002C000000}"/>
              </a:ext>
            </a:extLst>
          </xdr:cNvPr>
          <xdr:cNvGrpSpPr/>
        </xdr:nvGrpSpPr>
        <xdr:grpSpPr>
          <a:xfrm>
            <a:off x="9006840" y="2766060"/>
            <a:ext cx="2525677" cy="1256624"/>
            <a:chOff x="4679700" y="178140"/>
            <a:chExt cx="2515260" cy="1260000"/>
          </a:xfrm>
        </xdr:grpSpPr>
        <xdr:sp macro="" textlink="">
          <xdr:nvSpPr>
            <xdr:cNvPr id="48" name="Rectangle: Top Corners Rounded 47">
              <a:extLst>
                <a:ext uri="{FF2B5EF4-FFF2-40B4-BE49-F238E27FC236}">
                  <a16:creationId xmlns:a16="http://schemas.microsoft.com/office/drawing/2014/main" id="{00000000-0008-0000-0100-000030000000}"/>
                </a:ext>
              </a:extLst>
            </xdr:cNvPr>
            <xdr:cNvSpPr/>
          </xdr:nvSpPr>
          <xdr:spPr>
            <a:xfrm rot="16200000">
              <a:off x="5219700" y="-361860"/>
              <a:ext cx="1260000" cy="2340000"/>
            </a:xfrm>
            <a:prstGeom prst="round2SameRect">
              <a:avLst>
                <a:gd name="adj1" fmla="val 10015"/>
                <a:gd name="adj2" fmla="val 0"/>
              </a:avLst>
            </a:prstGeom>
            <a:solidFill>
              <a:srgbClr val="1990F4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IN" sz="1100"/>
                <a:t> </a:t>
              </a:r>
            </a:p>
          </xdr:txBody>
        </xdr:sp>
        <xdr:sp macro="" textlink="">
          <xdr:nvSpPr>
            <xdr:cNvPr id="49" name="Rectangle: Top Corners Rounded 48">
              <a:extLst>
                <a:ext uri="{FF2B5EF4-FFF2-40B4-BE49-F238E27FC236}">
                  <a16:creationId xmlns:a16="http://schemas.microsoft.com/office/drawing/2014/main" id="{00000000-0008-0000-0100-000031000000}"/>
                </a:ext>
              </a:extLst>
            </xdr:cNvPr>
            <xdr:cNvSpPr/>
          </xdr:nvSpPr>
          <xdr:spPr>
            <a:xfrm rot="5400000">
              <a:off x="5394960" y="-361860"/>
              <a:ext cx="1260000" cy="2340000"/>
            </a:xfrm>
            <a:prstGeom prst="round2SameRect">
              <a:avLst>
                <a:gd name="adj1" fmla="val 10015"/>
                <a:gd name="adj2" fmla="val 0"/>
              </a:avLst>
            </a:prstGeom>
            <a:solidFill>
              <a:sysClr val="window" lastClr="FFFFFF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IN" sz="1100"/>
                <a:t> </a:t>
              </a:r>
            </a:p>
          </xdr:txBody>
        </xdr:sp>
        <xdr:cxnSp macro="">
          <xdr:nvCxnSpPr>
            <xdr:cNvPr id="50" name="Straight Connector 49">
              <a:extLst>
                <a:ext uri="{FF2B5EF4-FFF2-40B4-BE49-F238E27FC236}">
                  <a16:creationId xmlns:a16="http://schemas.microsoft.com/office/drawing/2014/main" id="{00000000-0008-0000-0100-000032000000}"/>
                </a:ext>
              </a:extLst>
            </xdr:cNvPr>
            <xdr:cNvCxnSpPr/>
          </xdr:nvCxnSpPr>
          <xdr:spPr>
            <a:xfrm>
              <a:off x="5524500" y="388620"/>
              <a:ext cx="0" cy="769620"/>
            </a:xfrm>
            <a:prstGeom prst="line">
              <a:avLst/>
            </a:prstGeom>
            <a:ln w="6350">
              <a:solidFill>
                <a:srgbClr val="1990F4"/>
              </a:solidFill>
            </a:ln>
          </xdr:spPr>
          <xdr:style>
            <a:lnRef idx="2">
              <a:schemeClr val="accent1"/>
            </a:lnRef>
            <a:fillRef idx="0">
              <a:schemeClr val="accent1"/>
            </a:fillRef>
            <a:effectRef idx="1">
              <a:schemeClr val="accent1"/>
            </a:effectRef>
            <a:fontRef idx="minor">
              <a:schemeClr val="tx1"/>
            </a:fontRef>
          </xdr:style>
        </xdr:cxnSp>
      </xdr:grpSp>
      <xdr:pic>
        <xdr:nvPicPr>
          <xdr:cNvPr id="45" name="Graphic 44" descr="Suburban scene with solid fill">
            <a:extLst>
              <a:ext uri="{FF2B5EF4-FFF2-40B4-BE49-F238E27FC236}">
                <a16:creationId xmlns:a16="http://schemas.microsoft.com/office/drawing/2014/main" id="{00000000-0008-0000-0100-00002D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4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5"/>
              </a:ext>
            </a:extLst>
          </a:blip>
          <a:stretch>
            <a:fillRect/>
          </a:stretch>
        </xdr:blipFill>
        <xdr:spPr>
          <a:xfrm>
            <a:off x="9177300" y="3035580"/>
            <a:ext cx="682980" cy="682980"/>
          </a:xfrm>
          <a:prstGeom prst="rect">
            <a:avLst/>
          </a:prstGeom>
        </xdr:spPr>
      </xdr:pic>
      <xdr:sp macro="" textlink="">
        <xdr:nvSpPr>
          <xdr:cNvPr id="46" name="TextBox 45">
            <a:extLst>
              <a:ext uri="{FF2B5EF4-FFF2-40B4-BE49-F238E27FC236}">
                <a16:creationId xmlns:a16="http://schemas.microsoft.com/office/drawing/2014/main" id="{00000000-0008-0000-0100-00002E000000}"/>
              </a:ext>
            </a:extLst>
          </xdr:cNvPr>
          <xdr:cNvSpPr txBox="1"/>
        </xdr:nvSpPr>
        <xdr:spPr>
          <a:xfrm>
            <a:off x="9943812" y="2834747"/>
            <a:ext cx="1447800" cy="64402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IN" sz="1100">
                <a:latin typeface="Bahnschrift" panose="020B0502040204020203" pitchFamily="34" charset="0"/>
              </a:rPr>
              <a:t>No. of Households</a:t>
            </a:r>
          </a:p>
          <a:p>
            <a:pPr algn="ctr"/>
            <a:r>
              <a:rPr lang="en-IN" sz="1100">
                <a:latin typeface="Bahnschrift" panose="020B0502040204020203" pitchFamily="34" charset="0"/>
              </a:rPr>
              <a:t>Who can afford</a:t>
            </a:r>
            <a:endParaRPr lang="en-IN" sz="1100" baseline="30000">
              <a:latin typeface="Bahnschrift" panose="020B0502040204020203" pitchFamily="34" charset="0"/>
            </a:endParaRPr>
          </a:p>
        </xdr:txBody>
      </xdr:sp>
      <xdr:sp macro="" textlink="Sheet1!B30">
        <xdr:nvSpPr>
          <xdr:cNvPr id="47" name="TextBox 46">
            <a:extLst>
              <a:ext uri="{FF2B5EF4-FFF2-40B4-BE49-F238E27FC236}">
                <a16:creationId xmlns:a16="http://schemas.microsoft.com/office/drawing/2014/main" id="{00000000-0008-0000-0100-00002F000000}"/>
              </a:ext>
            </a:extLst>
          </xdr:cNvPr>
          <xdr:cNvSpPr txBox="1"/>
        </xdr:nvSpPr>
        <xdr:spPr>
          <a:xfrm>
            <a:off x="9970338" y="3383361"/>
            <a:ext cx="1447800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indent="0" algn="ctr"/>
            <a:fld id="{17CF7835-827C-4F8F-A579-F43E549268E0}" type="TxLink">
              <a:rPr lang="en-US" sz="2400" b="1" i="0" u="none" strike="noStrike" baseline="30000">
                <a:solidFill>
                  <a:srgbClr val="000000"/>
                </a:solidFill>
                <a:latin typeface="Arial"/>
                <a:ea typeface="+mn-ea"/>
                <a:cs typeface="Arial"/>
              </a:rPr>
              <a:pPr marL="0" indent="0" algn="ctr"/>
              <a:t>206</a:t>
            </a:fld>
            <a:endParaRPr lang="en-IN" sz="2400" b="1" i="0" u="none" strike="noStrike" baseline="30000">
              <a:solidFill>
                <a:srgbClr val="000000"/>
              </a:solidFill>
              <a:latin typeface="Arial"/>
              <a:ea typeface="+mn-ea"/>
              <a:cs typeface="Arial"/>
            </a:endParaRPr>
          </a:p>
        </xdr:txBody>
      </xdr:sp>
    </xdr:grpSp>
    <xdr:clientData/>
  </xdr:twoCellAnchor>
  <xdr:twoCellAnchor>
    <xdr:from>
      <xdr:col>4</xdr:col>
      <xdr:colOff>1376606</xdr:colOff>
      <xdr:row>43</xdr:row>
      <xdr:rowOff>31351</xdr:rowOff>
    </xdr:from>
    <xdr:to>
      <xdr:col>6</xdr:col>
      <xdr:colOff>248598</xdr:colOff>
      <xdr:row>50</xdr:row>
      <xdr:rowOff>58318</xdr:rowOff>
    </xdr:to>
    <xdr:grpSp>
      <xdr:nvGrpSpPr>
        <xdr:cNvPr id="80" name="Group 79">
          <a:extLst>
            <a:ext uri="{FF2B5EF4-FFF2-40B4-BE49-F238E27FC236}">
              <a16:creationId xmlns:a16="http://schemas.microsoft.com/office/drawing/2014/main" id="{00000000-0008-0000-0100-000050000000}"/>
            </a:ext>
          </a:extLst>
        </xdr:cNvPr>
        <xdr:cNvGrpSpPr/>
      </xdr:nvGrpSpPr>
      <xdr:grpSpPr>
        <a:xfrm>
          <a:off x="6617679" y="10569253"/>
          <a:ext cx="2514724" cy="1197845"/>
          <a:chOff x="8652050" y="10672847"/>
          <a:chExt cx="2522966" cy="1232915"/>
        </a:xfrm>
      </xdr:grpSpPr>
      <xdr:grpSp>
        <xdr:nvGrpSpPr>
          <xdr:cNvPr id="52" name="Group 51">
            <a:extLst>
              <a:ext uri="{FF2B5EF4-FFF2-40B4-BE49-F238E27FC236}">
                <a16:creationId xmlns:a16="http://schemas.microsoft.com/office/drawing/2014/main" id="{00000000-0008-0000-0100-000034000000}"/>
              </a:ext>
            </a:extLst>
          </xdr:cNvPr>
          <xdr:cNvGrpSpPr/>
        </xdr:nvGrpSpPr>
        <xdr:grpSpPr>
          <a:xfrm>
            <a:off x="8652050" y="10672847"/>
            <a:ext cx="2522966" cy="1232915"/>
            <a:chOff x="4679700" y="178141"/>
            <a:chExt cx="2515261" cy="1260002"/>
          </a:xfrm>
        </xdr:grpSpPr>
        <xdr:sp macro="" textlink="">
          <xdr:nvSpPr>
            <xdr:cNvPr id="56" name="Rectangle: Top Corners Rounded 55">
              <a:extLst>
                <a:ext uri="{FF2B5EF4-FFF2-40B4-BE49-F238E27FC236}">
                  <a16:creationId xmlns:a16="http://schemas.microsoft.com/office/drawing/2014/main" id="{00000000-0008-0000-0100-000038000000}"/>
                </a:ext>
              </a:extLst>
            </xdr:cNvPr>
            <xdr:cNvSpPr/>
          </xdr:nvSpPr>
          <xdr:spPr>
            <a:xfrm rot="16200000">
              <a:off x="5219700" y="-361857"/>
              <a:ext cx="1260000" cy="2340000"/>
            </a:xfrm>
            <a:prstGeom prst="round2SameRect">
              <a:avLst>
                <a:gd name="adj1" fmla="val 10015"/>
                <a:gd name="adj2" fmla="val 0"/>
              </a:avLst>
            </a:prstGeom>
            <a:solidFill>
              <a:srgbClr val="1990F4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IN" sz="1100"/>
                <a:t> </a:t>
              </a:r>
            </a:p>
          </xdr:txBody>
        </xdr:sp>
        <xdr:sp macro="" textlink="">
          <xdr:nvSpPr>
            <xdr:cNvPr id="57" name="Rectangle: Top Corners Rounded 56">
              <a:extLst>
                <a:ext uri="{FF2B5EF4-FFF2-40B4-BE49-F238E27FC236}">
                  <a16:creationId xmlns:a16="http://schemas.microsoft.com/office/drawing/2014/main" id="{00000000-0008-0000-0100-000039000000}"/>
                </a:ext>
              </a:extLst>
            </xdr:cNvPr>
            <xdr:cNvSpPr/>
          </xdr:nvSpPr>
          <xdr:spPr>
            <a:xfrm rot="5400000">
              <a:off x="5394961" y="-361859"/>
              <a:ext cx="1260000" cy="2340000"/>
            </a:xfrm>
            <a:prstGeom prst="round2SameRect">
              <a:avLst>
                <a:gd name="adj1" fmla="val 10015"/>
                <a:gd name="adj2" fmla="val 0"/>
              </a:avLst>
            </a:prstGeom>
            <a:solidFill>
              <a:sysClr val="window" lastClr="FFFFFF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IN" sz="1100"/>
                <a:t> </a:t>
              </a:r>
            </a:p>
          </xdr:txBody>
        </xdr:sp>
        <xdr:cxnSp macro="">
          <xdr:nvCxnSpPr>
            <xdr:cNvPr id="58" name="Straight Connector 57">
              <a:extLst>
                <a:ext uri="{FF2B5EF4-FFF2-40B4-BE49-F238E27FC236}">
                  <a16:creationId xmlns:a16="http://schemas.microsoft.com/office/drawing/2014/main" id="{00000000-0008-0000-0100-00003A000000}"/>
                </a:ext>
              </a:extLst>
            </xdr:cNvPr>
            <xdr:cNvCxnSpPr/>
          </xdr:nvCxnSpPr>
          <xdr:spPr>
            <a:xfrm>
              <a:off x="5524500" y="388620"/>
              <a:ext cx="0" cy="769620"/>
            </a:xfrm>
            <a:prstGeom prst="line">
              <a:avLst/>
            </a:prstGeom>
            <a:ln w="6350">
              <a:solidFill>
                <a:srgbClr val="1990F4"/>
              </a:solidFill>
            </a:ln>
          </xdr:spPr>
          <xdr:style>
            <a:lnRef idx="2">
              <a:schemeClr val="accent1"/>
            </a:lnRef>
            <a:fillRef idx="0">
              <a:schemeClr val="accent1"/>
            </a:fillRef>
            <a:effectRef idx="1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53" name="TextBox 52">
            <a:extLst>
              <a:ext uri="{FF2B5EF4-FFF2-40B4-BE49-F238E27FC236}">
                <a16:creationId xmlns:a16="http://schemas.microsoft.com/office/drawing/2014/main" id="{00000000-0008-0000-0100-000035000000}"/>
              </a:ext>
            </a:extLst>
          </xdr:cNvPr>
          <xdr:cNvSpPr txBox="1"/>
        </xdr:nvSpPr>
        <xdr:spPr>
          <a:xfrm>
            <a:off x="9618416" y="10736007"/>
            <a:ext cx="1446697" cy="60070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IN" sz="1100">
                <a:latin typeface="Bahnschrift" panose="020B0502040204020203" pitchFamily="34" charset="0"/>
              </a:rPr>
              <a:t>No. Institutions every 2 Km</a:t>
            </a:r>
            <a:endParaRPr lang="en-IN" sz="1100" baseline="30000">
              <a:latin typeface="Bahnschrift" panose="020B0502040204020203" pitchFamily="34" charset="0"/>
            </a:endParaRPr>
          </a:p>
        </xdr:txBody>
      </xdr:sp>
      <xdr:sp macro="" textlink="Sheet1!B27">
        <xdr:nvSpPr>
          <xdr:cNvPr id="54" name="TextBox 53">
            <a:extLst>
              <a:ext uri="{FF2B5EF4-FFF2-40B4-BE49-F238E27FC236}">
                <a16:creationId xmlns:a16="http://schemas.microsoft.com/office/drawing/2014/main" id="{00000000-0008-0000-0100-000036000000}"/>
              </a:ext>
            </a:extLst>
          </xdr:cNvPr>
          <xdr:cNvSpPr txBox="1"/>
        </xdr:nvSpPr>
        <xdr:spPr>
          <a:xfrm>
            <a:off x="9581421" y="11346029"/>
            <a:ext cx="1446697" cy="42718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indent="0" algn="ctr"/>
            <a:fld id="{3E67AF72-C568-46DE-8840-1173661B1F88}" type="TxLink">
              <a:rPr lang="en-US" sz="2400" b="1" i="0" u="none" strike="noStrike" baseline="30000">
                <a:solidFill>
                  <a:srgbClr val="000000"/>
                </a:solidFill>
                <a:latin typeface="Arial"/>
                <a:ea typeface="+mn-ea"/>
                <a:cs typeface="Arial"/>
              </a:rPr>
              <a:pPr marL="0" indent="0" algn="ctr"/>
              <a:t>1.6</a:t>
            </a:fld>
            <a:endParaRPr lang="en-IN" sz="2400" b="1" i="0" u="none" strike="noStrike" baseline="30000">
              <a:solidFill>
                <a:srgbClr val="000000"/>
              </a:solidFill>
              <a:latin typeface="Arial"/>
              <a:ea typeface="+mn-ea"/>
              <a:cs typeface="Arial"/>
            </a:endParaRPr>
          </a:p>
        </xdr:txBody>
      </xdr:sp>
      <xdr:pic>
        <xdr:nvPicPr>
          <xdr:cNvPr id="55" name="Graphic 54" descr="Building with solid fill">
            <a:hlinkClick xmlns:r="http://schemas.openxmlformats.org/officeDocument/2006/relationships" r:id="rId16"/>
            <a:extLst>
              <a:ext uri="{FF2B5EF4-FFF2-40B4-BE49-F238E27FC236}">
                <a16:creationId xmlns:a16="http://schemas.microsoft.com/office/drawing/2014/main" id="{00000000-0008-0000-0100-000037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7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8"/>
              </a:ext>
            </a:extLst>
          </a:blip>
          <a:stretch>
            <a:fillRect/>
          </a:stretch>
        </xdr:blipFill>
        <xdr:spPr>
          <a:xfrm>
            <a:off x="8743614" y="10868835"/>
            <a:ext cx="807284" cy="791583"/>
          </a:xfrm>
          <a:prstGeom prst="rect">
            <a:avLst/>
          </a:prstGeom>
        </xdr:spPr>
      </xdr:pic>
    </xdr:grpSp>
    <xdr:clientData/>
  </xdr:twoCellAnchor>
  <xdr:twoCellAnchor editAs="absolute">
    <xdr:from>
      <xdr:col>0</xdr:col>
      <xdr:colOff>0</xdr:colOff>
      <xdr:row>1</xdr:row>
      <xdr:rowOff>68580</xdr:rowOff>
    </xdr:from>
    <xdr:to>
      <xdr:col>4</xdr:col>
      <xdr:colOff>2020563</xdr:colOff>
      <xdr:row>5</xdr:row>
      <xdr:rowOff>53340</xdr:rowOff>
    </xdr:to>
    <xdr:sp macro="" textlink="">
      <xdr:nvSpPr>
        <xdr:cNvPr id="59" name="TextBox 58">
          <a:extLst>
            <a:ext uri="{FF2B5EF4-FFF2-40B4-BE49-F238E27FC236}">
              <a16:creationId xmlns:a16="http://schemas.microsoft.com/office/drawing/2014/main" id="{00000000-0008-0000-0100-00003B000000}"/>
            </a:ext>
          </a:extLst>
        </xdr:cNvPr>
        <xdr:cNvSpPr txBox="1"/>
      </xdr:nvSpPr>
      <xdr:spPr>
        <a:xfrm>
          <a:off x="0" y="243840"/>
          <a:ext cx="7263123" cy="685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IN" sz="3600" b="1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LifeLine Sales and Sufficiency</a:t>
          </a:r>
          <a:r>
            <a:rPr lang="en-IN" sz="3600" b="1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Analysis</a:t>
          </a:r>
          <a:endParaRPr lang="en-IN" sz="3600">
            <a:solidFill>
              <a:schemeClr val="bg1"/>
            </a:solidFill>
            <a:effectLst/>
          </a:endParaRPr>
        </a:p>
      </xdr:txBody>
    </xdr:sp>
    <xdr:clientData/>
  </xdr:twoCellAnchor>
  <xdr:twoCellAnchor editAs="absolute">
    <xdr:from>
      <xdr:col>0</xdr:col>
      <xdr:colOff>314325</xdr:colOff>
      <xdr:row>9</xdr:row>
      <xdr:rowOff>83975</xdr:rowOff>
    </xdr:from>
    <xdr:to>
      <xdr:col>4</xdr:col>
      <xdr:colOff>870506</xdr:colOff>
      <xdr:row>18</xdr:row>
      <xdr:rowOff>189686</xdr:rowOff>
    </xdr:to>
    <xdr:graphicFrame macro="">
      <xdr:nvGraphicFramePr>
        <xdr:cNvPr id="60" name="Chart 59">
          <a:extLst>
            <a:ext uri="{FF2B5EF4-FFF2-40B4-BE49-F238E27FC236}">
              <a16:creationId xmlns:a16="http://schemas.microsoft.com/office/drawing/2014/main" id="{00000000-0008-0000-0100-00003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 editAs="absolute">
    <xdr:from>
      <xdr:col>4</xdr:col>
      <xdr:colOff>2100135</xdr:colOff>
      <xdr:row>9</xdr:row>
      <xdr:rowOff>62395</xdr:rowOff>
    </xdr:from>
    <xdr:to>
      <xdr:col>11</xdr:col>
      <xdr:colOff>165034</xdr:colOff>
      <xdr:row>18</xdr:row>
      <xdr:rowOff>146215</xdr:rowOff>
    </xdr:to>
    <xdr:graphicFrame macro="">
      <xdr:nvGraphicFramePr>
        <xdr:cNvPr id="61" name="Chart 60">
          <a:extLst>
            <a:ext uri="{FF2B5EF4-FFF2-40B4-BE49-F238E27FC236}">
              <a16:creationId xmlns:a16="http://schemas.microsoft.com/office/drawing/2014/main" id="{00000000-0008-0000-0100-00003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 editAs="absolute">
    <xdr:from>
      <xdr:col>0</xdr:col>
      <xdr:colOff>344957</xdr:colOff>
      <xdr:row>22</xdr:row>
      <xdr:rowOff>350359</xdr:rowOff>
    </xdr:from>
    <xdr:to>
      <xdr:col>4</xdr:col>
      <xdr:colOff>902664</xdr:colOff>
      <xdr:row>42</xdr:row>
      <xdr:rowOff>71680</xdr:rowOff>
    </xdr:to>
    <xdr:graphicFrame macro="">
      <xdr:nvGraphicFramePr>
        <xdr:cNvPr id="62" name="Chart 61">
          <a:extLst>
            <a:ext uri="{FF2B5EF4-FFF2-40B4-BE49-F238E27FC236}">
              <a16:creationId xmlns:a16="http://schemas.microsoft.com/office/drawing/2014/main" id="{00000000-0008-0000-0100-00003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 editAs="absolute">
    <xdr:from>
      <xdr:col>0</xdr:col>
      <xdr:colOff>350520</xdr:colOff>
      <xdr:row>43</xdr:row>
      <xdr:rowOff>45072</xdr:rowOff>
    </xdr:from>
    <xdr:to>
      <xdr:col>2</xdr:col>
      <xdr:colOff>725658</xdr:colOff>
      <xdr:row>50</xdr:row>
      <xdr:rowOff>76781</xdr:rowOff>
    </xdr:to>
    <xdr:grpSp>
      <xdr:nvGrpSpPr>
        <xdr:cNvPr id="63" name="Group 62">
          <a:extLst>
            <a:ext uri="{FF2B5EF4-FFF2-40B4-BE49-F238E27FC236}">
              <a16:creationId xmlns:a16="http://schemas.microsoft.com/office/drawing/2014/main" id="{00000000-0008-0000-0100-00003F000000}"/>
            </a:ext>
          </a:extLst>
        </xdr:cNvPr>
        <xdr:cNvGrpSpPr/>
      </xdr:nvGrpSpPr>
      <xdr:grpSpPr>
        <a:xfrm>
          <a:off x="350520" y="10582974"/>
          <a:ext cx="2512455" cy="1202587"/>
          <a:chOff x="386004" y="10616777"/>
          <a:chExt cx="2516361" cy="1256765"/>
        </a:xfrm>
      </xdr:grpSpPr>
      <xdr:grpSp>
        <xdr:nvGrpSpPr>
          <xdr:cNvPr id="64" name="Group 63">
            <a:extLst>
              <a:ext uri="{FF2B5EF4-FFF2-40B4-BE49-F238E27FC236}">
                <a16:creationId xmlns:a16="http://schemas.microsoft.com/office/drawing/2014/main" id="{00000000-0008-0000-0100-000040000000}"/>
              </a:ext>
            </a:extLst>
          </xdr:cNvPr>
          <xdr:cNvGrpSpPr/>
        </xdr:nvGrpSpPr>
        <xdr:grpSpPr>
          <a:xfrm>
            <a:off x="386004" y="10616777"/>
            <a:ext cx="2516361" cy="1256765"/>
            <a:chOff x="4679700" y="178140"/>
            <a:chExt cx="2515260" cy="1260000"/>
          </a:xfrm>
        </xdr:grpSpPr>
        <xdr:sp macro="" textlink="">
          <xdr:nvSpPr>
            <xdr:cNvPr id="68" name="Rectangle: Top Corners Rounded 67">
              <a:extLst>
                <a:ext uri="{FF2B5EF4-FFF2-40B4-BE49-F238E27FC236}">
                  <a16:creationId xmlns:a16="http://schemas.microsoft.com/office/drawing/2014/main" id="{00000000-0008-0000-0100-000044000000}"/>
                </a:ext>
              </a:extLst>
            </xdr:cNvPr>
            <xdr:cNvSpPr/>
          </xdr:nvSpPr>
          <xdr:spPr>
            <a:xfrm rot="16200000">
              <a:off x="5219700" y="-361860"/>
              <a:ext cx="1260000" cy="2340000"/>
            </a:xfrm>
            <a:prstGeom prst="round2SameRect">
              <a:avLst>
                <a:gd name="adj1" fmla="val 10015"/>
                <a:gd name="adj2" fmla="val 0"/>
              </a:avLst>
            </a:prstGeom>
            <a:solidFill>
              <a:srgbClr val="1990F4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IN" sz="1100"/>
                <a:t> </a:t>
              </a:r>
            </a:p>
          </xdr:txBody>
        </xdr:sp>
        <xdr:sp macro="" textlink="">
          <xdr:nvSpPr>
            <xdr:cNvPr id="69" name="Rectangle: Top Corners Rounded 68">
              <a:extLst>
                <a:ext uri="{FF2B5EF4-FFF2-40B4-BE49-F238E27FC236}">
                  <a16:creationId xmlns:a16="http://schemas.microsoft.com/office/drawing/2014/main" id="{00000000-0008-0000-0100-000045000000}"/>
                </a:ext>
              </a:extLst>
            </xdr:cNvPr>
            <xdr:cNvSpPr/>
          </xdr:nvSpPr>
          <xdr:spPr>
            <a:xfrm rot="5400000">
              <a:off x="5394960" y="-361860"/>
              <a:ext cx="1260000" cy="2340000"/>
            </a:xfrm>
            <a:prstGeom prst="round2SameRect">
              <a:avLst>
                <a:gd name="adj1" fmla="val 10015"/>
                <a:gd name="adj2" fmla="val 0"/>
              </a:avLst>
            </a:prstGeom>
            <a:solidFill>
              <a:sysClr val="window" lastClr="FFFFFF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IN" sz="1100"/>
                <a:t> </a:t>
              </a:r>
            </a:p>
          </xdr:txBody>
        </xdr:sp>
        <xdr:cxnSp macro="">
          <xdr:nvCxnSpPr>
            <xdr:cNvPr id="70" name="Straight Connector 69">
              <a:extLst>
                <a:ext uri="{FF2B5EF4-FFF2-40B4-BE49-F238E27FC236}">
                  <a16:creationId xmlns:a16="http://schemas.microsoft.com/office/drawing/2014/main" id="{00000000-0008-0000-0100-000046000000}"/>
                </a:ext>
              </a:extLst>
            </xdr:cNvPr>
            <xdr:cNvCxnSpPr/>
          </xdr:nvCxnSpPr>
          <xdr:spPr>
            <a:xfrm>
              <a:off x="5524500" y="388620"/>
              <a:ext cx="0" cy="769620"/>
            </a:xfrm>
            <a:prstGeom prst="line">
              <a:avLst/>
            </a:prstGeom>
            <a:ln w="6350">
              <a:solidFill>
                <a:srgbClr val="1990F4"/>
              </a:solidFill>
            </a:ln>
          </xdr:spPr>
          <xdr:style>
            <a:lnRef idx="2">
              <a:schemeClr val="accent1"/>
            </a:lnRef>
            <a:fillRef idx="0">
              <a:schemeClr val="accent1"/>
            </a:fillRef>
            <a:effectRef idx="1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65" name="TextBox 64">
            <a:extLst>
              <a:ext uri="{FF2B5EF4-FFF2-40B4-BE49-F238E27FC236}">
                <a16:creationId xmlns:a16="http://schemas.microsoft.com/office/drawing/2014/main" id="{00000000-0008-0000-0100-000041000000}"/>
              </a:ext>
            </a:extLst>
          </xdr:cNvPr>
          <xdr:cNvSpPr txBox="1"/>
        </xdr:nvSpPr>
        <xdr:spPr>
          <a:xfrm>
            <a:off x="1299655" y="10777177"/>
            <a:ext cx="1437523" cy="43299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IN" sz="1100">
                <a:latin typeface="Bahnschrift" panose="020B0502040204020203" pitchFamily="34" charset="0"/>
              </a:rPr>
              <a:t>Average MPCE</a:t>
            </a:r>
          </a:p>
        </xdr:txBody>
      </xdr:sp>
      <xdr:sp macro="" textlink="Sheet1!B24">
        <xdr:nvSpPr>
          <xdr:cNvPr id="66" name="TextBox 65">
            <a:extLst>
              <a:ext uri="{FF2B5EF4-FFF2-40B4-BE49-F238E27FC236}">
                <a16:creationId xmlns:a16="http://schemas.microsoft.com/office/drawing/2014/main" id="{00000000-0008-0000-0100-000042000000}"/>
              </a:ext>
            </a:extLst>
          </xdr:cNvPr>
          <xdr:cNvSpPr txBox="1"/>
        </xdr:nvSpPr>
        <xdr:spPr>
          <a:xfrm>
            <a:off x="1281169" y="11232685"/>
            <a:ext cx="1437523" cy="43299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indent="0" algn="ctr"/>
            <a:fld id="{B6CD7B55-874B-4D52-9F3B-21E2FE6CE57F}" type="TxLink">
              <a:rPr lang="en-US" sz="2400" b="1" i="0" u="none" strike="noStrike" baseline="30000">
                <a:solidFill>
                  <a:srgbClr val="000000"/>
                </a:solidFill>
                <a:latin typeface="Arial"/>
                <a:ea typeface="+mn-ea"/>
                <a:cs typeface="Arial"/>
              </a:rPr>
              <a:pPr marL="0" indent="0" algn="ctr"/>
              <a:t>₹ 6,459.00</a:t>
            </a:fld>
            <a:endParaRPr lang="en-IN" sz="2400" b="1" i="0" u="none" strike="noStrike" baseline="30000">
              <a:solidFill>
                <a:srgbClr val="000000"/>
              </a:solidFill>
              <a:latin typeface="Arial"/>
              <a:ea typeface="+mn-ea"/>
              <a:cs typeface="Arial"/>
            </a:endParaRPr>
          </a:p>
        </xdr:txBody>
      </xdr:sp>
      <xdr:pic>
        <xdr:nvPicPr>
          <xdr:cNvPr id="67" name="Graphic 66" descr="Man with solid fill">
            <a:hlinkClick xmlns:r="http://schemas.openxmlformats.org/officeDocument/2006/relationships" r:id="rId22"/>
            <a:extLst>
              <a:ext uri="{FF2B5EF4-FFF2-40B4-BE49-F238E27FC236}">
                <a16:creationId xmlns:a16="http://schemas.microsoft.com/office/drawing/2014/main" id="{00000000-0008-0000-0100-000043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3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4"/>
              </a:ext>
            </a:extLst>
          </a:blip>
          <a:stretch>
            <a:fillRect/>
          </a:stretch>
        </xdr:blipFill>
        <xdr:spPr>
          <a:xfrm>
            <a:off x="515378" y="10845163"/>
            <a:ext cx="708669" cy="717085"/>
          </a:xfrm>
          <a:prstGeom prst="rect">
            <a:avLst/>
          </a:prstGeom>
        </xdr:spPr>
      </xdr:pic>
    </xdr:grpSp>
    <xdr:clientData/>
  </xdr:twoCellAnchor>
  <xdr:twoCellAnchor editAs="absolute">
    <xdr:from>
      <xdr:col>3</xdr:col>
      <xdr:colOff>255331</xdr:colOff>
      <xdr:row>43</xdr:row>
      <xdr:rowOff>36412</xdr:rowOff>
    </xdr:from>
    <xdr:to>
      <xdr:col>4</xdr:col>
      <xdr:colOff>907059</xdr:colOff>
      <xdr:row>50</xdr:row>
      <xdr:rowOff>68121</xdr:rowOff>
    </xdr:to>
    <xdr:grpSp>
      <xdr:nvGrpSpPr>
        <xdr:cNvPr id="71" name="Group 70">
          <a:extLst>
            <a:ext uri="{FF2B5EF4-FFF2-40B4-BE49-F238E27FC236}">
              <a16:creationId xmlns:a16="http://schemas.microsoft.com/office/drawing/2014/main" id="{00000000-0008-0000-0100-000047000000}"/>
            </a:ext>
          </a:extLst>
        </xdr:cNvPr>
        <xdr:cNvGrpSpPr/>
      </xdr:nvGrpSpPr>
      <xdr:grpSpPr>
        <a:xfrm>
          <a:off x="3637868" y="10574314"/>
          <a:ext cx="2510264" cy="1202587"/>
          <a:chOff x="3641036" y="10571120"/>
          <a:chExt cx="2517935" cy="1251255"/>
        </a:xfrm>
      </xdr:grpSpPr>
      <xdr:grpSp>
        <xdr:nvGrpSpPr>
          <xdr:cNvPr id="72" name="Group 71">
            <a:extLst>
              <a:ext uri="{FF2B5EF4-FFF2-40B4-BE49-F238E27FC236}">
                <a16:creationId xmlns:a16="http://schemas.microsoft.com/office/drawing/2014/main" id="{00000000-0008-0000-0100-000048000000}"/>
              </a:ext>
            </a:extLst>
          </xdr:cNvPr>
          <xdr:cNvGrpSpPr/>
        </xdr:nvGrpSpPr>
        <xdr:grpSpPr>
          <a:xfrm>
            <a:off x="3641036" y="10571120"/>
            <a:ext cx="2517935" cy="1251255"/>
            <a:chOff x="4679700" y="178140"/>
            <a:chExt cx="2515260" cy="1260000"/>
          </a:xfrm>
        </xdr:grpSpPr>
        <xdr:sp macro="" textlink="">
          <xdr:nvSpPr>
            <xdr:cNvPr id="76" name="Rectangle: Top Corners Rounded 75">
              <a:extLst>
                <a:ext uri="{FF2B5EF4-FFF2-40B4-BE49-F238E27FC236}">
                  <a16:creationId xmlns:a16="http://schemas.microsoft.com/office/drawing/2014/main" id="{00000000-0008-0000-0100-00004C000000}"/>
                </a:ext>
              </a:extLst>
            </xdr:cNvPr>
            <xdr:cNvSpPr/>
          </xdr:nvSpPr>
          <xdr:spPr>
            <a:xfrm rot="16200000">
              <a:off x="5219700" y="-361860"/>
              <a:ext cx="1260000" cy="2340000"/>
            </a:xfrm>
            <a:prstGeom prst="round2SameRect">
              <a:avLst>
                <a:gd name="adj1" fmla="val 10015"/>
                <a:gd name="adj2" fmla="val 0"/>
              </a:avLst>
            </a:prstGeom>
            <a:solidFill>
              <a:srgbClr val="1990F4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IN" sz="1100"/>
                <a:t> </a:t>
              </a:r>
            </a:p>
          </xdr:txBody>
        </xdr:sp>
        <xdr:sp macro="" textlink="">
          <xdr:nvSpPr>
            <xdr:cNvPr id="77" name="Rectangle: Top Corners Rounded 76">
              <a:extLst>
                <a:ext uri="{FF2B5EF4-FFF2-40B4-BE49-F238E27FC236}">
                  <a16:creationId xmlns:a16="http://schemas.microsoft.com/office/drawing/2014/main" id="{00000000-0008-0000-0100-00004D000000}"/>
                </a:ext>
              </a:extLst>
            </xdr:cNvPr>
            <xdr:cNvSpPr/>
          </xdr:nvSpPr>
          <xdr:spPr>
            <a:xfrm rot="5400000">
              <a:off x="5394960" y="-361860"/>
              <a:ext cx="1260000" cy="2340000"/>
            </a:xfrm>
            <a:prstGeom prst="round2SameRect">
              <a:avLst>
                <a:gd name="adj1" fmla="val 10015"/>
                <a:gd name="adj2" fmla="val 0"/>
              </a:avLst>
            </a:prstGeom>
            <a:solidFill>
              <a:sysClr val="window" lastClr="FFFFFF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IN" sz="1100"/>
                <a:t> </a:t>
              </a:r>
            </a:p>
          </xdr:txBody>
        </xdr:sp>
        <xdr:cxnSp macro="">
          <xdr:nvCxnSpPr>
            <xdr:cNvPr id="78" name="Straight Connector 77">
              <a:extLst>
                <a:ext uri="{FF2B5EF4-FFF2-40B4-BE49-F238E27FC236}">
                  <a16:creationId xmlns:a16="http://schemas.microsoft.com/office/drawing/2014/main" id="{00000000-0008-0000-0100-00004E000000}"/>
                </a:ext>
              </a:extLst>
            </xdr:cNvPr>
            <xdr:cNvCxnSpPr/>
          </xdr:nvCxnSpPr>
          <xdr:spPr>
            <a:xfrm>
              <a:off x="5524500" y="388620"/>
              <a:ext cx="0" cy="769620"/>
            </a:xfrm>
            <a:prstGeom prst="line">
              <a:avLst/>
            </a:prstGeom>
            <a:ln w="6350">
              <a:solidFill>
                <a:srgbClr val="1990F4"/>
              </a:solidFill>
            </a:ln>
          </xdr:spPr>
          <xdr:style>
            <a:lnRef idx="2">
              <a:schemeClr val="accent1"/>
            </a:lnRef>
            <a:fillRef idx="0">
              <a:schemeClr val="accent1"/>
            </a:fillRef>
            <a:effectRef idx="1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73" name="TextBox 72">
            <a:extLst>
              <a:ext uri="{FF2B5EF4-FFF2-40B4-BE49-F238E27FC236}">
                <a16:creationId xmlns:a16="http://schemas.microsoft.com/office/drawing/2014/main" id="{00000000-0008-0000-0100-000049000000}"/>
              </a:ext>
            </a:extLst>
          </xdr:cNvPr>
          <xdr:cNvSpPr txBox="1"/>
        </xdr:nvSpPr>
        <xdr:spPr>
          <a:xfrm>
            <a:off x="4556261" y="10730733"/>
            <a:ext cx="1437523" cy="43141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IN" sz="1100">
                <a:latin typeface="Bahnschrift" panose="020B0502040204020203" pitchFamily="34" charset="0"/>
              </a:rPr>
              <a:t>Household MPCE</a:t>
            </a:r>
          </a:p>
        </xdr:txBody>
      </xdr:sp>
      <xdr:sp macro="" textlink="Sheet1!B26">
        <xdr:nvSpPr>
          <xdr:cNvPr id="74" name="TextBox 73">
            <a:extLst>
              <a:ext uri="{FF2B5EF4-FFF2-40B4-BE49-F238E27FC236}">
                <a16:creationId xmlns:a16="http://schemas.microsoft.com/office/drawing/2014/main" id="{00000000-0008-0000-0100-00004A000000}"/>
              </a:ext>
            </a:extLst>
          </xdr:cNvPr>
          <xdr:cNvSpPr txBox="1"/>
        </xdr:nvSpPr>
        <xdr:spPr>
          <a:xfrm>
            <a:off x="4537775" y="11184666"/>
            <a:ext cx="1437523" cy="43141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indent="0" algn="ctr"/>
            <a:fld id="{5F23262C-D489-4E9B-A63D-E1D3ACC5708F}" type="TxLink">
              <a:rPr lang="en-US" sz="2400" b="1" i="0" u="none" strike="noStrike" baseline="30000">
                <a:solidFill>
                  <a:srgbClr val="000000"/>
                </a:solidFill>
                <a:latin typeface="Arial"/>
                <a:ea typeface="+mn-ea"/>
                <a:cs typeface="Arial"/>
              </a:rPr>
              <a:pPr marL="0" indent="0" algn="ctr"/>
              <a:t>₹ 25,836.00</a:t>
            </a:fld>
            <a:endParaRPr lang="en-IN" sz="2400" b="1" i="0" u="none" strike="noStrike" baseline="30000">
              <a:solidFill>
                <a:srgbClr val="000000"/>
              </a:solidFill>
              <a:latin typeface="Arial"/>
              <a:ea typeface="+mn-ea"/>
              <a:cs typeface="Arial"/>
            </a:endParaRPr>
          </a:p>
        </xdr:txBody>
      </xdr:sp>
      <xdr:pic>
        <xdr:nvPicPr>
          <xdr:cNvPr id="75" name="Graphic 74" descr="Home with solid fill">
            <a:extLst>
              <a:ext uri="{FF2B5EF4-FFF2-40B4-BE49-F238E27FC236}">
                <a16:creationId xmlns:a16="http://schemas.microsoft.com/office/drawing/2014/main" id="{00000000-0008-0000-0100-00004B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5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6"/>
              </a:ext>
            </a:extLst>
          </a:blip>
          <a:stretch>
            <a:fillRect/>
          </a:stretch>
        </xdr:blipFill>
        <xdr:spPr>
          <a:xfrm>
            <a:off x="3815511" y="10797887"/>
            <a:ext cx="675408" cy="670685"/>
          </a:xfrm>
          <a:prstGeom prst="rect">
            <a:avLst/>
          </a:prstGeom>
        </xdr:spPr>
      </xdr:pic>
    </xdr:grpSp>
    <xdr:clientData/>
  </xdr:twoCellAnchor>
  <xdr:twoCellAnchor editAs="absolute">
    <xdr:from>
      <xdr:col>4</xdr:col>
      <xdr:colOff>1372640</xdr:colOff>
      <xdr:row>22</xdr:row>
      <xdr:rowOff>367468</xdr:rowOff>
    </xdr:from>
    <xdr:to>
      <xdr:col>11</xdr:col>
      <xdr:colOff>217715</xdr:colOff>
      <xdr:row>42</xdr:row>
      <xdr:rowOff>78220</xdr:rowOff>
    </xdr:to>
    <xdr:graphicFrame macro="">
      <xdr:nvGraphicFramePr>
        <xdr:cNvPr id="79" name="Chart 78">
          <a:extLst>
            <a:ext uri="{FF2B5EF4-FFF2-40B4-BE49-F238E27FC236}">
              <a16:creationId xmlns:a16="http://schemas.microsoft.com/office/drawing/2014/main" id="{00000000-0008-0000-0100-00004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14</xdr:col>
      <xdr:colOff>0</xdr:colOff>
      <xdr:row>26</xdr:row>
      <xdr:rowOff>81063</xdr:rowOff>
    </xdr:from>
    <xdr:to>
      <xdr:col>20</xdr:col>
      <xdr:colOff>32425</xdr:colOff>
      <xdr:row>34</xdr:row>
      <xdr:rowOff>81062</xdr:rowOff>
    </xdr:to>
    <xdr:sp macro="" textlink="">
      <xdr:nvSpPr>
        <xdr:cNvPr id="82" name="TextBox 81">
          <a:extLst>
            <a:ext uri="{FF2B5EF4-FFF2-40B4-BE49-F238E27FC236}">
              <a16:creationId xmlns:a16="http://schemas.microsoft.com/office/drawing/2014/main" id="{00000000-0008-0000-0100-000052000000}"/>
            </a:ext>
          </a:extLst>
        </xdr:cNvPr>
        <xdr:cNvSpPr txBox="1"/>
      </xdr:nvSpPr>
      <xdr:spPr>
        <a:xfrm>
          <a:off x="14721191" y="7830765"/>
          <a:ext cx="13878128" cy="1426723"/>
        </a:xfrm>
        <a:prstGeom prst="rect">
          <a:avLst/>
        </a:prstGeom>
        <a:solidFill>
          <a:schemeClr val="accent5">
            <a:lumMod val="5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3600">
              <a:solidFill>
                <a:schemeClr val="bg1"/>
              </a:solidFill>
            </a:rPr>
            <a:t>Assuming only 10% sales the probability that</a:t>
          </a:r>
          <a:r>
            <a:rPr lang="en-IN" sz="3600" baseline="0">
              <a:solidFill>
                <a:schemeClr val="bg1"/>
              </a:solidFill>
            </a:rPr>
            <a:t> all 22 nodes are turned off is </a:t>
          </a:r>
        </a:p>
        <a:p>
          <a:pPr algn="ctr"/>
          <a:r>
            <a:rPr lang="en-IN" sz="3600">
              <a:solidFill>
                <a:schemeClr val="bg1"/>
              </a:solidFill>
            </a:rPr>
            <a:t> 2.384×10 −7 or 0.0000002384</a:t>
          </a:r>
        </a:p>
        <a:p>
          <a:pPr algn="ctr"/>
          <a:r>
            <a:rPr lang="en-IN" sz="3600">
              <a:solidFill>
                <a:schemeClr val="bg1"/>
              </a:solidFill>
            </a:rPr>
            <a:t> </a:t>
          </a:r>
        </a:p>
      </xdr:txBody>
    </xdr:sp>
    <xdr:clientData/>
  </xdr:twoCellAnchor>
  <xdr:twoCellAnchor>
    <xdr:from>
      <xdr:col>6</xdr:col>
      <xdr:colOff>1802296</xdr:colOff>
      <xdr:row>43</xdr:row>
      <xdr:rowOff>26504</xdr:rowOff>
    </xdr:from>
    <xdr:to>
      <xdr:col>11</xdr:col>
      <xdr:colOff>222962</xdr:colOff>
      <xdr:row>50</xdr:row>
      <xdr:rowOff>79591</xdr:rowOff>
    </xdr:to>
    <xdr:grpSp>
      <xdr:nvGrpSpPr>
        <xdr:cNvPr id="92" name="Group 91">
          <a:extLst>
            <a:ext uri="{FF2B5EF4-FFF2-40B4-BE49-F238E27FC236}">
              <a16:creationId xmlns:a16="http://schemas.microsoft.com/office/drawing/2014/main" id="{00000000-0008-0000-0100-00005C000000}"/>
            </a:ext>
          </a:extLst>
        </xdr:cNvPr>
        <xdr:cNvGrpSpPr/>
      </xdr:nvGrpSpPr>
      <xdr:grpSpPr>
        <a:xfrm>
          <a:off x="10686101" y="10564406"/>
          <a:ext cx="2528032" cy="1223965"/>
          <a:chOff x="11570849" y="10612073"/>
          <a:chExt cx="2522214" cy="1259035"/>
        </a:xfrm>
      </xdr:grpSpPr>
      <xdr:grpSp>
        <xdr:nvGrpSpPr>
          <xdr:cNvPr id="93" name="Group 92">
            <a:extLst>
              <a:ext uri="{FF2B5EF4-FFF2-40B4-BE49-F238E27FC236}">
                <a16:creationId xmlns:a16="http://schemas.microsoft.com/office/drawing/2014/main" id="{00000000-0008-0000-0100-00005D000000}"/>
              </a:ext>
            </a:extLst>
          </xdr:cNvPr>
          <xdr:cNvGrpSpPr/>
        </xdr:nvGrpSpPr>
        <xdr:grpSpPr>
          <a:xfrm>
            <a:off x="11570849" y="10612073"/>
            <a:ext cx="2522214" cy="1259035"/>
            <a:chOff x="11570849" y="10612073"/>
            <a:chExt cx="2522214" cy="1259035"/>
          </a:xfrm>
        </xdr:grpSpPr>
        <xdr:sp macro="" textlink="">
          <xdr:nvSpPr>
            <xdr:cNvPr id="95" name="Rectangle: Top Corners Rounded 94">
              <a:extLst>
                <a:ext uri="{FF2B5EF4-FFF2-40B4-BE49-F238E27FC236}">
                  <a16:creationId xmlns:a16="http://schemas.microsoft.com/office/drawing/2014/main" id="{00000000-0008-0000-0100-00005F000000}"/>
                </a:ext>
              </a:extLst>
            </xdr:cNvPr>
            <xdr:cNvSpPr/>
          </xdr:nvSpPr>
          <xdr:spPr>
            <a:xfrm rot="16200000">
              <a:off x="12114566" y="10068356"/>
              <a:ext cx="1259035" cy="2346469"/>
            </a:xfrm>
            <a:prstGeom prst="round2SameRect">
              <a:avLst>
                <a:gd name="adj1" fmla="val 10015"/>
                <a:gd name="adj2" fmla="val 0"/>
              </a:avLst>
            </a:prstGeom>
            <a:solidFill>
              <a:srgbClr val="1990F4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IN" sz="1100"/>
                <a:t> </a:t>
              </a:r>
            </a:p>
          </xdr:txBody>
        </xdr:sp>
        <xdr:sp macro="" textlink="">
          <xdr:nvSpPr>
            <xdr:cNvPr id="96" name="Rectangle: Top Corners Rounded 95">
              <a:extLst>
                <a:ext uri="{FF2B5EF4-FFF2-40B4-BE49-F238E27FC236}">
                  <a16:creationId xmlns:a16="http://schemas.microsoft.com/office/drawing/2014/main" id="{00000000-0008-0000-0100-000060000000}"/>
                </a:ext>
              </a:extLst>
            </xdr:cNvPr>
            <xdr:cNvSpPr/>
          </xdr:nvSpPr>
          <xdr:spPr>
            <a:xfrm rot="5400000">
              <a:off x="12290311" y="10068356"/>
              <a:ext cx="1259035" cy="2346469"/>
            </a:xfrm>
            <a:prstGeom prst="round2SameRect">
              <a:avLst>
                <a:gd name="adj1" fmla="val 10015"/>
                <a:gd name="adj2" fmla="val 0"/>
              </a:avLst>
            </a:prstGeom>
            <a:solidFill>
              <a:sysClr val="window" lastClr="FFFFFF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IN" sz="1100"/>
                <a:t> </a:t>
              </a:r>
            </a:p>
          </xdr:txBody>
        </xdr:sp>
        <xdr:sp macro="" textlink="">
          <xdr:nvSpPr>
            <xdr:cNvPr id="97" name="TextBox 96">
              <a:extLst>
                <a:ext uri="{FF2B5EF4-FFF2-40B4-BE49-F238E27FC236}">
                  <a16:creationId xmlns:a16="http://schemas.microsoft.com/office/drawing/2014/main" id="{00000000-0008-0000-0100-000061000000}"/>
                </a:ext>
              </a:extLst>
            </xdr:cNvPr>
            <xdr:cNvSpPr txBox="1"/>
          </xdr:nvSpPr>
          <xdr:spPr>
            <a:xfrm>
              <a:off x="12536928" y="10676572"/>
              <a:ext cx="1446266" cy="613433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IN" sz="1100">
                  <a:latin typeface="Bahnschrift" panose="020B0502040204020203" pitchFamily="34" charset="0"/>
                </a:rPr>
                <a:t>Revenue from</a:t>
              </a:r>
              <a:r>
                <a:rPr lang="en-IN" sz="1100" baseline="0">
                  <a:latin typeface="Bahnschrift" panose="020B0502040204020203" pitchFamily="34" charset="0"/>
                </a:rPr>
                <a:t> institutions</a:t>
              </a:r>
              <a:endParaRPr lang="en-IN" sz="1100" baseline="30000">
                <a:latin typeface="Bahnschrift" panose="020B0502040204020203" pitchFamily="34" charset="0"/>
              </a:endParaRPr>
            </a:p>
          </xdr:txBody>
        </xdr:sp>
        <xdr:sp macro="" textlink="'No of Institutions'!D38">
          <xdr:nvSpPr>
            <xdr:cNvPr id="98" name="TextBox 97">
              <a:extLst>
                <a:ext uri="{FF2B5EF4-FFF2-40B4-BE49-F238E27FC236}">
                  <a16:creationId xmlns:a16="http://schemas.microsoft.com/office/drawing/2014/main" id="{00000000-0008-0000-0100-000062000000}"/>
                </a:ext>
              </a:extLst>
            </xdr:cNvPr>
            <xdr:cNvSpPr txBox="1"/>
          </xdr:nvSpPr>
          <xdr:spPr>
            <a:xfrm>
              <a:off x="12428220" y="11299518"/>
              <a:ext cx="1600200" cy="43623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marL="0" indent="0" algn="ctr"/>
              <a:fld id="{76DF1DEA-0C9F-40AE-B376-6072536EAD69}" type="TxLink">
                <a:rPr lang="en-US" sz="2400" b="0" i="0" u="none" strike="noStrike" baseline="3000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pPr marL="0" indent="0" algn="ctr"/>
                <a:t>₹ 3,02,08,78,000</a:t>
              </a:fld>
              <a:endParaRPr lang="en-IN" sz="4800" b="1" i="0" u="none" strike="noStrike" baseline="30000">
                <a:solidFill>
                  <a:srgbClr val="000000"/>
                </a:solidFill>
                <a:latin typeface="Arial"/>
                <a:ea typeface="+mn-ea"/>
                <a:cs typeface="Arial"/>
              </a:endParaRPr>
            </a:p>
          </xdr:txBody>
        </xdr:sp>
        <xdr:pic>
          <xdr:nvPicPr>
            <xdr:cNvPr id="99" name="Graphic 98" descr="Money with solid fill">
              <a:hlinkClick xmlns:r="http://schemas.openxmlformats.org/officeDocument/2006/relationships" r:id="rId28"/>
              <a:extLst>
                <a:ext uri="{FF2B5EF4-FFF2-40B4-BE49-F238E27FC236}">
                  <a16:creationId xmlns:a16="http://schemas.microsoft.com/office/drawing/2014/main" id="{00000000-0008-0000-0100-000063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2"/>
                </a:ext>
              </a:extLst>
            </a:blip>
            <a:stretch>
              <a:fillRect/>
            </a:stretch>
          </xdr:blipFill>
          <xdr:spPr>
            <a:xfrm>
              <a:off x="11780520" y="10873740"/>
              <a:ext cx="617220" cy="617220"/>
            </a:xfrm>
            <a:prstGeom prst="rect">
              <a:avLst/>
            </a:prstGeom>
          </xdr:spPr>
        </xdr:pic>
      </xdr:grpSp>
      <xdr:cxnSp macro="">
        <xdr:nvCxnSpPr>
          <xdr:cNvPr id="94" name="Straight Connector 93">
            <a:extLst>
              <a:ext uri="{FF2B5EF4-FFF2-40B4-BE49-F238E27FC236}">
                <a16:creationId xmlns:a16="http://schemas.microsoft.com/office/drawing/2014/main" id="{00000000-0008-0000-0100-00005E000000}"/>
              </a:ext>
            </a:extLst>
          </xdr:cNvPr>
          <xdr:cNvCxnSpPr/>
        </xdr:nvCxnSpPr>
        <xdr:spPr>
          <a:xfrm>
            <a:off x="12417985" y="10822392"/>
            <a:ext cx="0" cy="769031"/>
          </a:xfrm>
          <a:prstGeom prst="line">
            <a:avLst/>
          </a:prstGeom>
          <a:ln w="6350">
            <a:solidFill>
              <a:srgbClr val="1990F4"/>
            </a:solidFill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</xdr:row>
      <xdr:rowOff>68580</xdr:rowOff>
    </xdr:from>
    <xdr:to>
      <xdr:col>1</xdr:col>
      <xdr:colOff>543678</xdr:colOff>
      <xdr:row>23</xdr:row>
      <xdr:rowOff>2100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845820"/>
          <a:ext cx="4518660" cy="308476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1790700</xdr:colOff>
          <xdr:row>13</xdr:row>
          <xdr:rowOff>15240</xdr:rowOff>
        </xdr:from>
        <xdr:to>
          <xdr:col>3</xdr:col>
          <xdr:colOff>609600</xdr:colOff>
          <xdr:row>17</xdr:row>
          <xdr:rowOff>0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2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464820</xdr:colOff>
          <xdr:row>25</xdr:row>
          <xdr:rowOff>91440</xdr:rowOff>
        </xdr:from>
        <xdr:to>
          <xdr:col>3</xdr:col>
          <xdr:colOff>30480</xdr:colOff>
          <xdr:row>29</xdr:row>
          <xdr:rowOff>76200</xdr:rowOff>
        </xdr:to>
        <xdr:sp macro="" textlink="">
          <xdr:nvSpPr>
            <xdr:cNvPr id="1027" name="Object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2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5</xdr:col>
      <xdr:colOff>312419</xdr:colOff>
      <xdr:row>4</xdr:row>
      <xdr:rowOff>144780</xdr:rowOff>
    </xdr:from>
    <xdr:to>
      <xdr:col>13</xdr:col>
      <xdr:colOff>536411</xdr:colOff>
      <xdr:row>23</xdr:row>
      <xdr:rowOff>2698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r="6631"/>
        <a:stretch/>
      </xdr:blipFill>
      <xdr:spPr>
        <a:xfrm>
          <a:off x="6728459" y="746760"/>
          <a:ext cx="5600701" cy="318516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350520</xdr:colOff>
          <xdr:row>11</xdr:row>
          <xdr:rowOff>121920</xdr:rowOff>
        </xdr:from>
        <xdr:to>
          <xdr:col>4</xdr:col>
          <xdr:colOff>655320</xdr:colOff>
          <xdr:row>15</xdr:row>
          <xdr:rowOff>76200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00000000-0008-0000-0300-00000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708660</xdr:colOff>
          <xdr:row>11</xdr:row>
          <xdr:rowOff>83820</xdr:rowOff>
        </xdr:from>
        <xdr:to>
          <xdr:col>5</xdr:col>
          <xdr:colOff>0</xdr:colOff>
          <xdr:row>15</xdr:row>
          <xdr:rowOff>38100</xdr:rowOff>
        </xdr:to>
        <xdr:sp macro="" textlink="">
          <xdr:nvSpPr>
            <xdr:cNvPr id="7169" name="Object 1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00000000-0008-0000-0500-00000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699978</xdr:colOff>
      <xdr:row>22</xdr:row>
      <xdr:rowOff>177210</xdr:rowOff>
    </xdr:from>
    <xdr:to>
      <xdr:col>3</xdr:col>
      <xdr:colOff>744278</xdr:colOff>
      <xdr:row>52</xdr:row>
      <xdr:rowOff>17721</xdr:rowOff>
    </xdr:to>
    <xdr:grpSp>
      <xdr:nvGrpSpPr>
        <xdr:cNvPr id="10" name="Group 9">
          <a:extLst>
            <a:ext uri="{FF2B5EF4-FFF2-40B4-BE49-F238E27FC236}">
              <a16:creationId xmlns:a16="http://schemas.microsoft.com/office/drawing/2014/main" id="{00000000-0008-0000-0800-00000A000000}"/>
            </a:ext>
          </a:extLst>
        </xdr:cNvPr>
        <xdr:cNvGrpSpPr/>
      </xdr:nvGrpSpPr>
      <xdr:grpSpPr>
        <a:xfrm>
          <a:off x="699978" y="5653278"/>
          <a:ext cx="6469639" cy="6427290"/>
          <a:chOff x="699978" y="5280838"/>
          <a:chExt cx="6476998" cy="6485860"/>
        </a:xfrm>
      </xdr:grpSpPr>
      <xdr:sp macro="" textlink="">
        <xdr:nvSpPr>
          <xdr:cNvPr id="2" name="Oval 1">
            <a:extLst>
              <a:ext uri="{FF2B5EF4-FFF2-40B4-BE49-F238E27FC236}">
                <a16:creationId xmlns:a16="http://schemas.microsoft.com/office/drawing/2014/main" id="{00000000-0008-0000-0800-000002000000}"/>
              </a:ext>
            </a:extLst>
          </xdr:cNvPr>
          <xdr:cNvSpPr/>
        </xdr:nvSpPr>
        <xdr:spPr>
          <a:xfrm>
            <a:off x="699978" y="5280838"/>
            <a:ext cx="6476998" cy="6441558"/>
          </a:xfrm>
          <a:prstGeom prst="ellipse">
            <a:avLst/>
          </a:prstGeom>
          <a:solidFill>
            <a:schemeClr val="accent5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sp macro="" textlink="">
        <xdr:nvSpPr>
          <xdr:cNvPr id="3" name="Oval 2">
            <a:extLst>
              <a:ext uri="{FF2B5EF4-FFF2-40B4-BE49-F238E27FC236}">
                <a16:creationId xmlns:a16="http://schemas.microsoft.com/office/drawing/2014/main" id="{00000000-0008-0000-0800-000003000000}"/>
              </a:ext>
            </a:extLst>
          </xdr:cNvPr>
          <xdr:cNvSpPr/>
        </xdr:nvSpPr>
        <xdr:spPr>
          <a:xfrm>
            <a:off x="1244011" y="6352953"/>
            <a:ext cx="5481082" cy="5399570"/>
          </a:xfrm>
          <a:prstGeom prst="ellipse">
            <a:avLst/>
          </a:prstGeom>
          <a:solidFill>
            <a:schemeClr val="accent5">
              <a:lumMod val="75000"/>
            </a:schemeClr>
          </a:solidFill>
          <a:ln>
            <a:noFill/>
          </a:ln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sp macro="" textlink="">
        <xdr:nvSpPr>
          <xdr:cNvPr id="4" name="Oval 3">
            <a:extLst>
              <a:ext uri="{FF2B5EF4-FFF2-40B4-BE49-F238E27FC236}">
                <a16:creationId xmlns:a16="http://schemas.microsoft.com/office/drawing/2014/main" id="{00000000-0008-0000-0800-000004000000}"/>
              </a:ext>
            </a:extLst>
          </xdr:cNvPr>
          <xdr:cNvSpPr/>
        </xdr:nvSpPr>
        <xdr:spPr>
          <a:xfrm>
            <a:off x="2169043" y="7866324"/>
            <a:ext cx="3705446" cy="3900374"/>
          </a:xfrm>
          <a:prstGeom prst="ellipse">
            <a:avLst/>
          </a:prstGeom>
          <a:solidFill>
            <a:schemeClr val="accent5">
              <a:lumMod val="60000"/>
              <a:lumOff val="40000"/>
            </a:schemeClr>
          </a:solidFill>
          <a:ln>
            <a:noFill/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</xdr:grpSp>
    <xdr:clientData/>
  </xdr:twoCellAnchor>
  <xdr:twoCellAnchor>
    <xdr:from>
      <xdr:col>1</xdr:col>
      <xdr:colOff>44302</xdr:colOff>
      <xdr:row>23</xdr:row>
      <xdr:rowOff>115186</xdr:rowOff>
    </xdr:from>
    <xdr:to>
      <xdr:col>1</xdr:col>
      <xdr:colOff>1789814</xdr:colOff>
      <xdr:row>26</xdr:row>
      <xdr:rowOff>159489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SpPr txBox="1"/>
      </xdr:nvSpPr>
      <xdr:spPr>
        <a:xfrm>
          <a:off x="3118883" y="5440326"/>
          <a:ext cx="1745512" cy="70883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3600" b="1">
              <a:latin typeface="Bahnschrift" panose="020B0502040204020203" pitchFamily="34" charset="0"/>
            </a:rPr>
            <a:t>TAM</a:t>
          </a:r>
        </a:p>
      </xdr:txBody>
    </xdr:sp>
    <xdr:clientData/>
  </xdr:twoCellAnchor>
  <xdr:twoCellAnchor>
    <xdr:from>
      <xdr:col>1</xdr:col>
      <xdr:colOff>44302</xdr:colOff>
      <xdr:row>30</xdr:row>
      <xdr:rowOff>88605</xdr:rowOff>
    </xdr:from>
    <xdr:to>
      <xdr:col>1</xdr:col>
      <xdr:colOff>1789814</xdr:colOff>
      <xdr:row>33</xdr:row>
      <xdr:rowOff>132907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0000000-0008-0000-0800-000009000000}"/>
            </a:ext>
          </a:extLst>
        </xdr:cNvPr>
        <xdr:cNvSpPr txBox="1"/>
      </xdr:nvSpPr>
      <xdr:spPr>
        <a:xfrm>
          <a:off x="3118883" y="6964326"/>
          <a:ext cx="1745512" cy="70883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3600" b="1">
              <a:latin typeface="Bahnschrift" panose="020B0502040204020203" pitchFamily="34" charset="0"/>
            </a:rPr>
            <a:t>SAM</a:t>
          </a:r>
        </a:p>
      </xdr:txBody>
    </xdr:sp>
    <xdr:clientData/>
  </xdr:twoCellAnchor>
  <xdr:twoCellAnchor>
    <xdr:from>
      <xdr:col>1</xdr:col>
      <xdr:colOff>44302</xdr:colOff>
      <xdr:row>42</xdr:row>
      <xdr:rowOff>115187</xdr:rowOff>
    </xdr:from>
    <xdr:to>
      <xdr:col>1</xdr:col>
      <xdr:colOff>1789814</xdr:colOff>
      <xdr:row>45</xdr:row>
      <xdr:rowOff>159489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0000000-0008-0000-0800-00000B000000}"/>
            </a:ext>
          </a:extLst>
        </xdr:cNvPr>
        <xdr:cNvSpPr txBox="1"/>
      </xdr:nvSpPr>
      <xdr:spPr>
        <a:xfrm>
          <a:off x="3118883" y="9649047"/>
          <a:ext cx="1745512" cy="70883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3600" b="1">
              <a:latin typeface="Bahnschrift" panose="020B0502040204020203" pitchFamily="34" charset="0"/>
            </a:rPr>
            <a:t>SOM</a:t>
          </a:r>
        </a:p>
      </xdr:txBody>
    </xdr:sp>
    <xdr:clientData/>
  </xdr:twoCellAnchor>
  <xdr:twoCellAnchor>
    <xdr:from>
      <xdr:col>2</xdr:col>
      <xdr:colOff>404522</xdr:colOff>
      <xdr:row>26</xdr:row>
      <xdr:rowOff>154355</xdr:rowOff>
    </xdr:from>
    <xdr:to>
      <xdr:col>6</xdr:col>
      <xdr:colOff>5222</xdr:colOff>
      <xdr:row>27</xdr:row>
      <xdr:rowOff>74610</xdr:rowOff>
    </xdr:to>
    <xdr:grpSp>
      <xdr:nvGrpSpPr>
        <xdr:cNvPr id="15" name="Group 14">
          <a:extLst>
            <a:ext uri="{FF2B5EF4-FFF2-40B4-BE49-F238E27FC236}">
              <a16:creationId xmlns:a16="http://schemas.microsoft.com/office/drawing/2014/main" id="{00000000-0008-0000-0800-00000F000000}"/>
            </a:ext>
          </a:extLst>
        </xdr:cNvPr>
        <xdr:cNvGrpSpPr/>
      </xdr:nvGrpSpPr>
      <xdr:grpSpPr>
        <a:xfrm>
          <a:off x="6222844" y="6508660"/>
          <a:ext cx="3468819" cy="139814"/>
          <a:chOff x="6318158" y="6102748"/>
          <a:chExt cx="3465555" cy="141806"/>
        </a:xfrm>
      </xdr:grpSpPr>
      <xdr:cxnSp macro="">
        <xdr:nvCxnSpPr>
          <xdr:cNvPr id="13" name="Straight Connector 12">
            <a:extLst>
              <a:ext uri="{FF2B5EF4-FFF2-40B4-BE49-F238E27FC236}">
                <a16:creationId xmlns:a16="http://schemas.microsoft.com/office/drawing/2014/main" id="{00000000-0008-0000-0800-00000D000000}"/>
              </a:ext>
            </a:extLst>
          </xdr:cNvPr>
          <xdr:cNvCxnSpPr>
            <a:stCxn id="2" idx="7"/>
            <a:endCxn id="14" idx="2"/>
          </xdr:cNvCxnSpPr>
        </xdr:nvCxnSpPr>
        <xdr:spPr>
          <a:xfrm flipV="1">
            <a:off x="6318158" y="6173651"/>
            <a:ext cx="3323788" cy="9760"/>
          </a:xfrm>
          <a:prstGeom prst="line">
            <a:avLst/>
          </a:prstGeom>
          <a:ln w="28575">
            <a:solidFill>
              <a:schemeClr val="accent5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4" name="Oval 13">
            <a:extLst>
              <a:ext uri="{FF2B5EF4-FFF2-40B4-BE49-F238E27FC236}">
                <a16:creationId xmlns:a16="http://schemas.microsoft.com/office/drawing/2014/main" id="{00000000-0008-0000-0800-00000E000000}"/>
              </a:ext>
            </a:extLst>
          </xdr:cNvPr>
          <xdr:cNvSpPr/>
        </xdr:nvSpPr>
        <xdr:spPr>
          <a:xfrm>
            <a:off x="9641946" y="6102748"/>
            <a:ext cx="141767" cy="141806"/>
          </a:xfrm>
          <a:prstGeom prst="ellipse">
            <a:avLst/>
          </a:prstGeom>
          <a:solidFill>
            <a:schemeClr val="accent5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</xdr:grpSp>
    <xdr:clientData/>
  </xdr:twoCellAnchor>
  <xdr:twoCellAnchor>
    <xdr:from>
      <xdr:col>2</xdr:col>
      <xdr:colOff>463175</xdr:colOff>
      <xdr:row>34</xdr:row>
      <xdr:rowOff>160661</xdr:rowOff>
    </xdr:from>
    <xdr:to>
      <xdr:col>6</xdr:col>
      <xdr:colOff>9500</xdr:colOff>
      <xdr:row>35</xdr:row>
      <xdr:rowOff>80916</xdr:rowOff>
    </xdr:to>
    <xdr:grpSp>
      <xdr:nvGrpSpPr>
        <xdr:cNvPr id="16" name="Group 15">
          <a:extLst>
            <a:ext uri="{FF2B5EF4-FFF2-40B4-BE49-F238E27FC236}">
              <a16:creationId xmlns:a16="http://schemas.microsoft.com/office/drawing/2014/main" id="{00000000-0008-0000-0800-000010000000}"/>
            </a:ext>
          </a:extLst>
        </xdr:cNvPr>
        <xdr:cNvGrpSpPr/>
      </xdr:nvGrpSpPr>
      <xdr:grpSpPr>
        <a:xfrm>
          <a:off x="6281497" y="8271441"/>
          <a:ext cx="3414444" cy="139814"/>
          <a:chOff x="5018267" y="5094537"/>
          <a:chExt cx="3404009" cy="141806"/>
        </a:xfrm>
      </xdr:grpSpPr>
      <xdr:cxnSp macro="">
        <xdr:nvCxnSpPr>
          <xdr:cNvPr id="17" name="Straight Connector 16">
            <a:extLst>
              <a:ext uri="{FF2B5EF4-FFF2-40B4-BE49-F238E27FC236}">
                <a16:creationId xmlns:a16="http://schemas.microsoft.com/office/drawing/2014/main" id="{00000000-0008-0000-0800-000011000000}"/>
              </a:ext>
            </a:extLst>
          </xdr:cNvPr>
          <xdr:cNvCxnSpPr>
            <a:endCxn id="18" idx="2"/>
          </xdr:cNvCxnSpPr>
        </xdr:nvCxnSpPr>
        <xdr:spPr>
          <a:xfrm flipV="1">
            <a:off x="5018267" y="5165440"/>
            <a:ext cx="3262242" cy="3785"/>
          </a:xfrm>
          <a:prstGeom prst="line">
            <a:avLst/>
          </a:prstGeom>
          <a:ln w="28575">
            <a:solidFill>
              <a:schemeClr val="accent5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8" name="Oval 17">
            <a:extLst>
              <a:ext uri="{FF2B5EF4-FFF2-40B4-BE49-F238E27FC236}">
                <a16:creationId xmlns:a16="http://schemas.microsoft.com/office/drawing/2014/main" id="{00000000-0008-0000-0800-000012000000}"/>
              </a:ext>
            </a:extLst>
          </xdr:cNvPr>
          <xdr:cNvSpPr/>
        </xdr:nvSpPr>
        <xdr:spPr>
          <a:xfrm>
            <a:off x="8280509" y="5094537"/>
            <a:ext cx="141767" cy="141806"/>
          </a:xfrm>
          <a:prstGeom prst="ellipse">
            <a:avLst/>
          </a:prstGeom>
          <a:solidFill>
            <a:schemeClr val="accent5">
              <a:lumMod val="7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</xdr:grpSp>
    <xdr:clientData/>
  </xdr:twoCellAnchor>
  <xdr:twoCellAnchor>
    <xdr:from>
      <xdr:col>2</xdr:col>
      <xdr:colOff>51006</xdr:colOff>
      <xdr:row>42</xdr:row>
      <xdr:rowOff>212891</xdr:rowOff>
    </xdr:from>
    <xdr:to>
      <xdr:col>6</xdr:col>
      <xdr:colOff>220</xdr:colOff>
      <xdr:row>43</xdr:row>
      <xdr:rowOff>133005</xdr:rowOff>
    </xdr:to>
    <xdr:grpSp>
      <xdr:nvGrpSpPr>
        <xdr:cNvPr id="22" name="Group 21">
          <a:extLst>
            <a:ext uri="{FF2B5EF4-FFF2-40B4-BE49-F238E27FC236}">
              <a16:creationId xmlns:a16="http://schemas.microsoft.com/office/drawing/2014/main" id="{00000000-0008-0000-0800-000016000000}"/>
            </a:ext>
          </a:extLst>
        </xdr:cNvPr>
        <xdr:cNvGrpSpPr/>
      </xdr:nvGrpSpPr>
      <xdr:grpSpPr>
        <a:xfrm>
          <a:off x="5869328" y="10080145"/>
          <a:ext cx="3817333" cy="139674"/>
          <a:chOff x="3030488" y="5786664"/>
          <a:chExt cx="3805191" cy="141806"/>
        </a:xfrm>
      </xdr:grpSpPr>
      <xdr:cxnSp macro="">
        <xdr:nvCxnSpPr>
          <xdr:cNvPr id="23" name="Straight Connector 22">
            <a:extLst>
              <a:ext uri="{FF2B5EF4-FFF2-40B4-BE49-F238E27FC236}">
                <a16:creationId xmlns:a16="http://schemas.microsoft.com/office/drawing/2014/main" id="{00000000-0008-0000-0800-000017000000}"/>
              </a:ext>
            </a:extLst>
          </xdr:cNvPr>
          <xdr:cNvCxnSpPr>
            <a:stCxn id="4" idx="6"/>
            <a:endCxn id="24" idx="2"/>
          </xdr:cNvCxnSpPr>
        </xdr:nvCxnSpPr>
        <xdr:spPr>
          <a:xfrm>
            <a:off x="3030488" y="5855334"/>
            <a:ext cx="3663424" cy="2233"/>
          </a:xfrm>
          <a:prstGeom prst="line">
            <a:avLst/>
          </a:prstGeom>
          <a:ln w="28575">
            <a:solidFill>
              <a:schemeClr val="accent5">
                <a:lumMod val="60000"/>
                <a:lumOff val="4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4" name="Oval 23">
            <a:extLst>
              <a:ext uri="{FF2B5EF4-FFF2-40B4-BE49-F238E27FC236}">
                <a16:creationId xmlns:a16="http://schemas.microsoft.com/office/drawing/2014/main" id="{00000000-0008-0000-0800-000018000000}"/>
              </a:ext>
            </a:extLst>
          </xdr:cNvPr>
          <xdr:cNvSpPr/>
        </xdr:nvSpPr>
        <xdr:spPr>
          <a:xfrm>
            <a:off x="6693912" y="5786664"/>
            <a:ext cx="141767" cy="141806"/>
          </a:xfrm>
          <a:prstGeom prst="ellipse">
            <a:avLst/>
          </a:prstGeom>
          <a:solidFill>
            <a:schemeClr val="accent5">
              <a:lumMod val="60000"/>
              <a:lumOff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</xdr:grpSp>
    <xdr:clientData/>
  </xdr:twoCellAnchor>
  <xdr:twoCellAnchor>
    <xdr:from>
      <xdr:col>6</xdr:col>
      <xdr:colOff>134638</xdr:colOff>
      <xdr:row>26</xdr:row>
      <xdr:rowOff>7633</xdr:rowOff>
    </xdr:from>
    <xdr:to>
      <xdr:col>8</xdr:col>
      <xdr:colOff>815577</xdr:colOff>
      <xdr:row>32</xdr:row>
      <xdr:rowOff>90715</xdr:rowOff>
    </xdr:to>
    <xdr:grpSp>
      <xdr:nvGrpSpPr>
        <xdr:cNvPr id="42" name="Group 41">
          <a:extLst>
            <a:ext uri="{FF2B5EF4-FFF2-40B4-BE49-F238E27FC236}">
              <a16:creationId xmlns:a16="http://schemas.microsoft.com/office/drawing/2014/main" id="{00000000-0008-0000-0800-00002A000000}"/>
            </a:ext>
          </a:extLst>
        </xdr:cNvPr>
        <xdr:cNvGrpSpPr/>
      </xdr:nvGrpSpPr>
      <xdr:grpSpPr>
        <a:xfrm>
          <a:off x="9821079" y="6361938"/>
          <a:ext cx="2773210" cy="1400438"/>
          <a:chOff x="9813852" y="5922204"/>
          <a:chExt cx="2767368" cy="1389368"/>
        </a:xfrm>
      </xdr:grpSpPr>
      <xdr:sp macro="" textlink="$B$14">
        <xdr:nvSpPr>
          <xdr:cNvPr id="39" name="TextBox 38">
            <a:extLst>
              <a:ext uri="{FF2B5EF4-FFF2-40B4-BE49-F238E27FC236}">
                <a16:creationId xmlns:a16="http://schemas.microsoft.com/office/drawing/2014/main" id="{00000000-0008-0000-0800-000027000000}"/>
              </a:ext>
            </a:extLst>
          </xdr:cNvPr>
          <xdr:cNvSpPr txBox="1"/>
        </xdr:nvSpPr>
        <xdr:spPr>
          <a:xfrm>
            <a:off x="9813852" y="5922204"/>
            <a:ext cx="2767368" cy="37677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1894F0E7-2BCC-4431-B73A-AEF1E112539D}" type="TxLink">
              <a:rPr lang="en-US" sz="2400" b="0" i="0" u="none" strike="noStrike">
                <a:solidFill>
                  <a:srgbClr val="000000"/>
                </a:solidFill>
                <a:latin typeface="Bahnschrift"/>
              </a:rPr>
              <a:pPr algn="ctr"/>
              <a:t>₹ 15,33,58,93,025</a:t>
            </a:fld>
            <a:endParaRPr lang="en-IN" sz="2400" b="1">
              <a:latin typeface="Bahnschrift" panose="020B0502040204020203" pitchFamily="34" charset="0"/>
            </a:endParaRPr>
          </a:p>
        </xdr:txBody>
      </xdr:sp>
      <xdr:sp macro="" textlink="">
        <xdr:nvSpPr>
          <xdr:cNvPr id="40" name="TextBox 39">
            <a:extLst>
              <a:ext uri="{FF2B5EF4-FFF2-40B4-BE49-F238E27FC236}">
                <a16:creationId xmlns:a16="http://schemas.microsoft.com/office/drawing/2014/main" id="{00000000-0008-0000-0800-000028000000}"/>
              </a:ext>
            </a:extLst>
          </xdr:cNvPr>
          <xdr:cNvSpPr txBox="1"/>
        </xdr:nvSpPr>
        <xdr:spPr>
          <a:xfrm>
            <a:off x="10258229" y="6380090"/>
            <a:ext cx="1977710" cy="24715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400" b="1" i="0" u="none" strike="noStrike">
                <a:solidFill>
                  <a:srgbClr val="000000"/>
                </a:solidFill>
                <a:latin typeface="Bahnschrift"/>
              </a:rPr>
              <a:t>Total Available</a:t>
            </a:r>
            <a:r>
              <a:rPr lang="en-US" sz="1400" b="1" i="0" u="none" strike="noStrike" baseline="0">
                <a:solidFill>
                  <a:srgbClr val="000000"/>
                </a:solidFill>
                <a:latin typeface="Bahnschrift"/>
              </a:rPr>
              <a:t> Market</a:t>
            </a:r>
            <a:endParaRPr lang="en-US" sz="1400" b="1" i="0" u="none" strike="noStrike">
              <a:solidFill>
                <a:srgbClr val="000000"/>
              </a:solidFill>
              <a:latin typeface="Bahnschrift"/>
            </a:endParaRPr>
          </a:p>
        </xdr:txBody>
      </xdr:sp>
      <xdr:sp macro="" textlink="">
        <xdr:nvSpPr>
          <xdr:cNvPr id="41" name="TextBox 40">
            <a:extLst>
              <a:ext uri="{FF2B5EF4-FFF2-40B4-BE49-F238E27FC236}">
                <a16:creationId xmlns:a16="http://schemas.microsoft.com/office/drawing/2014/main" id="{00000000-0008-0000-0800-000029000000}"/>
              </a:ext>
            </a:extLst>
          </xdr:cNvPr>
          <xdr:cNvSpPr txBox="1"/>
        </xdr:nvSpPr>
        <xdr:spPr>
          <a:xfrm>
            <a:off x="10011486" y="6605061"/>
            <a:ext cx="2443584" cy="70651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400" b="0" i="0" u="none" strike="noStrike">
                <a:solidFill>
                  <a:srgbClr val="000000"/>
                </a:solidFill>
                <a:latin typeface="Bahnschrift"/>
              </a:rPr>
              <a:t>Disaster</a:t>
            </a:r>
            <a:r>
              <a:rPr lang="en-US" sz="1400" b="0" i="0" u="none" strike="noStrike" baseline="0">
                <a:solidFill>
                  <a:srgbClr val="000000"/>
                </a:solidFill>
                <a:latin typeface="Bahnschrift"/>
              </a:rPr>
              <a:t> Management Market in Disaster prone areas</a:t>
            </a:r>
            <a:endParaRPr lang="en-US" sz="1400" b="0" i="0" u="none" strike="noStrike">
              <a:solidFill>
                <a:srgbClr val="000000"/>
              </a:solidFill>
              <a:latin typeface="Bahnschrift"/>
            </a:endParaRPr>
          </a:p>
        </xdr:txBody>
      </xdr:sp>
    </xdr:grpSp>
    <xdr:clientData/>
  </xdr:twoCellAnchor>
  <xdr:twoCellAnchor>
    <xdr:from>
      <xdr:col>6</xdr:col>
      <xdr:colOff>134638</xdr:colOff>
      <xdr:row>34</xdr:row>
      <xdr:rowOff>25776</xdr:rowOff>
    </xdr:from>
    <xdr:to>
      <xdr:col>8</xdr:col>
      <xdr:colOff>898070</xdr:colOff>
      <xdr:row>40</xdr:row>
      <xdr:rowOff>108859</xdr:rowOff>
    </xdr:to>
    <xdr:grpSp>
      <xdr:nvGrpSpPr>
        <xdr:cNvPr id="43" name="Group 42">
          <a:extLst>
            <a:ext uri="{FF2B5EF4-FFF2-40B4-BE49-F238E27FC236}">
              <a16:creationId xmlns:a16="http://schemas.microsoft.com/office/drawing/2014/main" id="{00000000-0008-0000-0800-00002B000000}"/>
            </a:ext>
          </a:extLst>
        </xdr:cNvPr>
        <xdr:cNvGrpSpPr/>
      </xdr:nvGrpSpPr>
      <xdr:grpSpPr>
        <a:xfrm>
          <a:off x="9821079" y="8136556"/>
          <a:ext cx="2855703" cy="1400439"/>
          <a:chOff x="9813852" y="5922204"/>
          <a:chExt cx="2849861" cy="1389368"/>
        </a:xfrm>
      </xdr:grpSpPr>
      <xdr:sp macro="" textlink="$B$15">
        <xdr:nvSpPr>
          <xdr:cNvPr id="44" name="TextBox 43">
            <a:extLst>
              <a:ext uri="{FF2B5EF4-FFF2-40B4-BE49-F238E27FC236}">
                <a16:creationId xmlns:a16="http://schemas.microsoft.com/office/drawing/2014/main" id="{00000000-0008-0000-0800-00002C000000}"/>
              </a:ext>
            </a:extLst>
          </xdr:cNvPr>
          <xdr:cNvSpPr txBox="1"/>
        </xdr:nvSpPr>
        <xdr:spPr>
          <a:xfrm>
            <a:off x="9813852" y="5922204"/>
            <a:ext cx="2767368" cy="37677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6D96635E-B653-4291-A85B-236B3CA145B6}" type="TxLink">
              <a:rPr lang="en-US" sz="2400" b="0" i="0" u="none" strike="noStrike">
                <a:solidFill>
                  <a:srgbClr val="000000"/>
                </a:solidFill>
                <a:latin typeface="Bahnschrift"/>
              </a:rPr>
              <a:pPr algn="ctr"/>
              <a:t>₹ 4,68,86,025</a:t>
            </a:fld>
            <a:endParaRPr lang="en-IN" sz="4000" b="1">
              <a:latin typeface="Bahnschrift" panose="020B0502040204020203" pitchFamily="34" charset="0"/>
            </a:endParaRPr>
          </a:p>
        </xdr:txBody>
      </xdr:sp>
      <xdr:sp macro="" textlink="">
        <xdr:nvSpPr>
          <xdr:cNvPr id="45" name="TextBox 44">
            <a:extLst>
              <a:ext uri="{FF2B5EF4-FFF2-40B4-BE49-F238E27FC236}">
                <a16:creationId xmlns:a16="http://schemas.microsoft.com/office/drawing/2014/main" id="{00000000-0008-0000-0800-00002D000000}"/>
              </a:ext>
            </a:extLst>
          </xdr:cNvPr>
          <xdr:cNvSpPr txBox="1"/>
        </xdr:nvSpPr>
        <xdr:spPr>
          <a:xfrm>
            <a:off x="9860642" y="6380091"/>
            <a:ext cx="2803071" cy="21483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400" b="1" i="0" u="none" strike="noStrike">
                <a:solidFill>
                  <a:srgbClr val="000000"/>
                </a:solidFill>
                <a:latin typeface="Bahnschrift"/>
              </a:rPr>
              <a:t>Serviceable Available</a:t>
            </a:r>
            <a:r>
              <a:rPr lang="en-US" sz="1400" b="1" i="0" u="none" strike="noStrike" baseline="0">
                <a:solidFill>
                  <a:srgbClr val="000000"/>
                </a:solidFill>
                <a:latin typeface="Bahnschrift"/>
              </a:rPr>
              <a:t> Market</a:t>
            </a:r>
            <a:endParaRPr lang="en-US" sz="1400" b="1" i="0" u="none" strike="noStrike">
              <a:solidFill>
                <a:srgbClr val="000000"/>
              </a:solidFill>
              <a:latin typeface="Bahnschrift"/>
            </a:endParaRPr>
          </a:p>
        </xdr:txBody>
      </xdr:sp>
      <xdr:sp macro="" textlink="">
        <xdr:nvSpPr>
          <xdr:cNvPr id="46" name="TextBox 45">
            <a:extLst>
              <a:ext uri="{FF2B5EF4-FFF2-40B4-BE49-F238E27FC236}">
                <a16:creationId xmlns:a16="http://schemas.microsoft.com/office/drawing/2014/main" id="{00000000-0008-0000-0800-00002E000000}"/>
              </a:ext>
            </a:extLst>
          </xdr:cNvPr>
          <xdr:cNvSpPr txBox="1"/>
        </xdr:nvSpPr>
        <xdr:spPr>
          <a:xfrm>
            <a:off x="10011486" y="6605061"/>
            <a:ext cx="2443584" cy="70651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400" b="0" i="0" u="none" strike="noStrike">
                <a:solidFill>
                  <a:srgbClr val="000000"/>
                </a:solidFill>
                <a:latin typeface="Bahnschrift"/>
              </a:rPr>
              <a:t>Institutions</a:t>
            </a:r>
            <a:r>
              <a:rPr lang="en-US" sz="1400" b="0" i="0" u="none" strike="noStrike" baseline="0">
                <a:solidFill>
                  <a:srgbClr val="000000"/>
                </a:solidFill>
                <a:latin typeface="Bahnschrift"/>
              </a:rPr>
              <a:t> in disaster prone areas</a:t>
            </a:r>
            <a:endParaRPr lang="en-US" sz="1400" b="0" i="0" u="none" strike="noStrike">
              <a:solidFill>
                <a:srgbClr val="000000"/>
              </a:solidFill>
              <a:latin typeface="Bahnschrift"/>
            </a:endParaRPr>
          </a:p>
        </xdr:txBody>
      </xdr:sp>
    </xdr:grpSp>
    <xdr:clientData/>
  </xdr:twoCellAnchor>
  <xdr:twoCellAnchor>
    <xdr:from>
      <xdr:col>6</xdr:col>
      <xdr:colOff>134638</xdr:colOff>
      <xdr:row>42</xdr:row>
      <xdr:rowOff>62062</xdr:rowOff>
    </xdr:from>
    <xdr:to>
      <xdr:col>8</xdr:col>
      <xdr:colOff>898070</xdr:colOff>
      <xdr:row>48</xdr:row>
      <xdr:rowOff>145144</xdr:rowOff>
    </xdr:to>
    <xdr:grpSp>
      <xdr:nvGrpSpPr>
        <xdr:cNvPr id="47" name="Group 46">
          <a:extLst>
            <a:ext uri="{FF2B5EF4-FFF2-40B4-BE49-F238E27FC236}">
              <a16:creationId xmlns:a16="http://schemas.microsoft.com/office/drawing/2014/main" id="{00000000-0008-0000-0800-00002F000000}"/>
            </a:ext>
          </a:extLst>
        </xdr:cNvPr>
        <xdr:cNvGrpSpPr/>
      </xdr:nvGrpSpPr>
      <xdr:grpSpPr>
        <a:xfrm>
          <a:off x="9821079" y="9929316"/>
          <a:ext cx="2855703" cy="1400438"/>
          <a:chOff x="9813852" y="5922204"/>
          <a:chExt cx="2849861" cy="1389368"/>
        </a:xfrm>
      </xdr:grpSpPr>
      <xdr:sp macro="" textlink="$B$16">
        <xdr:nvSpPr>
          <xdr:cNvPr id="48" name="TextBox 47">
            <a:extLst>
              <a:ext uri="{FF2B5EF4-FFF2-40B4-BE49-F238E27FC236}">
                <a16:creationId xmlns:a16="http://schemas.microsoft.com/office/drawing/2014/main" id="{00000000-0008-0000-0800-000030000000}"/>
              </a:ext>
            </a:extLst>
          </xdr:cNvPr>
          <xdr:cNvSpPr txBox="1"/>
        </xdr:nvSpPr>
        <xdr:spPr>
          <a:xfrm>
            <a:off x="9813852" y="5922204"/>
            <a:ext cx="2767368" cy="37677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A065F55A-314C-4A7F-8121-43377F6478A8}" type="TxLink">
              <a:rPr lang="en-US" sz="2400" b="0" i="0" u="none" strike="noStrike">
                <a:solidFill>
                  <a:srgbClr val="000000"/>
                </a:solidFill>
                <a:latin typeface="Bahnschrift"/>
              </a:rPr>
              <a:pPr algn="ctr"/>
              <a:t>₹ 2,91,81,664</a:t>
            </a:fld>
            <a:endParaRPr lang="en-IN" sz="6000" b="1">
              <a:latin typeface="Bahnschrift" panose="020B0502040204020203" pitchFamily="34" charset="0"/>
            </a:endParaRPr>
          </a:p>
        </xdr:txBody>
      </xdr:sp>
      <xdr:sp macro="" textlink="">
        <xdr:nvSpPr>
          <xdr:cNvPr id="49" name="TextBox 48">
            <a:extLst>
              <a:ext uri="{FF2B5EF4-FFF2-40B4-BE49-F238E27FC236}">
                <a16:creationId xmlns:a16="http://schemas.microsoft.com/office/drawing/2014/main" id="{00000000-0008-0000-0800-000031000000}"/>
              </a:ext>
            </a:extLst>
          </xdr:cNvPr>
          <xdr:cNvSpPr txBox="1"/>
        </xdr:nvSpPr>
        <xdr:spPr>
          <a:xfrm>
            <a:off x="9860642" y="6380091"/>
            <a:ext cx="2803071" cy="21483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400" b="1" i="0" u="none" strike="noStrike">
                <a:solidFill>
                  <a:srgbClr val="000000"/>
                </a:solidFill>
                <a:latin typeface="Bahnschrift"/>
              </a:rPr>
              <a:t>Serviceable Obtainable</a:t>
            </a:r>
            <a:r>
              <a:rPr lang="en-US" sz="1400" b="1" i="0" u="none" strike="noStrike" baseline="0">
                <a:solidFill>
                  <a:srgbClr val="000000"/>
                </a:solidFill>
                <a:latin typeface="Bahnschrift"/>
              </a:rPr>
              <a:t> Market</a:t>
            </a:r>
            <a:endParaRPr lang="en-US" sz="1400" b="1" i="0" u="none" strike="noStrike">
              <a:solidFill>
                <a:srgbClr val="000000"/>
              </a:solidFill>
              <a:latin typeface="Bahnschrift"/>
            </a:endParaRPr>
          </a:p>
        </xdr:txBody>
      </xdr:sp>
      <xdr:sp macro="" textlink="">
        <xdr:nvSpPr>
          <xdr:cNvPr id="50" name="TextBox 49">
            <a:extLst>
              <a:ext uri="{FF2B5EF4-FFF2-40B4-BE49-F238E27FC236}">
                <a16:creationId xmlns:a16="http://schemas.microsoft.com/office/drawing/2014/main" id="{00000000-0008-0000-0800-000032000000}"/>
              </a:ext>
            </a:extLst>
          </xdr:cNvPr>
          <xdr:cNvSpPr txBox="1"/>
        </xdr:nvSpPr>
        <xdr:spPr>
          <a:xfrm>
            <a:off x="10011486" y="6605061"/>
            <a:ext cx="2443584" cy="70651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400" b="0" i="0" u="none" strike="noStrike">
                <a:solidFill>
                  <a:srgbClr val="000000"/>
                </a:solidFill>
                <a:latin typeface="Bahnschrift"/>
              </a:rPr>
              <a:t>Govt.</a:t>
            </a:r>
            <a:r>
              <a:rPr lang="en-US" sz="1400" b="0" i="0" u="none" strike="noStrike" baseline="0">
                <a:solidFill>
                  <a:srgbClr val="000000"/>
                </a:solidFill>
                <a:latin typeface="Bahnschrift"/>
              </a:rPr>
              <a:t> </a:t>
            </a:r>
            <a:r>
              <a:rPr lang="en-US" sz="1400" b="0" i="0" u="none" strike="noStrike">
                <a:solidFill>
                  <a:srgbClr val="000000"/>
                </a:solidFill>
                <a:latin typeface="Bahnschrift"/>
              </a:rPr>
              <a:t>Institutions</a:t>
            </a:r>
            <a:r>
              <a:rPr lang="en-US" sz="1400" b="0" i="0" u="none" strike="noStrike" baseline="0">
                <a:solidFill>
                  <a:srgbClr val="000000"/>
                </a:solidFill>
                <a:latin typeface="Bahnschrift"/>
              </a:rPr>
              <a:t> in disaster prone areas</a:t>
            </a:r>
            <a:endParaRPr lang="en-US" sz="1400" b="0" i="0" u="none" strike="noStrike">
              <a:solidFill>
                <a:srgbClr val="000000"/>
              </a:solidFill>
              <a:latin typeface="Bahnschrift"/>
            </a:endParaRPr>
          </a:p>
        </xdr:txBody>
      </xdr:sp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608538</xdr:colOff>
      <xdr:row>0</xdr:row>
      <xdr:rowOff>177210</xdr:rowOff>
    </xdr:from>
    <xdr:to>
      <xdr:col>3</xdr:col>
      <xdr:colOff>607118</xdr:colOff>
      <xdr:row>30</xdr:row>
      <xdr:rowOff>17721</xdr:rowOff>
    </xdr:to>
    <xdr:grpSp>
      <xdr:nvGrpSpPr>
        <xdr:cNvPr id="30" name="Group 29">
          <a:extLst>
            <a:ext uri="{FF2B5EF4-FFF2-40B4-BE49-F238E27FC236}">
              <a16:creationId xmlns:a16="http://schemas.microsoft.com/office/drawing/2014/main" id="{00000000-0008-0000-0900-00001E000000}"/>
            </a:ext>
          </a:extLst>
        </xdr:cNvPr>
        <xdr:cNvGrpSpPr/>
      </xdr:nvGrpSpPr>
      <xdr:grpSpPr>
        <a:xfrm>
          <a:off x="608538" y="177210"/>
          <a:ext cx="6057709" cy="6477285"/>
          <a:chOff x="699978" y="5280838"/>
          <a:chExt cx="6476998" cy="6485860"/>
        </a:xfrm>
      </xdr:grpSpPr>
      <xdr:sp macro="" textlink="">
        <xdr:nvSpPr>
          <xdr:cNvPr id="31" name="Oval 30">
            <a:extLst>
              <a:ext uri="{FF2B5EF4-FFF2-40B4-BE49-F238E27FC236}">
                <a16:creationId xmlns:a16="http://schemas.microsoft.com/office/drawing/2014/main" id="{00000000-0008-0000-0900-00001F000000}"/>
              </a:ext>
            </a:extLst>
          </xdr:cNvPr>
          <xdr:cNvSpPr/>
        </xdr:nvSpPr>
        <xdr:spPr>
          <a:xfrm>
            <a:off x="699978" y="5280838"/>
            <a:ext cx="6476998" cy="6441558"/>
          </a:xfrm>
          <a:prstGeom prst="ellipse">
            <a:avLst/>
          </a:prstGeom>
          <a:solidFill>
            <a:schemeClr val="accent5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sp macro="" textlink="">
        <xdr:nvSpPr>
          <xdr:cNvPr id="32" name="Oval 31">
            <a:extLst>
              <a:ext uri="{FF2B5EF4-FFF2-40B4-BE49-F238E27FC236}">
                <a16:creationId xmlns:a16="http://schemas.microsoft.com/office/drawing/2014/main" id="{00000000-0008-0000-0900-000020000000}"/>
              </a:ext>
            </a:extLst>
          </xdr:cNvPr>
          <xdr:cNvSpPr/>
        </xdr:nvSpPr>
        <xdr:spPr>
          <a:xfrm>
            <a:off x="1244011" y="6352953"/>
            <a:ext cx="5481082" cy="5399570"/>
          </a:xfrm>
          <a:prstGeom prst="ellipse">
            <a:avLst/>
          </a:prstGeom>
          <a:solidFill>
            <a:schemeClr val="accent5">
              <a:lumMod val="75000"/>
            </a:schemeClr>
          </a:solidFill>
          <a:ln>
            <a:noFill/>
          </a:ln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sp macro="" textlink="">
        <xdr:nvSpPr>
          <xdr:cNvPr id="33" name="Oval 32">
            <a:extLst>
              <a:ext uri="{FF2B5EF4-FFF2-40B4-BE49-F238E27FC236}">
                <a16:creationId xmlns:a16="http://schemas.microsoft.com/office/drawing/2014/main" id="{00000000-0008-0000-0900-000021000000}"/>
              </a:ext>
            </a:extLst>
          </xdr:cNvPr>
          <xdr:cNvSpPr/>
        </xdr:nvSpPr>
        <xdr:spPr>
          <a:xfrm>
            <a:off x="2169043" y="7866324"/>
            <a:ext cx="3705446" cy="3900374"/>
          </a:xfrm>
          <a:prstGeom prst="ellipse">
            <a:avLst/>
          </a:prstGeom>
          <a:solidFill>
            <a:schemeClr val="accent5">
              <a:lumMod val="60000"/>
              <a:lumOff val="40000"/>
            </a:schemeClr>
          </a:solidFill>
          <a:ln>
            <a:noFill/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</xdr:grpSp>
    <xdr:clientData/>
  </xdr:twoCellAnchor>
  <xdr:twoCellAnchor>
    <xdr:from>
      <xdr:col>1</xdr:col>
      <xdr:colOff>44302</xdr:colOff>
      <xdr:row>1</xdr:row>
      <xdr:rowOff>115186</xdr:rowOff>
    </xdr:from>
    <xdr:to>
      <xdr:col>1</xdr:col>
      <xdr:colOff>1789814</xdr:colOff>
      <xdr:row>4</xdr:row>
      <xdr:rowOff>159489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00000000-0008-0000-0900-000022000000}"/>
            </a:ext>
          </a:extLst>
        </xdr:cNvPr>
        <xdr:cNvSpPr txBox="1"/>
      </xdr:nvSpPr>
      <xdr:spPr>
        <a:xfrm>
          <a:off x="3115162" y="5853046"/>
          <a:ext cx="1745512" cy="70724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3600" b="1">
              <a:latin typeface="Bahnschrift" panose="020B0502040204020203" pitchFamily="34" charset="0"/>
            </a:rPr>
            <a:t>TAM</a:t>
          </a:r>
        </a:p>
      </xdr:txBody>
    </xdr:sp>
    <xdr:clientData/>
  </xdr:twoCellAnchor>
  <xdr:twoCellAnchor>
    <xdr:from>
      <xdr:col>1</xdr:col>
      <xdr:colOff>44302</xdr:colOff>
      <xdr:row>8</xdr:row>
      <xdr:rowOff>88605</xdr:rowOff>
    </xdr:from>
    <xdr:to>
      <xdr:col>1</xdr:col>
      <xdr:colOff>1789814</xdr:colOff>
      <xdr:row>11</xdr:row>
      <xdr:rowOff>132907</xdr:rowOff>
    </xdr:to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00000000-0008-0000-0900-000023000000}"/>
            </a:ext>
          </a:extLst>
        </xdr:cNvPr>
        <xdr:cNvSpPr txBox="1"/>
      </xdr:nvSpPr>
      <xdr:spPr>
        <a:xfrm>
          <a:off x="3115162" y="7373325"/>
          <a:ext cx="1745512" cy="70724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3600" b="1">
              <a:latin typeface="Bahnschrift" panose="020B0502040204020203" pitchFamily="34" charset="0"/>
            </a:rPr>
            <a:t>SAM</a:t>
          </a:r>
        </a:p>
      </xdr:txBody>
    </xdr:sp>
    <xdr:clientData/>
  </xdr:twoCellAnchor>
  <xdr:twoCellAnchor>
    <xdr:from>
      <xdr:col>1</xdr:col>
      <xdr:colOff>44302</xdr:colOff>
      <xdr:row>20</xdr:row>
      <xdr:rowOff>115187</xdr:rowOff>
    </xdr:from>
    <xdr:to>
      <xdr:col>1</xdr:col>
      <xdr:colOff>1789814</xdr:colOff>
      <xdr:row>23</xdr:row>
      <xdr:rowOff>159489</xdr:rowOff>
    </xdr:to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00000000-0008-0000-0900-000024000000}"/>
            </a:ext>
          </a:extLst>
        </xdr:cNvPr>
        <xdr:cNvSpPr txBox="1"/>
      </xdr:nvSpPr>
      <xdr:spPr>
        <a:xfrm>
          <a:off x="3115162" y="10051667"/>
          <a:ext cx="1745512" cy="70724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3600" b="1">
              <a:latin typeface="Bahnschrift" panose="020B0502040204020203" pitchFamily="34" charset="0"/>
            </a:rPr>
            <a:t>SOM</a:t>
          </a:r>
        </a:p>
      </xdr:txBody>
    </xdr:sp>
    <xdr:clientData/>
  </xdr:twoCellAnchor>
  <xdr:twoCellAnchor>
    <xdr:from>
      <xdr:col>2</xdr:col>
      <xdr:colOff>404522</xdr:colOff>
      <xdr:row>4</xdr:row>
      <xdr:rowOff>154355</xdr:rowOff>
    </xdr:from>
    <xdr:to>
      <xdr:col>6</xdr:col>
      <xdr:colOff>5222</xdr:colOff>
      <xdr:row>5</xdr:row>
      <xdr:rowOff>74610</xdr:rowOff>
    </xdr:to>
    <xdr:grpSp>
      <xdr:nvGrpSpPr>
        <xdr:cNvPr id="37" name="Group 36">
          <a:extLst>
            <a:ext uri="{FF2B5EF4-FFF2-40B4-BE49-F238E27FC236}">
              <a16:creationId xmlns:a16="http://schemas.microsoft.com/office/drawing/2014/main" id="{00000000-0008-0000-0900-000025000000}"/>
            </a:ext>
          </a:extLst>
        </xdr:cNvPr>
        <xdr:cNvGrpSpPr/>
      </xdr:nvGrpSpPr>
      <xdr:grpSpPr>
        <a:xfrm>
          <a:off x="5775393" y="1039258"/>
          <a:ext cx="2132506" cy="141481"/>
          <a:chOff x="6318158" y="6102748"/>
          <a:chExt cx="3465555" cy="141806"/>
        </a:xfrm>
      </xdr:grpSpPr>
      <xdr:cxnSp macro="">
        <xdr:nvCxnSpPr>
          <xdr:cNvPr id="38" name="Straight Connector 37">
            <a:extLst>
              <a:ext uri="{FF2B5EF4-FFF2-40B4-BE49-F238E27FC236}">
                <a16:creationId xmlns:a16="http://schemas.microsoft.com/office/drawing/2014/main" id="{00000000-0008-0000-0900-000026000000}"/>
              </a:ext>
            </a:extLst>
          </xdr:cNvPr>
          <xdr:cNvCxnSpPr>
            <a:stCxn id="31" idx="7"/>
            <a:endCxn id="39" idx="2"/>
          </xdr:cNvCxnSpPr>
        </xdr:nvCxnSpPr>
        <xdr:spPr>
          <a:xfrm flipV="1">
            <a:off x="6318158" y="6173651"/>
            <a:ext cx="3323788" cy="9760"/>
          </a:xfrm>
          <a:prstGeom prst="line">
            <a:avLst/>
          </a:prstGeom>
          <a:ln w="28575">
            <a:solidFill>
              <a:schemeClr val="accent5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9" name="Oval 38">
            <a:extLst>
              <a:ext uri="{FF2B5EF4-FFF2-40B4-BE49-F238E27FC236}">
                <a16:creationId xmlns:a16="http://schemas.microsoft.com/office/drawing/2014/main" id="{00000000-0008-0000-0900-000027000000}"/>
              </a:ext>
            </a:extLst>
          </xdr:cNvPr>
          <xdr:cNvSpPr/>
        </xdr:nvSpPr>
        <xdr:spPr>
          <a:xfrm>
            <a:off x="9641946" y="6102748"/>
            <a:ext cx="141767" cy="141806"/>
          </a:xfrm>
          <a:prstGeom prst="ellipse">
            <a:avLst/>
          </a:prstGeom>
          <a:solidFill>
            <a:schemeClr val="accent5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</xdr:grpSp>
    <xdr:clientData/>
  </xdr:twoCellAnchor>
  <xdr:twoCellAnchor>
    <xdr:from>
      <xdr:col>2</xdr:col>
      <xdr:colOff>463175</xdr:colOff>
      <xdr:row>12</xdr:row>
      <xdr:rowOff>160661</xdr:rowOff>
    </xdr:from>
    <xdr:to>
      <xdr:col>6</xdr:col>
      <xdr:colOff>9500</xdr:colOff>
      <xdr:row>13</xdr:row>
      <xdr:rowOff>80916</xdr:rowOff>
    </xdr:to>
    <xdr:grpSp>
      <xdr:nvGrpSpPr>
        <xdr:cNvPr id="40" name="Group 39">
          <a:extLst>
            <a:ext uri="{FF2B5EF4-FFF2-40B4-BE49-F238E27FC236}">
              <a16:creationId xmlns:a16="http://schemas.microsoft.com/office/drawing/2014/main" id="{00000000-0008-0000-0900-000028000000}"/>
            </a:ext>
          </a:extLst>
        </xdr:cNvPr>
        <xdr:cNvGrpSpPr/>
      </xdr:nvGrpSpPr>
      <xdr:grpSpPr>
        <a:xfrm>
          <a:off x="5834046" y="2815371"/>
          <a:ext cx="2078131" cy="141480"/>
          <a:chOff x="5018267" y="5094537"/>
          <a:chExt cx="3404009" cy="141806"/>
        </a:xfrm>
      </xdr:grpSpPr>
      <xdr:cxnSp macro="">
        <xdr:nvCxnSpPr>
          <xdr:cNvPr id="41" name="Straight Connector 40">
            <a:extLst>
              <a:ext uri="{FF2B5EF4-FFF2-40B4-BE49-F238E27FC236}">
                <a16:creationId xmlns:a16="http://schemas.microsoft.com/office/drawing/2014/main" id="{00000000-0008-0000-0900-000029000000}"/>
              </a:ext>
            </a:extLst>
          </xdr:cNvPr>
          <xdr:cNvCxnSpPr>
            <a:endCxn id="42" idx="2"/>
          </xdr:cNvCxnSpPr>
        </xdr:nvCxnSpPr>
        <xdr:spPr>
          <a:xfrm flipV="1">
            <a:off x="5018267" y="5165440"/>
            <a:ext cx="3262242" cy="3785"/>
          </a:xfrm>
          <a:prstGeom prst="line">
            <a:avLst/>
          </a:prstGeom>
          <a:ln w="28575">
            <a:solidFill>
              <a:schemeClr val="accent5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2" name="Oval 41">
            <a:extLst>
              <a:ext uri="{FF2B5EF4-FFF2-40B4-BE49-F238E27FC236}">
                <a16:creationId xmlns:a16="http://schemas.microsoft.com/office/drawing/2014/main" id="{00000000-0008-0000-0900-00002A000000}"/>
              </a:ext>
            </a:extLst>
          </xdr:cNvPr>
          <xdr:cNvSpPr/>
        </xdr:nvSpPr>
        <xdr:spPr>
          <a:xfrm>
            <a:off x="8280509" y="5094537"/>
            <a:ext cx="141767" cy="141806"/>
          </a:xfrm>
          <a:prstGeom prst="ellipse">
            <a:avLst/>
          </a:prstGeom>
          <a:solidFill>
            <a:schemeClr val="accent5">
              <a:lumMod val="7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</xdr:grpSp>
    <xdr:clientData/>
  </xdr:twoCellAnchor>
  <xdr:twoCellAnchor>
    <xdr:from>
      <xdr:col>2</xdr:col>
      <xdr:colOff>51006</xdr:colOff>
      <xdr:row>20</xdr:row>
      <xdr:rowOff>182411</xdr:rowOff>
    </xdr:from>
    <xdr:to>
      <xdr:col>6</xdr:col>
      <xdr:colOff>220</xdr:colOff>
      <xdr:row>21</xdr:row>
      <xdr:rowOff>133005</xdr:rowOff>
    </xdr:to>
    <xdr:grpSp>
      <xdr:nvGrpSpPr>
        <xdr:cNvPr id="43" name="Group 42">
          <a:extLst>
            <a:ext uri="{FF2B5EF4-FFF2-40B4-BE49-F238E27FC236}">
              <a16:creationId xmlns:a16="http://schemas.microsoft.com/office/drawing/2014/main" id="{00000000-0008-0000-0900-00002B000000}"/>
            </a:ext>
          </a:extLst>
        </xdr:cNvPr>
        <xdr:cNvGrpSpPr/>
      </xdr:nvGrpSpPr>
      <xdr:grpSpPr>
        <a:xfrm>
          <a:off x="5421877" y="4606927"/>
          <a:ext cx="2481020" cy="171820"/>
          <a:chOff x="3030488" y="5786664"/>
          <a:chExt cx="3805191" cy="141806"/>
        </a:xfrm>
      </xdr:grpSpPr>
      <xdr:cxnSp macro="">
        <xdr:nvCxnSpPr>
          <xdr:cNvPr id="44" name="Straight Connector 43">
            <a:extLst>
              <a:ext uri="{FF2B5EF4-FFF2-40B4-BE49-F238E27FC236}">
                <a16:creationId xmlns:a16="http://schemas.microsoft.com/office/drawing/2014/main" id="{00000000-0008-0000-0900-00002C000000}"/>
              </a:ext>
            </a:extLst>
          </xdr:cNvPr>
          <xdr:cNvCxnSpPr>
            <a:stCxn id="33" idx="6"/>
            <a:endCxn id="45" idx="2"/>
          </xdr:cNvCxnSpPr>
        </xdr:nvCxnSpPr>
        <xdr:spPr>
          <a:xfrm>
            <a:off x="3030488" y="5855334"/>
            <a:ext cx="3663424" cy="2233"/>
          </a:xfrm>
          <a:prstGeom prst="line">
            <a:avLst/>
          </a:prstGeom>
          <a:ln w="28575">
            <a:solidFill>
              <a:schemeClr val="accent5">
                <a:lumMod val="60000"/>
                <a:lumOff val="4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5" name="Oval 44">
            <a:extLst>
              <a:ext uri="{FF2B5EF4-FFF2-40B4-BE49-F238E27FC236}">
                <a16:creationId xmlns:a16="http://schemas.microsoft.com/office/drawing/2014/main" id="{00000000-0008-0000-0900-00002D000000}"/>
              </a:ext>
            </a:extLst>
          </xdr:cNvPr>
          <xdr:cNvSpPr/>
        </xdr:nvSpPr>
        <xdr:spPr>
          <a:xfrm>
            <a:off x="6693912" y="5786664"/>
            <a:ext cx="141767" cy="141806"/>
          </a:xfrm>
          <a:prstGeom prst="ellipse">
            <a:avLst/>
          </a:prstGeom>
          <a:solidFill>
            <a:schemeClr val="accent5">
              <a:lumMod val="60000"/>
              <a:lumOff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</xdr:grpSp>
    <xdr:clientData/>
  </xdr:twoCellAnchor>
  <xdr:twoCellAnchor>
    <xdr:from>
      <xdr:col>6</xdr:col>
      <xdr:colOff>134638</xdr:colOff>
      <xdr:row>4</xdr:row>
      <xdr:rowOff>7633</xdr:rowOff>
    </xdr:from>
    <xdr:to>
      <xdr:col>9</xdr:col>
      <xdr:colOff>237</xdr:colOff>
      <xdr:row>10</xdr:row>
      <xdr:rowOff>90715</xdr:rowOff>
    </xdr:to>
    <xdr:grpSp>
      <xdr:nvGrpSpPr>
        <xdr:cNvPr id="46" name="Group 45">
          <a:extLst>
            <a:ext uri="{FF2B5EF4-FFF2-40B4-BE49-F238E27FC236}">
              <a16:creationId xmlns:a16="http://schemas.microsoft.com/office/drawing/2014/main" id="{00000000-0008-0000-0900-00002E000000}"/>
            </a:ext>
          </a:extLst>
        </xdr:cNvPr>
        <xdr:cNvGrpSpPr/>
      </xdr:nvGrpSpPr>
      <xdr:grpSpPr>
        <a:xfrm>
          <a:off x="8037315" y="892536"/>
          <a:ext cx="3306890" cy="1410437"/>
          <a:chOff x="9813852" y="5922204"/>
          <a:chExt cx="2767368" cy="1389368"/>
        </a:xfrm>
      </xdr:grpSpPr>
      <xdr:sp macro="" textlink="$B$14">
        <xdr:nvSpPr>
          <xdr:cNvPr id="47" name="TextBox 46">
            <a:extLst>
              <a:ext uri="{FF2B5EF4-FFF2-40B4-BE49-F238E27FC236}">
                <a16:creationId xmlns:a16="http://schemas.microsoft.com/office/drawing/2014/main" id="{00000000-0008-0000-0900-00002F000000}"/>
              </a:ext>
            </a:extLst>
          </xdr:cNvPr>
          <xdr:cNvSpPr txBox="1"/>
        </xdr:nvSpPr>
        <xdr:spPr>
          <a:xfrm>
            <a:off x="9813852" y="5922204"/>
            <a:ext cx="2767368" cy="37677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1894F0E7-2BCC-4431-B73A-AEF1E112539D}" type="TxLink">
              <a:rPr lang="en-US" sz="2400" b="0" i="0" u="none" strike="noStrike">
                <a:solidFill>
                  <a:srgbClr val="000000"/>
                </a:solidFill>
                <a:latin typeface="Bahnschrift"/>
              </a:rPr>
              <a:pPr algn="ctr"/>
              <a:t> </a:t>
            </a:fld>
            <a:endParaRPr lang="en-IN" sz="2400" b="1">
              <a:latin typeface="Bahnschrift" panose="020B0502040204020203" pitchFamily="34" charset="0"/>
            </a:endParaRPr>
          </a:p>
        </xdr:txBody>
      </xdr:sp>
      <xdr:sp macro="" textlink="">
        <xdr:nvSpPr>
          <xdr:cNvPr id="48" name="TextBox 47">
            <a:extLst>
              <a:ext uri="{FF2B5EF4-FFF2-40B4-BE49-F238E27FC236}">
                <a16:creationId xmlns:a16="http://schemas.microsoft.com/office/drawing/2014/main" id="{00000000-0008-0000-0900-000030000000}"/>
              </a:ext>
            </a:extLst>
          </xdr:cNvPr>
          <xdr:cNvSpPr txBox="1"/>
        </xdr:nvSpPr>
        <xdr:spPr>
          <a:xfrm>
            <a:off x="10258229" y="6380090"/>
            <a:ext cx="1977710" cy="24715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400" b="1" i="0" u="none" strike="noStrike">
                <a:solidFill>
                  <a:srgbClr val="000000"/>
                </a:solidFill>
                <a:latin typeface="Bahnschrift"/>
              </a:rPr>
              <a:t>Total Available</a:t>
            </a:r>
            <a:r>
              <a:rPr lang="en-US" sz="1400" b="1" i="0" u="none" strike="noStrike" baseline="0">
                <a:solidFill>
                  <a:srgbClr val="000000"/>
                </a:solidFill>
                <a:latin typeface="Bahnschrift"/>
              </a:rPr>
              <a:t> Market</a:t>
            </a:r>
            <a:endParaRPr lang="en-US" sz="1400" b="1" i="0" u="none" strike="noStrike">
              <a:solidFill>
                <a:srgbClr val="000000"/>
              </a:solidFill>
              <a:latin typeface="Bahnschrift"/>
            </a:endParaRPr>
          </a:p>
        </xdr:txBody>
      </xdr:sp>
      <xdr:sp macro="" textlink="">
        <xdr:nvSpPr>
          <xdr:cNvPr id="49" name="TextBox 48">
            <a:extLst>
              <a:ext uri="{FF2B5EF4-FFF2-40B4-BE49-F238E27FC236}">
                <a16:creationId xmlns:a16="http://schemas.microsoft.com/office/drawing/2014/main" id="{00000000-0008-0000-0900-000031000000}"/>
              </a:ext>
            </a:extLst>
          </xdr:cNvPr>
          <xdr:cNvSpPr txBox="1"/>
        </xdr:nvSpPr>
        <xdr:spPr>
          <a:xfrm>
            <a:off x="10011486" y="6605061"/>
            <a:ext cx="2443584" cy="70651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400" b="0" i="0" u="none" strike="noStrike">
                <a:solidFill>
                  <a:srgbClr val="000000"/>
                </a:solidFill>
                <a:latin typeface="Bahnschrift"/>
              </a:rPr>
              <a:t>Disaster</a:t>
            </a:r>
            <a:r>
              <a:rPr lang="en-US" sz="1400" b="0" i="0" u="none" strike="noStrike" baseline="0">
                <a:solidFill>
                  <a:srgbClr val="000000"/>
                </a:solidFill>
                <a:latin typeface="Bahnschrift"/>
              </a:rPr>
              <a:t> Management Market in Disaster prone areas</a:t>
            </a:r>
            <a:endParaRPr lang="en-US" sz="1400" b="0" i="0" u="none" strike="noStrike">
              <a:solidFill>
                <a:srgbClr val="000000"/>
              </a:solidFill>
              <a:latin typeface="Bahnschrift"/>
            </a:endParaRPr>
          </a:p>
        </xdr:txBody>
      </xdr:sp>
    </xdr:grpSp>
    <xdr:clientData/>
  </xdr:twoCellAnchor>
  <xdr:twoCellAnchor>
    <xdr:from>
      <xdr:col>6</xdr:col>
      <xdr:colOff>134638</xdr:colOff>
      <xdr:row>12</xdr:row>
      <xdr:rowOff>25776</xdr:rowOff>
    </xdr:from>
    <xdr:to>
      <xdr:col>8</xdr:col>
      <xdr:colOff>608510</xdr:colOff>
      <xdr:row>18</xdr:row>
      <xdr:rowOff>108859</xdr:rowOff>
    </xdr:to>
    <xdr:grpSp>
      <xdr:nvGrpSpPr>
        <xdr:cNvPr id="50" name="Group 49">
          <a:extLst>
            <a:ext uri="{FF2B5EF4-FFF2-40B4-BE49-F238E27FC236}">
              <a16:creationId xmlns:a16="http://schemas.microsoft.com/office/drawing/2014/main" id="{00000000-0008-0000-0900-000032000000}"/>
            </a:ext>
          </a:extLst>
        </xdr:cNvPr>
        <xdr:cNvGrpSpPr/>
      </xdr:nvGrpSpPr>
      <xdr:grpSpPr>
        <a:xfrm>
          <a:off x="8037315" y="2680486"/>
          <a:ext cx="3300647" cy="1410438"/>
          <a:chOff x="9813852" y="5922204"/>
          <a:chExt cx="2849861" cy="1389368"/>
        </a:xfrm>
      </xdr:grpSpPr>
      <xdr:sp macro="" textlink="$B$15">
        <xdr:nvSpPr>
          <xdr:cNvPr id="51" name="TextBox 50">
            <a:extLst>
              <a:ext uri="{FF2B5EF4-FFF2-40B4-BE49-F238E27FC236}">
                <a16:creationId xmlns:a16="http://schemas.microsoft.com/office/drawing/2014/main" id="{00000000-0008-0000-0900-000033000000}"/>
              </a:ext>
            </a:extLst>
          </xdr:cNvPr>
          <xdr:cNvSpPr txBox="1"/>
        </xdr:nvSpPr>
        <xdr:spPr>
          <a:xfrm>
            <a:off x="9813852" y="5922204"/>
            <a:ext cx="2767368" cy="37677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6D96635E-B653-4291-A85B-236B3CA145B6}" type="TxLink">
              <a:rPr lang="en-US" sz="2400" b="0" i="0" u="none" strike="noStrike">
                <a:solidFill>
                  <a:srgbClr val="000000"/>
                </a:solidFill>
                <a:latin typeface="Bahnschrift"/>
              </a:rPr>
              <a:pPr algn="ctr"/>
              <a:t> </a:t>
            </a:fld>
            <a:endParaRPr lang="en-IN" sz="4000" b="1">
              <a:latin typeface="Bahnschrift" panose="020B0502040204020203" pitchFamily="34" charset="0"/>
            </a:endParaRPr>
          </a:p>
        </xdr:txBody>
      </xdr:sp>
      <xdr:sp macro="" textlink="">
        <xdr:nvSpPr>
          <xdr:cNvPr id="52" name="TextBox 51">
            <a:extLst>
              <a:ext uri="{FF2B5EF4-FFF2-40B4-BE49-F238E27FC236}">
                <a16:creationId xmlns:a16="http://schemas.microsoft.com/office/drawing/2014/main" id="{00000000-0008-0000-0900-000034000000}"/>
              </a:ext>
            </a:extLst>
          </xdr:cNvPr>
          <xdr:cNvSpPr txBox="1"/>
        </xdr:nvSpPr>
        <xdr:spPr>
          <a:xfrm>
            <a:off x="9860642" y="6380091"/>
            <a:ext cx="2803071" cy="21483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400" b="1" i="0" u="none" strike="noStrike">
                <a:solidFill>
                  <a:srgbClr val="000000"/>
                </a:solidFill>
                <a:latin typeface="Bahnschrift"/>
              </a:rPr>
              <a:t>Serviceable Available</a:t>
            </a:r>
            <a:r>
              <a:rPr lang="en-US" sz="1400" b="1" i="0" u="none" strike="noStrike" baseline="0">
                <a:solidFill>
                  <a:srgbClr val="000000"/>
                </a:solidFill>
                <a:latin typeface="Bahnschrift"/>
              </a:rPr>
              <a:t> Market</a:t>
            </a:r>
            <a:endParaRPr lang="en-US" sz="1400" b="1" i="0" u="none" strike="noStrike">
              <a:solidFill>
                <a:srgbClr val="000000"/>
              </a:solidFill>
              <a:latin typeface="Bahnschrift"/>
            </a:endParaRPr>
          </a:p>
        </xdr:txBody>
      </xdr:sp>
      <xdr:sp macro="" textlink="">
        <xdr:nvSpPr>
          <xdr:cNvPr id="53" name="TextBox 52">
            <a:extLst>
              <a:ext uri="{FF2B5EF4-FFF2-40B4-BE49-F238E27FC236}">
                <a16:creationId xmlns:a16="http://schemas.microsoft.com/office/drawing/2014/main" id="{00000000-0008-0000-0900-000035000000}"/>
              </a:ext>
            </a:extLst>
          </xdr:cNvPr>
          <xdr:cNvSpPr txBox="1"/>
        </xdr:nvSpPr>
        <xdr:spPr>
          <a:xfrm>
            <a:off x="10011486" y="6605061"/>
            <a:ext cx="2443584" cy="70651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400" b="0" i="0" u="none" strike="noStrike">
                <a:solidFill>
                  <a:srgbClr val="000000"/>
                </a:solidFill>
                <a:latin typeface="Bahnschrift"/>
              </a:rPr>
              <a:t>Institutions</a:t>
            </a:r>
            <a:r>
              <a:rPr lang="en-US" sz="1400" b="0" i="0" u="none" strike="noStrike" baseline="0">
                <a:solidFill>
                  <a:srgbClr val="000000"/>
                </a:solidFill>
                <a:latin typeface="Bahnschrift"/>
              </a:rPr>
              <a:t> in disaster prone areas</a:t>
            </a:r>
            <a:endParaRPr lang="en-US" sz="1400" b="0" i="0" u="none" strike="noStrike">
              <a:solidFill>
                <a:srgbClr val="000000"/>
              </a:solidFill>
              <a:latin typeface="Bahnschrift"/>
            </a:endParaRPr>
          </a:p>
        </xdr:txBody>
      </xdr:sp>
    </xdr:grpSp>
    <xdr:clientData/>
  </xdr:twoCellAnchor>
  <xdr:twoCellAnchor>
    <xdr:from>
      <xdr:col>6</xdr:col>
      <xdr:colOff>134638</xdr:colOff>
      <xdr:row>20</xdr:row>
      <xdr:rowOff>62062</xdr:rowOff>
    </xdr:from>
    <xdr:to>
      <xdr:col>8</xdr:col>
      <xdr:colOff>608510</xdr:colOff>
      <xdr:row>26</xdr:row>
      <xdr:rowOff>145144</xdr:rowOff>
    </xdr:to>
    <xdr:grpSp>
      <xdr:nvGrpSpPr>
        <xdr:cNvPr id="54" name="Group 53">
          <a:extLst>
            <a:ext uri="{FF2B5EF4-FFF2-40B4-BE49-F238E27FC236}">
              <a16:creationId xmlns:a16="http://schemas.microsoft.com/office/drawing/2014/main" id="{00000000-0008-0000-0900-000036000000}"/>
            </a:ext>
          </a:extLst>
        </xdr:cNvPr>
        <xdr:cNvGrpSpPr/>
      </xdr:nvGrpSpPr>
      <xdr:grpSpPr>
        <a:xfrm>
          <a:off x="8037315" y="4486578"/>
          <a:ext cx="3300647" cy="1410437"/>
          <a:chOff x="9813852" y="5922204"/>
          <a:chExt cx="2849861" cy="1389368"/>
        </a:xfrm>
      </xdr:grpSpPr>
      <xdr:sp macro="" textlink="$B$16">
        <xdr:nvSpPr>
          <xdr:cNvPr id="55" name="TextBox 54">
            <a:extLst>
              <a:ext uri="{FF2B5EF4-FFF2-40B4-BE49-F238E27FC236}">
                <a16:creationId xmlns:a16="http://schemas.microsoft.com/office/drawing/2014/main" id="{00000000-0008-0000-0900-000037000000}"/>
              </a:ext>
            </a:extLst>
          </xdr:cNvPr>
          <xdr:cNvSpPr txBox="1"/>
        </xdr:nvSpPr>
        <xdr:spPr>
          <a:xfrm>
            <a:off x="9813852" y="5922204"/>
            <a:ext cx="2767368" cy="37677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A065F55A-314C-4A7F-8121-43377F6478A8}" type="TxLink">
              <a:rPr lang="en-US" sz="2400" b="0" i="0" u="none" strike="noStrike">
                <a:solidFill>
                  <a:srgbClr val="000000"/>
                </a:solidFill>
                <a:latin typeface="Bahnschrift"/>
              </a:rPr>
              <a:pPr algn="ctr"/>
              <a:t> </a:t>
            </a:fld>
            <a:endParaRPr lang="en-IN" sz="6000" b="1">
              <a:latin typeface="Bahnschrift" panose="020B0502040204020203" pitchFamily="34" charset="0"/>
            </a:endParaRPr>
          </a:p>
        </xdr:txBody>
      </xdr:sp>
      <xdr:sp macro="" textlink="">
        <xdr:nvSpPr>
          <xdr:cNvPr id="56" name="TextBox 55">
            <a:extLst>
              <a:ext uri="{FF2B5EF4-FFF2-40B4-BE49-F238E27FC236}">
                <a16:creationId xmlns:a16="http://schemas.microsoft.com/office/drawing/2014/main" id="{00000000-0008-0000-0900-000038000000}"/>
              </a:ext>
            </a:extLst>
          </xdr:cNvPr>
          <xdr:cNvSpPr txBox="1"/>
        </xdr:nvSpPr>
        <xdr:spPr>
          <a:xfrm>
            <a:off x="9860642" y="6380091"/>
            <a:ext cx="2803071" cy="21483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400" b="1" i="0" u="none" strike="noStrike">
                <a:solidFill>
                  <a:srgbClr val="000000"/>
                </a:solidFill>
                <a:latin typeface="Bahnschrift"/>
              </a:rPr>
              <a:t>Serviceable Obtainable</a:t>
            </a:r>
            <a:r>
              <a:rPr lang="en-US" sz="1400" b="1" i="0" u="none" strike="noStrike" baseline="0">
                <a:solidFill>
                  <a:srgbClr val="000000"/>
                </a:solidFill>
                <a:latin typeface="Bahnschrift"/>
              </a:rPr>
              <a:t> Market</a:t>
            </a:r>
            <a:endParaRPr lang="en-US" sz="1400" b="1" i="0" u="none" strike="noStrike">
              <a:solidFill>
                <a:srgbClr val="000000"/>
              </a:solidFill>
              <a:latin typeface="Bahnschrift"/>
            </a:endParaRPr>
          </a:p>
        </xdr:txBody>
      </xdr:sp>
      <xdr:sp macro="" textlink="">
        <xdr:nvSpPr>
          <xdr:cNvPr id="57" name="TextBox 56">
            <a:extLst>
              <a:ext uri="{FF2B5EF4-FFF2-40B4-BE49-F238E27FC236}">
                <a16:creationId xmlns:a16="http://schemas.microsoft.com/office/drawing/2014/main" id="{00000000-0008-0000-0900-000039000000}"/>
              </a:ext>
            </a:extLst>
          </xdr:cNvPr>
          <xdr:cNvSpPr txBox="1"/>
        </xdr:nvSpPr>
        <xdr:spPr>
          <a:xfrm>
            <a:off x="10011486" y="6605061"/>
            <a:ext cx="2443584" cy="70651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400" b="0" i="0" u="none" strike="noStrike">
                <a:solidFill>
                  <a:srgbClr val="000000"/>
                </a:solidFill>
                <a:latin typeface="Bahnschrift"/>
              </a:rPr>
              <a:t>Govt.</a:t>
            </a:r>
            <a:r>
              <a:rPr lang="en-US" sz="1400" b="0" i="0" u="none" strike="noStrike" baseline="0">
                <a:solidFill>
                  <a:srgbClr val="000000"/>
                </a:solidFill>
                <a:latin typeface="Bahnschrift"/>
              </a:rPr>
              <a:t> </a:t>
            </a:r>
            <a:r>
              <a:rPr lang="en-US" sz="1400" b="0" i="0" u="none" strike="noStrike">
                <a:solidFill>
                  <a:srgbClr val="000000"/>
                </a:solidFill>
                <a:latin typeface="Bahnschrift"/>
              </a:rPr>
              <a:t>Institutions</a:t>
            </a:r>
            <a:r>
              <a:rPr lang="en-US" sz="1400" b="0" i="0" u="none" strike="noStrike" baseline="0">
                <a:solidFill>
                  <a:srgbClr val="000000"/>
                </a:solidFill>
                <a:latin typeface="Bahnschrift"/>
              </a:rPr>
              <a:t> in disaster prone areas</a:t>
            </a:r>
            <a:endParaRPr lang="en-US" sz="1400" b="0" i="0" u="none" strike="noStrike">
              <a:solidFill>
                <a:srgbClr val="000000"/>
              </a:solidFill>
              <a:latin typeface="Bahnschrift"/>
            </a:endParaRPr>
          </a:p>
        </xdr:txBody>
      </xdr: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oleObject" Target="file:///C:\Users\svish\OneDrive\Documents\hackfest%20data\Report_591_HCES_2022-23New.pdf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oleObject" Target="file:///C:\Users\svish\OneDrive\Documents\hackfest%20data\India-National-Multidimentional-Poverty-Index-2023.pdf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oleObject" Target="file:///C:\Users\svish\OneDrive\Documents\hackfest%20data\udise_21_22.pdf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oleObject" Target="file:///C:\Users\svish\OneDrive\Documents\hackfest%20data\Press%20Information%20Bureau.pdf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oleLink xmlns:r="http://schemas.openxmlformats.org/officeDocument/2006/relationships" r:id="rId1" progId="Package">
    <oleItems>
      <oleItem name="'" icon="1" preferPic="1"/>
    </oleItems>
  </oleLin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oleLink xmlns:r="http://schemas.openxmlformats.org/officeDocument/2006/relationships" r:id="rId1" progId="Package">
    <oleItems>
      <oleItem name="'" icon="1" preferPic="1"/>
    </oleItems>
  </oleLin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oleLink xmlns:r="http://schemas.openxmlformats.org/officeDocument/2006/relationships" r:id="rId1" progId="Package">
    <oleItems>
      <oleItem name="'" icon="1" preferPic="1"/>
    </oleItems>
  </oleLin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oleLink xmlns:r="http://schemas.openxmlformats.org/officeDocument/2006/relationships" r:id="rId1" progId="Package">
    <oleItems>
      <oleItem name="'" icon="1" preferPic="1"/>
    </oleItems>
  </oleLin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shaal S" refreshedDate="45490.401956828704" createdVersion="7" refreshedVersion="7" minRefreshableVersion="3" recordCount="35" xr:uid="{80A38B2A-1792-41C9-991B-81567CEB027F}">
  <cacheSource type="worksheet">
    <worksheetSource name="Table7"/>
  </cacheSource>
  <cacheFields count="6">
    <cacheField name="State" numFmtId="0">
      <sharedItems count="35">
        <s v="Andaman and Nicobar Islands"/>
        <s v="Andhra Pradesh"/>
        <s v="Arunachal Pradesh"/>
        <s v="Assam"/>
        <s v="Bihar"/>
        <s v="Chandigarh"/>
        <s v="Chhattisgarh"/>
        <s v="Dadra and Nagar Haveli and_x000a_Daman and Diu"/>
        <s v="Delhi"/>
        <s v="Goa"/>
        <s v="Gujarat"/>
        <s v="Haryana"/>
        <s v="Himachal Pradesh"/>
        <s v="Jammu and Kashmir"/>
        <s v="Jharkhand"/>
        <s v="Karnataka"/>
        <s v="Kerala"/>
        <s v="Lakshadweep"/>
        <s v="Madhya Pradesh"/>
        <s v="Maharashtra"/>
        <s v="Manipur"/>
        <s v="Meghalaya"/>
        <s v="Mizoram"/>
        <s v="Nagaland"/>
        <s v="Odisha"/>
        <s v="Puducherry"/>
        <s v="Punjab"/>
        <s v="Rajasthan"/>
        <s v="Sikkim"/>
        <s v="Tamil Nadu"/>
        <s v="Telangana"/>
        <s v="Tripura"/>
        <s v="Uttar Pradesh"/>
        <s v="Uttarakhand"/>
        <s v="West Bengal"/>
      </sharedItems>
    </cacheField>
    <cacheField name="No of Schools" numFmtId="3">
      <sharedItems containsSemiMixedTypes="0" containsString="0" containsNumber="1" containsInteger="1" minValue="38" maxValue="258054"/>
    </cacheField>
    <cacheField name="No. of hospitals" numFmtId="3">
      <sharedItems containsSemiMixedTypes="0" containsString="0" containsNumber="1" containsInteger="1" minValue="4" maxValue="4635"/>
    </cacheField>
    <cacheField name="Total" numFmtId="3">
      <sharedItems containsSemiMixedTypes="0" containsString="0" containsNumber="1" containsInteger="1" minValue="47" maxValue="262689"/>
    </cacheField>
    <cacheField name="Land Area(Km2)" numFmtId="3">
      <sharedItems containsSemiMixedTypes="0" containsString="0" containsNumber="1" containsInteger="1" minValue="114" maxValue="342239"/>
    </cacheField>
    <cacheField name="No, of institutions per km2" numFmtId="0">
      <sharedItems containsSemiMixedTypes="0" containsString="0" containsNumber="1" minValue="1.5247265224556532E-4" maxValue="4.940923545483047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">
  <r>
    <x v="0"/>
    <n v="416"/>
    <n v="30"/>
    <n v="446"/>
    <n v="8249"/>
    <n v="5.4067159655715846E-2"/>
  </r>
  <r>
    <x v="1"/>
    <n v="61948"/>
    <n v="258"/>
    <n v="62206"/>
    <n v="162975"/>
    <n v="0.38169044331952756"/>
  </r>
  <r>
    <x v="2"/>
    <n v="3603"/>
    <n v="218"/>
    <n v="3821"/>
    <n v="83743"/>
    <n v="4.5627694255042213E-2"/>
  </r>
  <r>
    <x v="3"/>
    <n v="60859"/>
    <n v="1226"/>
    <n v="62085"/>
    <n v="78438"/>
    <n v="0.79151686682475331"/>
  </r>
  <r>
    <x v="4"/>
    <n v="93165"/>
    <n v="1033"/>
    <n v="94198"/>
    <n v="94163"/>
    <n v="1.0003716958890434"/>
  </r>
  <r>
    <x v="5"/>
    <n v="233"/>
    <n v="4"/>
    <n v="237"/>
    <n v="114"/>
    <n v="2.0789473684210527"/>
  </r>
  <r>
    <x v="6"/>
    <n v="56512"/>
    <n v="214"/>
    <n v="56726"/>
    <n v="135192"/>
    <n v="0.41959583407302209"/>
  </r>
  <r>
    <x v="7"/>
    <n v="460"/>
    <n v="11"/>
    <n v="471"/>
    <n v="603"/>
    <n v="0.78109452736318408"/>
  </r>
  <r>
    <x v="8"/>
    <n v="5619"/>
    <n v="5"/>
    <n v="5624"/>
    <n v="3702"/>
    <n v="1.5191788222582387"/>
  </r>
  <r>
    <x v="9"/>
    <n v="1510"/>
    <n v="109"/>
    <n v="1619"/>
    <n v="196024"/>
    <n v="8.2591927519079303E-3"/>
  </r>
  <r>
    <x v="10"/>
    <n v="53851"/>
    <n v="42"/>
    <n v="53893"/>
    <n v="44212"/>
    <n v="1.2189677010766309"/>
  </r>
  <r>
    <x v="11"/>
    <n v="23726"/>
    <n v="486"/>
    <n v="24212"/>
    <n v="55673"/>
    <n v="0.43489662852729333"/>
  </r>
  <r>
    <x v="12"/>
    <n v="18028"/>
    <n v="668"/>
    <n v="18696"/>
    <n v="42241"/>
    <n v="0.4426031580691745"/>
  </r>
  <r>
    <x v="13"/>
    <n v="28805"/>
    <n v="801"/>
    <n v="29606"/>
    <n v="79716"/>
    <n v="0.37139344673591251"/>
  </r>
  <r>
    <x v="14"/>
    <n v="44855"/>
    <n v="132"/>
    <n v="44987"/>
    <n v="191791"/>
    <n v="0.23456262285508706"/>
  </r>
  <r>
    <x v="15"/>
    <n v="76450"/>
    <n v="555"/>
    <n v="77005"/>
    <n v="38863"/>
    <n v="1.9814476494351954"/>
  </r>
  <r>
    <x v="16"/>
    <n v="16240"/>
    <n v="2845"/>
    <n v="19085"/>
    <n v="59146"/>
    <n v="0.322676089676394"/>
  </r>
  <r>
    <x v="17"/>
    <n v="38"/>
    <n v="9"/>
    <n v="47"/>
    <n v="308252"/>
    <n v="1.5247265224556532E-4"/>
  </r>
  <r>
    <x v="18"/>
    <n v="125582"/>
    <n v="451"/>
    <n v="126033"/>
    <n v="307713"/>
    <n v="0.40957970576478731"/>
  </r>
  <r>
    <x v="19"/>
    <n v="109605"/>
    <n v="711"/>
    <n v="110316"/>
    <n v="22327"/>
    <n v="4.9409235454830478"/>
  </r>
  <r>
    <x v="20"/>
    <n v="4617"/>
    <n v="30"/>
    <n v="4647"/>
    <n v="22429"/>
    <n v="0.20718712381292076"/>
  </r>
  <r>
    <x v="21"/>
    <n v="14600"/>
    <n v="157"/>
    <n v="14757"/>
    <n v="21081"/>
    <n v="0.70001423082396474"/>
  </r>
  <r>
    <x v="22"/>
    <n v="3911"/>
    <n v="90"/>
    <n v="4001"/>
    <n v="16579"/>
    <n v="0.24132939260510283"/>
  </r>
  <r>
    <x v="23"/>
    <n v="2718"/>
    <n v="36"/>
    <n v="2754"/>
    <n v="1484"/>
    <n v="1.8557951482479784"/>
  </r>
  <r>
    <x v="24"/>
    <n v="62291"/>
    <n v="1804"/>
    <n v="64095"/>
    <n v="155707"/>
    <n v="0.41163852620627206"/>
  </r>
  <r>
    <x v="25"/>
    <n v="736"/>
    <n v="14"/>
    <n v="750"/>
    <n v="479"/>
    <n v="1.5657620041753653"/>
  </r>
  <r>
    <x v="26"/>
    <n v="27701"/>
    <n v="682"/>
    <n v="28383"/>
    <n v="50362"/>
    <n v="0.56357968309439654"/>
  </r>
  <r>
    <x v="27"/>
    <n v="106373"/>
    <n v="752"/>
    <n v="107125"/>
    <n v="342239"/>
    <n v="0.31301225167207714"/>
  </r>
  <r>
    <x v="28"/>
    <n v="1259"/>
    <n v="33"/>
    <n v="1292"/>
    <n v="7096"/>
    <n v="0.18207440811724915"/>
  </r>
  <r>
    <x v="29"/>
    <n v="58801"/>
    <n v="1217"/>
    <n v="60018"/>
    <n v="130058"/>
    <n v="0.46147103599932338"/>
  </r>
  <r>
    <x v="30"/>
    <n v="43083"/>
    <n v="863"/>
    <n v="43946"/>
    <n v="112077"/>
    <n v="0.39210542751858096"/>
  </r>
  <r>
    <x v="31"/>
    <n v="4929"/>
    <n v="155"/>
    <n v="5084"/>
    <n v="10491"/>
    <n v="0.48460585263559242"/>
  </r>
  <r>
    <x v="32"/>
    <n v="258054"/>
    <n v="4635"/>
    <n v="262689"/>
    <n v="240928"/>
    <n v="1.09032158985257"/>
  </r>
  <r>
    <x v="33"/>
    <n v="22815"/>
    <n v="460"/>
    <n v="23275"/>
    <n v="53483"/>
    <n v="0.43518501205990689"/>
  </r>
  <r>
    <x v="34"/>
    <n v="94744"/>
    <n v="1566"/>
    <n v="96310"/>
    <n v="88752"/>
    <n v="1.08515864431224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06052D-D3E7-4EDE-9699-49F0D060F861}" name="PivotTable6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9">
  <location ref="A3:C39" firstHeaderRow="0" firstDataRow="1" firstDataCol="1"/>
  <pivotFields count="6">
    <pivotField axis="axisRow" showAll="0">
      <items count="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  <pivotField numFmtId="3" showAll="0"/>
    <pivotField numFmtId="3" showAll="0"/>
    <pivotField dataField="1" numFmtId="3" showAll="0"/>
    <pivotField numFmtId="3" showAll="0"/>
    <pivotField dataField="1" showAll="0"/>
  </pivotFields>
  <rowFields count="1">
    <field x="0"/>
  </rowFields>
  <rowItems count="3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 t="grand">
      <x/>
    </i>
  </rowItems>
  <colFields count="1">
    <field x="-2"/>
  </colFields>
  <colItems count="2">
    <i>
      <x/>
    </i>
    <i i="1">
      <x v="1"/>
    </i>
  </colItems>
  <dataFields count="2">
    <dataField name=" Total No. of institutions" fld="3" baseField="0" baseItem="0"/>
    <dataField name=" No. of institutions per km2" fld="5" baseField="0" baseItem="0"/>
  </dataFields>
  <chartFormats count="4">
    <chartFormat chart="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" xr16:uid="{C1929C45-AEE1-44E2-B9CF-D3E56629D66E}" autoFormatId="16" applyNumberFormats="0" applyBorderFormats="0" applyFontFormats="0" applyPatternFormats="0" applyAlignmentFormats="0" applyWidthHeightFormats="0">
  <queryTableRefresh nextId="3">
    <queryTableFields count="2">
      <queryTableField id="1" name="India/ State/UT" tableColumnId="1"/>
      <queryTableField id="2" name="Total" tableColumnId="2"/>
    </queryTableFields>
  </queryTableRefresh>
  <extLst>
    <ext xmlns:x15="http://schemas.microsoft.com/office/spreadsheetml/2010/11/main" uri="{883FBD77-0823-4a55-B5E3-86C4891E6966}">
      <x15:queryTable sourceDataName="Query - Table022 (Page 31)"/>
    </ext>
  </extLst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backgroundRefresh="0" connectionId="2" xr16:uid="{DB1B5FC1-B4CF-47DD-9FF8-BE477A0645E4}" autoFormatId="16" applyNumberFormats="0" applyBorderFormats="0" applyFontFormats="0" applyPatternFormats="0" applyAlignmentFormats="0" applyWidthHeightFormats="0">
  <queryTableRefresh nextId="3">
    <queryTableFields count="2">
      <queryTableField id="1" name="State / Union Territory" tableColumnId="1"/>
      <queryTableField id="2" name="Area (km2)" tableColumnId="2"/>
    </queryTableFields>
  </queryTableRefresh>
  <extLst>
    <ext xmlns:x15="http://schemas.microsoft.com/office/spreadsheetml/2010/11/main" uri="{883FBD77-0823-4a55-B5E3-86C4891E6966}">
      <x15:queryTable sourceDataName="Query - List of states and union territories by area[edit]"/>
    </ext>
  </extLst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A59BBAA1-FC73-4E34-9AD4-C0698E31031D}" autoFormatId="16" applyNumberFormats="0" applyBorderFormats="0" applyFontFormats="0" applyPatternFormats="0" applyAlignmentFormats="0" applyWidthHeightFormats="0">
  <queryTableRefresh nextId="8">
    <queryTableFields count="4">
      <queryTableField id="4" name="States/UTs" tableColumnId="4"/>
      <queryTableField id="5" name="Rural hospitals" tableColumnId="5"/>
      <queryTableField id="6" name="Urban hospitals" tableColumnId="6"/>
      <queryTableField id="7" name="Total" tableColumnId="7"/>
    </queryTableFields>
  </queryTableRefresh>
</queryTable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1E8573D0-B6FC-4931-A4FB-C86C9485D7B4}" name="Table10" displayName="Table10" ref="D70:G81" totalsRowShown="0" headerRowDxfId="76" dataDxfId="75">
  <autoFilter ref="D70:G81" xr:uid="{1E8573D0-B6FC-4931-A4FB-C86C9485D7B4}"/>
  <tableColumns count="4">
    <tableColumn id="1" xr3:uid="{A05BEEF0-9132-4003-991E-D3DE35F9104B}" name="Sales Percentage" dataDxfId="74"/>
    <tableColumn id="2" xr3:uid="{F13784D4-6C37-42CC-972B-1860914792B1}" name="No. of Nodes in Range" dataDxfId="73">
      <calculatedColumnFormula>Sheet1!$B$30*DashBoard!D71 + 1</calculatedColumnFormula>
    </tableColumn>
    <tableColumn id="3" xr3:uid="{0F56CCC6-5962-496D-A859-3B36E6E3271F}" name="Sufficiency" dataDxfId="72"/>
    <tableColumn id="4" xr3:uid="{F8BDD994-4713-43D7-8386-9370EC07781B}" name="Revenue per 2 Km" dataDxfId="71" dataCellStyle="Currency">
      <calculatedColumnFormula>E71*Sheet1!$B$5</calculatedColumnFormula>
    </tableColumn>
  </tableColumns>
  <tableStyleInfo name="TableStyleLight16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FE117B-B977-436C-B2EC-0D68C862DF4E}" name="Table12" displayName="Table12" ref="E2:F3" totalsRowShown="0" headerRowDxfId="37" dataDxfId="36">
  <autoFilter ref="E2:F3" xr:uid="{00FE117B-B977-436C-B2EC-0D68C862DF4E}"/>
  <tableColumns count="2">
    <tableColumn id="1" xr3:uid="{D9909AD2-CAF7-4629-8947-1E0FE384A06B}" name="Search" dataDxfId="35"/>
    <tableColumn id="2" xr3:uid="{E80BCE45-34F7-4FC7-AE3E-5449E536033E}" name="Area" dataDxfId="34">
      <calculatedColumnFormula>VLOOKUP($E$4,List_of_states_and_union_territories_by_area_edit[],2)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61D7681-749B-42B6-8D36-38F9EB403959}" name="Table_1" displayName="Table_1" ref="A1:D37" tableType="queryTable" totalsRowShown="0">
  <autoFilter ref="A1:D37" xr:uid="{F61D7681-749B-42B6-8D36-38F9EB403959}"/>
  <sortState xmlns:xlrd2="http://schemas.microsoft.com/office/spreadsheetml/2017/richdata2" ref="A2:D37">
    <sortCondition ref="A1:A37"/>
  </sortState>
  <tableColumns count="4">
    <tableColumn id="4" xr3:uid="{DF6D23E2-C0FD-4D1E-9512-F0F64BF535DF}" uniqueName="4" name="States/UTs" queryTableFieldId="4" dataDxfId="33"/>
    <tableColumn id="5" xr3:uid="{226F9C0A-8769-484C-83BA-7D08BB49E55C}" uniqueName="5" name="Rural hospitals" queryTableFieldId="5" dataDxfId="32"/>
    <tableColumn id="6" xr3:uid="{211D52D4-C6DB-4844-8FD7-BD9C0B31CDD6}" uniqueName="6" name="Urban hospitals" queryTableFieldId="6" dataDxfId="31"/>
    <tableColumn id="7" xr3:uid="{4E168DA6-4697-412E-8CBF-6C3E91557222}" uniqueName="7" name="Total" queryTableFieldId="7"/>
  </tableColumns>
  <tableStyleInfo name="TableStyleMedium13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B146C82F-D12F-4FE0-B1FF-B0CCBAE3F3DF}" name="Table121415" displayName="Table121415" ref="F2:G3" totalsRowShown="0" headerRowDxfId="30" dataDxfId="29">
  <autoFilter ref="F2:G3" xr:uid="{B146C82F-D12F-4FE0-B1FF-B0CCBAE3F3DF}"/>
  <tableColumns count="2">
    <tableColumn id="1" xr3:uid="{E6123C0D-3835-4C78-B3BC-8647024E7BFA}" name="Search" dataDxfId="28"/>
    <tableColumn id="2" xr3:uid="{86553A5A-20ED-4CDA-8589-4EA430962E4D}" name="Hospitals" dataDxfId="27">
      <calculatedColumnFormula>VLOOKUP($F$3,Table_1[],4)</calculatedColumnFormula>
    </tableColumn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F93CB83-9249-4323-95C6-A5FF0623CCBA}" name="Table7" displayName="Table7" ref="A1:F36" totalsRowShown="0" headerRowDxfId="26" dataDxfId="25">
  <autoFilter ref="A1:F36" xr:uid="{8F93CB83-9249-4323-95C6-A5FF0623CCBA}"/>
  <tableColumns count="6">
    <tableColumn id="1" xr3:uid="{14935923-C546-4BCF-89BE-81598E16934E}" name="State" dataDxfId="24"/>
    <tableColumn id="2" xr3:uid="{B4114BD3-760D-4715-BDD2-51DE78C74AA9}" name="No of Schools" dataDxfId="23"/>
    <tableColumn id="3" xr3:uid="{24CAB6D8-3A17-4D39-B024-EA8D1B8B5BA2}" name="No. of hospitals" dataDxfId="22"/>
    <tableColumn id="4" xr3:uid="{F8215A40-0973-485B-A47E-35FEBA304044}" name="Total" dataDxfId="21">
      <calculatedColumnFormula>B2+C2</calculatedColumnFormula>
    </tableColumn>
    <tableColumn id="5" xr3:uid="{116FD3A3-E169-4248-BE13-8CCF3EB01C3A}" name="Land Area(Km2)" dataDxfId="20"/>
    <tableColumn id="6" xr3:uid="{A839E72F-4580-4AE5-9EF4-4A749972E538}" name="No, of institutions per km2" dataDxfId="19">
      <calculatedColumnFormula>D2/E2</calculatedColumnFormula>
    </tableColumn>
  </tableColumns>
  <tableStyleInfo name="TableStyleMedium13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14E09C37-D6C5-476F-9E6C-6BC2DD0BD2F2}" name="Table121416" displayName="Table121416" ref="I1:L3" totalsRowShown="0" headerRowDxfId="18" dataDxfId="17">
  <autoFilter ref="I1:L3" xr:uid="{14E09C37-D6C5-476F-9E6C-6BC2DD0BD2F2}"/>
  <tableColumns count="4">
    <tableColumn id="1" xr3:uid="{47C3B54C-BFA2-415E-AD71-B0F29A187101}" name="Search" dataDxfId="16"/>
    <tableColumn id="2" xr3:uid="{DC02058F-2EE1-450E-B58D-00F3B0D2BE47}" name="Schools" dataDxfId="15">
      <calculatedColumnFormula>VLOOKUP($I$2,Table7[],2)</calculatedColumnFormula>
    </tableColumn>
    <tableColumn id="3" xr3:uid="{0494A390-1843-4CF1-9D93-3719A4FC00EE}" name="Hospitals" dataDxfId="14">
      <calculatedColumnFormula>VLOOKUP($I$2,Table7[],3)</calculatedColumnFormula>
    </tableColumn>
    <tableColumn id="4" xr3:uid="{9CDB5964-F640-441A-885C-621BA106C26F}" name="Area" dataDxfId="13">
      <calculatedColumnFormula>VLOOKUP($I$2,Table7[],5)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3AE56E52-F297-4333-8E79-5D3EE4B5109A}" name="Table11" displayName="Table11" ref="A1:B4" totalsRowShown="0">
  <autoFilter ref="A1:B4" xr:uid="{3AE56E52-F297-4333-8E79-5D3EE4B5109A}"/>
  <tableColumns count="2">
    <tableColumn id="1" xr3:uid="{D97B70AA-172E-4221-85D5-9C20D639EE2D}" name="Priority" dataDxfId="12"/>
    <tableColumn id="2" xr3:uid="{9CB3A2BE-FFDC-4AFF-8034-DCC4F549EB3F}" name="Targets" dataDxfId="11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A86104E-9321-4228-BF86-17DFFD8180F6}" name="Table17" displayName="Table17" ref="I13:U21" totalsRowShown="0">
  <autoFilter ref="I13:U21" xr:uid="{0A86104E-9321-4228-BF86-17DFFD8180F6}"/>
  <tableColumns count="13">
    <tableColumn id="1" xr3:uid="{9EEA75B1-F2DB-4377-9BEC-38C08BFFDA0B}" name="Costal cities"/>
    <tableColumn id="2" xr3:uid="{20C14B87-FACD-46E4-9DCB-0F65B67F940E}" name="States"/>
    <tableColumn id="3" xr3:uid="{E0F1A6E4-F2F3-47BC-8835-9F5829539F6F}" name="Population of state" dataDxfId="10"/>
    <tableColumn id="4" xr3:uid="{89710764-8B1D-45E5-ABBF-FB722E9CBEEA}" name="Population of city" dataDxfId="9"/>
    <tableColumn id="5" xr3:uid="{83F427A2-B558-4618-86A5-220F63B6FBF0}" name="ratio">
      <calculatedColumnFormula>L14/K14</calculatedColumnFormula>
    </tableColumn>
    <tableColumn id="13" xr3:uid="{BDB84E43-2E9B-4E56-BAC0-0A7EB47D78C6}" name="Households in city" dataDxfId="8">
      <calculatedColumnFormula>Table17[[#This Row],[Population of city]]/Sheet1!$B$4</calculatedColumnFormula>
    </tableColumn>
    <tableColumn id="6" xr3:uid="{DD60E2EB-E564-46F0-84ED-A9CFBAFFF049}" name="schools in state"/>
    <tableColumn id="7" xr3:uid="{6A77BC41-7300-4C64-A37C-AA4F55C78C09}" name="schools in city" dataDxfId="7">
      <calculatedColumnFormula>O14*M14</calculatedColumnFormula>
    </tableColumn>
    <tableColumn id="8" xr3:uid="{74DB13C5-34E4-4951-97CD-407F0B40C11C}" name="Govt. schools in state"/>
    <tableColumn id="9" xr3:uid="{BB9F1D8C-0D24-4E32-9ABF-099F6D696685}" name="Govt. Hospitals in state"/>
    <tableColumn id="10" xr3:uid="{0B6B60ED-5506-4108-89F1-2FC87F137540}" name="Govt. schools in city" dataDxfId="6">
      <calculatedColumnFormula>Q14*M14</calculatedColumnFormula>
    </tableColumn>
    <tableColumn id="11" xr3:uid="{B4D4BDC3-C953-4145-9A4F-3DE9CEAC65CC}" name="Govt. Hospitals in city" dataDxfId="5">
      <calculatedColumnFormula>M14*R14</calculatedColumnFormula>
    </tableColumn>
    <tableColumn id="12" xr3:uid="{A9E2870A-E61D-4E78-8355-E65B9EB0132A}" name="Govt. institutions" dataDxfId="4">
      <calculatedColumnFormula>Table17[[#This Row],[Govt. Hospitals in city]]+Table17[[#This Row],[Govt. schools in city]]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98893B-C0F6-48EE-986C-93E62EC84FC2}" name="Table18" displayName="Table18" ref="A13:B16" totalsRowShown="0" headerRowDxfId="3" dataDxfId="2">
  <autoFilter ref="A13:B16" xr:uid="{0098893B-C0F6-48EE-986C-93E62EC84FC2}"/>
  <tableColumns count="2">
    <tableColumn id="1" xr3:uid="{864B805C-610C-4E05-A992-8830577BA9AE}" name="Segments" dataDxfId="1"/>
    <tableColumn id="2" xr3:uid="{3929C8CA-DCB5-4E40-9F27-CCC10CC01537}" name="Revenue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1574679-2905-490F-8719-C5DC7AC419D0}" name="Table1010" displayName="Table1010" ref="Q12:T23" totalsRowShown="0" headerRowDxfId="70" dataDxfId="69">
  <autoFilter ref="Q12:T23" xr:uid="{1E8573D0-B6FC-4931-A4FB-C86C9485D7B4}"/>
  <tableColumns count="4">
    <tableColumn id="1" xr3:uid="{5BCF3E73-39A2-44CE-AE87-8C0AC2BD8FC3}" name="Sales Percentage" dataDxfId="68"/>
    <tableColumn id="2" xr3:uid="{99CDFF14-F09B-4924-8822-BC8694AC805A}" name="No. of Nodes in Range" dataDxfId="67">
      <calculatedColumnFormula>Sheet1!$B$30*'DashBoard (2)'!Q13 + 1</calculatedColumnFormula>
    </tableColumn>
    <tableColumn id="3" xr3:uid="{ED41D36D-C40F-4387-9C90-CF83D29AF98F}" name="Sufficiency" dataDxfId="66"/>
    <tableColumn id="4" xr3:uid="{9F319DBA-2EAE-46F9-8583-2EE126631DD9}" name="Revenue per 2 Km" dataDxfId="65" dataCellStyle="Currency">
      <calculatedColumnFormula>R13*Sheet1!$B$5</calculatedColumnFormula>
    </tableColumn>
  </tableColumns>
  <tableStyleInfo name="TableStyleLight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6D31309-91CC-4632-B89F-91DB30E417CE}" name="Table1" displayName="Table1" ref="A32:E43" totalsRowShown="0" headerRowDxfId="64" dataDxfId="63">
  <autoFilter ref="A32:E43" xr:uid="{76D31309-91CC-4632-B89F-91DB30E417CE}"/>
  <tableColumns count="5">
    <tableColumn id="1" xr3:uid="{65E941B5-7D10-418A-984B-EDAEF187A06B}" name="Sales Percentage" dataDxfId="62"/>
    <tableColumn id="2" xr3:uid="{FF9BFDC1-22A6-43E7-9655-EC0E35AB7057}" name="No of nodes in Range" dataDxfId="61">
      <calculatedColumnFormula>$B$30*A33 + 1</calculatedColumnFormula>
    </tableColumn>
    <tableColumn id="3" xr3:uid="{73FBAA5E-3CA1-4FB4-8736-C497429A25DC}" name="Sufficiency" dataDxfId="60"/>
    <tableColumn id="5" xr3:uid="{569ECBB4-53A3-402A-8904-2A787E2925B6}" name="Revenu per 2Km2" dataDxfId="59">
      <calculatedColumnFormula>Table1[[#This Row],[No of nodes in Range]]*$B$5</calculatedColumnFormula>
    </tableColumn>
    <tableColumn id="4" xr3:uid="{B74B5592-39C6-4155-A5FC-BEF95DF07AAB}" name="Total Revenue" dataDxfId="58">
      <calculatedColumnFormula>Sheet1!$E$2*A33*3000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E7B6171-84BB-4178-99AD-6D7C9ECBC6D4}" name="Table4" displayName="Table4" ref="I25:J28" totalsRowShown="0" headerRowDxfId="57" dataDxfId="56">
  <autoFilter ref="I25:J28" xr:uid="{BE7B6171-84BB-4178-99AD-6D7C9ECBC6D4}"/>
  <tableColumns count="2">
    <tableColumn id="1" xr3:uid="{EF07E97B-83F0-44D2-97A2-86D48598CBDF}" name="Sector" dataDxfId="55"/>
    <tableColumn id="2" xr3:uid="{2F32510A-4D37-49EB-8EB0-306813086BE7}" name="Household Size" dataDxfId="5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C9BEEFD-0DB6-47E5-BB34-973A6550DC1B}" name="Table6" displayName="Table6" ref="L25:M27" totalsRowShown="0" headerRowDxfId="53">
  <autoFilter ref="L25:M27" xr:uid="{7C9BEEFD-0DB6-47E5-BB34-973A6550DC1B}"/>
  <tableColumns count="2">
    <tableColumn id="1" xr3:uid="{E8F5024F-1260-4DB0-B2BA-ECFA169FEE10}" name="year" dataDxfId="52"/>
    <tableColumn id="2" xr3:uid="{9BD0909A-DE55-4C25-9497-73A6512411C6}" name="poverty " dataDxfId="51" dataCellStyle="Percent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57FE71C-DBEE-4A44-90D9-0A412C7CA003}" name="Table8" displayName="Table8" ref="G31:J33" totalsRowShown="0" headerRowDxfId="50" dataDxfId="49">
  <autoFilter ref="G31:J33" xr:uid="{857FE71C-DBEE-4A44-90D9-0A412C7CA003}"/>
  <tableColumns count="4">
    <tableColumn id="1" xr3:uid="{FD5E42FD-B582-44F6-AB8E-1CF903559E9E}" name="sector" dataDxfId="48"/>
    <tableColumn id="2" xr3:uid="{530FFC93-0462-40A9-A147-E8AD6238C9EF}" name="2009-10" dataDxfId="47"/>
    <tableColumn id="3" xr3:uid="{08154CD1-34A2-40B8-B243-5E4C14069826}" name="2011-12" dataDxfId="46"/>
    <tableColumn id="4" xr3:uid="{EFB7F64C-118F-4376-9D79-DBCFC93C8CF8}" name="2022-23" dataDxfId="45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5785C5D-B4CE-401E-BFB3-B473E0AACD11}" name="Table022__Page_31" displayName="Table022__Page_31" ref="A1:B37" tableType="queryTable" totalsRowShown="0">
  <autoFilter ref="A1:B37" xr:uid="{45785C5D-B4CE-401E-BFB3-B473E0AACD11}"/>
  <sortState xmlns:xlrd2="http://schemas.microsoft.com/office/spreadsheetml/2017/richdata2" ref="A2:B37">
    <sortCondition ref="A1:A37"/>
  </sortState>
  <tableColumns count="2">
    <tableColumn id="1" xr3:uid="{FE19F02B-754A-4219-BEAB-09E4E9120DDF}" uniqueName="1" name="India/ State/UT" queryTableFieldId="1" dataDxfId="44"/>
    <tableColumn id="2" xr3:uid="{07755710-3154-4C4B-9766-A37E841424C3}" uniqueName="2" name="Total" queryTableFieldId="2"/>
  </tableColumns>
  <tableStyleInfo name="TableStyleMedium13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5A53A634-99E1-4858-A4ED-0BCEA38507CC}" name="Table1214" displayName="Table1214" ref="E3:F4" totalsRowShown="0" headerRowDxfId="43" dataDxfId="42">
  <autoFilter ref="E3:F4" xr:uid="{5A53A634-99E1-4858-A4ED-0BCEA38507CC}"/>
  <tableColumns count="2">
    <tableColumn id="1" xr3:uid="{1C1CDB5D-77D8-415F-98E1-94D809AF99B2}" name="Search" dataDxfId="41"/>
    <tableColumn id="2" xr3:uid="{499F72DD-F69A-4F11-99BF-23FB2366C6B6}" name="Schools" dataDxfId="40">
      <calculatedColumnFormula>VLOOKUP($E$4,Table022__Page_31[],2)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E6B7C1A-0A43-4EEB-862F-EE96F6FF9FA5}" name="List_of_states_and_union_territories_by_area_edit" displayName="List_of_states_and_union_territories_by_area_edit" ref="A1:B37" tableType="queryTable" totalsRowShown="0">
  <autoFilter ref="A1:B37" xr:uid="{9E6B7C1A-0A43-4EEB-862F-EE96F6FF9FA5}"/>
  <sortState xmlns:xlrd2="http://schemas.microsoft.com/office/spreadsheetml/2017/richdata2" ref="A2:B37">
    <sortCondition ref="A1:A37"/>
  </sortState>
  <tableColumns count="2">
    <tableColumn id="1" xr3:uid="{98CC552C-A6C7-4BE0-B24F-76A9499BBA75}" uniqueName="1" name="State / Union Territory" queryTableFieldId="1" dataDxfId="39"/>
    <tableColumn id="2" xr3:uid="{AB0D259B-BFCA-41B9-A083-81ECC534A0D8}" uniqueName="2" name="Area (km2)" queryTableFieldId="2" dataDxfId="38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5.xml"/><Relationship Id="rId3" Type="http://schemas.openxmlformats.org/officeDocument/2006/relationships/vmlDrawing" Target="../drawings/vmlDrawing1.vml"/><Relationship Id="rId7" Type="http://schemas.openxmlformats.org/officeDocument/2006/relationships/table" Target="../tables/table4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openxmlformats.org/officeDocument/2006/relationships/table" Target="../tables/table3.xml"/><Relationship Id="rId5" Type="http://schemas.openxmlformats.org/officeDocument/2006/relationships/image" Target="../media/image20.emf"/><Relationship Id="rId4" Type="http://schemas.openxmlformats.org/officeDocument/2006/relationships/image" Target="../media/image19.emf"/><Relationship Id="rId9" Type="http://schemas.openxmlformats.org/officeDocument/2006/relationships/table" Target="../tables/table6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3.emf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4.xml"/><Relationship Id="rId5" Type="http://schemas.openxmlformats.org/officeDocument/2006/relationships/table" Target="../tables/table8.xml"/><Relationship Id="rId4" Type="http://schemas.openxmlformats.org/officeDocument/2006/relationships/table" Target="../tables/table7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image" Target="../media/image24.emf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5.xml"/><Relationship Id="rId5" Type="http://schemas.openxmlformats.org/officeDocument/2006/relationships/table" Target="../tables/table12.xml"/><Relationship Id="rId4" Type="http://schemas.openxmlformats.org/officeDocument/2006/relationships/table" Target="../tables/table1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pib.gov.in/PressReleaseIframePage.aspx?PRID=1907163" TargetMode="External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DD071-4395-448E-86AA-7D1E6C19B5DE}">
  <dimension ref="A1:AH85"/>
  <sheetViews>
    <sheetView showGridLines="0" tabSelected="1" zoomScaleNormal="100" workbookViewId="0">
      <selection activeCell="J18" sqref="J18"/>
    </sheetView>
  </sheetViews>
  <sheetFormatPr defaultRowHeight="13.8" x14ac:dyDescent="0.25"/>
  <cols>
    <col min="1" max="1" width="31" style="25" customWidth="1"/>
    <col min="2" max="2" width="0.21875" style="25" customWidth="1"/>
    <col min="3" max="3" width="18.109375" style="25" customWidth="1"/>
    <col min="4" max="4" width="27.109375" style="25" bestFit="1" customWidth="1"/>
    <col min="5" max="5" width="33.88671875" style="25" bestFit="1" customWidth="1"/>
    <col min="6" max="6" width="19.33203125" style="25" bestFit="1" customWidth="1"/>
    <col min="7" max="7" width="28.77734375" style="25" bestFit="1" customWidth="1"/>
    <col min="8" max="8" width="29.6640625" style="25" customWidth="1"/>
    <col min="9" max="9" width="4.33203125" style="25" customWidth="1"/>
    <col min="10" max="34" width="8.88671875" style="25"/>
    <col min="35" max="16384" width="8.88671875" style="26"/>
  </cols>
  <sheetData>
    <row r="1" s="24" customFormat="1" x14ac:dyDescent="0.25"/>
    <row r="2" s="24" customFormat="1" x14ac:dyDescent="0.25"/>
    <row r="3" s="24" customFormat="1" x14ac:dyDescent="0.25"/>
    <row r="4" s="24" customFormat="1" x14ac:dyDescent="0.25"/>
    <row r="5" s="24" customFormat="1" x14ac:dyDescent="0.25"/>
    <row r="6" s="24" customFormat="1" x14ac:dyDescent="0.25"/>
    <row r="7" s="24" customFormat="1" x14ac:dyDescent="0.25"/>
    <row r="8" s="24" customFormat="1" x14ac:dyDescent="0.25"/>
    <row r="70" spans="4:34" ht="20.399999999999999" x14ac:dyDescent="0.25">
      <c r="D70" s="39" t="s">
        <v>123</v>
      </c>
      <c r="E70" s="39" t="s">
        <v>145</v>
      </c>
      <c r="F70" s="39" t="s">
        <v>125</v>
      </c>
      <c r="G70" s="40" t="s">
        <v>146</v>
      </c>
      <c r="AH70" s="26"/>
    </row>
    <row r="71" spans="4:34" ht="20.399999999999999" x14ac:dyDescent="0.25">
      <c r="D71" s="36">
        <v>0.01</v>
      </c>
      <c r="E71" s="37">
        <f>Sheet1!$B$30*DashBoard!D71 + 1</f>
        <v>3.0622199999999999</v>
      </c>
      <c r="F71" s="38">
        <v>1</v>
      </c>
      <c r="G71" s="72">
        <f>E71*Sheet1!$B$5</f>
        <v>6124.44</v>
      </c>
      <c r="AH71" s="26"/>
    </row>
    <row r="72" spans="4:34" ht="20.399999999999999" x14ac:dyDescent="0.25">
      <c r="D72" s="36">
        <v>0.1</v>
      </c>
      <c r="E72" s="37">
        <f>Sheet1!$B$30*DashBoard!D72 + 1</f>
        <v>21.622200000000003</v>
      </c>
      <c r="F72" s="38">
        <v>1</v>
      </c>
      <c r="G72" s="72">
        <f>E72*Sheet1!$B$5</f>
        <v>43244.400000000009</v>
      </c>
      <c r="AH72" s="26"/>
    </row>
    <row r="73" spans="4:34" ht="20.399999999999999" x14ac:dyDescent="0.25">
      <c r="D73" s="36">
        <v>0.2</v>
      </c>
      <c r="E73" s="37">
        <f>Sheet1!$B$30*DashBoard!D73 + 1</f>
        <v>42.244400000000006</v>
      </c>
      <c r="F73" s="38">
        <v>1</v>
      </c>
      <c r="G73" s="72">
        <f>E73*Sheet1!$B$5</f>
        <v>84488.800000000017</v>
      </c>
      <c r="AH73" s="26"/>
    </row>
    <row r="74" spans="4:34" ht="20.399999999999999" x14ac:dyDescent="0.25">
      <c r="D74" s="36">
        <v>0.3</v>
      </c>
      <c r="E74" s="37">
        <f>Sheet1!$B$30*DashBoard!D74 + 1</f>
        <v>62.866599999999998</v>
      </c>
      <c r="F74" s="38">
        <v>1</v>
      </c>
      <c r="G74" s="72">
        <f>E74*Sheet1!$B$5</f>
        <v>125733.2</v>
      </c>
      <c r="AH74" s="26"/>
    </row>
    <row r="75" spans="4:34" ht="20.399999999999999" x14ac:dyDescent="0.25">
      <c r="D75" s="36">
        <v>0.4</v>
      </c>
      <c r="E75" s="37">
        <f>Sheet1!$B$30*DashBoard!D75 + 1</f>
        <v>83.488800000000012</v>
      </c>
      <c r="F75" s="38">
        <v>1</v>
      </c>
      <c r="G75" s="72">
        <f>E75*Sheet1!$B$5</f>
        <v>166977.60000000003</v>
      </c>
      <c r="AH75" s="26"/>
    </row>
    <row r="76" spans="4:34" ht="20.399999999999999" x14ac:dyDescent="0.25">
      <c r="D76" s="36">
        <v>0.5</v>
      </c>
      <c r="E76" s="37">
        <f>Sheet1!$B$30*DashBoard!D76 + 1</f>
        <v>104.111</v>
      </c>
      <c r="F76" s="38">
        <v>1</v>
      </c>
      <c r="G76" s="72">
        <f>E76*Sheet1!$B$5</f>
        <v>208222</v>
      </c>
      <c r="AH76" s="26"/>
    </row>
    <row r="77" spans="4:34" ht="20.399999999999999" x14ac:dyDescent="0.25">
      <c r="D77" s="36">
        <v>0.6</v>
      </c>
      <c r="E77" s="37">
        <f>Sheet1!$B$30*DashBoard!D77 + 1</f>
        <v>124.7332</v>
      </c>
      <c r="F77" s="38">
        <v>1</v>
      </c>
      <c r="G77" s="72">
        <f>E77*Sheet1!$B$5</f>
        <v>249466.4</v>
      </c>
      <c r="AH77" s="26"/>
    </row>
    <row r="78" spans="4:34" ht="20.399999999999999" x14ac:dyDescent="0.25">
      <c r="D78" s="36">
        <v>0.7</v>
      </c>
      <c r="E78" s="37">
        <f>Sheet1!$B$30*DashBoard!D78 + 1</f>
        <v>145.3554</v>
      </c>
      <c r="F78" s="38">
        <v>1</v>
      </c>
      <c r="G78" s="72">
        <f>E78*Sheet1!$B$5</f>
        <v>290710.8</v>
      </c>
      <c r="AH78" s="26"/>
    </row>
    <row r="79" spans="4:34" ht="20.399999999999999" x14ac:dyDescent="0.25">
      <c r="D79" s="36">
        <v>0.8</v>
      </c>
      <c r="E79" s="37">
        <f>Sheet1!$B$30*DashBoard!D79 + 1</f>
        <v>165.97760000000002</v>
      </c>
      <c r="F79" s="38">
        <v>1</v>
      </c>
      <c r="G79" s="72">
        <f>E79*Sheet1!$B$5</f>
        <v>331955.20000000007</v>
      </c>
      <c r="AH79" s="26"/>
    </row>
    <row r="80" spans="4:34" ht="20.399999999999999" x14ac:dyDescent="0.25">
      <c r="D80" s="36">
        <v>0.9</v>
      </c>
      <c r="E80" s="37">
        <f>Sheet1!$B$30*DashBoard!D80 + 1</f>
        <v>186.59980000000002</v>
      </c>
      <c r="F80" s="38">
        <v>1</v>
      </c>
      <c r="G80" s="72">
        <f>E80*Sheet1!$B$5</f>
        <v>373199.60000000003</v>
      </c>
      <c r="AH80" s="26"/>
    </row>
    <row r="81" spans="3:34" ht="20.399999999999999" x14ac:dyDescent="0.25">
      <c r="D81" s="36">
        <v>1</v>
      </c>
      <c r="E81" s="37">
        <f>Sheet1!$B$30*DashBoard!D81 + 1</f>
        <v>207.22200000000001</v>
      </c>
      <c r="F81" s="38">
        <v>1</v>
      </c>
      <c r="G81" s="72">
        <f>E81*Sheet1!$B$5</f>
        <v>414444</v>
      </c>
      <c r="AH81" s="26"/>
    </row>
    <row r="82" spans="3:34" x14ac:dyDescent="0.25">
      <c r="D82" s="27"/>
      <c r="E82" s="28"/>
      <c r="F82" s="29"/>
      <c r="G82" s="30"/>
    </row>
    <row r="83" spans="3:34" x14ac:dyDescent="0.25">
      <c r="D83" s="27"/>
      <c r="E83" s="28"/>
      <c r="F83" s="29"/>
      <c r="G83" s="30"/>
    </row>
    <row r="84" spans="3:34" x14ac:dyDescent="0.25">
      <c r="D84" s="27"/>
      <c r="E84" s="28"/>
      <c r="F84" s="29"/>
      <c r="G84" s="30"/>
    </row>
    <row r="85" spans="3:34" ht="27.6" x14ac:dyDescent="0.45">
      <c r="C85" s="31"/>
      <c r="D85" s="32"/>
      <c r="E85" s="33"/>
      <c r="F85" s="34"/>
      <c r="G85" s="35"/>
      <c r="H85" s="32"/>
      <c r="I85" s="32"/>
    </row>
  </sheetData>
  <conditionalFormatting sqref="E71:E81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{2914A63F-5999-4B23-9D57-71C5A15439C2}</x14:id>
        </ext>
      </extLst>
    </cfRule>
  </conditionalFormatting>
  <conditionalFormatting sqref="E82:E85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{7B8BB273-3CC5-4079-AA19-1DA8FF14E376}</x14:id>
        </ext>
      </extLst>
    </cfRule>
  </conditionalFormatting>
  <conditionalFormatting sqref="F71:F81">
    <cfRule type="iconSet" priority="2">
      <iconSet iconSet="3Symbols2" showValue="0">
        <cfvo type="percent" val="0"/>
        <cfvo type="percent" val="33"/>
        <cfvo type="percent" val="67"/>
      </iconSet>
    </cfRule>
  </conditionalFormatting>
  <conditionalFormatting sqref="F82:F85">
    <cfRule type="iconSet" priority="5">
      <iconSet iconSet="3Symbols2" showValue="0">
        <cfvo type="percent" val="0"/>
        <cfvo type="num" val="0" gte="0"/>
        <cfvo type="num" val="1"/>
      </iconSet>
    </cfRule>
  </conditionalFormatting>
  <pageMargins left="0.7" right="0.7" top="0.75" bottom="0.75" header="0.3" footer="0.3"/>
  <pageSetup orientation="portrait" r:id="rId1"/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914A63F-5999-4B23-9D57-71C5A15439C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E71:E81</xm:sqref>
        </x14:conditionalFormatting>
        <x14:conditionalFormatting xmlns:xm="http://schemas.microsoft.com/office/excel/2006/main">
          <x14:cfRule type="dataBar" id="{7B8BB273-3CC5-4079-AA19-1DA8FF14E37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E82:E85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3FF33-AFF0-496F-9A7F-AC90AD4BF57E}">
  <dimension ref="A1:I32"/>
  <sheetViews>
    <sheetView zoomScale="62" zoomScaleNormal="100" workbookViewId="0">
      <selection activeCell="M24" sqref="M24"/>
    </sheetView>
  </sheetViews>
  <sheetFormatPr defaultRowHeight="14.4" x14ac:dyDescent="0.3"/>
  <cols>
    <col min="1" max="1" width="39.33203125" customWidth="1"/>
    <col min="2" max="2" width="39" customWidth="1"/>
    <col min="3" max="3" width="10.109375" customWidth="1"/>
    <col min="8" max="8" width="32.33203125" customWidth="1"/>
  </cols>
  <sheetData>
    <row r="1" spans="1:9" ht="17.399999999999999" x14ac:dyDescent="0.3">
      <c r="A1" s="70"/>
      <c r="B1" s="70"/>
      <c r="C1" s="71"/>
      <c r="D1" s="71"/>
      <c r="E1" s="71"/>
      <c r="F1" s="71"/>
      <c r="G1" s="71"/>
      <c r="H1" s="71"/>
      <c r="I1" s="71"/>
    </row>
    <row r="2" spans="1:9" ht="17.399999999999999" x14ac:dyDescent="0.3">
      <c r="A2" s="70"/>
      <c r="B2" s="70"/>
      <c r="C2" s="71"/>
      <c r="D2" s="71"/>
      <c r="E2" s="71"/>
      <c r="F2" s="71"/>
      <c r="G2" s="71"/>
      <c r="H2" s="71"/>
      <c r="I2" s="71"/>
    </row>
    <row r="3" spans="1:9" ht="17.399999999999999" x14ac:dyDescent="0.3">
      <c r="A3" s="70"/>
      <c r="B3" s="70"/>
      <c r="C3" s="71"/>
      <c r="D3" s="71"/>
      <c r="E3" s="71"/>
      <c r="F3" s="71"/>
      <c r="G3" s="71"/>
      <c r="H3" s="71"/>
      <c r="I3" s="71"/>
    </row>
    <row r="4" spans="1:9" ht="17.399999999999999" x14ac:dyDescent="0.3">
      <c r="A4" s="70"/>
      <c r="B4" s="70"/>
      <c r="C4" s="71"/>
      <c r="D4" s="71"/>
      <c r="E4" s="71"/>
      <c r="F4" s="71"/>
      <c r="G4" s="71"/>
      <c r="H4" s="71"/>
      <c r="I4" s="71"/>
    </row>
    <row r="5" spans="1:9" ht="17.399999999999999" x14ac:dyDescent="0.3">
      <c r="A5" s="70"/>
      <c r="B5" s="70"/>
      <c r="C5" s="71"/>
      <c r="D5" s="71"/>
      <c r="E5" s="71"/>
      <c r="F5" s="71"/>
      <c r="G5" s="71"/>
      <c r="H5" s="71"/>
      <c r="I5" s="71"/>
    </row>
    <row r="6" spans="1:9" ht="17.399999999999999" x14ac:dyDescent="0.3">
      <c r="A6" s="70"/>
      <c r="B6" s="70"/>
      <c r="C6" s="71"/>
      <c r="D6" s="71"/>
      <c r="E6" s="71"/>
      <c r="F6" s="71"/>
      <c r="G6" s="71"/>
      <c r="H6" s="71"/>
      <c r="I6" s="71"/>
    </row>
    <row r="7" spans="1:9" ht="17.399999999999999" x14ac:dyDescent="0.3">
      <c r="A7" s="70"/>
      <c r="B7" s="70"/>
      <c r="C7" s="71"/>
      <c r="D7" s="71"/>
      <c r="E7" s="71"/>
      <c r="F7" s="71"/>
      <c r="G7" s="71"/>
      <c r="H7" s="71"/>
      <c r="I7" s="71"/>
    </row>
    <row r="8" spans="1:9" ht="17.399999999999999" x14ac:dyDescent="0.3">
      <c r="A8" s="70"/>
      <c r="B8" s="70"/>
      <c r="C8" s="71"/>
      <c r="D8" s="71"/>
      <c r="E8" s="71"/>
      <c r="F8" s="71"/>
      <c r="G8" s="71"/>
      <c r="H8" s="71"/>
      <c r="I8" s="71"/>
    </row>
    <row r="9" spans="1:9" ht="17.399999999999999" x14ac:dyDescent="0.3">
      <c r="A9" s="70"/>
      <c r="B9" s="70"/>
      <c r="C9" s="71"/>
      <c r="D9" s="71"/>
      <c r="E9" s="71"/>
      <c r="F9" s="71"/>
      <c r="G9" s="71"/>
      <c r="H9" s="71"/>
      <c r="I9" s="71"/>
    </row>
    <row r="10" spans="1:9" ht="17.399999999999999" x14ac:dyDescent="0.3">
      <c r="A10" s="70"/>
      <c r="B10" s="70"/>
      <c r="C10" s="71"/>
      <c r="D10" s="71"/>
      <c r="E10" s="71"/>
      <c r="F10" s="71"/>
      <c r="G10" s="71"/>
      <c r="H10" s="71"/>
      <c r="I10" s="71"/>
    </row>
    <row r="11" spans="1:9" ht="17.399999999999999" x14ac:dyDescent="0.3">
      <c r="A11" s="70"/>
      <c r="B11" s="70"/>
      <c r="C11" s="71"/>
      <c r="D11" s="71"/>
      <c r="E11" s="71"/>
      <c r="F11" s="71"/>
      <c r="G11" s="71"/>
      <c r="H11" s="71"/>
      <c r="I11" s="71"/>
    </row>
    <row r="12" spans="1:9" ht="17.399999999999999" x14ac:dyDescent="0.3">
      <c r="A12" s="70"/>
      <c r="B12" s="70"/>
      <c r="C12" s="71"/>
      <c r="D12" s="71"/>
      <c r="E12" s="71"/>
      <c r="F12" s="71"/>
      <c r="G12" s="71"/>
      <c r="H12" s="71"/>
      <c r="I12" s="71"/>
    </row>
    <row r="13" spans="1:9" ht="17.399999999999999" x14ac:dyDescent="0.3">
      <c r="A13" s="70"/>
      <c r="B13" s="70"/>
      <c r="C13" s="71"/>
      <c r="D13" s="71"/>
      <c r="E13" s="71"/>
      <c r="F13" s="71"/>
      <c r="G13" s="71"/>
      <c r="H13" s="71"/>
      <c r="I13" s="71"/>
    </row>
    <row r="14" spans="1:9" ht="17.399999999999999" x14ac:dyDescent="0.3">
      <c r="A14" s="70"/>
      <c r="B14" s="70"/>
      <c r="C14" s="71"/>
      <c r="D14" s="71"/>
      <c r="E14" s="71"/>
      <c r="F14" s="71"/>
      <c r="G14" s="71"/>
      <c r="H14" s="71"/>
      <c r="I14" s="71"/>
    </row>
    <row r="15" spans="1:9" ht="17.399999999999999" x14ac:dyDescent="0.3">
      <c r="A15" s="70"/>
      <c r="B15" s="70"/>
      <c r="C15" s="71"/>
      <c r="D15" s="71"/>
      <c r="E15" s="71"/>
      <c r="F15" s="71"/>
      <c r="G15" s="71"/>
      <c r="H15" s="71"/>
      <c r="I15" s="71"/>
    </row>
    <row r="16" spans="1:9" ht="17.399999999999999" x14ac:dyDescent="0.3">
      <c r="A16" s="70"/>
      <c r="B16" s="70"/>
      <c r="C16" s="71"/>
      <c r="D16" s="71"/>
      <c r="E16" s="71"/>
      <c r="F16" s="71"/>
      <c r="G16" s="71"/>
      <c r="H16" s="71"/>
      <c r="I16" s="71"/>
    </row>
    <row r="17" spans="1:9" ht="17.399999999999999" x14ac:dyDescent="0.3">
      <c r="A17" s="70"/>
      <c r="B17" s="70"/>
      <c r="C17" s="71"/>
      <c r="D17" s="71"/>
      <c r="E17" s="71"/>
      <c r="F17" s="71"/>
      <c r="G17" s="71"/>
      <c r="H17" s="71"/>
      <c r="I17" s="71"/>
    </row>
    <row r="18" spans="1:9" ht="17.399999999999999" x14ac:dyDescent="0.3">
      <c r="A18" s="70"/>
      <c r="B18" s="70"/>
      <c r="C18" s="71"/>
      <c r="D18" s="71"/>
      <c r="E18" s="71"/>
      <c r="F18" s="71"/>
      <c r="G18" s="71"/>
      <c r="H18" s="71"/>
      <c r="I18" s="71"/>
    </row>
    <row r="19" spans="1:9" ht="17.399999999999999" x14ac:dyDescent="0.3">
      <c r="A19" s="70"/>
      <c r="B19" s="70"/>
      <c r="C19" s="71"/>
      <c r="D19" s="71"/>
      <c r="E19" s="71"/>
      <c r="F19" s="71"/>
      <c r="G19" s="71"/>
      <c r="H19" s="71"/>
      <c r="I19" s="71"/>
    </row>
    <row r="20" spans="1:9" ht="17.399999999999999" x14ac:dyDescent="0.3">
      <c r="A20" s="70"/>
      <c r="B20" s="70"/>
      <c r="C20" s="71"/>
      <c r="D20" s="71"/>
      <c r="E20" s="71"/>
      <c r="F20" s="71"/>
      <c r="G20" s="71"/>
      <c r="H20" s="71"/>
      <c r="I20" s="71"/>
    </row>
    <row r="21" spans="1:9" ht="17.399999999999999" x14ac:dyDescent="0.3">
      <c r="A21" s="70"/>
      <c r="B21" s="70"/>
      <c r="C21" s="71"/>
      <c r="D21" s="71"/>
      <c r="E21" s="71"/>
      <c r="F21" s="71"/>
      <c r="G21" s="71"/>
      <c r="H21" s="71"/>
      <c r="I21" s="71"/>
    </row>
    <row r="22" spans="1:9" ht="17.399999999999999" x14ac:dyDescent="0.3">
      <c r="A22" s="70"/>
      <c r="B22" s="70"/>
      <c r="C22" s="71"/>
      <c r="D22" s="71"/>
      <c r="E22" s="71"/>
      <c r="F22" s="71"/>
      <c r="G22" s="71"/>
      <c r="H22" s="71"/>
      <c r="I22" s="71"/>
    </row>
    <row r="23" spans="1:9" ht="17.399999999999999" x14ac:dyDescent="0.3">
      <c r="A23" s="70"/>
      <c r="B23" s="70"/>
      <c r="C23" s="71"/>
      <c r="D23" s="71"/>
      <c r="E23" s="71"/>
      <c r="F23" s="71"/>
      <c r="G23" s="71"/>
      <c r="H23" s="71"/>
      <c r="I23" s="71"/>
    </row>
    <row r="24" spans="1:9" ht="17.399999999999999" x14ac:dyDescent="0.3">
      <c r="A24" s="70"/>
      <c r="B24" s="70"/>
      <c r="C24" s="71"/>
      <c r="D24" s="71"/>
      <c r="E24" s="71"/>
      <c r="F24" s="71"/>
      <c r="G24" s="71"/>
      <c r="H24" s="71"/>
      <c r="I24" s="71"/>
    </row>
    <row r="25" spans="1:9" ht="17.399999999999999" x14ac:dyDescent="0.3">
      <c r="A25" s="70"/>
      <c r="B25" s="70"/>
      <c r="C25" s="71"/>
      <c r="D25" s="71"/>
      <c r="E25" s="71"/>
      <c r="F25" s="71"/>
      <c r="G25" s="71"/>
      <c r="H25" s="71"/>
      <c r="I25" s="71"/>
    </row>
    <row r="26" spans="1:9" ht="17.399999999999999" x14ac:dyDescent="0.3">
      <c r="A26" s="70"/>
      <c r="B26" s="70"/>
      <c r="C26" s="71"/>
      <c r="D26" s="71"/>
      <c r="E26" s="71"/>
      <c r="F26" s="71"/>
      <c r="G26" s="71"/>
      <c r="H26" s="71"/>
      <c r="I26" s="71"/>
    </row>
    <row r="27" spans="1:9" ht="17.399999999999999" x14ac:dyDescent="0.3">
      <c r="A27" s="70"/>
      <c r="B27" s="70"/>
      <c r="C27" s="71"/>
      <c r="D27" s="71"/>
      <c r="E27" s="71"/>
      <c r="F27" s="71"/>
      <c r="G27" s="71"/>
      <c r="H27" s="71"/>
      <c r="I27" s="71"/>
    </row>
    <row r="28" spans="1:9" ht="17.399999999999999" x14ac:dyDescent="0.3">
      <c r="A28" s="70"/>
      <c r="B28" s="70"/>
      <c r="C28" s="71"/>
      <c r="D28" s="71"/>
      <c r="E28" s="71"/>
      <c r="F28" s="71"/>
      <c r="G28" s="71"/>
      <c r="H28" s="71"/>
      <c r="I28" s="71"/>
    </row>
    <row r="29" spans="1:9" ht="17.399999999999999" x14ac:dyDescent="0.3">
      <c r="A29" s="70"/>
      <c r="B29" s="70"/>
      <c r="C29" s="71"/>
      <c r="D29" s="71"/>
      <c r="E29" s="71"/>
      <c r="F29" s="71"/>
      <c r="G29" s="71"/>
      <c r="H29" s="71"/>
      <c r="I29" s="71"/>
    </row>
    <row r="30" spans="1:9" ht="17.399999999999999" x14ac:dyDescent="0.3">
      <c r="A30" s="70"/>
      <c r="B30" s="70"/>
      <c r="C30" s="71"/>
      <c r="D30" s="71"/>
      <c r="E30" s="71"/>
      <c r="F30" s="71"/>
      <c r="G30" s="71"/>
      <c r="H30" s="71"/>
      <c r="I30" s="71"/>
    </row>
    <row r="31" spans="1:9" ht="17.399999999999999" x14ac:dyDescent="0.3">
      <c r="A31" s="70"/>
      <c r="B31" s="70"/>
      <c r="C31" s="71"/>
      <c r="D31" s="71"/>
      <c r="E31" s="71"/>
      <c r="F31" s="71"/>
      <c r="G31" s="71"/>
      <c r="H31" s="71"/>
      <c r="I31" s="71"/>
    </row>
    <row r="32" spans="1:9" ht="17.399999999999999" x14ac:dyDescent="0.3">
      <c r="A32" s="48"/>
      <c r="B32" s="48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DD8A21-4F1A-456E-9074-DFE692ED535F}">
  <dimension ref="A1:AH85"/>
  <sheetViews>
    <sheetView showGridLines="0" zoomScale="41" zoomScaleNormal="50" workbookViewId="0">
      <selection activeCell="Q36" sqref="Q36"/>
    </sheetView>
  </sheetViews>
  <sheetFormatPr defaultRowHeight="13.8" x14ac:dyDescent="0.25"/>
  <cols>
    <col min="1" max="1" width="31" style="25" customWidth="1"/>
    <col min="2" max="2" width="0.21875" style="25" customWidth="1"/>
    <col min="3" max="3" width="18.109375" style="25" customWidth="1"/>
    <col min="4" max="4" width="27.109375" style="25" bestFit="1" customWidth="1"/>
    <col min="5" max="5" width="33.88671875" style="25" bestFit="1" customWidth="1"/>
    <col min="6" max="6" width="19.33203125" style="25" bestFit="1" customWidth="1"/>
    <col min="7" max="7" width="28.77734375" style="25" bestFit="1" customWidth="1"/>
    <col min="8" max="8" width="8.88671875" style="25"/>
    <col min="9" max="9" width="4.33203125" style="25" customWidth="1"/>
    <col min="10" max="13" width="8.88671875" style="25"/>
    <col min="14" max="14" width="6.77734375" style="25" customWidth="1"/>
    <col min="15" max="15" width="7.6640625" style="25" hidden="1" customWidth="1"/>
    <col min="16" max="16" width="13.44140625" style="25" hidden="1" customWidth="1"/>
    <col min="17" max="17" width="50.77734375" style="25" customWidth="1"/>
    <col min="18" max="18" width="59.44140625" style="25" customWidth="1"/>
    <col min="19" max="19" width="36.109375" style="25" customWidth="1"/>
    <col min="20" max="20" width="55.5546875" style="25" customWidth="1"/>
    <col min="21" max="34" width="8.88671875" style="25"/>
    <col min="35" max="16384" width="8.88671875" style="26"/>
  </cols>
  <sheetData>
    <row r="1" spans="17:20" s="24" customFormat="1" x14ac:dyDescent="0.25"/>
    <row r="2" spans="17:20" s="24" customFormat="1" x14ac:dyDescent="0.25"/>
    <row r="3" spans="17:20" s="24" customFormat="1" x14ac:dyDescent="0.25"/>
    <row r="4" spans="17:20" s="24" customFormat="1" x14ac:dyDescent="0.25"/>
    <row r="5" spans="17:20" s="24" customFormat="1" x14ac:dyDescent="0.25"/>
    <row r="6" spans="17:20" s="24" customFormat="1" x14ac:dyDescent="0.25"/>
    <row r="7" spans="17:20" s="24" customFormat="1" x14ac:dyDescent="0.25"/>
    <row r="8" spans="17:20" s="24" customFormat="1" x14ac:dyDescent="0.25"/>
    <row r="12" spans="17:20" ht="34.799999999999997" x14ac:dyDescent="0.25">
      <c r="Q12" s="46" t="s">
        <v>123</v>
      </c>
      <c r="R12" s="46" t="s">
        <v>145</v>
      </c>
      <c r="S12" s="46" t="s">
        <v>125</v>
      </c>
      <c r="T12" s="47" t="s">
        <v>146</v>
      </c>
    </row>
    <row r="13" spans="17:20" ht="34.799999999999997" x14ac:dyDescent="0.25">
      <c r="Q13" s="42">
        <v>0.01</v>
      </c>
      <c r="R13" s="43">
        <f>Sheet1!$B$30*'DashBoard (2)'!Q13 + 1</f>
        <v>3.0622199999999999</v>
      </c>
      <c r="S13" s="44">
        <v>1</v>
      </c>
      <c r="T13" s="45">
        <f>R13*Sheet1!$B$5</f>
        <v>6124.44</v>
      </c>
    </row>
    <row r="14" spans="17:20" ht="34.799999999999997" x14ac:dyDescent="0.25">
      <c r="Q14" s="42">
        <v>0.1</v>
      </c>
      <c r="R14" s="43">
        <f>Sheet1!$B$30*'DashBoard (2)'!Q14 + 1</f>
        <v>21.622200000000003</v>
      </c>
      <c r="S14" s="44">
        <v>1</v>
      </c>
      <c r="T14" s="45">
        <f>R14*Sheet1!$B$5</f>
        <v>43244.400000000009</v>
      </c>
    </row>
    <row r="15" spans="17:20" ht="34.799999999999997" x14ac:dyDescent="0.25">
      <c r="Q15" s="42">
        <v>0.2</v>
      </c>
      <c r="R15" s="43">
        <f>Sheet1!$B$30*'DashBoard (2)'!Q15 + 1</f>
        <v>42.244400000000006</v>
      </c>
      <c r="S15" s="44">
        <v>1</v>
      </c>
      <c r="T15" s="45">
        <f>R15*Sheet1!$B$5</f>
        <v>84488.800000000017</v>
      </c>
    </row>
    <row r="16" spans="17:20" ht="34.799999999999997" x14ac:dyDescent="0.25">
      <c r="Q16" s="42">
        <v>0.3</v>
      </c>
      <c r="R16" s="43">
        <f>Sheet1!$B$30*'DashBoard (2)'!Q16 + 1</f>
        <v>62.866599999999998</v>
      </c>
      <c r="S16" s="44">
        <v>1</v>
      </c>
      <c r="T16" s="45">
        <f>R16*Sheet1!$B$5</f>
        <v>125733.2</v>
      </c>
    </row>
    <row r="17" spans="17:20" ht="34.799999999999997" x14ac:dyDescent="0.25">
      <c r="Q17" s="42">
        <v>0.4</v>
      </c>
      <c r="R17" s="43">
        <f>Sheet1!$B$30*'DashBoard (2)'!Q17 + 1</f>
        <v>83.488800000000012</v>
      </c>
      <c r="S17" s="44">
        <v>1</v>
      </c>
      <c r="T17" s="45">
        <f>R17*Sheet1!$B$5</f>
        <v>166977.60000000003</v>
      </c>
    </row>
    <row r="18" spans="17:20" ht="34.799999999999997" x14ac:dyDescent="0.25">
      <c r="Q18" s="42">
        <v>0.5</v>
      </c>
      <c r="R18" s="43">
        <f>Sheet1!$B$30*'DashBoard (2)'!Q18 + 1</f>
        <v>104.111</v>
      </c>
      <c r="S18" s="44">
        <v>1</v>
      </c>
      <c r="T18" s="45">
        <f>R18*Sheet1!$B$5</f>
        <v>208222</v>
      </c>
    </row>
    <row r="19" spans="17:20" ht="34.799999999999997" x14ac:dyDescent="0.25">
      <c r="Q19" s="42">
        <v>0.6</v>
      </c>
      <c r="R19" s="43">
        <f>Sheet1!$B$30*'DashBoard (2)'!Q19 + 1</f>
        <v>124.7332</v>
      </c>
      <c r="S19" s="44">
        <v>1</v>
      </c>
      <c r="T19" s="45">
        <f>R19*Sheet1!$B$5</f>
        <v>249466.4</v>
      </c>
    </row>
    <row r="20" spans="17:20" ht="34.799999999999997" x14ac:dyDescent="0.25">
      <c r="Q20" s="42">
        <v>0.7</v>
      </c>
      <c r="R20" s="43">
        <f>Sheet1!$B$30*'DashBoard (2)'!Q20 + 1</f>
        <v>145.3554</v>
      </c>
      <c r="S20" s="44">
        <v>1</v>
      </c>
      <c r="T20" s="45">
        <f>R20*Sheet1!$B$5</f>
        <v>290710.8</v>
      </c>
    </row>
    <row r="21" spans="17:20" ht="34.799999999999997" x14ac:dyDescent="0.25">
      <c r="Q21" s="42">
        <v>0.8</v>
      </c>
      <c r="R21" s="43">
        <f>Sheet1!$B$30*'DashBoard (2)'!Q21 + 1</f>
        <v>165.97760000000002</v>
      </c>
      <c r="S21" s="44">
        <v>1</v>
      </c>
      <c r="T21" s="45">
        <f>R21*Sheet1!$B$5</f>
        <v>331955.20000000007</v>
      </c>
    </row>
    <row r="22" spans="17:20" ht="34.799999999999997" x14ac:dyDescent="0.25">
      <c r="Q22" s="42">
        <v>0.9</v>
      </c>
      <c r="R22" s="43">
        <f>Sheet1!$B$30*'DashBoard (2)'!Q22 + 1</f>
        <v>186.59980000000002</v>
      </c>
      <c r="S22" s="44">
        <v>1</v>
      </c>
      <c r="T22" s="45">
        <f>R22*Sheet1!$B$5</f>
        <v>373199.60000000003</v>
      </c>
    </row>
    <row r="23" spans="17:20" ht="34.799999999999997" x14ac:dyDescent="0.25">
      <c r="Q23" s="42">
        <v>1</v>
      </c>
      <c r="R23" s="43">
        <f>Sheet1!$B$30*'DashBoard (2)'!Q23 + 1</f>
        <v>207.22200000000001</v>
      </c>
      <c r="S23" s="44">
        <v>1</v>
      </c>
      <c r="T23" s="45">
        <f>R23*Sheet1!$B$5</f>
        <v>414444</v>
      </c>
    </row>
    <row r="82" spans="3:9" x14ac:dyDescent="0.25">
      <c r="D82" s="27"/>
      <c r="E82" s="28"/>
      <c r="F82" s="29"/>
      <c r="G82" s="30"/>
    </row>
    <row r="83" spans="3:9" x14ac:dyDescent="0.25">
      <c r="D83" s="27"/>
      <c r="E83" s="28"/>
      <c r="F83" s="29"/>
      <c r="G83" s="30"/>
    </row>
    <row r="84" spans="3:9" x14ac:dyDescent="0.25">
      <c r="D84" s="27"/>
      <c r="E84" s="28"/>
      <c r="F84" s="29"/>
      <c r="G84" s="30"/>
    </row>
    <row r="85" spans="3:9" ht="27.6" x14ac:dyDescent="0.45">
      <c r="C85" s="31"/>
      <c r="D85" s="32"/>
      <c r="E85" s="33"/>
      <c r="F85" s="34"/>
      <c r="G85" s="35"/>
      <c r="H85" s="32"/>
      <c r="I85" s="32"/>
    </row>
  </sheetData>
  <conditionalFormatting sqref="E82:E85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{300E7625-E0E5-459C-AB16-9E6718421795}</x14:id>
        </ext>
      </extLst>
    </cfRule>
  </conditionalFormatting>
  <conditionalFormatting sqref="F82:F85">
    <cfRule type="iconSet" priority="4">
      <iconSet iconSet="3Symbols2" showValue="0">
        <cfvo type="percent" val="0"/>
        <cfvo type="num" val="0" gte="0"/>
        <cfvo type="num" val="1"/>
      </iconSet>
    </cfRule>
  </conditionalFormatting>
  <conditionalFormatting sqref="R13:R23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{C0AE024F-5FEA-4A72-BD6C-C2E7E559699C}</x14:id>
        </ext>
      </extLst>
    </cfRule>
  </conditionalFormatting>
  <conditionalFormatting sqref="S13:S23">
    <cfRule type="iconSet" priority="2">
      <iconSet iconSet="3Symbols2" showValue="0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r:id="rId1"/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00E7625-E0E5-459C-AB16-9E671842179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E82:E85</xm:sqref>
        </x14:conditionalFormatting>
        <x14:conditionalFormatting xmlns:xm="http://schemas.microsoft.com/office/excel/2006/main">
          <x14:cfRule type="dataBar" id="{C0AE024F-5FEA-4A72-BD6C-C2E7E559699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R13:R23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3"/>
  <sheetViews>
    <sheetView zoomScaleNormal="89" workbookViewId="0">
      <selection activeCell="B6" sqref="B6"/>
    </sheetView>
  </sheetViews>
  <sheetFormatPr defaultRowHeight="13.8" x14ac:dyDescent="0.25"/>
  <cols>
    <col min="1" max="1" width="57.88671875" style="4" customWidth="1"/>
    <col min="2" max="2" width="25.21875" style="4" customWidth="1"/>
    <col min="3" max="3" width="16.44140625" style="4" bestFit="1" customWidth="1"/>
    <col min="4" max="4" width="17" style="4" bestFit="1" customWidth="1"/>
    <col min="5" max="5" width="22.88671875" style="4" customWidth="1"/>
    <col min="6" max="7" width="8.88671875" style="4"/>
    <col min="8" max="8" width="9.88671875" style="4" customWidth="1"/>
    <col min="9" max="9" width="10.5546875" style="4" customWidth="1"/>
    <col min="10" max="10" width="10.88671875" style="4" bestFit="1" customWidth="1"/>
    <col min="11" max="11" width="8.88671875" style="4"/>
    <col min="12" max="12" width="10.77734375" style="4" customWidth="1"/>
    <col min="13" max="13" width="9.6640625" style="4" customWidth="1"/>
    <col min="14" max="15" width="8.88671875" style="4"/>
    <col min="16" max="16" width="56" style="4" bestFit="1" customWidth="1"/>
    <col min="17" max="16384" width="8.88671875" style="4"/>
  </cols>
  <sheetData>
    <row r="1" spans="1:16" ht="15" x14ac:dyDescent="0.25">
      <c r="A1" s="5" t="s">
        <v>0</v>
      </c>
      <c r="B1" s="2">
        <v>1441719852</v>
      </c>
      <c r="D1" s="4" t="s">
        <v>150</v>
      </c>
      <c r="E1" s="51">
        <f>B1/B4</f>
        <v>360429963</v>
      </c>
    </row>
    <row r="2" spans="1:16" ht="16.8" x14ac:dyDescent="0.3">
      <c r="A2" s="4" t="s">
        <v>4</v>
      </c>
      <c r="B2" s="6">
        <v>485</v>
      </c>
      <c r="C2" s="4" t="s">
        <v>1</v>
      </c>
      <c r="D2" s="4" t="s">
        <v>151</v>
      </c>
      <c r="E2" s="4">
        <f>$E$1*(100-$B$29)</f>
        <v>35989075977.535194</v>
      </c>
    </row>
    <row r="3" spans="1:16" ht="15.6" x14ac:dyDescent="0.3">
      <c r="A3" s="4" t="s">
        <v>7</v>
      </c>
      <c r="B3" s="6">
        <f>B2*2</f>
        <v>970</v>
      </c>
    </row>
    <row r="4" spans="1:16" x14ac:dyDescent="0.25">
      <c r="A4" s="4" t="s">
        <v>121</v>
      </c>
      <c r="B4" s="4">
        <v>4</v>
      </c>
      <c r="E4" s="41">
        <f>E2*B5</f>
        <v>71978151955070.391</v>
      </c>
    </row>
    <row r="5" spans="1:16" x14ac:dyDescent="0.25">
      <c r="A5" s="4" t="s">
        <v>126</v>
      </c>
      <c r="B5" s="41">
        <v>2000</v>
      </c>
    </row>
    <row r="8" spans="1:16" x14ac:dyDescent="0.25">
      <c r="P8" s="4" t="s">
        <v>122</v>
      </c>
    </row>
    <row r="9" spans="1:16" x14ac:dyDescent="0.25">
      <c r="C9" s="7"/>
    </row>
    <row r="24" spans="1:13" ht="15" x14ac:dyDescent="0.25">
      <c r="A24" s="4" t="s">
        <v>3</v>
      </c>
      <c r="B24" s="3">
        <v>6459</v>
      </c>
    </row>
    <row r="25" spans="1:13" ht="14.4" x14ac:dyDescent="0.3">
      <c r="A25" t="s">
        <v>5</v>
      </c>
      <c r="I25" s="4" t="s">
        <v>132</v>
      </c>
      <c r="J25" s="4" t="s">
        <v>128</v>
      </c>
      <c r="L25" s="4" t="s">
        <v>133</v>
      </c>
      <c r="M25" s="4" t="s">
        <v>134</v>
      </c>
    </row>
    <row r="26" spans="1:13" x14ac:dyDescent="0.25">
      <c r="A26" s="4" t="s">
        <v>6</v>
      </c>
      <c r="B26" s="7">
        <f>B24*4</f>
        <v>25836</v>
      </c>
      <c r="I26" s="4" t="s">
        <v>130</v>
      </c>
      <c r="J26" s="4">
        <v>4.2</v>
      </c>
      <c r="L26" s="4" t="s">
        <v>135</v>
      </c>
      <c r="M26" s="21">
        <v>0.2485</v>
      </c>
    </row>
    <row r="27" spans="1:13" x14ac:dyDescent="0.25">
      <c r="A27" s="4" t="s">
        <v>117</v>
      </c>
      <c r="B27" s="17">
        <f>'No of Institutions'!F38</f>
        <v>1.5672453117840455</v>
      </c>
      <c r="I27" s="4" t="s">
        <v>129</v>
      </c>
      <c r="J27" s="4">
        <v>3.8</v>
      </c>
      <c r="L27" s="4" t="s">
        <v>136</v>
      </c>
      <c r="M27" s="21">
        <v>0.14960000000000001</v>
      </c>
    </row>
    <row r="28" spans="1:13" x14ac:dyDescent="0.25">
      <c r="A28" s="4" t="s">
        <v>118</v>
      </c>
      <c r="B28" s="10">
        <f>B3/B4</f>
        <v>242.5</v>
      </c>
      <c r="I28" s="4" t="s">
        <v>131</v>
      </c>
      <c r="J28" s="4">
        <v>4.0999999999999996</v>
      </c>
    </row>
    <row r="29" spans="1:13" x14ac:dyDescent="0.25">
      <c r="A29" s="4" t="s">
        <v>119</v>
      </c>
      <c r="B29" s="14">
        <v>0.14960000000000001</v>
      </c>
    </row>
    <row r="30" spans="1:13" x14ac:dyDescent="0.25">
      <c r="A30" s="15" t="s">
        <v>120</v>
      </c>
      <c r="B30" s="16">
        <f>B28*(1-B29)</f>
        <v>206.22200000000001</v>
      </c>
    </row>
    <row r="31" spans="1:13" x14ac:dyDescent="0.25">
      <c r="G31" s="4" t="s">
        <v>139</v>
      </c>
      <c r="H31" s="4" t="s">
        <v>140</v>
      </c>
      <c r="I31" s="4" t="s">
        <v>141</v>
      </c>
      <c r="J31" s="4" t="s">
        <v>2</v>
      </c>
    </row>
    <row r="32" spans="1:13" ht="16.2" x14ac:dyDescent="0.25">
      <c r="A32" s="20" t="s">
        <v>123</v>
      </c>
      <c r="B32" s="20" t="s">
        <v>124</v>
      </c>
      <c r="C32" s="20" t="s">
        <v>125</v>
      </c>
      <c r="D32" s="20" t="s">
        <v>127</v>
      </c>
      <c r="E32" s="53" t="s">
        <v>149</v>
      </c>
      <c r="G32" s="4" t="s">
        <v>130</v>
      </c>
      <c r="H32" s="4">
        <v>1054</v>
      </c>
      <c r="I32" s="4">
        <v>1430</v>
      </c>
      <c r="J32" s="4">
        <v>3773</v>
      </c>
    </row>
    <row r="33" spans="1:10" x14ac:dyDescent="0.25">
      <c r="A33" s="18">
        <v>0.01</v>
      </c>
      <c r="B33" s="10">
        <f t="shared" ref="B33:B43" si="0">$B$30*A33 + 1</f>
        <v>3.0622199999999999</v>
      </c>
      <c r="C33" s="19">
        <v>1</v>
      </c>
      <c r="D33" s="7">
        <f>Table1[[#This Row],[No of nodes in Range]]*$B$5</f>
        <v>6124.44</v>
      </c>
      <c r="E33" s="52">
        <f>Sheet1!$E$2*A33*3000</f>
        <v>1079672279326.0558</v>
      </c>
      <c r="G33" s="4" t="s">
        <v>142</v>
      </c>
      <c r="H33" s="4">
        <v>1984</v>
      </c>
      <c r="I33" s="4">
        <v>2630</v>
      </c>
      <c r="J33" s="4">
        <v>6459</v>
      </c>
    </row>
    <row r="34" spans="1:10" x14ac:dyDescent="0.25">
      <c r="A34" s="18">
        <v>0.1</v>
      </c>
      <c r="B34" s="10">
        <f t="shared" si="0"/>
        <v>21.622200000000003</v>
      </c>
      <c r="C34" s="19">
        <v>1</v>
      </c>
      <c r="D34" s="7">
        <f>Table1[[#This Row],[No of nodes in Range]]*$B$5</f>
        <v>43244.400000000009</v>
      </c>
      <c r="E34" s="52">
        <f>Sheet1!$E$2*A34*3000</f>
        <v>10796722793260.559</v>
      </c>
    </row>
    <row r="35" spans="1:10" x14ac:dyDescent="0.25">
      <c r="A35" s="18">
        <v>0.2</v>
      </c>
      <c r="B35" s="10">
        <f t="shared" si="0"/>
        <v>42.244400000000006</v>
      </c>
      <c r="C35" s="19">
        <v>1</v>
      </c>
      <c r="D35" s="7">
        <f>Table1[[#This Row],[No of nodes in Range]]*$B$5</f>
        <v>84488.800000000017</v>
      </c>
      <c r="E35" s="52">
        <f>Sheet1!$E$2*A35*3000</f>
        <v>21593445586521.117</v>
      </c>
    </row>
    <row r="36" spans="1:10" x14ac:dyDescent="0.25">
      <c r="A36" s="18">
        <v>0.3</v>
      </c>
      <c r="B36" s="10">
        <f t="shared" si="0"/>
        <v>62.866599999999998</v>
      </c>
      <c r="C36" s="19">
        <v>1</v>
      </c>
      <c r="D36" s="7">
        <f>Table1[[#This Row],[No of nodes in Range]]*$B$5</f>
        <v>125733.2</v>
      </c>
      <c r="E36" s="52">
        <f>Sheet1!$E$2*A36*3000</f>
        <v>32390168379781.672</v>
      </c>
    </row>
    <row r="37" spans="1:10" x14ac:dyDescent="0.25">
      <c r="A37" s="18">
        <v>0.4</v>
      </c>
      <c r="B37" s="10">
        <f t="shared" si="0"/>
        <v>83.488800000000012</v>
      </c>
      <c r="C37" s="19">
        <v>1</v>
      </c>
      <c r="D37" s="7">
        <f>Table1[[#This Row],[No of nodes in Range]]*$B$5</f>
        <v>166977.60000000003</v>
      </c>
      <c r="E37" s="52">
        <f>Sheet1!$E$2*A37*3000</f>
        <v>43186891173042.234</v>
      </c>
    </row>
    <row r="38" spans="1:10" x14ac:dyDescent="0.25">
      <c r="A38" s="18">
        <v>0.5</v>
      </c>
      <c r="B38" s="10">
        <f t="shared" si="0"/>
        <v>104.111</v>
      </c>
      <c r="C38" s="19">
        <v>1</v>
      </c>
      <c r="D38" s="7">
        <f>Table1[[#This Row],[No of nodes in Range]]*$B$5</f>
        <v>208222</v>
      </c>
      <c r="E38" s="52">
        <f>Sheet1!$E$2*A38*3000</f>
        <v>53983613966302.789</v>
      </c>
    </row>
    <row r="39" spans="1:10" x14ac:dyDescent="0.25">
      <c r="A39" s="18">
        <v>0.6</v>
      </c>
      <c r="B39" s="10">
        <f t="shared" si="0"/>
        <v>124.7332</v>
      </c>
      <c r="C39" s="19">
        <v>1</v>
      </c>
      <c r="D39" s="7">
        <f>Table1[[#This Row],[No of nodes in Range]]*$B$5</f>
        <v>249466.4</v>
      </c>
      <c r="E39" s="52">
        <f>Sheet1!$E$2*A39*3000</f>
        <v>64780336759563.344</v>
      </c>
    </row>
    <row r="40" spans="1:10" x14ac:dyDescent="0.25">
      <c r="A40" s="18">
        <v>0.7</v>
      </c>
      <c r="B40" s="10">
        <f t="shared" si="0"/>
        <v>145.3554</v>
      </c>
      <c r="C40" s="19">
        <v>1</v>
      </c>
      <c r="D40" s="7">
        <f>Table1[[#This Row],[No of nodes in Range]]*$B$5</f>
        <v>290710.8</v>
      </c>
      <c r="E40" s="52">
        <f>Sheet1!$E$2*A40*3000</f>
        <v>75577059552823.906</v>
      </c>
    </row>
    <row r="41" spans="1:10" x14ac:dyDescent="0.25">
      <c r="A41" s="18">
        <v>0.8</v>
      </c>
      <c r="B41" s="10">
        <f t="shared" si="0"/>
        <v>165.97760000000002</v>
      </c>
      <c r="C41" s="19">
        <v>1</v>
      </c>
      <c r="D41" s="7">
        <f>Table1[[#This Row],[No of nodes in Range]]*$B$5</f>
        <v>331955.20000000007</v>
      </c>
      <c r="E41" s="52">
        <f>Sheet1!$E$2*A41*3000</f>
        <v>86373782346084.469</v>
      </c>
    </row>
    <row r="42" spans="1:10" x14ac:dyDescent="0.25">
      <c r="A42" s="18">
        <v>0.9</v>
      </c>
      <c r="B42" s="10">
        <f t="shared" si="0"/>
        <v>186.59980000000002</v>
      </c>
      <c r="C42" s="19">
        <v>1</v>
      </c>
      <c r="D42" s="7">
        <f>Table1[[#This Row],[No of nodes in Range]]*$B$5</f>
        <v>373199.60000000003</v>
      </c>
      <c r="E42" s="52">
        <f>Sheet1!$E$2*A42*3000</f>
        <v>97170505139345.031</v>
      </c>
    </row>
    <row r="43" spans="1:10" x14ac:dyDescent="0.25">
      <c r="A43" s="18">
        <v>1</v>
      </c>
      <c r="B43" s="10">
        <f t="shared" si="0"/>
        <v>207.22200000000001</v>
      </c>
      <c r="C43" s="19">
        <v>1</v>
      </c>
      <c r="D43" s="7">
        <f>Table1[[#This Row],[No of nodes in Range]]*$B$5</f>
        <v>414444</v>
      </c>
      <c r="E43" s="52">
        <f>Sheet1!$E$2*A43*3000</f>
        <v>107967227932605.58</v>
      </c>
    </row>
  </sheetData>
  <conditionalFormatting sqref="B33:B43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{F949EA1B-ADDE-49AF-AAF9-487D9330B19E}</x14:id>
        </ext>
      </extLst>
    </cfRule>
  </conditionalFormatting>
  <conditionalFormatting sqref="C33:C43">
    <cfRule type="iconSet" priority="1">
      <iconSet iconSet="3Symbols2" showValue="0">
        <cfvo type="percent" val="0"/>
        <cfvo type="num" val="0" gte="0"/>
        <cfvo type="num" val="1"/>
      </iconSet>
    </cfRule>
  </conditionalFormatting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dvAspect="DVASPECT_ICON" link="[1]!''''" oleUpdate="OLEUPDATE_ONCALL" shapeId="1026">
          <objectPr defaultSize="0" dde="1" r:id="rId4">
            <anchor moveWithCells="1">
              <from>
                <xdr:col>2</xdr:col>
                <xdr:colOff>1790700</xdr:colOff>
                <xdr:row>13</xdr:row>
                <xdr:rowOff>15240</xdr:rowOff>
              </from>
              <to>
                <xdr:col>3</xdr:col>
                <xdr:colOff>609600</xdr:colOff>
                <xdr:row>17</xdr:row>
                <xdr:rowOff>0</xdr:rowOff>
              </to>
            </anchor>
          </objectPr>
        </oleObject>
      </mc:Choice>
      <mc:Fallback>
        <oleObject dvAspect="DVASPECT_ICON" link="[1]!''''" oleUpdate="OLEUPDATE_ONCALL" shapeId="1026"/>
      </mc:Fallback>
    </mc:AlternateContent>
    <mc:AlternateContent xmlns:mc="http://schemas.openxmlformats.org/markup-compatibility/2006">
      <mc:Choice Requires="x14">
        <oleObject dvAspect="DVASPECT_ICON" link="[2]!''''" oleUpdate="OLEUPDATE_ONCALL" shapeId="1027">
          <objectPr defaultSize="0" autoPict="0" dde="1" r:id="rId5">
            <anchor moveWithCells="1">
              <from>
                <xdr:col>2</xdr:col>
                <xdr:colOff>464820</xdr:colOff>
                <xdr:row>25</xdr:row>
                <xdr:rowOff>91440</xdr:rowOff>
              </from>
              <to>
                <xdr:col>3</xdr:col>
                <xdr:colOff>30480</xdr:colOff>
                <xdr:row>29</xdr:row>
                <xdr:rowOff>76200</xdr:rowOff>
              </to>
            </anchor>
          </objectPr>
        </oleObject>
      </mc:Choice>
      <mc:Fallback>
        <oleObject dvAspect="DVASPECT_ICON" link="[2]!''''" oleUpdate="OLEUPDATE_ONCALL" shapeId="1027"/>
      </mc:Fallback>
    </mc:AlternateContent>
  </oleObjects>
  <tableParts count="4">
    <tablePart r:id="rId6"/>
    <tablePart r:id="rId7"/>
    <tablePart r:id="rId8"/>
    <tablePart r:id="rId9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949EA1B-ADDE-49AF-AAF9-487D9330B19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B33:B43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309E2-F2C4-4E12-A597-191618EF365E}">
  <dimension ref="A1:F37"/>
  <sheetViews>
    <sheetView workbookViewId="0">
      <selection activeCell="E3" sqref="E3:F4"/>
    </sheetView>
  </sheetViews>
  <sheetFormatPr defaultRowHeight="14.4" x14ac:dyDescent="0.3"/>
  <cols>
    <col min="1" max="1" width="37.5546875" bestFit="1" customWidth="1"/>
    <col min="2" max="2" width="8" bestFit="1" customWidth="1"/>
    <col min="5" max="5" width="14.77734375" customWidth="1"/>
    <col min="6" max="6" width="13.77734375" customWidth="1"/>
  </cols>
  <sheetData>
    <row r="1" spans="1:6" x14ac:dyDescent="0.3">
      <c r="A1" t="s">
        <v>8</v>
      </c>
      <c r="B1" t="s">
        <v>9</v>
      </c>
    </row>
    <row r="2" spans="1:6" x14ac:dyDescent="0.3">
      <c r="A2" t="s">
        <v>10</v>
      </c>
      <c r="B2">
        <v>416</v>
      </c>
    </row>
    <row r="3" spans="1:6" x14ac:dyDescent="0.3">
      <c r="A3" t="s">
        <v>11</v>
      </c>
      <c r="B3">
        <v>61948</v>
      </c>
      <c r="E3" s="62" t="s">
        <v>185</v>
      </c>
      <c r="F3" s="62" t="s">
        <v>188</v>
      </c>
    </row>
    <row r="4" spans="1:6" x14ac:dyDescent="0.3">
      <c r="A4" t="s">
        <v>12</v>
      </c>
      <c r="B4">
        <v>3603</v>
      </c>
      <c r="E4" s="62" t="s">
        <v>184</v>
      </c>
      <c r="F4" s="62">
        <f>VLOOKUP($E$4,Table022__Page_31[],2)</f>
        <v>58801</v>
      </c>
    </row>
    <row r="5" spans="1:6" x14ac:dyDescent="0.3">
      <c r="A5" t="s">
        <v>13</v>
      </c>
      <c r="B5">
        <v>60859</v>
      </c>
    </row>
    <row r="6" spans="1:6" x14ac:dyDescent="0.3">
      <c r="A6" t="s">
        <v>14</v>
      </c>
      <c r="B6">
        <v>93165</v>
      </c>
    </row>
    <row r="7" spans="1:6" x14ac:dyDescent="0.3">
      <c r="A7" t="s">
        <v>15</v>
      </c>
      <c r="B7">
        <v>233</v>
      </c>
    </row>
    <row r="8" spans="1:6" x14ac:dyDescent="0.3">
      <c r="A8" t="s">
        <v>16</v>
      </c>
      <c r="B8">
        <v>56512</v>
      </c>
    </row>
    <row r="9" spans="1:6" x14ac:dyDescent="0.3">
      <c r="A9" t="s">
        <v>17</v>
      </c>
      <c r="B9">
        <v>460</v>
      </c>
    </row>
    <row r="10" spans="1:6" x14ac:dyDescent="0.3">
      <c r="A10" t="s">
        <v>18</v>
      </c>
      <c r="B10">
        <v>5619</v>
      </c>
    </row>
    <row r="11" spans="1:6" x14ac:dyDescent="0.3">
      <c r="A11" t="s">
        <v>19</v>
      </c>
      <c r="B11">
        <v>1510</v>
      </c>
    </row>
    <row r="12" spans="1:6" x14ac:dyDescent="0.3">
      <c r="A12" t="s">
        <v>20</v>
      </c>
      <c r="B12">
        <v>53851</v>
      </c>
    </row>
    <row r="13" spans="1:6" x14ac:dyDescent="0.3">
      <c r="A13" t="s">
        <v>21</v>
      </c>
      <c r="B13">
        <v>23726</v>
      </c>
    </row>
    <row r="14" spans="1:6" x14ac:dyDescent="0.3">
      <c r="A14" t="s">
        <v>22</v>
      </c>
      <c r="B14">
        <v>18028</v>
      </c>
    </row>
    <row r="15" spans="1:6" x14ac:dyDescent="0.3">
      <c r="A15" t="s">
        <v>23</v>
      </c>
      <c r="B15">
        <v>28805</v>
      </c>
    </row>
    <row r="16" spans="1:6" x14ac:dyDescent="0.3">
      <c r="A16" t="s">
        <v>24</v>
      </c>
      <c r="B16">
        <v>44855</v>
      </c>
    </row>
    <row r="17" spans="1:2" x14ac:dyDescent="0.3">
      <c r="A17" t="s">
        <v>25</v>
      </c>
      <c r="B17">
        <v>76450</v>
      </c>
    </row>
    <row r="18" spans="1:2" x14ac:dyDescent="0.3">
      <c r="A18" t="s">
        <v>26</v>
      </c>
      <c r="B18">
        <v>16240</v>
      </c>
    </row>
    <row r="19" spans="1:2" x14ac:dyDescent="0.3">
      <c r="A19" t="s">
        <v>27</v>
      </c>
      <c r="B19">
        <v>978</v>
      </c>
    </row>
    <row r="20" spans="1:2" x14ac:dyDescent="0.3">
      <c r="A20" t="s">
        <v>28</v>
      </c>
      <c r="B20">
        <v>38</v>
      </c>
    </row>
    <row r="21" spans="1:2" x14ac:dyDescent="0.3">
      <c r="A21" t="s">
        <v>29</v>
      </c>
      <c r="B21">
        <v>125582</v>
      </c>
    </row>
    <row r="22" spans="1:2" x14ac:dyDescent="0.3">
      <c r="A22" t="s">
        <v>30</v>
      </c>
      <c r="B22">
        <v>109605</v>
      </c>
    </row>
    <row r="23" spans="1:2" x14ac:dyDescent="0.3">
      <c r="A23" t="s">
        <v>31</v>
      </c>
      <c r="B23">
        <v>4617</v>
      </c>
    </row>
    <row r="24" spans="1:2" x14ac:dyDescent="0.3">
      <c r="A24" t="s">
        <v>32</v>
      </c>
      <c r="B24">
        <v>14600</v>
      </c>
    </row>
    <row r="25" spans="1:2" x14ac:dyDescent="0.3">
      <c r="A25" t="s">
        <v>33</v>
      </c>
      <c r="B25">
        <v>3911</v>
      </c>
    </row>
    <row r="26" spans="1:2" x14ac:dyDescent="0.3">
      <c r="A26" t="s">
        <v>34</v>
      </c>
      <c r="B26">
        <v>2718</v>
      </c>
    </row>
    <row r="27" spans="1:2" x14ac:dyDescent="0.3">
      <c r="A27" t="s">
        <v>35</v>
      </c>
      <c r="B27">
        <v>62291</v>
      </c>
    </row>
    <row r="28" spans="1:2" x14ac:dyDescent="0.3">
      <c r="A28" t="s">
        <v>36</v>
      </c>
      <c r="B28">
        <v>736</v>
      </c>
    </row>
    <row r="29" spans="1:2" x14ac:dyDescent="0.3">
      <c r="A29" t="s">
        <v>37</v>
      </c>
      <c r="B29">
        <v>27701</v>
      </c>
    </row>
    <row r="30" spans="1:2" x14ac:dyDescent="0.3">
      <c r="A30" t="s">
        <v>38</v>
      </c>
      <c r="B30">
        <v>106373</v>
      </c>
    </row>
    <row r="31" spans="1:2" x14ac:dyDescent="0.3">
      <c r="A31" t="s">
        <v>39</v>
      </c>
      <c r="B31">
        <v>1259</v>
      </c>
    </row>
    <row r="32" spans="1:2" x14ac:dyDescent="0.3">
      <c r="A32" t="s">
        <v>40</v>
      </c>
      <c r="B32">
        <v>58801</v>
      </c>
    </row>
    <row r="33" spans="1:2" x14ac:dyDescent="0.3">
      <c r="A33" t="s">
        <v>41</v>
      </c>
      <c r="B33">
        <v>43083</v>
      </c>
    </row>
    <row r="34" spans="1:2" x14ac:dyDescent="0.3">
      <c r="A34" t="s">
        <v>42</v>
      </c>
      <c r="B34">
        <v>4929</v>
      </c>
    </row>
    <row r="35" spans="1:2" x14ac:dyDescent="0.3">
      <c r="A35" t="s">
        <v>43</v>
      </c>
      <c r="B35">
        <v>258054</v>
      </c>
    </row>
    <row r="36" spans="1:2" x14ac:dyDescent="0.3">
      <c r="A36" t="s">
        <v>44</v>
      </c>
      <c r="B36">
        <v>22815</v>
      </c>
    </row>
    <row r="37" spans="1:2" x14ac:dyDescent="0.3">
      <c r="A37" t="s">
        <v>45</v>
      </c>
      <c r="B37">
        <v>94744</v>
      </c>
    </row>
  </sheetData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dvAspect="DVASPECT_ICON" link="[3]!''''" oleUpdate="OLEUPDATE_ONCALL" shapeId="5121">
          <objectPr defaultSize="0" dde="1" r:id="rId3">
            <anchor moveWithCells="1">
              <from>
                <xdr:col>3</xdr:col>
                <xdr:colOff>350520</xdr:colOff>
                <xdr:row>11</xdr:row>
                <xdr:rowOff>121920</xdr:rowOff>
              </from>
              <to>
                <xdr:col>4</xdr:col>
                <xdr:colOff>655320</xdr:colOff>
                <xdr:row>15</xdr:row>
                <xdr:rowOff>76200</xdr:rowOff>
              </to>
            </anchor>
          </objectPr>
        </oleObject>
      </mc:Choice>
      <mc:Fallback>
        <oleObject dvAspect="DVASPECT_ICON" link="[3]!''''" oleUpdate="OLEUPDATE_ONCALL" shapeId="5121"/>
      </mc:Fallback>
    </mc:AlternateContent>
  </oleObjects>
  <tableParts count="2">
    <tablePart r:id="rId4"/>
    <tablePart r:id="rId5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043DB-DDFA-410A-BD08-B8DBC732E094}">
  <dimension ref="A1:F37"/>
  <sheetViews>
    <sheetView workbookViewId="0">
      <selection activeCell="F5" sqref="F5"/>
    </sheetView>
  </sheetViews>
  <sheetFormatPr defaultRowHeight="14.4" x14ac:dyDescent="0.3"/>
  <cols>
    <col min="1" max="1" width="37" bestFit="1" customWidth="1"/>
    <col min="2" max="2" width="19.109375" style="8" bestFit="1" customWidth="1"/>
    <col min="5" max="5" width="14.33203125" customWidth="1"/>
    <col min="6" max="6" width="10.44140625" customWidth="1"/>
  </cols>
  <sheetData>
    <row r="1" spans="1:6" x14ac:dyDescent="0.3">
      <c r="A1" t="s">
        <v>46</v>
      </c>
      <c r="B1" s="8" t="s">
        <v>47</v>
      </c>
    </row>
    <row r="2" spans="1:6" x14ac:dyDescent="0.3">
      <c r="A2" t="s">
        <v>10</v>
      </c>
      <c r="B2" s="1" t="s">
        <v>48</v>
      </c>
      <c r="E2" s="62" t="s">
        <v>185</v>
      </c>
      <c r="F2" s="62" t="s">
        <v>186</v>
      </c>
    </row>
    <row r="3" spans="1:6" x14ac:dyDescent="0.3">
      <c r="A3" t="s">
        <v>11</v>
      </c>
      <c r="B3" s="1" t="s">
        <v>49</v>
      </c>
      <c r="E3" s="62"/>
      <c r="F3" s="62" t="e">
        <f>VLOOKUP($E$3,List_of_states_and_union_territories_by_area_edit[],2)</f>
        <v>#N/A</v>
      </c>
    </row>
    <row r="4" spans="1:6" x14ac:dyDescent="0.3">
      <c r="A4" t="s">
        <v>12</v>
      </c>
      <c r="B4" s="1" t="s">
        <v>50</v>
      </c>
    </row>
    <row r="5" spans="1:6" x14ac:dyDescent="0.3">
      <c r="A5" t="s">
        <v>13</v>
      </c>
      <c r="B5" s="1" t="s">
        <v>51</v>
      </c>
    </row>
    <row r="6" spans="1:6" x14ac:dyDescent="0.3">
      <c r="A6" t="s">
        <v>14</v>
      </c>
      <c r="B6" s="1" t="s">
        <v>52</v>
      </c>
    </row>
    <row r="7" spans="1:6" x14ac:dyDescent="0.3">
      <c r="A7" t="s">
        <v>15</v>
      </c>
      <c r="B7" s="1" t="s">
        <v>53</v>
      </c>
    </row>
    <row r="8" spans="1:6" x14ac:dyDescent="0.3">
      <c r="A8" t="s">
        <v>16</v>
      </c>
      <c r="B8" s="1" t="s">
        <v>54</v>
      </c>
    </row>
    <row r="9" spans="1:6" x14ac:dyDescent="0.3">
      <c r="A9" t="s">
        <v>55</v>
      </c>
      <c r="B9" s="1" t="s">
        <v>56</v>
      </c>
    </row>
    <row r="10" spans="1:6" x14ac:dyDescent="0.3">
      <c r="A10" t="s">
        <v>19</v>
      </c>
      <c r="B10" s="1" t="s">
        <v>57</v>
      </c>
    </row>
    <row r="11" spans="1:6" x14ac:dyDescent="0.3">
      <c r="A11" t="s">
        <v>20</v>
      </c>
      <c r="B11" s="1" t="s">
        <v>58</v>
      </c>
    </row>
    <row r="12" spans="1:6" x14ac:dyDescent="0.3">
      <c r="A12" t="s">
        <v>21</v>
      </c>
      <c r="B12" s="1" t="s">
        <v>59</v>
      </c>
    </row>
    <row r="13" spans="1:6" x14ac:dyDescent="0.3">
      <c r="A13" t="s">
        <v>22</v>
      </c>
      <c r="B13" s="1" t="s">
        <v>60</v>
      </c>
    </row>
    <row r="14" spans="1:6" x14ac:dyDescent="0.3">
      <c r="A14" t="s">
        <v>23</v>
      </c>
      <c r="B14" s="1" t="s">
        <v>61</v>
      </c>
    </row>
    <row r="15" spans="1:6" x14ac:dyDescent="0.3">
      <c r="A15" t="s">
        <v>24</v>
      </c>
      <c r="B15" s="1" t="s">
        <v>62</v>
      </c>
      <c r="D15" s="4" t="s">
        <v>89</v>
      </c>
    </row>
    <row r="16" spans="1:6" x14ac:dyDescent="0.3">
      <c r="A16" t="s">
        <v>25</v>
      </c>
      <c r="B16" s="1" t="s">
        <v>63</v>
      </c>
    </row>
    <row r="17" spans="1:2" x14ac:dyDescent="0.3">
      <c r="A17" t="s">
        <v>26</v>
      </c>
      <c r="B17" s="1" t="s">
        <v>64</v>
      </c>
    </row>
    <row r="18" spans="1:2" x14ac:dyDescent="0.3">
      <c r="A18" t="s">
        <v>27</v>
      </c>
      <c r="B18" s="1" t="s">
        <v>65</v>
      </c>
    </row>
    <row r="19" spans="1:2" x14ac:dyDescent="0.3">
      <c r="A19" t="s">
        <v>28</v>
      </c>
      <c r="B19" s="1" t="s">
        <v>66</v>
      </c>
    </row>
    <row r="20" spans="1:2" x14ac:dyDescent="0.3">
      <c r="A20" t="s">
        <v>29</v>
      </c>
      <c r="B20" s="1" t="s">
        <v>67</v>
      </c>
    </row>
    <row r="21" spans="1:2" x14ac:dyDescent="0.3">
      <c r="A21" t="s">
        <v>30</v>
      </c>
      <c r="B21" s="1" t="s">
        <v>68</v>
      </c>
    </row>
    <row r="22" spans="1:2" x14ac:dyDescent="0.3">
      <c r="A22" t="s">
        <v>31</v>
      </c>
      <c r="B22" s="1" t="s">
        <v>69</v>
      </c>
    </row>
    <row r="23" spans="1:2" x14ac:dyDescent="0.3">
      <c r="A23" t="s">
        <v>32</v>
      </c>
      <c r="B23" s="1" t="s">
        <v>70</v>
      </c>
    </row>
    <row r="24" spans="1:2" x14ac:dyDescent="0.3">
      <c r="A24" t="s">
        <v>33</v>
      </c>
      <c r="B24" s="1" t="s">
        <v>71</v>
      </c>
    </row>
    <row r="25" spans="1:2" x14ac:dyDescent="0.3">
      <c r="A25" t="s">
        <v>34</v>
      </c>
      <c r="B25" s="1" t="s">
        <v>72</v>
      </c>
    </row>
    <row r="26" spans="1:2" x14ac:dyDescent="0.3">
      <c r="A26" t="s">
        <v>73</v>
      </c>
      <c r="B26" s="1" t="s">
        <v>74</v>
      </c>
    </row>
    <row r="27" spans="1:2" x14ac:dyDescent="0.3">
      <c r="A27" t="s">
        <v>35</v>
      </c>
      <c r="B27" s="1" t="s">
        <v>75</v>
      </c>
    </row>
    <row r="28" spans="1:2" x14ac:dyDescent="0.3">
      <c r="A28" t="s">
        <v>36</v>
      </c>
      <c r="B28" s="1" t="s">
        <v>76</v>
      </c>
    </row>
    <row r="29" spans="1:2" x14ac:dyDescent="0.3">
      <c r="A29" t="s">
        <v>37</v>
      </c>
      <c r="B29" s="1" t="s">
        <v>77</v>
      </c>
    </row>
    <row r="30" spans="1:2" x14ac:dyDescent="0.3">
      <c r="A30" t="s">
        <v>38</v>
      </c>
      <c r="B30" s="1" t="s">
        <v>78</v>
      </c>
    </row>
    <row r="31" spans="1:2" x14ac:dyDescent="0.3">
      <c r="A31" t="s">
        <v>39</v>
      </c>
      <c r="B31" s="1" t="s">
        <v>79</v>
      </c>
    </row>
    <row r="32" spans="1:2" x14ac:dyDescent="0.3">
      <c r="A32" t="s">
        <v>40</v>
      </c>
      <c r="B32" s="1" t="s">
        <v>80</v>
      </c>
    </row>
    <row r="33" spans="1:2" x14ac:dyDescent="0.3">
      <c r="A33" t="s">
        <v>41</v>
      </c>
      <c r="B33" s="1" t="s">
        <v>81</v>
      </c>
    </row>
    <row r="34" spans="1:2" x14ac:dyDescent="0.3">
      <c r="A34" t="s">
        <v>42</v>
      </c>
      <c r="B34" s="1" t="s">
        <v>82</v>
      </c>
    </row>
    <row r="35" spans="1:2" x14ac:dyDescent="0.3">
      <c r="A35" t="s">
        <v>43</v>
      </c>
      <c r="B35" s="1" t="s">
        <v>83</v>
      </c>
    </row>
    <row r="36" spans="1:2" x14ac:dyDescent="0.3">
      <c r="A36" t="s">
        <v>44</v>
      </c>
      <c r="B36" s="1" t="s">
        <v>84</v>
      </c>
    </row>
    <row r="37" spans="1:2" x14ac:dyDescent="0.3">
      <c r="A37" t="s">
        <v>45</v>
      </c>
      <c r="B37" s="1" t="s">
        <v>85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0D3A9-9F4F-417B-8106-52CF6F7769BE}">
  <dimension ref="A1:G37"/>
  <sheetViews>
    <sheetView workbookViewId="0">
      <selection activeCell="E24" sqref="E24"/>
    </sheetView>
  </sheetViews>
  <sheetFormatPr defaultRowHeight="14.4" x14ac:dyDescent="0.3"/>
  <cols>
    <col min="1" max="1" width="23.6640625" bestFit="1" customWidth="1"/>
    <col min="2" max="2" width="15.5546875" bestFit="1" customWidth="1"/>
    <col min="3" max="3" width="16.44140625" bestFit="1" customWidth="1"/>
    <col min="4" max="4" width="7.44140625" bestFit="1" customWidth="1"/>
    <col min="5" max="5" width="23.6640625" bestFit="1" customWidth="1"/>
    <col min="6" max="6" width="12.88671875" bestFit="1" customWidth="1"/>
    <col min="7" max="7" width="13.77734375" bestFit="1" customWidth="1"/>
  </cols>
  <sheetData>
    <row r="1" spans="1:7" x14ac:dyDescent="0.3">
      <c r="A1" t="s">
        <v>90</v>
      </c>
      <c r="B1" t="s">
        <v>91</v>
      </c>
      <c r="C1" t="s">
        <v>92</v>
      </c>
      <c r="D1" t="s">
        <v>9</v>
      </c>
    </row>
    <row r="2" spans="1:7" x14ac:dyDescent="0.3">
      <c r="A2" t="s">
        <v>108</v>
      </c>
      <c r="B2">
        <v>27</v>
      </c>
      <c r="C2">
        <v>3</v>
      </c>
      <c r="D2">
        <v>30</v>
      </c>
      <c r="F2" s="62" t="s">
        <v>185</v>
      </c>
      <c r="G2" s="62" t="s">
        <v>172</v>
      </c>
    </row>
    <row r="3" spans="1:7" x14ac:dyDescent="0.3">
      <c r="A3" t="s">
        <v>11</v>
      </c>
      <c r="B3">
        <v>193</v>
      </c>
      <c r="C3">
        <v>65</v>
      </c>
      <c r="D3">
        <v>258</v>
      </c>
      <c r="F3" s="62" t="s">
        <v>184</v>
      </c>
      <c r="G3" s="62">
        <f>VLOOKUP($F$3,Table_1[],4)</f>
        <v>1217</v>
      </c>
    </row>
    <row r="4" spans="1:7" x14ac:dyDescent="0.3">
      <c r="A4" t="s">
        <v>93</v>
      </c>
      <c r="B4">
        <v>208</v>
      </c>
      <c r="C4">
        <v>10</v>
      </c>
      <c r="D4">
        <v>218</v>
      </c>
    </row>
    <row r="5" spans="1:7" x14ac:dyDescent="0.3">
      <c r="A5" t="s">
        <v>13</v>
      </c>
      <c r="B5">
        <v>1176</v>
      </c>
      <c r="C5">
        <v>50</v>
      </c>
      <c r="D5">
        <v>1226</v>
      </c>
    </row>
    <row r="6" spans="1:7" x14ac:dyDescent="0.3">
      <c r="A6" t="s">
        <v>14</v>
      </c>
      <c r="B6">
        <v>930</v>
      </c>
      <c r="C6">
        <v>103</v>
      </c>
      <c r="D6">
        <v>1033</v>
      </c>
    </row>
    <row r="7" spans="1:7" x14ac:dyDescent="0.3">
      <c r="A7" t="s">
        <v>15</v>
      </c>
      <c r="B7">
        <v>0</v>
      </c>
      <c r="C7">
        <v>4</v>
      </c>
      <c r="D7">
        <v>4</v>
      </c>
    </row>
    <row r="8" spans="1:7" x14ac:dyDescent="0.3">
      <c r="A8" t="s">
        <v>16</v>
      </c>
      <c r="B8">
        <v>169</v>
      </c>
      <c r="C8">
        <v>45</v>
      </c>
      <c r="D8">
        <v>214</v>
      </c>
    </row>
    <row r="9" spans="1:7" x14ac:dyDescent="0.3">
      <c r="A9" t="s">
        <v>109</v>
      </c>
      <c r="B9">
        <v>10</v>
      </c>
      <c r="C9">
        <v>1</v>
      </c>
      <c r="D9">
        <v>11</v>
      </c>
    </row>
    <row r="10" spans="1:7" x14ac:dyDescent="0.3">
      <c r="A10" t="s">
        <v>110</v>
      </c>
      <c r="B10">
        <v>5</v>
      </c>
      <c r="C10">
        <v>0</v>
      </c>
      <c r="D10">
        <v>5</v>
      </c>
    </row>
    <row r="11" spans="1:7" x14ac:dyDescent="0.3">
      <c r="A11" t="s">
        <v>18</v>
      </c>
      <c r="B11">
        <v>0</v>
      </c>
      <c r="C11">
        <v>109</v>
      </c>
      <c r="D11">
        <v>109</v>
      </c>
    </row>
    <row r="12" spans="1:7" x14ac:dyDescent="0.3">
      <c r="A12" t="s">
        <v>94</v>
      </c>
      <c r="B12">
        <v>17</v>
      </c>
      <c r="C12">
        <v>25</v>
      </c>
      <c r="D12">
        <v>42</v>
      </c>
    </row>
    <row r="13" spans="1:7" x14ac:dyDescent="0.3">
      <c r="A13" t="s">
        <v>20</v>
      </c>
      <c r="B13">
        <v>364</v>
      </c>
      <c r="C13">
        <v>122</v>
      </c>
      <c r="D13">
        <v>486</v>
      </c>
    </row>
    <row r="14" spans="1:7" x14ac:dyDescent="0.3">
      <c r="A14" t="s">
        <v>95</v>
      </c>
      <c r="B14">
        <v>609</v>
      </c>
      <c r="C14">
        <v>59</v>
      </c>
      <c r="D14">
        <v>668</v>
      </c>
    </row>
    <row r="15" spans="1:7" x14ac:dyDescent="0.3">
      <c r="A15" t="s">
        <v>96</v>
      </c>
      <c r="B15">
        <v>705</v>
      </c>
      <c r="C15">
        <v>96</v>
      </c>
      <c r="D15">
        <v>801</v>
      </c>
    </row>
    <row r="16" spans="1:7" x14ac:dyDescent="0.3">
      <c r="A16" t="s">
        <v>97</v>
      </c>
      <c r="B16">
        <v>56</v>
      </c>
      <c r="C16">
        <v>76</v>
      </c>
      <c r="D16">
        <v>132</v>
      </c>
    </row>
    <row r="17" spans="1:4" x14ac:dyDescent="0.3">
      <c r="A17" t="s">
        <v>24</v>
      </c>
      <c r="B17">
        <v>519</v>
      </c>
      <c r="C17">
        <v>36</v>
      </c>
      <c r="D17">
        <v>555</v>
      </c>
    </row>
    <row r="18" spans="1:4" x14ac:dyDescent="0.3">
      <c r="A18" t="s">
        <v>98</v>
      </c>
      <c r="B18">
        <v>2471</v>
      </c>
      <c r="C18">
        <v>374</v>
      </c>
      <c r="D18">
        <v>2845</v>
      </c>
    </row>
    <row r="19" spans="1:4" x14ac:dyDescent="0.3">
      <c r="A19" t="s">
        <v>26</v>
      </c>
      <c r="B19">
        <v>981</v>
      </c>
      <c r="C19">
        <v>299</v>
      </c>
      <c r="D19">
        <v>1280</v>
      </c>
    </row>
    <row r="20" spans="1:4" x14ac:dyDescent="0.3">
      <c r="A20" t="s">
        <v>28</v>
      </c>
      <c r="B20">
        <v>9</v>
      </c>
      <c r="C20">
        <v>0</v>
      </c>
      <c r="D20">
        <v>9</v>
      </c>
    </row>
    <row r="21" spans="1:4" x14ac:dyDescent="0.3">
      <c r="A21" t="s">
        <v>29</v>
      </c>
      <c r="B21">
        <v>334</v>
      </c>
      <c r="C21">
        <v>117</v>
      </c>
      <c r="D21">
        <v>451</v>
      </c>
    </row>
    <row r="22" spans="1:4" x14ac:dyDescent="0.3">
      <c r="A22" t="s">
        <v>30</v>
      </c>
      <c r="B22">
        <v>273</v>
      </c>
      <c r="C22">
        <v>438</v>
      </c>
      <c r="D22">
        <v>711</v>
      </c>
    </row>
    <row r="23" spans="1:4" x14ac:dyDescent="0.3">
      <c r="A23" t="s">
        <v>31</v>
      </c>
      <c r="B23">
        <v>23</v>
      </c>
      <c r="C23">
        <v>7</v>
      </c>
      <c r="D23">
        <v>30</v>
      </c>
    </row>
    <row r="24" spans="1:4" x14ac:dyDescent="0.3">
      <c r="A24" t="s">
        <v>99</v>
      </c>
      <c r="B24">
        <v>143</v>
      </c>
      <c r="C24">
        <v>14</v>
      </c>
      <c r="D24">
        <v>157</v>
      </c>
    </row>
    <row r="25" spans="1:4" x14ac:dyDescent="0.3">
      <c r="A25" t="s">
        <v>100</v>
      </c>
      <c r="B25">
        <v>56</v>
      </c>
      <c r="C25">
        <v>34</v>
      </c>
      <c r="D25">
        <v>90</v>
      </c>
    </row>
    <row r="26" spans="1:4" x14ac:dyDescent="0.3">
      <c r="A26" t="s">
        <v>34</v>
      </c>
      <c r="B26">
        <v>21</v>
      </c>
      <c r="C26">
        <v>15</v>
      </c>
      <c r="D26">
        <v>36</v>
      </c>
    </row>
    <row r="27" spans="1:4" x14ac:dyDescent="0.3">
      <c r="A27" t="s">
        <v>101</v>
      </c>
      <c r="B27">
        <v>1655</v>
      </c>
      <c r="C27">
        <v>149</v>
      </c>
      <c r="D27">
        <v>1804</v>
      </c>
    </row>
    <row r="28" spans="1:4" x14ac:dyDescent="0.3">
      <c r="A28" t="s">
        <v>36</v>
      </c>
      <c r="B28">
        <v>3</v>
      </c>
      <c r="C28">
        <v>11</v>
      </c>
      <c r="D28">
        <v>14</v>
      </c>
    </row>
    <row r="29" spans="1:4" x14ac:dyDescent="0.3">
      <c r="A29" t="s">
        <v>102</v>
      </c>
      <c r="B29">
        <v>510</v>
      </c>
      <c r="C29">
        <v>172</v>
      </c>
      <c r="D29">
        <v>682</v>
      </c>
    </row>
    <row r="30" spans="1:4" x14ac:dyDescent="0.3">
      <c r="A30" t="s">
        <v>38</v>
      </c>
      <c r="B30">
        <v>602</v>
      </c>
      <c r="C30">
        <v>150</v>
      </c>
      <c r="D30">
        <v>752</v>
      </c>
    </row>
    <row r="31" spans="1:4" x14ac:dyDescent="0.3">
      <c r="A31" t="s">
        <v>103</v>
      </c>
      <c r="B31">
        <v>24</v>
      </c>
      <c r="C31">
        <v>9</v>
      </c>
      <c r="D31">
        <v>33</v>
      </c>
    </row>
    <row r="32" spans="1:4" x14ac:dyDescent="0.3">
      <c r="A32" t="s">
        <v>104</v>
      </c>
      <c r="B32">
        <v>692</v>
      </c>
      <c r="C32">
        <v>525</v>
      </c>
      <c r="D32">
        <v>1217</v>
      </c>
    </row>
    <row r="33" spans="1:4" x14ac:dyDescent="0.3">
      <c r="A33" t="s">
        <v>105</v>
      </c>
      <c r="B33">
        <v>802</v>
      </c>
      <c r="C33">
        <v>61</v>
      </c>
      <c r="D33">
        <v>863</v>
      </c>
    </row>
    <row r="34" spans="1:4" x14ac:dyDescent="0.3">
      <c r="A34" t="s">
        <v>106</v>
      </c>
      <c r="B34">
        <v>99</v>
      </c>
      <c r="C34">
        <v>56</v>
      </c>
      <c r="D34">
        <v>155</v>
      </c>
    </row>
    <row r="35" spans="1:4" x14ac:dyDescent="0.3">
      <c r="A35" t="s">
        <v>107</v>
      </c>
      <c r="B35">
        <v>4442</v>
      </c>
      <c r="C35">
        <v>193</v>
      </c>
      <c r="D35">
        <v>4635</v>
      </c>
    </row>
    <row r="36" spans="1:4" x14ac:dyDescent="0.3">
      <c r="A36" t="s">
        <v>44</v>
      </c>
      <c r="B36">
        <v>410</v>
      </c>
      <c r="C36">
        <v>50</v>
      </c>
      <c r="D36">
        <v>460</v>
      </c>
    </row>
    <row r="37" spans="1:4" x14ac:dyDescent="0.3">
      <c r="A37" t="s">
        <v>45</v>
      </c>
      <c r="B37">
        <v>1272</v>
      </c>
      <c r="C37">
        <v>294</v>
      </c>
      <c r="D37">
        <v>1566</v>
      </c>
    </row>
  </sheetData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dvAspect="DVASPECT_ICON" link="[4]!''''" oleUpdate="OLEUPDATE_ONCALL" shapeId="7169">
          <objectPr defaultSize="0" dde="1" r:id="rId3">
            <anchor moveWithCells="1">
              <from>
                <xdr:col>4</xdr:col>
                <xdr:colOff>708660</xdr:colOff>
                <xdr:row>11</xdr:row>
                <xdr:rowOff>83820</xdr:rowOff>
              </from>
              <to>
                <xdr:col>5</xdr:col>
                <xdr:colOff>0</xdr:colOff>
                <xdr:row>15</xdr:row>
                <xdr:rowOff>38100</xdr:rowOff>
              </to>
            </anchor>
          </objectPr>
        </oleObject>
      </mc:Choice>
      <mc:Fallback>
        <oleObject dvAspect="DVASPECT_ICON" link="[4]!''''" oleUpdate="OLEUPDATE_ONCALL" shapeId="7169"/>
      </mc:Fallback>
    </mc:AlternateContent>
  </oleObjects>
  <tableParts count="2">
    <tablePart r:id="rId4"/>
    <tablePart r:id="rId5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6CA68-E0F4-4D92-BCAB-383AB7F5FFEE}">
  <dimension ref="A3:C39"/>
  <sheetViews>
    <sheetView workbookViewId="0">
      <selection activeCell="B4" sqref="B4"/>
    </sheetView>
  </sheetViews>
  <sheetFormatPr defaultRowHeight="14.4" x14ac:dyDescent="0.3"/>
  <cols>
    <col min="1" max="1" width="37.5546875" bestFit="1" customWidth="1"/>
    <col min="2" max="2" width="21" customWidth="1"/>
    <col min="3" max="3" width="30.33203125" bestFit="1" customWidth="1"/>
  </cols>
  <sheetData>
    <row r="3" spans="1:3" x14ac:dyDescent="0.3">
      <c r="A3" s="22" t="s">
        <v>137</v>
      </c>
      <c r="B3" t="s">
        <v>144</v>
      </c>
      <c r="C3" t="s">
        <v>143</v>
      </c>
    </row>
    <row r="4" spans="1:3" x14ac:dyDescent="0.3">
      <c r="A4" s="23" t="s">
        <v>10</v>
      </c>
      <c r="B4">
        <v>446</v>
      </c>
      <c r="C4">
        <v>5.4067159655715846E-2</v>
      </c>
    </row>
    <row r="5" spans="1:3" x14ac:dyDescent="0.3">
      <c r="A5" s="23" t="s">
        <v>11</v>
      </c>
      <c r="B5">
        <v>62206</v>
      </c>
      <c r="C5">
        <v>0.38169044331952756</v>
      </c>
    </row>
    <row r="6" spans="1:3" x14ac:dyDescent="0.3">
      <c r="A6" s="23" t="s">
        <v>12</v>
      </c>
      <c r="B6">
        <v>3821</v>
      </c>
      <c r="C6">
        <v>4.5627694255042213E-2</v>
      </c>
    </row>
    <row r="7" spans="1:3" x14ac:dyDescent="0.3">
      <c r="A7" s="23" t="s">
        <v>13</v>
      </c>
      <c r="B7">
        <v>62085</v>
      </c>
      <c r="C7">
        <v>0.79151686682475331</v>
      </c>
    </row>
    <row r="8" spans="1:3" x14ac:dyDescent="0.3">
      <c r="A8" s="23" t="s">
        <v>14</v>
      </c>
      <c r="B8">
        <v>94198</v>
      </c>
      <c r="C8">
        <v>1.0003716958890434</v>
      </c>
    </row>
    <row r="9" spans="1:3" x14ac:dyDescent="0.3">
      <c r="A9" s="23" t="s">
        <v>15</v>
      </c>
      <c r="B9">
        <v>237</v>
      </c>
      <c r="C9">
        <v>2.0789473684210527</v>
      </c>
    </row>
    <row r="10" spans="1:3" x14ac:dyDescent="0.3">
      <c r="A10" s="23" t="s">
        <v>16</v>
      </c>
      <c r="B10">
        <v>56726</v>
      </c>
      <c r="C10">
        <v>0.41959583407302209</v>
      </c>
    </row>
    <row r="11" spans="1:3" x14ac:dyDescent="0.3">
      <c r="A11" s="23" t="s">
        <v>17</v>
      </c>
      <c r="B11">
        <v>471</v>
      </c>
      <c r="C11">
        <v>0.78109452736318408</v>
      </c>
    </row>
    <row r="12" spans="1:3" x14ac:dyDescent="0.3">
      <c r="A12" s="23" t="s">
        <v>18</v>
      </c>
      <c r="B12">
        <v>5624</v>
      </c>
      <c r="C12">
        <v>1.5191788222582387</v>
      </c>
    </row>
    <row r="13" spans="1:3" x14ac:dyDescent="0.3">
      <c r="A13" s="23" t="s">
        <v>19</v>
      </c>
      <c r="B13">
        <v>1619</v>
      </c>
      <c r="C13">
        <v>8.2591927519079303E-3</v>
      </c>
    </row>
    <row r="14" spans="1:3" x14ac:dyDescent="0.3">
      <c r="A14" s="23" t="s">
        <v>20</v>
      </c>
      <c r="B14">
        <v>53893</v>
      </c>
      <c r="C14">
        <v>1.2189677010766309</v>
      </c>
    </row>
    <row r="15" spans="1:3" x14ac:dyDescent="0.3">
      <c r="A15" s="23" t="s">
        <v>21</v>
      </c>
      <c r="B15">
        <v>24212</v>
      </c>
      <c r="C15">
        <v>0.43489662852729333</v>
      </c>
    </row>
    <row r="16" spans="1:3" x14ac:dyDescent="0.3">
      <c r="A16" s="23" t="s">
        <v>22</v>
      </c>
      <c r="B16">
        <v>18696</v>
      </c>
      <c r="C16">
        <v>0.4426031580691745</v>
      </c>
    </row>
    <row r="17" spans="1:3" x14ac:dyDescent="0.3">
      <c r="A17" s="23" t="s">
        <v>23</v>
      </c>
      <c r="B17">
        <v>29606</v>
      </c>
      <c r="C17">
        <v>0.37139344673591251</v>
      </c>
    </row>
    <row r="18" spans="1:3" x14ac:dyDescent="0.3">
      <c r="A18" s="23" t="s">
        <v>24</v>
      </c>
      <c r="B18">
        <v>44987</v>
      </c>
      <c r="C18">
        <v>0.23456262285508706</v>
      </c>
    </row>
    <row r="19" spans="1:3" x14ac:dyDescent="0.3">
      <c r="A19" s="23" t="s">
        <v>25</v>
      </c>
      <c r="B19">
        <v>77005</v>
      </c>
      <c r="C19">
        <v>1.9814476494351954</v>
      </c>
    </row>
    <row r="20" spans="1:3" x14ac:dyDescent="0.3">
      <c r="A20" s="23" t="s">
        <v>26</v>
      </c>
      <c r="B20">
        <v>19085</v>
      </c>
      <c r="C20">
        <v>0.322676089676394</v>
      </c>
    </row>
    <row r="21" spans="1:3" x14ac:dyDescent="0.3">
      <c r="A21" s="23" t="s">
        <v>28</v>
      </c>
      <c r="B21">
        <v>47</v>
      </c>
      <c r="C21">
        <v>1.5247265224556532E-4</v>
      </c>
    </row>
    <row r="22" spans="1:3" x14ac:dyDescent="0.3">
      <c r="A22" s="23" t="s">
        <v>29</v>
      </c>
      <c r="B22">
        <v>126033</v>
      </c>
      <c r="C22">
        <v>0.40957970576478731</v>
      </c>
    </row>
    <row r="23" spans="1:3" x14ac:dyDescent="0.3">
      <c r="A23" s="23" t="s">
        <v>30</v>
      </c>
      <c r="B23">
        <v>110316</v>
      </c>
      <c r="C23">
        <v>4.9409235454830478</v>
      </c>
    </row>
    <row r="24" spans="1:3" x14ac:dyDescent="0.3">
      <c r="A24" s="23" t="s">
        <v>31</v>
      </c>
      <c r="B24">
        <v>4647</v>
      </c>
      <c r="C24">
        <v>0.20718712381292076</v>
      </c>
    </row>
    <row r="25" spans="1:3" x14ac:dyDescent="0.3">
      <c r="A25" s="23" t="s">
        <v>32</v>
      </c>
      <c r="B25">
        <v>14757</v>
      </c>
      <c r="C25">
        <v>0.70001423082396474</v>
      </c>
    </row>
    <row r="26" spans="1:3" x14ac:dyDescent="0.3">
      <c r="A26" s="23" t="s">
        <v>33</v>
      </c>
      <c r="B26">
        <v>4001</v>
      </c>
      <c r="C26">
        <v>0.24132939260510283</v>
      </c>
    </row>
    <row r="27" spans="1:3" x14ac:dyDescent="0.3">
      <c r="A27" s="23" t="s">
        <v>34</v>
      </c>
      <c r="B27">
        <v>2754</v>
      </c>
      <c r="C27">
        <v>1.8557951482479784</v>
      </c>
    </row>
    <row r="28" spans="1:3" x14ac:dyDescent="0.3">
      <c r="A28" s="23" t="s">
        <v>35</v>
      </c>
      <c r="B28">
        <v>64095</v>
      </c>
      <c r="C28">
        <v>0.41163852620627206</v>
      </c>
    </row>
    <row r="29" spans="1:3" x14ac:dyDescent="0.3">
      <c r="A29" s="23" t="s">
        <v>36</v>
      </c>
      <c r="B29">
        <v>750</v>
      </c>
      <c r="C29">
        <v>1.5657620041753653</v>
      </c>
    </row>
    <row r="30" spans="1:3" x14ac:dyDescent="0.3">
      <c r="A30" s="23" t="s">
        <v>37</v>
      </c>
      <c r="B30">
        <v>28383</v>
      </c>
      <c r="C30">
        <v>0.56357968309439654</v>
      </c>
    </row>
    <row r="31" spans="1:3" x14ac:dyDescent="0.3">
      <c r="A31" s="23" t="s">
        <v>38</v>
      </c>
      <c r="B31">
        <v>107125</v>
      </c>
      <c r="C31">
        <v>0.31301225167207714</v>
      </c>
    </row>
    <row r="32" spans="1:3" x14ac:dyDescent="0.3">
      <c r="A32" s="23" t="s">
        <v>39</v>
      </c>
      <c r="B32">
        <v>1292</v>
      </c>
      <c r="C32">
        <v>0.18207440811724915</v>
      </c>
    </row>
    <row r="33" spans="1:3" x14ac:dyDescent="0.3">
      <c r="A33" s="23" t="s">
        <v>40</v>
      </c>
      <c r="B33">
        <v>60018</v>
      </c>
      <c r="C33">
        <v>0.46147103599932338</v>
      </c>
    </row>
    <row r="34" spans="1:3" x14ac:dyDescent="0.3">
      <c r="A34" s="23" t="s">
        <v>41</v>
      </c>
      <c r="B34">
        <v>43946</v>
      </c>
      <c r="C34">
        <v>0.39210542751858096</v>
      </c>
    </row>
    <row r="35" spans="1:3" x14ac:dyDescent="0.3">
      <c r="A35" s="23" t="s">
        <v>42</v>
      </c>
      <c r="B35">
        <v>5084</v>
      </c>
      <c r="C35">
        <v>0.48460585263559242</v>
      </c>
    </row>
    <row r="36" spans="1:3" x14ac:dyDescent="0.3">
      <c r="A36" s="23" t="s">
        <v>43</v>
      </c>
      <c r="B36">
        <v>262689</v>
      </c>
      <c r="C36">
        <v>1.09032158985257</v>
      </c>
    </row>
    <row r="37" spans="1:3" x14ac:dyDescent="0.3">
      <c r="A37" s="23" t="s">
        <v>44</v>
      </c>
      <c r="B37">
        <v>23275</v>
      </c>
      <c r="C37">
        <v>0.43518501205990689</v>
      </c>
    </row>
    <row r="38" spans="1:3" x14ac:dyDescent="0.3">
      <c r="A38" s="23" t="s">
        <v>45</v>
      </c>
      <c r="B38">
        <v>96310</v>
      </c>
      <c r="C38">
        <v>1.085158644312241</v>
      </c>
    </row>
    <row r="39" spans="1:3" x14ac:dyDescent="0.3">
      <c r="A39" s="23" t="s">
        <v>138</v>
      </c>
      <c r="B39">
        <v>1510439</v>
      </c>
      <c r="C39">
        <v>27.426792956220794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160E64-4E82-4B01-9429-67DBF4D48365}">
  <dimension ref="A1:L38"/>
  <sheetViews>
    <sheetView zoomScale="117" workbookViewId="0">
      <selection activeCell="D39" sqref="D39"/>
    </sheetView>
  </sheetViews>
  <sheetFormatPr defaultRowHeight="14.4" x14ac:dyDescent="0.3"/>
  <cols>
    <col min="1" max="1" width="37.5546875" bestFit="1" customWidth="1"/>
    <col min="2" max="2" width="14.44140625" customWidth="1"/>
    <col min="3" max="5" width="16" customWidth="1"/>
    <col min="6" max="6" width="24.88671875" customWidth="1"/>
    <col min="7" max="7" width="9.77734375" bestFit="1" customWidth="1"/>
    <col min="9" max="9" width="16.88671875" customWidth="1"/>
    <col min="10" max="10" width="16.44140625" customWidth="1"/>
    <col min="12" max="12" width="12.44140625" customWidth="1"/>
  </cols>
  <sheetData>
    <row r="1" spans="1:12" ht="16.2" x14ac:dyDescent="0.3">
      <c r="A1" t="s">
        <v>86</v>
      </c>
      <c r="B1" s="8" t="s">
        <v>87</v>
      </c>
      <c r="C1" t="s">
        <v>88</v>
      </c>
      <c r="D1" s="13" t="s">
        <v>9</v>
      </c>
      <c r="E1" t="s">
        <v>111</v>
      </c>
      <c r="F1" t="s">
        <v>112</v>
      </c>
      <c r="I1" s="62" t="s">
        <v>185</v>
      </c>
      <c r="J1" s="62" t="s">
        <v>188</v>
      </c>
      <c r="K1" s="62" t="s">
        <v>172</v>
      </c>
      <c r="L1" s="62" t="s">
        <v>186</v>
      </c>
    </row>
    <row r="2" spans="1:12" x14ac:dyDescent="0.3">
      <c r="A2" s="11" t="s">
        <v>10</v>
      </c>
      <c r="B2" s="12">
        <v>416</v>
      </c>
      <c r="C2" s="12">
        <v>30</v>
      </c>
      <c r="D2" s="12">
        <f>B2+C2</f>
        <v>446</v>
      </c>
      <c r="E2" s="12">
        <v>8249</v>
      </c>
      <c r="F2">
        <f>D2/E2</f>
        <v>5.4067159655715846E-2</v>
      </c>
      <c r="I2" s="62" t="s">
        <v>20</v>
      </c>
      <c r="J2" s="62">
        <f>VLOOKUP($I$2,Table7[],2)</f>
        <v>53851</v>
      </c>
      <c r="K2" s="62">
        <f>VLOOKUP($I$2,Table7[],3)</f>
        <v>42</v>
      </c>
      <c r="L2" s="62">
        <f>VLOOKUP($I$2,Table7[],5)</f>
        <v>44212</v>
      </c>
    </row>
    <row r="3" spans="1:12" x14ac:dyDescent="0.3">
      <c r="A3" s="11" t="s">
        <v>11</v>
      </c>
      <c r="B3" s="12">
        <v>61948</v>
      </c>
      <c r="C3" s="12">
        <v>258</v>
      </c>
      <c r="D3" s="12">
        <f t="shared" ref="D3:D36" si="0">B3+C3</f>
        <v>62206</v>
      </c>
      <c r="E3" s="12">
        <v>162975</v>
      </c>
      <c r="F3">
        <f t="shared" ref="F3:F36" si="1">D3/E3</f>
        <v>0.38169044331952756</v>
      </c>
      <c r="I3" s="62"/>
      <c r="J3" s="62"/>
      <c r="K3" s="62"/>
      <c r="L3" s="62"/>
    </row>
    <row r="4" spans="1:12" x14ac:dyDescent="0.3">
      <c r="A4" s="11" t="s">
        <v>12</v>
      </c>
      <c r="B4" s="12">
        <v>3603</v>
      </c>
      <c r="C4" s="12">
        <v>218</v>
      </c>
      <c r="D4" s="12">
        <f t="shared" si="0"/>
        <v>3821</v>
      </c>
      <c r="E4" s="12">
        <v>83743</v>
      </c>
      <c r="F4">
        <f t="shared" si="1"/>
        <v>4.5627694255042213E-2</v>
      </c>
    </row>
    <row r="5" spans="1:12" x14ac:dyDescent="0.3">
      <c r="A5" s="11" t="s">
        <v>13</v>
      </c>
      <c r="B5" s="12">
        <v>60859</v>
      </c>
      <c r="C5" s="12">
        <v>1226</v>
      </c>
      <c r="D5" s="12">
        <f t="shared" si="0"/>
        <v>62085</v>
      </c>
      <c r="E5" s="12">
        <v>78438</v>
      </c>
      <c r="F5">
        <f t="shared" si="1"/>
        <v>0.79151686682475331</v>
      </c>
    </row>
    <row r="6" spans="1:12" x14ac:dyDescent="0.3">
      <c r="A6" s="11" t="s">
        <v>14</v>
      </c>
      <c r="B6" s="12">
        <v>93165</v>
      </c>
      <c r="C6" s="12">
        <v>1033</v>
      </c>
      <c r="D6" s="12">
        <f t="shared" si="0"/>
        <v>94198</v>
      </c>
      <c r="E6" s="12">
        <v>94163</v>
      </c>
      <c r="F6">
        <f t="shared" si="1"/>
        <v>1.0003716958890434</v>
      </c>
    </row>
    <row r="7" spans="1:12" x14ac:dyDescent="0.3">
      <c r="A7" s="11" t="s">
        <v>15</v>
      </c>
      <c r="B7" s="12">
        <v>233</v>
      </c>
      <c r="C7" s="12">
        <v>4</v>
      </c>
      <c r="D7" s="12">
        <f t="shared" si="0"/>
        <v>237</v>
      </c>
      <c r="E7" s="12">
        <v>114</v>
      </c>
      <c r="F7">
        <f t="shared" si="1"/>
        <v>2.0789473684210527</v>
      </c>
    </row>
    <row r="8" spans="1:12" x14ac:dyDescent="0.3">
      <c r="A8" s="11" t="s">
        <v>16</v>
      </c>
      <c r="B8" s="12">
        <v>56512</v>
      </c>
      <c r="C8" s="12">
        <v>214</v>
      </c>
      <c r="D8" s="12">
        <f t="shared" si="0"/>
        <v>56726</v>
      </c>
      <c r="E8" s="12">
        <v>135192</v>
      </c>
      <c r="F8">
        <f t="shared" si="1"/>
        <v>0.41959583407302209</v>
      </c>
    </row>
    <row r="9" spans="1:12" x14ac:dyDescent="0.3">
      <c r="A9" s="11" t="s">
        <v>17</v>
      </c>
      <c r="B9" s="12">
        <v>460</v>
      </c>
      <c r="C9" s="12">
        <v>11</v>
      </c>
      <c r="D9" s="12">
        <f t="shared" si="0"/>
        <v>471</v>
      </c>
      <c r="E9" s="12">
        <v>603</v>
      </c>
      <c r="F9">
        <f t="shared" si="1"/>
        <v>0.78109452736318408</v>
      </c>
      <c r="J9" s="64"/>
      <c r="K9" s="64"/>
      <c r="L9" s="65"/>
    </row>
    <row r="10" spans="1:12" x14ac:dyDescent="0.3">
      <c r="A10" s="11" t="s">
        <v>18</v>
      </c>
      <c r="B10" s="12">
        <v>5619</v>
      </c>
      <c r="C10" s="12">
        <v>5</v>
      </c>
      <c r="D10" s="12">
        <f t="shared" si="0"/>
        <v>5624</v>
      </c>
      <c r="E10" s="12">
        <v>3702</v>
      </c>
      <c r="F10">
        <f t="shared" si="1"/>
        <v>1.5191788222582387</v>
      </c>
    </row>
    <row r="11" spans="1:12" x14ac:dyDescent="0.3">
      <c r="A11" s="11" t="s">
        <v>19</v>
      </c>
      <c r="B11" s="12">
        <v>1510</v>
      </c>
      <c r="C11" s="12">
        <v>109</v>
      </c>
      <c r="D11" s="12">
        <f t="shared" si="0"/>
        <v>1619</v>
      </c>
      <c r="E11" s="12">
        <v>196024</v>
      </c>
      <c r="F11">
        <f t="shared" si="1"/>
        <v>8.2591927519079303E-3</v>
      </c>
    </row>
    <row r="12" spans="1:12" x14ac:dyDescent="0.3">
      <c r="A12" s="11" t="s">
        <v>20</v>
      </c>
      <c r="B12" s="12">
        <v>53851</v>
      </c>
      <c r="C12" s="12">
        <v>42</v>
      </c>
      <c r="D12" s="12">
        <f t="shared" si="0"/>
        <v>53893</v>
      </c>
      <c r="E12" s="12">
        <v>44212</v>
      </c>
      <c r="F12">
        <f t="shared" si="1"/>
        <v>1.2189677010766309</v>
      </c>
    </row>
    <row r="13" spans="1:12" x14ac:dyDescent="0.3">
      <c r="A13" s="11" t="s">
        <v>21</v>
      </c>
      <c r="B13" s="12">
        <v>23726</v>
      </c>
      <c r="C13" s="12">
        <v>486</v>
      </c>
      <c r="D13" s="12">
        <f t="shared" si="0"/>
        <v>24212</v>
      </c>
      <c r="E13" s="12">
        <v>55673</v>
      </c>
      <c r="F13">
        <f t="shared" si="1"/>
        <v>0.43489662852729333</v>
      </c>
    </row>
    <row r="14" spans="1:12" x14ac:dyDescent="0.3">
      <c r="A14" s="11" t="s">
        <v>22</v>
      </c>
      <c r="B14" s="12">
        <v>18028</v>
      </c>
      <c r="C14" s="12">
        <v>668</v>
      </c>
      <c r="D14" s="12">
        <f t="shared" si="0"/>
        <v>18696</v>
      </c>
      <c r="E14" s="12">
        <v>42241</v>
      </c>
      <c r="F14">
        <f t="shared" si="1"/>
        <v>0.4426031580691745</v>
      </c>
    </row>
    <row r="15" spans="1:12" x14ac:dyDescent="0.3">
      <c r="A15" s="11" t="s">
        <v>23</v>
      </c>
      <c r="B15" s="12">
        <v>28805</v>
      </c>
      <c r="C15" s="12">
        <v>801</v>
      </c>
      <c r="D15" s="12">
        <f t="shared" si="0"/>
        <v>29606</v>
      </c>
      <c r="E15" s="12">
        <v>79716</v>
      </c>
      <c r="F15">
        <f t="shared" si="1"/>
        <v>0.37139344673591251</v>
      </c>
    </row>
    <row r="16" spans="1:12" x14ac:dyDescent="0.3">
      <c r="A16" s="11" t="s">
        <v>24</v>
      </c>
      <c r="B16" s="12">
        <v>44855</v>
      </c>
      <c r="C16" s="12">
        <v>132</v>
      </c>
      <c r="D16" s="12">
        <f t="shared" si="0"/>
        <v>44987</v>
      </c>
      <c r="E16" s="12">
        <v>191791</v>
      </c>
      <c r="F16">
        <f t="shared" si="1"/>
        <v>0.23456262285508706</v>
      </c>
    </row>
    <row r="17" spans="1:6" x14ac:dyDescent="0.3">
      <c r="A17" s="11" t="s">
        <v>25</v>
      </c>
      <c r="B17" s="12">
        <v>76450</v>
      </c>
      <c r="C17" s="12">
        <v>555</v>
      </c>
      <c r="D17" s="12">
        <f t="shared" si="0"/>
        <v>77005</v>
      </c>
      <c r="E17" s="12">
        <v>38863</v>
      </c>
      <c r="F17">
        <f t="shared" si="1"/>
        <v>1.9814476494351954</v>
      </c>
    </row>
    <row r="18" spans="1:6" x14ac:dyDescent="0.3">
      <c r="A18" s="11" t="s">
        <v>26</v>
      </c>
      <c r="B18" s="12">
        <v>16240</v>
      </c>
      <c r="C18" s="12">
        <v>2845</v>
      </c>
      <c r="D18" s="12">
        <f t="shared" si="0"/>
        <v>19085</v>
      </c>
      <c r="E18" s="12">
        <v>59146</v>
      </c>
      <c r="F18">
        <f t="shared" si="1"/>
        <v>0.322676089676394</v>
      </c>
    </row>
    <row r="19" spans="1:6" x14ac:dyDescent="0.3">
      <c r="A19" s="11" t="s">
        <v>28</v>
      </c>
      <c r="B19" s="12">
        <v>38</v>
      </c>
      <c r="C19" s="12">
        <v>9</v>
      </c>
      <c r="D19" s="12">
        <f t="shared" si="0"/>
        <v>47</v>
      </c>
      <c r="E19" s="12">
        <v>308252</v>
      </c>
      <c r="F19">
        <f t="shared" si="1"/>
        <v>1.5247265224556532E-4</v>
      </c>
    </row>
    <row r="20" spans="1:6" x14ac:dyDescent="0.3">
      <c r="A20" s="11" t="s">
        <v>29</v>
      </c>
      <c r="B20" s="12">
        <v>125582</v>
      </c>
      <c r="C20" s="12">
        <v>451</v>
      </c>
      <c r="D20" s="12">
        <f t="shared" si="0"/>
        <v>126033</v>
      </c>
      <c r="E20" s="12">
        <v>307713</v>
      </c>
      <c r="F20">
        <f t="shared" si="1"/>
        <v>0.40957970576478731</v>
      </c>
    </row>
    <row r="21" spans="1:6" x14ac:dyDescent="0.3">
      <c r="A21" s="11" t="s">
        <v>30</v>
      </c>
      <c r="B21" s="12">
        <v>109605</v>
      </c>
      <c r="C21" s="12">
        <v>711</v>
      </c>
      <c r="D21" s="12">
        <f t="shared" si="0"/>
        <v>110316</v>
      </c>
      <c r="E21" s="12">
        <v>22327</v>
      </c>
      <c r="F21">
        <f t="shared" si="1"/>
        <v>4.9409235454830478</v>
      </c>
    </row>
    <row r="22" spans="1:6" x14ac:dyDescent="0.3">
      <c r="A22" s="11" t="s">
        <v>31</v>
      </c>
      <c r="B22" s="12">
        <v>4617</v>
      </c>
      <c r="C22" s="12">
        <v>30</v>
      </c>
      <c r="D22" s="12">
        <f t="shared" si="0"/>
        <v>4647</v>
      </c>
      <c r="E22" s="12">
        <v>22429</v>
      </c>
      <c r="F22">
        <f t="shared" si="1"/>
        <v>0.20718712381292076</v>
      </c>
    </row>
    <row r="23" spans="1:6" x14ac:dyDescent="0.3">
      <c r="A23" s="11" t="s">
        <v>32</v>
      </c>
      <c r="B23" s="12">
        <v>14600</v>
      </c>
      <c r="C23" s="12">
        <v>157</v>
      </c>
      <c r="D23" s="12">
        <f t="shared" si="0"/>
        <v>14757</v>
      </c>
      <c r="E23" s="12">
        <v>21081</v>
      </c>
      <c r="F23">
        <f t="shared" si="1"/>
        <v>0.70001423082396474</v>
      </c>
    </row>
    <row r="24" spans="1:6" x14ac:dyDescent="0.3">
      <c r="A24" s="11" t="s">
        <v>33</v>
      </c>
      <c r="B24" s="12">
        <v>3911</v>
      </c>
      <c r="C24" s="12">
        <v>90</v>
      </c>
      <c r="D24" s="12">
        <f t="shared" si="0"/>
        <v>4001</v>
      </c>
      <c r="E24" s="12">
        <v>16579</v>
      </c>
      <c r="F24">
        <f t="shared" si="1"/>
        <v>0.24132939260510283</v>
      </c>
    </row>
    <row r="25" spans="1:6" x14ac:dyDescent="0.3">
      <c r="A25" s="11" t="s">
        <v>34</v>
      </c>
      <c r="B25" s="12">
        <v>2718</v>
      </c>
      <c r="C25" s="12">
        <v>36</v>
      </c>
      <c r="D25" s="12">
        <f t="shared" si="0"/>
        <v>2754</v>
      </c>
      <c r="E25" s="12">
        <v>1484</v>
      </c>
      <c r="F25">
        <f t="shared" si="1"/>
        <v>1.8557951482479784</v>
      </c>
    </row>
    <row r="26" spans="1:6" x14ac:dyDescent="0.3">
      <c r="A26" s="11" t="s">
        <v>35</v>
      </c>
      <c r="B26" s="12">
        <v>62291</v>
      </c>
      <c r="C26" s="12">
        <v>1804</v>
      </c>
      <c r="D26" s="12">
        <f t="shared" si="0"/>
        <v>64095</v>
      </c>
      <c r="E26" s="12">
        <v>155707</v>
      </c>
      <c r="F26">
        <f t="shared" si="1"/>
        <v>0.41163852620627206</v>
      </c>
    </row>
    <row r="27" spans="1:6" x14ac:dyDescent="0.3">
      <c r="A27" s="11" t="s">
        <v>36</v>
      </c>
      <c r="B27" s="12">
        <v>736</v>
      </c>
      <c r="C27" s="12">
        <v>14</v>
      </c>
      <c r="D27" s="12">
        <f t="shared" si="0"/>
        <v>750</v>
      </c>
      <c r="E27" s="12">
        <v>479</v>
      </c>
      <c r="F27">
        <f t="shared" si="1"/>
        <v>1.5657620041753653</v>
      </c>
    </row>
    <row r="28" spans="1:6" x14ac:dyDescent="0.3">
      <c r="A28" s="11" t="s">
        <v>37</v>
      </c>
      <c r="B28" s="12">
        <v>27701</v>
      </c>
      <c r="C28" s="12">
        <v>682</v>
      </c>
      <c r="D28" s="12">
        <f t="shared" si="0"/>
        <v>28383</v>
      </c>
      <c r="E28" s="12">
        <v>50362</v>
      </c>
      <c r="F28">
        <f t="shared" si="1"/>
        <v>0.56357968309439654</v>
      </c>
    </row>
    <row r="29" spans="1:6" x14ac:dyDescent="0.3">
      <c r="A29" s="11" t="s">
        <v>38</v>
      </c>
      <c r="B29" s="12">
        <v>106373</v>
      </c>
      <c r="C29" s="12">
        <v>752</v>
      </c>
      <c r="D29" s="12">
        <f t="shared" si="0"/>
        <v>107125</v>
      </c>
      <c r="E29" s="12">
        <v>342239</v>
      </c>
      <c r="F29">
        <f t="shared" si="1"/>
        <v>0.31301225167207714</v>
      </c>
    </row>
    <row r="30" spans="1:6" x14ac:dyDescent="0.3">
      <c r="A30" s="11" t="s">
        <v>39</v>
      </c>
      <c r="B30" s="12">
        <v>1259</v>
      </c>
      <c r="C30" s="12">
        <v>33</v>
      </c>
      <c r="D30" s="12">
        <f t="shared" si="0"/>
        <v>1292</v>
      </c>
      <c r="E30" s="12">
        <v>7096</v>
      </c>
      <c r="F30">
        <f t="shared" si="1"/>
        <v>0.18207440811724915</v>
      </c>
    </row>
    <row r="31" spans="1:6" x14ac:dyDescent="0.3">
      <c r="A31" s="11" t="s">
        <v>40</v>
      </c>
      <c r="B31" s="12">
        <v>58801</v>
      </c>
      <c r="C31" s="12">
        <v>1217</v>
      </c>
      <c r="D31" s="12">
        <f t="shared" si="0"/>
        <v>60018</v>
      </c>
      <c r="E31" s="12">
        <v>130058</v>
      </c>
      <c r="F31">
        <f t="shared" si="1"/>
        <v>0.46147103599932338</v>
      </c>
    </row>
    <row r="32" spans="1:6" x14ac:dyDescent="0.3">
      <c r="A32" s="11" t="s">
        <v>41</v>
      </c>
      <c r="B32" s="12">
        <v>43083</v>
      </c>
      <c r="C32" s="12">
        <v>863</v>
      </c>
      <c r="D32" s="12">
        <f t="shared" si="0"/>
        <v>43946</v>
      </c>
      <c r="E32" s="12">
        <v>112077</v>
      </c>
      <c r="F32">
        <f t="shared" si="1"/>
        <v>0.39210542751858096</v>
      </c>
    </row>
    <row r="33" spans="1:7" x14ac:dyDescent="0.3">
      <c r="A33" s="11" t="s">
        <v>42</v>
      </c>
      <c r="B33" s="12">
        <v>4929</v>
      </c>
      <c r="C33" s="12">
        <v>155</v>
      </c>
      <c r="D33" s="12">
        <f t="shared" si="0"/>
        <v>5084</v>
      </c>
      <c r="E33" s="12">
        <v>10491</v>
      </c>
      <c r="F33">
        <f t="shared" si="1"/>
        <v>0.48460585263559242</v>
      </c>
    </row>
    <row r="34" spans="1:7" x14ac:dyDescent="0.3">
      <c r="A34" s="11" t="s">
        <v>43</v>
      </c>
      <c r="B34" s="12">
        <v>258054</v>
      </c>
      <c r="C34" s="12">
        <v>4635</v>
      </c>
      <c r="D34" s="12">
        <f t="shared" si="0"/>
        <v>262689</v>
      </c>
      <c r="E34" s="12">
        <v>240928</v>
      </c>
      <c r="F34">
        <f t="shared" si="1"/>
        <v>1.09032158985257</v>
      </c>
    </row>
    <row r="35" spans="1:7" x14ac:dyDescent="0.3">
      <c r="A35" s="11" t="s">
        <v>44</v>
      </c>
      <c r="B35" s="12">
        <v>22815</v>
      </c>
      <c r="C35" s="12">
        <v>460</v>
      </c>
      <c r="D35" s="12">
        <f t="shared" si="0"/>
        <v>23275</v>
      </c>
      <c r="E35" s="12">
        <v>53483</v>
      </c>
      <c r="F35">
        <f t="shared" si="1"/>
        <v>0.43518501205990689</v>
      </c>
    </row>
    <row r="36" spans="1:7" x14ac:dyDescent="0.3">
      <c r="A36" s="11" t="s">
        <v>45</v>
      </c>
      <c r="B36" s="12">
        <v>94744</v>
      </c>
      <c r="C36" s="12">
        <v>1566</v>
      </c>
      <c r="D36" s="12">
        <f t="shared" si="0"/>
        <v>96310</v>
      </c>
      <c r="E36" s="12">
        <v>88752</v>
      </c>
      <c r="F36">
        <f t="shared" si="1"/>
        <v>1.085158644312241</v>
      </c>
    </row>
    <row r="37" spans="1:7" ht="16.2" x14ac:dyDescent="0.3">
      <c r="C37" t="s">
        <v>147</v>
      </c>
      <c r="D37" s="1">
        <f>SUM(Table7[Total])</f>
        <v>1510439</v>
      </c>
      <c r="E37" t="s">
        <v>113</v>
      </c>
      <c r="F37">
        <f>AVERAGE(F2:F36)</f>
        <v>0.78362265589202273</v>
      </c>
      <c r="G37" t="s">
        <v>114</v>
      </c>
    </row>
    <row r="38" spans="1:7" x14ac:dyDescent="0.3">
      <c r="C38" t="s">
        <v>148</v>
      </c>
      <c r="D38" s="50">
        <f>D37*Sheet1!$B$5</f>
        <v>3020878000</v>
      </c>
      <c r="E38" t="s">
        <v>115</v>
      </c>
      <c r="F38" s="9">
        <f>F37*2</f>
        <v>1.5672453117840455</v>
      </c>
      <c r="G38" t="s">
        <v>116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10BBB-2CC5-47A1-A740-9048E9BE67FD}">
  <dimension ref="A1:U53"/>
  <sheetViews>
    <sheetView topLeftCell="A3" zoomScale="118" zoomScaleNormal="80" workbookViewId="0">
      <selection activeCell="D10" sqref="D10"/>
    </sheetView>
  </sheetViews>
  <sheetFormatPr defaultRowHeight="17.399999999999999" x14ac:dyDescent="0.3"/>
  <cols>
    <col min="1" max="1" width="44.77734375" style="48" customWidth="1"/>
    <col min="2" max="2" width="40" style="48" customWidth="1"/>
    <col min="4" max="4" width="17" customWidth="1"/>
    <col min="5" max="8" width="15.21875" customWidth="1"/>
    <col min="9" max="9" width="18.77734375" customWidth="1"/>
    <col min="10" max="10" width="14.77734375" customWidth="1"/>
    <col min="11" max="11" width="18.88671875" customWidth="1"/>
    <col min="12" max="12" width="17.77734375" customWidth="1"/>
    <col min="13" max="13" width="20" customWidth="1"/>
    <col min="14" max="14" width="18.6640625" customWidth="1"/>
    <col min="15" max="15" width="15.6640625" customWidth="1"/>
    <col min="16" max="16" width="20.6640625" customWidth="1"/>
    <col min="17" max="17" width="22" customWidth="1"/>
    <col min="18" max="18" width="20" customWidth="1"/>
    <col min="19" max="19" width="20.88671875" customWidth="1"/>
    <col min="20" max="20" width="21.77734375" customWidth="1"/>
    <col min="21" max="21" width="18.6640625" customWidth="1"/>
  </cols>
  <sheetData>
    <row r="1" spans="1:21" ht="14.4" x14ac:dyDescent="0.3">
      <c r="A1" s="54" t="s">
        <v>157</v>
      </c>
      <c r="B1" s="55" t="s">
        <v>158</v>
      </c>
      <c r="D1" t="s">
        <v>181</v>
      </c>
      <c r="E1" t="s">
        <v>183</v>
      </c>
      <c r="F1" t="s">
        <v>187</v>
      </c>
      <c r="G1" t="s">
        <v>189</v>
      </c>
      <c r="H1" t="s">
        <v>190</v>
      </c>
      <c r="I1" t="s">
        <v>168</v>
      </c>
      <c r="J1" t="s">
        <v>169</v>
      </c>
      <c r="K1" t="s">
        <v>182</v>
      </c>
      <c r="L1" t="s">
        <v>170</v>
      </c>
      <c r="M1" t="s">
        <v>171</v>
      </c>
      <c r="N1" t="s">
        <v>172</v>
      </c>
      <c r="O1" t="s">
        <v>173</v>
      </c>
    </row>
    <row r="2" spans="1:21" ht="14.4" x14ac:dyDescent="0.3">
      <c r="A2" s="54" t="s">
        <v>153</v>
      </c>
      <c r="B2" s="55" t="s">
        <v>152</v>
      </c>
      <c r="D2">
        <v>130058</v>
      </c>
      <c r="E2">
        <v>58801</v>
      </c>
      <c r="F2">
        <v>1217</v>
      </c>
      <c r="G2">
        <f>E2/D2</f>
        <v>0.45211367236156175</v>
      </c>
      <c r="H2">
        <f>F2/E2</f>
        <v>2.0696926923011512E-2</v>
      </c>
      <c r="I2" t="s">
        <v>174</v>
      </c>
      <c r="J2" s="49">
        <v>6748026</v>
      </c>
      <c r="K2" s="49">
        <v>5900</v>
      </c>
      <c r="L2" s="66">
        <f>K2*G2</f>
        <v>2667.4706669332145</v>
      </c>
      <c r="M2">
        <v>420</v>
      </c>
      <c r="N2">
        <v>1328</v>
      </c>
      <c r="O2">
        <v>205</v>
      </c>
      <c r="P2" t="s">
        <v>191</v>
      </c>
    </row>
    <row r="3" spans="1:21" ht="14.4" x14ac:dyDescent="0.3">
      <c r="A3" s="54" t="s">
        <v>154</v>
      </c>
      <c r="B3" s="55" t="s">
        <v>156</v>
      </c>
      <c r="D3">
        <v>59146</v>
      </c>
      <c r="E3">
        <v>16240</v>
      </c>
      <c r="F3">
        <v>2845</v>
      </c>
      <c r="G3">
        <f t="shared" ref="G3:G8" si="0">E3/D3</f>
        <v>0.27457478105028238</v>
      </c>
      <c r="H3">
        <f t="shared" ref="H3:H8" si="1">F3/E3</f>
        <v>0.1751847290640394</v>
      </c>
      <c r="I3" t="s">
        <v>175</v>
      </c>
      <c r="J3" s="49">
        <v>677381</v>
      </c>
      <c r="K3" s="49">
        <v>440</v>
      </c>
      <c r="L3" s="66">
        <v>205</v>
      </c>
      <c r="M3">
        <v>34</v>
      </c>
      <c r="O3">
        <v>106</v>
      </c>
    </row>
    <row r="4" spans="1:21" ht="14.4" x14ac:dyDescent="0.3">
      <c r="A4" s="54" t="s">
        <v>155</v>
      </c>
      <c r="B4" s="55" t="s">
        <v>159</v>
      </c>
      <c r="D4">
        <v>38863</v>
      </c>
      <c r="E4">
        <v>76450</v>
      </c>
      <c r="F4">
        <v>555</v>
      </c>
      <c r="G4">
        <f t="shared" si="0"/>
        <v>1.9671667138409283</v>
      </c>
      <c r="H4">
        <f t="shared" si="1"/>
        <v>7.2596468279921521E-3</v>
      </c>
      <c r="I4" t="s">
        <v>176</v>
      </c>
      <c r="J4" s="49">
        <v>724159</v>
      </c>
      <c r="K4" s="49">
        <v>170</v>
      </c>
      <c r="L4" s="66">
        <f t="shared" ref="L4:L7" si="2">K4*G4</f>
        <v>334.41834135295784</v>
      </c>
    </row>
    <row r="5" spans="1:21" x14ac:dyDescent="0.3">
      <c r="B5" s="49"/>
      <c r="D5">
        <v>22327</v>
      </c>
      <c r="E5">
        <v>109605</v>
      </c>
      <c r="F5">
        <v>711</v>
      </c>
      <c r="G5">
        <f t="shared" si="0"/>
        <v>4.909078693957988</v>
      </c>
      <c r="H5">
        <f t="shared" si="1"/>
        <v>6.4869303407691257E-3</v>
      </c>
      <c r="I5" t="s">
        <v>177</v>
      </c>
      <c r="J5" s="49">
        <v>12442373</v>
      </c>
      <c r="K5" s="49">
        <v>6328</v>
      </c>
      <c r="L5" s="66">
        <v>1237</v>
      </c>
    </row>
    <row r="6" spans="1:21" ht="21" x14ac:dyDescent="0.3">
      <c r="A6" s="61" t="s">
        <v>164</v>
      </c>
      <c r="B6" s="59">
        <f>285.6*10000000</f>
        <v>2856000000</v>
      </c>
      <c r="D6">
        <v>44212</v>
      </c>
      <c r="E6">
        <v>53851</v>
      </c>
      <c r="F6">
        <v>42</v>
      </c>
      <c r="G6">
        <f t="shared" si="0"/>
        <v>1.2180177327422419</v>
      </c>
      <c r="H6">
        <f t="shared" si="1"/>
        <v>7.799298063174314E-4</v>
      </c>
      <c r="I6" t="s">
        <v>178</v>
      </c>
      <c r="J6" s="49">
        <v>6936534</v>
      </c>
      <c r="K6" s="49">
        <v>722</v>
      </c>
      <c r="L6" s="66">
        <f t="shared" si="2"/>
        <v>879.40880303989866</v>
      </c>
    </row>
    <row r="7" spans="1:21" ht="22.8" x14ac:dyDescent="0.3">
      <c r="A7" s="56" t="s">
        <v>160</v>
      </c>
      <c r="B7" s="57">
        <f>'No of Institutions'!D31</f>
        <v>60018</v>
      </c>
      <c r="D7">
        <v>59146</v>
      </c>
      <c r="E7">
        <v>16240</v>
      </c>
      <c r="F7">
        <v>2845</v>
      </c>
      <c r="G7">
        <f t="shared" si="0"/>
        <v>0.27457478105028238</v>
      </c>
      <c r="H7">
        <f t="shared" si="1"/>
        <v>0.1751847290640394</v>
      </c>
      <c r="I7" t="s">
        <v>179</v>
      </c>
      <c r="J7" s="49">
        <v>957730</v>
      </c>
      <c r="K7" s="49">
        <v>311</v>
      </c>
      <c r="L7" s="66">
        <f t="shared" si="2"/>
        <v>85.392756906637814</v>
      </c>
    </row>
    <row r="8" spans="1:21" x14ac:dyDescent="0.3">
      <c r="A8" s="48" t="s">
        <v>161</v>
      </c>
      <c r="B8" s="48">
        <v>1500</v>
      </c>
      <c r="D8">
        <v>162975</v>
      </c>
      <c r="E8">
        <v>61948</v>
      </c>
      <c r="F8">
        <v>258</v>
      </c>
      <c r="G8">
        <f t="shared" si="0"/>
        <v>0.38010737843227488</v>
      </c>
      <c r="H8">
        <f t="shared" si="1"/>
        <v>4.1647833666946469E-3</v>
      </c>
      <c r="I8" t="s">
        <v>180</v>
      </c>
      <c r="J8" s="49">
        <v>2091811</v>
      </c>
      <c r="K8" s="49">
        <v>7328</v>
      </c>
      <c r="L8" s="66">
        <v>434</v>
      </c>
    </row>
    <row r="9" spans="1:21" x14ac:dyDescent="0.3">
      <c r="A9" s="48" t="s">
        <v>162</v>
      </c>
      <c r="B9" s="58">
        <f>$B$7*$B$8</f>
        <v>90027000</v>
      </c>
      <c r="I9" s="63"/>
      <c r="J9" s="49"/>
      <c r="K9" s="49"/>
    </row>
    <row r="10" spans="1:21" x14ac:dyDescent="0.3">
      <c r="A10" s="48" t="s">
        <v>163</v>
      </c>
      <c r="B10" s="60">
        <f>($B$9/$B$6)</f>
        <v>3.152205882352941E-2</v>
      </c>
    </row>
    <row r="13" spans="1:21" x14ac:dyDescent="0.3">
      <c r="A13" s="68" t="s">
        <v>203</v>
      </c>
      <c r="B13" s="69" t="s">
        <v>204</v>
      </c>
      <c r="I13" t="s">
        <v>168</v>
      </c>
      <c r="J13" t="s">
        <v>192</v>
      </c>
      <c r="K13" t="s">
        <v>194</v>
      </c>
      <c r="L13" t="s">
        <v>195</v>
      </c>
      <c r="M13" t="s">
        <v>196</v>
      </c>
      <c r="N13" t="s">
        <v>202</v>
      </c>
      <c r="O13" t="s">
        <v>183</v>
      </c>
      <c r="P13" t="s">
        <v>197</v>
      </c>
      <c r="Q13" t="s">
        <v>193</v>
      </c>
      <c r="R13" t="s">
        <v>199</v>
      </c>
      <c r="S13" t="s">
        <v>198</v>
      </c>
      <c r="T13" t="s">
        <v>200</v>
      </c>
      <c r="U13" t="s">
        <v>201</v>
      </c>
    </row>
    <row r="14" spans="1:21" ht="34.799999999999997" x14ac:dyDescent="0.35">
      <c r="A14" s="68" t="s">
        <v>165</v>
      </c>
      <c r="B14" s="69">
        <f>Sheet1!$B$5*(Sheet2!$N$21+Sheet2!$P$21+Sheet2!$T$21)</f>
        <v>15335893024.814255</v>
      </c>
      <c r="I14" t="s">
        <v>174</v>
      </c>
      <c r="J14" t="s">
        <v>184</v>
      </c>
      <c r="K14" s="67">
        <v>83930000</v>
      </c>
      <c r="L14" s="49">
        <v>6748026</v>
      </c>
      <c r="M14">
        <f>L14/K14</f>
        <v>8.0400643393303939E-2</v>
      </c>
      <c r="N14" s="66">
        <f>Table17[[#This Row],[Population of city]]/Sheet1!$B$4</f>
        <v>1687006.5</v>
      </c>
      <c r="O14">
        <v>58801</v>
      </c>
      <c r="P14" s="66">
        <f t="shared" ref="P14:P20" si="3">O14*M14</f>
        <v>4727.6382321696647</v>
      </c>
      <c r="Q14">
        <v>37637</v>
      </c>
      <c r="R14">
        <v>1217</v>
      </c>
      <c r="S14" s="66">
        <f t="shared" ref="S14:S20" si="4">Q14*M14</f>
        <v>3026.0390153937801</v>
      </c>
      <c r="T14" s="66">
        <f t="shared" ref="T14:T20" si="5">M14*R14</f>
        <v>97.84758300965089</v>
      </c>
      <c r="U14" s="66">
        <f>Table17[[#This Row],[Govt. Hospitals in city]]+Table17[[#This Row],[Govt. schools in city]]</f>
        <v>3123.886598403431</v>
      </c>
    </row>
    <row r="15" spans="1:21" ht="34.799999999999997" x14ac:dyDescent="0.35">
      <c r="A15" s="68" t="s">
        <v>166</v>
      </c>
      <c r="B15" s="69">
        <f>Sheet1!$B$5*(Sheet2!$P$21+Sheet2!$T$21)</f>
        <v>46886024.814256288</v>
      </c>
      <c r="I15" t="s">
        <v>175</v>
      </c>
      <c r="J15" t="s">
        <v>26</v>
      </c>
      <c r="K15" s="67">
        <v>35090000</v>
      </c>
      <c r="L15" s="49">
        <v>677381</v>
      </c>
      <c r="M15">
        <f t="shared" ref="M15:M20" si="6">L15/K15</f>
        <v>1.930410373325734E-2</v>
      </c>
      <c r="N15" s="66">
        <f>Table17[[#This Row],[Population of city]]/Sheet1!$B$4</f>
        <v>169345.25</v>
      </c>
      <c r="O15">
        <v>16240</v>
      </c>
      <c r="P15" s="66">
        <f t="shared" si="3"/>
        <v>313.49864462809921</v>
      </c>
      <c r="Q15">
        <v>5010</v>
      </c>
      <c r="R15">
        <v>2845</v>
      </c>
      <c r="S15" s="66">
        <f t="shared" si="4"/>
        <v>96.713559703619268</v>
      </c>
      <c r="T15" s="66">
        <f t="shared" si="5"/>
        <v>54.920175121117133</v>
      </c>
      <c r="U15" s="66">
        <f>Table17[[#This Row],[Govt. Hospitals in city]]+Table17[[#This Row],[Govt. schools in city]]</f>
        <v>151.63373482473639</v>
      </c>
    </row>
    <row r="16" spans="1:21" ht="34.799999999999997" x14ac:dyDescent="0.35">
      <c r="A16" s="68" t="s">
        <v>167</v>
      </c>
      <c r="B16" s="69">
        <f>Sheet1!$B$5*($S$21+Sheet2!$T$21)</f>
        <v>29181664.117823411</v>
      </c>
      <c r="I16" t="s">
        <v>176</v>
      </c>
      <c r="J16" t="s">
        <v>25</v>
      </c>
      <c r="K16" s="67">
        <v>71710000</v>
      </c>
      <c r="L16" s="49">
        <v>724159</v>
      </c>
      <c r="M16">
        <f t="shared" si="6"/>
        <v>1.0098438153674522E-2</v>
      </c>
      <c r="N16" s="66">
        <f>Table17[[#This Row],[Population of city]]/Sheet1!$B$4</f>
        <v>181039.75</v>
      </c>
      <c r="O16">
        <v>76450</v>
      </c>
      <c r="P16" s="66">
        <f t="shared" si="3"/>
        <v>772.02559684841719</v>
      </c>
      <c r="Q16">
        <v>49679</v>
      </c>
      <c r="R16">
        <v>555</v>
      </c>
      <c r="S16" s="66">
        <f t="shared" si="4"/>
        <v>501.68030903639658</v>
      </c>
      <c r="T16" s="66">
        <f t="shared" si="5"/>
        <v>5.6046331752893597</v>
      </c>
      <c r="U16" s="66">
        <f>Table17[[#This Row],[Govt. Hospitals in city]]+Table17[[#This Row],[Govt. schools in city]]</f>
        <v>507.28494221168592</v>
      </c>
    </row>
    <row r="17" spans="1:21" ht="18" x14ac:dyDescent="0.35">
      <c r="I17" t="s">
        <v>177</v>
      </c>
      <c r="J17" t="s">
        <v>30</v>
      </c>
      <c r="K17" s="67">
        <v>131590000</v>
      </c>
      <c r="L17" s="49">
        <v>12442373</v>
      </c>
      <c r="M17">
        <f t="shared" si="6"/>
        <v>9.4554092256250472E-2</v>
      </c>
      <c r="N17" s="66">
        <f>Table17[[#This Row],[Population of city]]/Sheet1!$B$4</f>
        <v>3110593.25</v>
      </c>
      <c r="O17">
        <v>109605</v>
      </c>
      <c r="P17" s="66">
        <f t="shared" si="3"/>
        <v>10363.601281746332</v>
      </c>
      <c r="Q17">
        <v>65639</v>
      </c>
      <c r="R17">
        <v>711</v>
      </c>
      <c r="S17" s="66">
        <f t="shared" si="4"/>
        <v>6206.4360616080248</v>
      </c>
      <c r="T17" s="66">
        <f t="shared" si="5"/>
        <v>67.22795959419409</v>
      </c>
      <c r="U17" s="66">
        <f>Table17[[#This Row],[Govt. Hospitals in city]]+Table17[[#This Row],[Govt. schools in city]]</f>
        <v>6273.6640212022194</v>
      </c>
    </row>
    <row r="18" spans="1:21" ht="18" x14ac:dyDescent="0.35">
      <c r="I18" t="s">
        <v>178</v>
      </c>
      <c r="J18" t="s">
        <v>20</v>
      </c>
      <c r="K18" s="67">
        <v>72680000</v>
      </c>
      <c r="L18" s="49">
        <v>6936534</v>
      </c>
      <c r="M18">
        <f t="shared" si="6"/>
        <v>9.5439378095762251E-2</v>
      </c>
      <c r="N18" s="66">
        <f>Table17[[#This Row],[Population of city]]/Sheet1!$B$4</f>
        <v>1734133.5</v>
      </c>
      <c r="O18">
        <v>53851</v>
      </c>
      <c r="P18" s="66">
        <f t="shared" si="3"/>
        <v>5139.5059498348928</v>
      </c>
      <c r="Q18">
        <v>34699</v>
      </c>
      <c r="R18">
        <v>42</v>
      </c>
      <c r="S18" s="66">
        <f t="shared" si="4"/>
        <v>3311.6509805448545</v>
      </c>
      <c r="T18" s="66">
        <f t="shared" si="5"/>
        <v>4.0084538800220146</v>
      </c>
      <c r="U18" s="66">
        <f>Table17[[#This Row],[Govt. Hospitals in city]]+Table17[[#This Row],[Govt. schools in city]]</f>
        <v>3315.6594344248765</v>
      </c>
    </row>
    <row r="19" spans="1:21" ht="18" x14ac:dyDescent="0.35">
      <c r="I19" t="s">
        <v>179</v>
      </c>
      <c r="J19" t="s">
        <v>26</v>
      </c>
      <c r="K19" s="67">
        <v>35090000</v>
      </c>
      <c r="L19" s="49">
        <v>957730</v>
      </c>
      <c r="M19">
        <f t="shared" si="6"/>
        <v>2.7293530920490167E-2</v>
      </c>
      <c r="N19" s="66">
        <f>Table17[[#This Row],[Population of city]]/Sheet1!$B$4</f>
        <v>239432.5</v>
      </c>
      <c r="O19">
        <v>16240</v>
      </c>
      <c r="P19" s="66">
        <f t="shared" si="3"/>
        <v>443.2469421487603</v>
      </c>
      <c r="Q19">
        <v>5010</v>
      </c>
      <c r="R19">
        <v>2845</v>
      </c>
      <c r="S19" s="66">
        <f t="shared" si="4"/>
        <v>136.74058991165575</v>
      </c>
      <c r="T19" s="66">
        <f t="shared" si="5"/>
        <v>77.650095468794518</v>
      </c>
      <c r="U19" s="66">
        <f>Table17[[#This Row],[Govt. Hospitals in city]]+Table17[[#This Row],[Govt. schools in city]]</f>
        <v>214.39068538045026</v>
      </c>
    </row>
    <row r="20" spans="1:21" ht="18" x14ac:dyDescent="0.35">
      <c r="I20" t="s">
        <v>180</v>
      </c>
      <c r="J20" t="s">
        <v>11</v>
      </c>
      <c r="K20" s="67">
        <v>94550000</v>
      </c>
      <c r="L20" s="49">
        <v>2091811</v>
      </c>
      <c r="M20">
        <f t="shared" si="6"/>
        <v>2.2123860391327341E-2</v>
      </c>
      <c r="N20" s="66">
        <f>Table17[[#This Row],[Population of city]]/Sheet1!$B$4</f>
        <v>522952.75</v>
      </c>
      <c r="O20">
        <v>61948</v>
      </c>
      <c r="P20" s="66">
        <f t="shared" si="3"/>
        <v>1370.5289035219462</v>
      </c>
      <c r="Q20">
        <v>45137</v>
      </c>
      <c r="R20">
        <v>258</v>
      </c>
      <c r="S20" s="66">
        <f t="shared" si="4"/>
        <v>998.60468648334222</v>
      </c>
      <c r="T20" s="66">
        <f t="shared" si="5"/>
        <v>5.7079559809624536</v>
      </c>
      <c r="U20" s="66">
        <f>Table17[[#This Row],[Govt. Hospitals in city]]+Table17[[#This Row],[Govt. schools in city]]</f>
        <v>1004.3126424643046</v>
      </c>
    </row>
    <row r="21" spans="1:21" x14ac:dyDescent="0.3">
      <c r="I21" t="s">
        <v>147</v>
      </c>
      <c r="K21" s="66">
        <f t="shared" ref="K21:M21" si="7">SUM(K14:K20)</f>
        <v>524640000</v>
      </c>
      <c r="L21" s="66">
        <f t="shared" si="7"/>
        <v>30578014</v>
      </c>
      <c r="M21" s="8">
        <f t="shared" si="7"/>
        <v>0.34921404694406605</v>
      </c>
      <c r="N21" s="66">
        <f>SUM(N14:N20)</f>
        <v>7644503.5</v>
      </c>
      <c r="O21" s="66">
        <f>SUM(O14:O20)</f>
        <v>393135</v>
      </c>
      <c r="P21" s="66">
        <f t="shared" ref="P21:R21" si="8">SUM(P14:P20)</f>
        <v>23130.04555089811</v>
      </c>
      <c r="Q21" s="66">
        <f t="shared" si="8"/>
        <v>242811</v>
      </c>
      <c r="R21" s="66">
        <f t="shared" si="8"/>
        <v>8473</v>
      </c>
      <c r="S21" s="66">
        <f>SUM(S14:S20)</f>
        <v>14277.865202681674</v>
      </c>
      <c r="T21" s="66">
        <f t="shared" ref="T21" si="9">SUM(T14:T20)</f>
        <v>312.96685623003049</v>
      </c>
      <c r="U21" s="66">
        <f t="shared" ref="U21" si="10">SUM(U14:U20)</f>
        <v>14590.832058911707</v>
      </c>
    </row>
    <row r="23" spans="1:21" x14ac:dyDescent="0.3">
      <c r="A23" s="70"/>
      <c r="B23" s="70"/>
      <c r="C23" s="71"/>
      <c r="D23" s="71"/>
      <c r="E23" s="71"/>
      <c r="F23" s="71"/>
      <c r="G23" s="71"/>
      <c r="H23" s="71"/>
      <c r="I23" s="71"/>
    </row>
    <row r="24" spans="1:21" x14ac:dyDescent="0.3">
      <c r="A24" s="70"/>
      <c r="B24" s="70"/>
      <c r="C24" s="71"/>
      <c r="D24" s="71"/>
      <c r="E24" s="71"/>
      <c r="F24" s="71"/>
      <c r="G24" s="71"/>
      <c r="H24" s="71"/>
      <c r="I24" s="71"/>
    </row>
    <row r="25" spans="1:21" x14ac:dyDescent="0.3">
      <c r="A25" s="70"/>
      <c r="B25" s="70"/>
      <c r="C25" s="71"/>
      <c r="D25" s="71"/>
      <c r="E25" s="71"/>
      <c r="F25" s="71"/>
      <c r="G25" s="71"/>
      <c r="H25" s="71"/>
      <c r="I25" s="71"/>
    </row>
    <row r="26" spans="1:21" x14ac:dyDescent="0.3">
      <c r="A26" s="70"/>
      <c r="B26" s="70"/>
      <c r="C26" s="71"/>
      <c r="D26" s="71"/>
      <c r="E26" s="71"/>
      <c r="F26" s="71"/>
      <c r="G26" s="71"/>
      <c r="H26" s="71"/>
      <c r="I26" s="71"/>
    </row>
    <row r="27" spans="1:21" x14ac:dyDescent="0.3">
      <c r="A27" s="70"/>
      <c r="B27" s="70"/>
      <c r="C27" s="71"/>
      <c r="D27" s="71"/>
      <c r="E27" s="71"/>
      <c r="F27" s="71"/>
      <c r="G27" s="71"/>
      <c r="H27" s="71"/>
      <c r="I27" s="71"/>
    </row>
    <row r="28" spans="1:21" x14ac:dyDescent="0.3">
      <c r="A28" s="70"/>
      <c r="B28" s="70"/>
      <c r="C28" s="71"/>
      <c r="D28" s="71"/>
      <c r="E28" s="71"/>
      <c r="F28" s="71"/>
      <c r="G28" s="71"/>
      <c r="H28" s="71"/>
      <c r="I28" s="71"/>
    </row>
    <row r="29" spans="1:21" x14ac:dyDescent="0.3">
      <c r="A29" s="70"/>
      <c r="B29" s="70"/>
      <c r="C29" s="71"/>
      <c r="D29" s="71"/>
      <c r="E29" s="71"/>
      <c r="F29" s="71"/>
      <c r="G29" s="71"/>
      <c r="H29" s="71"/>
      <c r="I29" s="71"/>
    </row>
    <row r="30" spans="1:21" x14ac:dyDescent="0.3">
      <c r="A30" s="70"/>
      <c r="B30" s="70"/>
      <c r="C30" s="71"/>
      <c r="D30" s="71"/>
      <c r="E30" s="71"/>
      <c r="F30" s="71"/>
      <c r="G30" s="71"/>
      <c r="H30" s="71"/>
      <c r="I30" s="71"/>
    </row>
    <row r="31" spans="1:21" x14ac:dyDescent="0.3">
      <c r="A31" s="70"/>
      <c r="B31" s="70"/>
      <c r="C31" s="71"/>
      <c r="D31" s="71"/>
      <c r="E31" s="71"/>
      <c r="F31" s="71"/>
      <c r="G31" s="71"/>
      <c r="H31" s="71"/>
      <c r="I31" s="71"/>
    </row>
    <row r="32" spans="1:21" x14ac:dyDescent="0.3">
      <c r="A32" s="70"/>
      <c r="B32" s="70"/>
      <c r="C32" s="71"/>
      <c r="D32" s="71"/>
      <c r="E32" s="71"/>
      <c r="F32" s="71"/>
      <c r="G32" s="71"/>
      <c r="H32" s="71"/>
      <c r="I32" s="71"/>
    </row>
    <row r="33" spans="1:9" x14ac:dyDescent="0.3">
      <c r="A33" s="70"/>
      <c r="B33" s="70"/>
      <c r="C33" s="71"/>
      <c r="D33" s="71"/>
      <c r="E33" s="71"/>
      <c r="F33" s="71"/>
      <c r="G33" s="71"/>
      <c r="H33" s="71"/>
      <c r="I33" s="71"/>
    </row>
    <row r="34" spans="1:9" x14ac:dyDescent="0.3">
      <c r="A34" s="70"/>
      <c r="B34" s="70"/>
      <c r="C34" s="71"/>
      <c r="D34" s="71"/>
      <c r="E34" s="71"/>
      <c r="F34" s="71"/>
      <c r="G34" s="71"/>
      <c r="H34" s="71"/>
      <c r="I34" s="71"/>
    </row>
    <row r="35" spans="1:9" x14ac:dyDescent="0.3">
      <c r="A35" s="70"/>
      <c r="B35" s="70"/>
      <c r="C35" s="71"/>
      <c r="D35" s="71"/>
      <c r="E35" s="71"/>
      <c r="F35" s="71"/>
      <c r="G35" s="71"/>
      <c r="H35" s="71"/>
      <c r="I35" s="71"/>
    </row>
    <row r="36" spans="1:9" x14ac:dyDescent="0.3">
      <c r="A36" s="70"/>
      <c r="B36" s="70"/>
      <c r="C36" s="71"/>
      <c r="D36" s="71"/>
      <c r="E36" s="71"/>
      <c r="F36" s="71"/>
      <c r="G36" s="71"/>
      <c r="H36" s="71"/>
      <c r="I36" s="71"/>
    </row>
    <row r="37" spans="1:9" x14ac:dyDescent="0.3">
      <c r="A37" s="70"/>
      <c r="B37" s="70"/>
      <c r="C37" s="71"/>
      <c r="D37" s="71"/>
      <c r="E37" s="71"/>
      <c r="F37" s="71"/>
      <c r="G37" s="71"/>
      <c r="H37" s="71"/>
      <c r="I37" s="71"/>
    </row>
    <row r="38" spans="1:9" x14ac:dyDescent="0.3">
      <c r="A38" s="70"/>
      <c r="B38" s="70"/>
      <c r="C38" s="71"/>
      <c r="D38" s="71"/>
      <c r="E38" s="71"/>
      <c r="F38" s="71"/>
      <c r="G38" s="71"/>
      <c r="H38" s="71"/>
      <c r="I38" s="71"/>
    </row>
    <row r="39" spans="1:9" x14ac:dyDescent="0.3">
      <c r="A39" s="70"/>
      <c r="B39" s="70"/>
      <c r="C39" s="71"/>
      <c r="D39" s="71"/>
      <c r="E39" s="71"/>
      <c r="F39" s="71"/>
      <c r="G39" s="71"/>
      <c r="H39" s="71"/>
      <c r="I39" s="71"/>
    </row>
    <row r="40" spans="1:9" x14ac:dyDescent="0.3">
      <c r="A40" s="70"/>
      <c r="B40" s="70"/>
      <c r="C40" s="71"/>
      <c r="D40" s="71"/>
      <c r="E40" s="71"/>
      <c r="F40" s="71"/>
      <c r="G40" s="71"/>
      <c r="H40" s="71"/>
      <c r="I40" s="71"/>
    </row>
    <row r="41" spans="1:9" x14ac:dyDescent="0.3">
      <c r="A41" s="70"/>
      <c r="B41" s="70"/>
      <c r="C41" s="71"/>
      <c r="D41" s="71"/>
      <c r="E41" s="71"/>
      <c r="F41" s="71"/>
      <c r="G41" s="71"/>
      <c r="H41" s="71"/>
      <c r="I41" s="71"/>
    </row>
    <row r="42" spans="1:9" x14ac:dyDescent="0.3">
      <c r="A42" s="70"/>
      <c r="B42" s="70"/>
      <c r="C42" s="71"/>
      <c r="D42" s="71"/>
      <c r="E42" s="71"/>
      <c r="F42" s="71"/>
      <c r="G42" s="71"/>
      <c r="H42" s="71"/>
      <c r="I42" s="71"/>
    </row>
    <row r="43" spans="1:9" x14ac:dyDescent="0.3">
      <c r="A43" s="70"/>
      <c r="B43" s="70"/>
      <c r="C43" s="71"/>
      <c r="D43" s="71"/>
      <c r="E43" s="71"/>
      <c r="F43" s="71"/>
      <c r="G43" s="71"/>
      <c r="H43" s="71"/>
      <c r="I43" s="71"/>
    </row>
    <row r="44" spans="1:9" x14ac:dyDescent="0.3">
      <c r="A44" s="70"/>
      <c r="B44" s="70"/>
      <c r="C44" s="71"/>
      <c r="D44" s="71"/>
      <c r="E44" s="71"/>
      <c r="F44" s="71"/>
      <c r="G44" s="71"/>
      <c r="H44" s="71"/>
      <c r="I44" s="71"/>
    </row>
    <row r="45" spans="1:9" x14ac:dyDescent="0.3">
      <c r="A45" s="70"/>
      <c r="B45" s="70"/>
      <c r="C45" s="71"/>
      <c r="D45" s="71"/>
      <c r="E45" s="71"/>
      <c r="F45" s="71"/>
      <c r="G45" s="71"/>
      <c r="H45" s="71"/>
      <c r="I45" s="71"/>
    </row>
    <row r="46" spans="1:9" x14ac:dyDescent="0.3">
      <c r="A46" s="70"/>
      <c r="B46" s="70"/>
      <c r="C46" s="71"/>
      <c r="D46" s="71"/>
      <c r="E46" s="71"/>
      <c r="F46" s="71"/>
      <c r="G46" s="71"/>
      <c r="H46" s="71"/>
      <c r="I46" s="71"/>
    </row>
    <row r="47" spans="1:9" x14ac:dyDescent="0.3">
      <c r="A47" s="70"/>
      <c r="B47" s="70"/>
      <c r="C47" s="71"/>
      <c r="D47" s="71"/>
      <c r="E47" s="71"/>
      <c r="F47" s="71"/>
      <c r="G47" s="71"/>
      <c r="H47" s="71"/>
      <c r="I47" s="71"/>
    </row>
    <row r="48" spans="1:9" x14ac:dyDescent="0.3">
      <c r="A48" s="70"/>
      <c r="B48" s="70"/>
      <c r="C48" s="71"/>
      <c r="D48" s="71"/>
      <c r="E48" s="71"/>
      <c r="F48" s="71"/>
      <c r="G48" s="71"/>
      <c r="H48" s="71"/>
      <c r="I48" s="71"/>
    </row>
    <row r="49" spans="1:9" x14ac:dyDescent="0.3">
      <c r="A49" s="70"/>
      <c r="B49" s="70"/>
      <c r="C49" s="71"/>
      <c r="D49" s="71"/>
      <c r="E49" s="71"/>
      <c r="F49" s="71"/>
      <c r="G49" s="71"/>
      <c r="H49" s="71"/>
      <c r="I49" s="71"/>
    </row>
    <row r="50" spans="1:9" x14ac:dyDescent="0.3">
      <c r="A50" s="70"/>
      <c r="B50" s="70"/>
      <c r="C50" s="71"/>
      <c r="D50" s="71"/>
      <c r="E50" s="71"/>
      <c r="F50" s="71"/>
      <c r="G50" s="71"/>
      <c r="H50" s="71"/>
      <c r="I50" s="71"/>
    </row>
    <row r="51" spans="1:9" x14ac:dyDescent="0.3">
      <c r="A51" s="70"/>
      <c r="B51" s="70"/>
      <c r="C51" s="71"/>
      <c r="D51" s="71"/>
      <c r="E51" s="71"/>
      <c r="F51" s="71"/>
      <c r="G51" s="71"/>
      <c r="H51" s="71"/>
      <c r="I51" s="71"/>
    </row>
    <row r="52" spans="1:9" x14ac:dyDescent="0.3">
      <c r="A52" s="70"/>
      <c r="B52" s="70"/>
      <c r="C52" s="71"/>
      <c r="D52" s="71"/>
      <c r="E52" s="71"/>
      <c r="F52" s="71"/>
      <c r="G52" s="71"/>
      <c r="H52" s="71"/>
      <c r="I52" s="71"/>
    </row>
    <row r="53" spans="1:9" x14ac:dyDescent="0.3">
      <c r="A53" s="70"/>
      <c r="B53" s="70"/>
      <c r="C53" s="71"/>
      <c r="D53" s="71"/>
      <c r="E53" s="71"/>
      <c r="F53" s="71"/>
      <c r="G53" s="71"/>
      <c r="H53" s="71"/>
      <c r="I53" s="71"/>
    </row>
  </sheetData>
  <hyperlinks>
    <hyperlink ref="A6" r:id="rId1" xr:uid="{783AA280-A528-42D8-BF1E-74EE4FFF8F6D}"/>
  </hyperlinks>
  <pageMargins left="0.7" right="0.7" top="0.75" bottom="0.75" header="0.3" footer="0.3"/>
  <pageSetup orientation="portrait" r:id="rId2"/>
  <drawing r:id="rId3"/>
  <tableParts count="3">
    <tablePart r:id="rId4"/>
    <tablePart r:id="rId5"/>
    <tablePart r:id="rId6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T a b l e 0 2 2     P a g e   3 1 _ 2 7 d 8 b b e f - 0 4 5 b - 4 b 3 b - b 8 9 4 - b 9 4 e 0 0 0 4 c 0 6 6 " > < C u s t o m C o n t e n t   x m l n s = " h t t p : / / g e m i n i / p i v o t c u s t o m i z a t i o n / T a b l e X M L _ T a b l e 0 2 2   P a g e   3 1 _ 2 7 d 8 b b e f - 0 4 5 b - 4 b 3 b - b 8 9 4 - b 9 4 e 0 0 0 4 c 0 6 6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 I n d i a /   S t a t e / U T < / s t r i n g > < / k e y > < v a l u e > < i n t > 1 6 0 < / i n t > < / v a l u e > < / i t e m > < i t e m > < k e y > < s t r i n g > T o t a l < / s t r i n g > < / k e y > < v a l u e > < i n t > 7 9 < / i n t > < / v a l u e > < / i t e m > < / C o l u m n W i d t h s > < C o l u m n D i s p l a y I n d e x > < i t e m > < k e y > < s t r i n g > I n d i a /   S t a t e / U T < / s t r i n g > < / k e y > < v a l u e > < i n t > 0 < / i n t > < / v a l u e > < / i t e m > < i t e m > < k e y > < s t r i n g > T o t a l 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 L i s t   o f   s t a t e s   a n d   u n i o n   t e r r i t o r i e s   b y   a r e a   e d i t 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 L i s t   o f   s t a t e s   a n d   u n i o n   t e r r i t o r i e s   b y   a r e a   e d i t 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 C o l u m n s \ S t a t e   /   U n i o n   T e r r i t o r y 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 C o l u m n s \ A r e a   ( k m 2 ) 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 T a b l e 0 2 2     P a g e   3 1 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 T a b l e 0 2 2     P a g e   3 1 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 C o l u m n s \ I n d i a /   S t a t e / U T 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T a b l e 0 2 2     P a g e   3 1 _ 2 7 d 8 b b e f - 0 4 5 b - 4 b 3 b - b 8 9 4 - b 9 4 e 0 0 0 4 c 0 6 6 " > < C u s t o m C o n t e n t   x m l n s = " h t t p : / / g e m i n i / p i v o t c u s t o m i z a t i o n / T a b l e X M L _ T a b l e 0 2 2   P a g e   3 1 _ 2 7 d 8 b b e f - 0 4 5 b - 4 b 3 b - b 8 9 4 - b 9 4 e 0 0 0 4 c 0 6 6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 I n d i a /   S t a t e / U T < / s t r i n g > < / k e y > < v a l u e > < i n t > 1 6 0 < / i n t > < / v a l u e > < / i t e m > < i t e m > < k e y > < s t r i n g > T o t a l < / s t r i n g > < / k e y > < v a l u e > < i n t > 7 9 < / i n t > < / v a l u e > < / i t e m > < / C o l u m n W i d t h s > < C o l u m n D i s p l a y I n d e x > < i t e m > < k e y > < s t r i n g > I n d i a /   S t a t e / U T < / s t r i n g > < / k e y > < v a l u e > < i n t > 0 < / i n t > < / v a l u e > < / i t e m > < i t e m > < k e y > < s t r i n g > T o t a l 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O r d e r " > < C u s t o m C o n t e n t > < ! [ C D A T A [ T a b l e 0 2 2     P a g e   3 1 _ 2 7 d 8 b b e f - 0 4 5 b - 4 b 3 b - b 8 9 4 - b 9 4 e 0 0 0 4 c 0 6 6 , L i s t   o f   s t a t e s   a n d   u n i o n   t e r r i t o r i e s   b y   a r e a   e d i t _ 3 b f b 4 2 1 3 - e 2 f 8 - 4 2 6 6 - 9 a 6 1 - a 0 5 6 0 d e d 7 b 8 a ] ] > < / C u s t o m C o n t e n t > < / G e m i n i > 
</file>

<file path=customXml/item13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X M L _ T a b l e 0 2 2     P a g e   3 1 _ 2 7 d 8 b b e f - 0 4 5 b - 4 b 3 b - b 8 9 4 - b 9 4 e 0 0 0 4 c 0 6 6 " > < C u s t o m C o n t e n t   x m l n s = " h t t p : / / g e m i n i / p i v o t c u s t o m i z a t i o n / T a b l e X M L _ T a b l e 0 2 2   P a g e   3 1 _ 2 7 d 8 b b e f - 0 4 5 b - 4 b 3 b - b 8 9 4 - b 9 4 e 0 0 0 4 c 0 6 6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 I n d i a /   S t a t e / U T < / s t r i n g > < / k e y > < v a l u e > < i n t > 1 6 0 < / i n t > < / v a l u e > < / i t e m > < i t e m > < k e y > < s t r i n g > T o t a l < / s t r i n g > < / k e y > < v a l u e > < i n t > 7 9 < / i n t > < / v a l u e > < / i t e m > < / C o l u m n W i d t h s > < C o l u m n D i s p l a y I n d e x > < i t e m > < k e y > < s t r i n g > I n d i a /   S t a t e / U T < / s t r i n g > < / k e y > < v a l u e > < i n t > 0 < / i n t > < / v a l u e > < / i t e m > < i t e m > < k e y > < s t r i n g > T o t a l 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X M L _ T a b l e 0 2 2     P a g e   3 1 _ 2 7 d 8 b b e f - 0 4 5 b - 4 b 3 b - b 8 9 4 - b 9 4 e 0 0 0 4 c 0 6 6 " > < C u s t o m C o n t e n t   x m l n s = " h t t p : / / g e m i n i / p i v o t c u s t o m i z a t i o n / T a b l e X M L _ T a b l e 0 2 2   P a g e   3 1 _ 2 7 d 8 b b e f - 0 4 5 b - 4 b 3 b - b 8 9 4 - b 9 4 e 0 0 0 4 c 0 6 6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 I n d i a /   S t a t e / U T < / s t r i n g > < / k e y > < v a l u e > < i n t > 1 6 0 < / i n t > < / v a l u e > < / i t e m > < i t e m > < k e y > < s t r i n g > T o t a l < / s t r i n g > < / k e y > < v a l u e > < i n t > 7 9 < / i n t > < / v a l u e > < / i t e m > < / C o l u m n W i d t h s > < C o l u m n D i s p l a y I n d e x > < i t e m > < k e y > < s t r i n g > I n d i a /   S t a t e / U T < / s t r i n g > < / k e y > < v a l u e > < i n t > 0 < / i n t > < / v a l u e > < / i t e m > < i t e m > < k e y > < s t r i n g > T o t a l 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8.xml>��< ? x m l   v e r s i o n = " 1 . 0 "   e n c o d i n g = " u t f - 1 6 " ? > < D a t a M a s h u p   s q m i d = " 8 7 0 2 7 7 6 e - 3 1 c 2 - 4 0 d 6 - 9 b 7 e - f 3 8 4 7 f 6 b d 8 a 5 "   x m l n s = " h t t p : / / s c h e m a s . m i c r o s o f t . c o m / D a t a M a s h u p " > A A A A A D A J A A B Q S w M E F A A C A A g A G 5 v 3 W L 1 9 U D S m A A A A 9 w A A A B I A H A B D b 2 5 m a W c v U G F j a 2 F n Z S 5 4 b W w g o h g A K K A U A A A A A A A A A A A A A A A A A A A A A A A A A A A A h Y 8 x D o I w G I W v Q r r T l p o Q I T 9 l c D I R Y 2 J i X J t a o R G K o c V y N w e P 5 B X E K O r m + L 7 3 D e / d r z f I h 6 Y O L q q z u j U Z i j B F g T K y P W h T Z q h 3 x 3 C O c g 4 b I U + i V M E o G 5 s O 9 p C h y r l z S o j 3 H v s Z b r u S M E o j s i 9 W W 1 m p R q C P r P / L o T b W C S M V 4 r B 7 j e E M J z G O k j h m m A K Z K B T a f A 0 2 D n 6 2 P x A W f e 3 6 T n F l w u U a y B S B v E / w B 1 B L A w Q U A A I A C A A b m / d Y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G 5 v 3 W C 6 0 E b E o B g A A d S Y A A B M A H A B G b 3 J t d W x h c y 9 T Z W N 0 a W 9 u M S 5 t I K I Y A C i g F A A A A A A A A A A A A A A A A A A A A A A A A A A A A N V Y T 2 v j R h S / B / I d B i 8 F m z q y 9 T / Z E k p I u m z Y 0 j W J w x 7 i Y M b W 2 B a W N U I j J T E h l 9 5 K 6 a 2 l l 9 6 a L a X Q 7 l 4 K 7 a X 9 K q a f p D O S / F f z 2 H r t 3 a 1 y c K Q 3 M 2 / e 7 / 3 e m 3 l P j H Q j l / r o P P 2 v f r K 7 s 7 v D B j g k D n p U M p F W Q o f I I 9 H u D u J / 5 z Q O u 4 R L P r v t E k 9 5 Q c N h h 9 J h + Y n r E e W Y + h H x I 1 Y u H T 9 u X T A S s h a 7 d t m g d U J v f I 9 i h 7 X E K 8 Z e i 4 j l r f M I R 2 T E l y B T 0 d C p 7 7 j X r h N j D 3 W p z + J R k B h G b g P C R 6 I 4 J K g z R g M a M z K g n s M Q 9 h 3 U J z 4 J + Y o + v S a h L 3 Q p t x 6 7 L V W q y I 8 9 r 4 q i M C a V a m o 9 x 6 N o 7 f M B I Z F A l Y K 5 u z z l R h y K o V L 1 m e s 7 h 6 V 0 x t X 9 5 Q m O 8 N V s c S O k I x p x v z w l 2 O H o h I 4 m 7 n D k 2 U g m L y / u U 0 W X 2 e i R 5 5 1 3 s Y d D d i i M u p p b d T z A f p / r b Y 4 D M l f a D L H P e j Q c H V M v H v l i U K j O W V G 9 u y t N H n 6 f P P y d / L 6 e P P w o / P k Y T R 5 + S V 5 T + V / 8 m Y u + T f / 9 k Q h + S 3 5 / n r z 8 Z v L w K p X y + d / N J v + U j G S L + S 8 S L 8 l k M U s 8 P C T q v + c P f O y r Z M d f J y + / 5 q L F u a 9 Q + Z 8 v / 0 S J 6 t d i + O U P F e 6 Z i E N C E b m N 7 q v o r p T C 1 A C 5 P p V j f 7 w g N u R i U y 6 2 5 G J b L t 6 X i w / k Y r U O y F V A r g F y A K k K Q F U B r C o A V g X Q q g B c F c C r A X g 1 A K 8 G 4 N U A v B q A V w P w a g B e D c C r A X g 1 A K 8 O 4 N U B v D q A V w f w 6 g B e H c C r A 3 h 1 A K + e w 1 v A Q 6 M N O N s A y D G g + Q A 5 B n T M A O Q Y A D k G Q I 4 B k G M A w W g A w W g C e E 0 A r w n g N Q G 8 J n S u A n h N A K 8 J 4 D U B v C a A 1 w L w W g B e C 8 B r A X g t A K 8 F X S Q A X g v A a w F 4 L Q C v D e C 1 A b w 2 g N c G 8 N o A X n u G d + X 6 t a 2 l g f v K 7 o 7 r S + u X 5 Q I y K W X q m o b K D d w n S F c r 8 n q y 4 f S U Z C 5 7 Q y 3 5 3 C c n o X t N e F H Z j U W 9 x 1 o D 3 B 3 2 C I u Q w 8 u 1 V u y 4 j L Q 1 t a 1 p S u D 0 R C V 4 e T o K v K T Q x K K k P C y p i l 6 a 1 V 8 z E x c q Q l 4 E T s U b 1 I F T F e + n B h T 1 M 6 4 9 K n u 9 S l J Y 1 y 6 a O T K b N M I e l 5 7 6 k W U o Q l 0 i b o T u C I f j / M B F E J A w U Q l O 4 Y 0 D 9 R 3 p 0 F O 3 P 8 i W A 7 P u 5 w 4 4 I y N e w z s o R b r g 1 H Q g E 5 d X P F V d N F 5 q 7 p K B c p M k V j R p g M 7 o z Y I Z 5 0 M 3 K O f N r K p L q Z B b v 5 w O n 7 s 8 T G k P M U F Q 2 s H E v u h y I h K G b k R D l 0 t 5 l 8 O n 4 0 v C u 5 4 r e b q 8 I B 1 F J F R Z P M x z Z R B F A X t c q x F f u X G 5 v V w D V m j Y r 4 m 3 m t i 8 T X v t d P M 2 3 7 y d b N 5 e 2 F y M J 4 H U 7 o z b w o p S Z e o c k Q T q P E n U 1 b R Y I 4 I T V S J m z 7 A / z A V p E r 2 o h i 4 S z z Q z 4 8 a 5 e U f c P F Q e j r R 8 L 3 F G + n x t T v w R i r I E W J a v n G 2 b x 2 S G a 2 7 H w t a l T e N t t v i c h u I Q W F n H h W W J Y u F u 2 L P P Q 3 6 O K E e s K 3 p t v 7 9 y w C 9 u J D n f k f p W U R q 4 H Y X 3 7 Y r r 1 x o h Y e y M e A Q z I l Y o m A W 3 n z b O T k 8 O V V M / 2 L f t d x u H W a v z t j 3 p i t w A 5 N D l u n q 3 b h 5 / c / s W t p 7 t t r D D G t 8 0 c p G 4 5 q 2 m v t 2 1 l s Q s 4 5 c Z y 2 d 5 L D 7 9 D C g L X J 5 a + f G L s I N 9 Y H y d H F x G s X k G T t H k k 0 7 q O O 2 N j l s 0 I z l W c 4 5 Z v d d z n p F f y k e O I x i P W U R H c y u 4 N N 2 / v G o o D 7 J p i U F w d 4 A u V y y 5 + v h y Z e u r p Y N m a T 9 Z J V l X s 0 r y P x S S 8 l O H K 1 S G 4 p s h n h 4 + N 8 F e N 5 1 W i 4 P k O 2 V N q 2 v 1 m q r V n i U T 9 5 5 m 1 u 6 J K 3 S v E X c 8 t 7 t O c V l X p c V l X d 2 4 u K y r 7 6 e 4 n H o A f Y F H J J d o J 9 w t o d u N 8 u e b G 4 1 r T X q T v 4 o b r t + l D s m H J g 8 B c R l s 0 m 7 U p + 2 G V q g g k X c g d U k H s g a f U y X v 5 p Z b 4 W 6 9 a 2 4 9 T v V p C 1 k o T n U 5 p / o 2 O N U / V O W y L n V G R p 1 R K O o M O X X G N q g z P l g 6 r s u d m X F n F o o 7 U 8 6 d u Q 3 u z M J w Z 2 X c W Y X i z p J z Z 2 2 D O 6 s w 3 N k Z d 3 a h u L P l 3 N n b 4 M 4 u D H f 7 G X f 7 h e J u X 8 7 d / j a 4 2 y 8 M d w c Z d w e F 4 u 5 A z t 3 B N r g 7 K A p 3 a n 3 6 b a B e J P K 4 2 T L y 1 P o W y F P r / 0 v y / g V Q S w E C L Q A U A A I A C A A b m / d Y v X 1 Q N K Y A A A D 3 A A A A E g A A A A A A A A A A A A A A A A A A A A A A Q 2 9 u Z m l n L 1 B h Y 2 t h Z 2 U u e G 1 s U E s B A i 0 A F A A C A A g A G 5 v 3 W A / K 6 a u k A A A A 6 Q A A A B M A A A A A A A A A A A A A A A A A 8 g A A A F t D b 2 5 0 Z W 5 0 X 1 R 5 c G V z X S 5 4 b W x Q S w E C L Q A U A A I A C A A b m / d Y L r Q R s S g G A A B 1 J g A A E w A A A A A A A A A A A A A A A A D j A Q A A R m 9 y b X V s Y X M v U 2 V j d G l v b j E u b V B L B Q Y A A A A A A w A D A M I A A A B Y C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Z t Q A A A A A A A H e 1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8 1 J T I w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5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y 0 x N l Q x N j o x N j o y M S 4 z M j I y M z A 4 W i I g L z 4 8 R W 5 0 c n k g V H l w Z T 0 i R m l s b E N v b H V t b l R 5 c G V z I i B W Y W x 1 Z T 0 i c 0 J n W U F B Q U F B Q U F B Q U F B Q U F B Q U F B Q U F B Q U F B Q U F B Q U F B Q U F B Q U F B Q U F B Q U F B Q U F B Q U F B Q U F B Q U F B Q U F B Q U F B Q U F B Q U F B Q U F B Q U F B Q U F B Q U F B Q U F B Q U F B Q U F B Q U F B Q U F B Q U F B Q U d C Z z 0 9 I i A v P j x F b n R y e S B U e X B l P S J G a W x s Q 2 9 s d W 1 u T m F t Z X M i I F Z h b H V l P S J z W y Z x d W 9 0 O + C k t e C k v + C k t e C k s O C k o y A 1 L j I 6 I O C k q u C k s O C k v + C k t e C k v u C k s C D g p J T g p L A g 4 K S 4 4 K S + 4 K S u 4 K S + 4 K S o 4 K W N 4 K S v I O C k u O C k s O C k l e C k v u C k s C D g p K b g p Y 3 g p L X g p L 7 g p L D g p L 4 g 4 K S 1 4 K W N 4 K S v 4 K S V 4 K W N 4 K S k 4 K S / 4 K S X 4 K S k I O C k i e C k q u C k r e C l i + C k l y D g p L X g p Y 3 g p K / g p K 8 g K O K C u S D g p J X g p L D g p Y v g p Z w p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v g p L X g p L / g p L X g p L D g p K M g N S 4 y O i D g p K r g p L D g p L / g p L X g p L 7 g p L A g 4 K S U 4 K S w I O C k u O C k v u C k r u C k v u C k q O C l j e C k r y D g p L j g p L D g p J X g p L 7 g p L A g 4 K S m 4 K W N 4 K S 1 4 K S + 4 K S w 4 K S + I O C k t e C l j e C k r + C k l e C l j e C k p O C k v + C k l + C k p C D g p I n g p K r g p K 3 g p Y v g p J c g 4 K S 1 4 K W N 4 K S v 4 K S v I C j i g r k g 4 K S V 4 K S w 4 K W L 4 K W c K V 8 x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L C Z x d W 9 0 O 0 N v b H V t b j Y 1 J n F 1 b 3 Q 7 L C Z x d W 9 0 O 0 N v b H V t b j Y 2 J n F 1 b 3 Q 7 L C Z x d W 9 0 O 0 N v b H V t b j Y 3 J n F 1 b 3 Q 7 L C Z x d W 9 0 O 0 N v b H V t b j Y 4 J n F 1 b 3 Q 7 L C Z x d W 9 0 O 0 N v b H V t b j Y 5 J n F 1 b 3 Q 7 L C Z x d W 9 0 O 0 N v b H V t b j c w J n F 1 b 3 Q 7 L C Z x d W 9 0 O 0 N v b H V t b j c x J n F 1 b 3 Q 7 L C Z x d W 9 0 O 0 N v b H V t b j c y J n F 1 b 3 Q 7 L C Z x d W 9 0 O 0 N v b H V t b j c z J n F 1 b 3 Q 7 L C Z x d W 9 0 O 0 N v b H V t b j c 0 J n F 1 b 3 Q 7 L C Z x d W 9 0 O 0 N v b H V t b j c 1 J n F 1 b 3 Q 7 L C Z x d W 9 0 O 0 N v b H V t b j c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z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U g M i 9 D a G F u Z 2 V k I F R 5 c G U u e + C k t e C k v + C k t e C k s O C k o y A 1 L j I 6 I O C k q u C k s O C k v + C k t e C k v u C k s C D g p J T g p L A g 4 K S 4 4 K S + 4 K S u 4 K S + 4 K S o 4 K W N 4 K S v I O C k u O C k s O C k l e C k v u C k s C D g p K b g p Y 3 g p L X g p L 7 g p L D g p L 4 g 4 K S 1 4 K W N 4 K S v 4 K S V 4 K W N 4 K S k 4 K S / 4 K S X 4 K S k I O C k i e C k q u C k r e C l i + C k l y D g p L X g p Y 3 g p K / g p K 8 g K O K C u S D g p J X g p L D g p Y v g p Z w p L D B 9 J n F 1 b 3 Q 7 L C Z x d W 9 0 O 1 N l Y 3 R p b 2 4 x L z U g M i 9 D a G F u Z 2 V k I F R 5 c G U u e 0 N v b H V t b j I s M X 0 m c X V v d D s s J n F 1 b 3 Q 7 U 2 V j d G l v b j E v N S A y L 0 N o Y W 5 n Z W Q g V H l w Z S 5 7 Q 2 9 s d W 1 u M y w y f S Z x d W 9 0 O y w m c X V v d D t T Z W N 0 a W 9 u M S 8 1 I D I v Q 2 h h b m d l Z C B U e X B l L n t D b 2 x 1 b W 4 0 L D N 9 J n F 1 b 3 Q 7 L C Z x d W 9 0 O 1 N l Y 3 R p b 2 4 x L z U g M i 9 D a G F u Z 2 V k I F R 5 c G U u e 0 N v b H V t b j U s N H 0 m c X V v d D s s J n F 1 b 3 Q 7 U 2 V j d G l v b j E v N S A y L 0 N o Y W 5 n Z W Q g V H l w Z S 5 7 Q 2 9 s d W 1 u N i w 1 f S Z x d W 9 0 O y w m c X V v d D t T Z W N 0 a W 9 u M S 8 1 I D I v Q 2 h h b m d l Z C B U e X B l L n t D b 2 x 1 b W 4 3 L D Z 9 J n F 1 b 3 Q 7 L C Z x d W 9 0 O 1 N l Y 3 R p b 2 4 x L z U g M i 9 D a G F u Z 2 V k I F R 5 c G U u e 0 N v b H V t b j g s N 3 0 m c X V v d D s s J n F 1 b 3 Q 7 U 2 V j d G l v b j E v N S A y L 0 N o Y W 5 n Z W Q g V H l w Z S 5 7 Q 2 9 s d W 1 u O S w 4 f S Z x d W 9 0 O y w m c X V v d D t T Z W N 0 a W 9 u M S 8 1 I D I v Q 2 h h b m d l Z C B U e X B l L n t D b 2 x 1 b W 4 x M C w 5 f S Z x d W 9 0 O y w m c X V v d D t T Z W N 0 a W 9 u M S 8 1 I D I v Q 2 h h b m d l Z C B U e X B l L n t D b 2 x 1 b W 4 x M S w x M H 0 m c X V v d D s s J n F 1 b 3 Q 7 U 2 V j d G l v b j E v N S A y L 0 N o Y W 5 n Z W Q g V H l w Z S 5 7 Q 2 9 s d W 1 u M T I s M T F 9 J n F 1 b 3 Q 7 L C Z x d W 9 0 O 1 N l Y 3 R p b 2 4 x L z U g M i 9 D a G F u Z 2 V k I F R 5 c G U u e 0 N v b H V t b j E z L D E y f S Z x d W 9 0 O y w m c X V v d D t T Z W N 0 a W 9 u M S 8 1 I D I v Q 2 h h b m d l Z C B U e X B l L n t D b 2 x 1 b W 4 x N C w x M 3 0 m c X V v d D s s J n F 1 b 3 Q 7 U 2 V j d G l v b j E v N S A y L 0 N o Y W 5 n Z W Q g V H l w Z S 5 7 Q 2 9 s d W 1 u M T U s M T R 9 J n F 1 b 3 Q 7 L C Z x d W 9 0 O 1 N l Y 3 R p b 2 4 x L z U g M i 9 D a G F u Z 2 V k I F R 5 c G U u e 0 N v b H V t b j E 2 L D E 1 f S Z x d W 9 0 O y w m c X V v d D t T Z W N 0 a W 9 u M S 8 1 I D I v Q 2 h h b m d l Z C B U e X B l L n t D b 2 x 1 b W 4 x N y w x N n 0 m c X V v d D s s J n F 1 b 3 Q 7 U 2 V j d G l v b j E v N S A y L 0 N o Y W 5 n Z W Q g V H l w Z S 5 7 Q 2 9 s d W 1 u M T g s M T d 9 J n F 1 b 3 Q 7 L C Z x d W 9 0 O 1 N l Y 3 R p b 2 4 x L z U g M i 9 D a G F u Z 2 V k I F R 5 c G U u e 0 N v b H V t b j E 5 L D E 4 f S Z x d W 9 0 O y w m c X V v d D t T Z W N 0 a W 9 u M S 8 1 I D I v Q 2 h h b m d l Z C B U e X B l L n t D b 2 x 1 b W 4 y M C w x O X 0 m c X V v d D s s J n F 1 b 3 Q 7 U 2 V j d G l v b j E v N S A y L 0 N o Y W 5 n Z W Q g V H l w Z S 5 7 Q 2 9 s d W 1 u M j E s M j B 9 J n F 1 b 3 Q 7 L C Z x d W 9 0 O 1 N l Y 3 R p b 2 4 x L z U g M i 9 D a G F u Z 2 V k I F R 5 c G U u e 0 N v b H V t b j I y L D I x f S Z x d W 9 0 O y w m c X V v d D t T Z W N 0 a W 9 u M S 8 1 I D I v Q 2 h h b m d l Z C B U e X B l L n t D b 2 x 1 b W 4 y M y w y M n 0 m c X V v d D s s J n F 1 b 3 Q 7 U 2 V j d G l v b j E v N S A y L 0 N o Y W 5 n Z W Q g V H l w Z S 5 7 Q 2 9 s d W 1 u M j Q s M j N 9 J n F 1 b 3 Q 7 L C Z x d W 9 0 O 1 N l Y 3 R p b 2 4 x L z U g M i 9 D a G F u Z 2 V k I F R 5 c G U u e 0 N v b H V t b j I 1 L D I 0 f S Z x d W 9 0 O y w m c X V v d D t T Z W N 0 a W 9 u M S 8 1 I D I v Q 2 h h b m d l Z C B U e X B l L n t D b 2 x 1 b W 4 y N i w y N X 0 m c X V v d D s s J n F 1 b 3 Q 7 U 2 V j d G l v b j E v N S A y L 0 N o Y W 5 n Z W Q g V H l w Z S 5 7 Q 2 9 s d W 1 u M j c s M j Z 9 J n F 1 b 3 Q 7 L C Z x d W 9 0 O 1 N l Y 3 R p b 2 4 x L z U g M i 9 D a G F u Z 2 V k I F R 5 c G U u e 0 N v b H V t b j I 4 L D I 3 f S Z x d W 9 0 O y w m c X V v d D t T Z W N 0 a W 9 u M S 8 1 I D I v Q 2 h h b m d l Z C B U e X B l L n t D b 2 x 1 b W 4 y O S w y O H 0 m c X V v d D s s J n F 1 b 3 Q 7 U 2 V j d G l v b j E v N S A y L 0 N o Y W 5 n Z W Q g V H l w Z S 5 7 Q 2 9 s d W 1 u M z A s M j l 9 J n F 1 b 3 Q 7 L C Z x d W 9 0 O 1 N l Y 3 R p b 2 4 x L z U g M i 9 D a G F u Z 2 V k I F R 5 c G U u e 0 N v b H V t b j M x L D M w f S Z x d W 9 0 O y w m c X V v d D t T Z W N 0 a W 9 u M S 8 1 I D I v Q 2 h h b m d l Z C B U e X B l L n t D b 2 x 1 b W 4 z M i w z M X 0 m c X V v d D s s J n F 1 b 3 Q 7 U 2 V j d G l v b j E v N S A y L 0 N o Y W 5 n Z W Q g V H l w Z S 5 7 Q 2 9 s d W 1 u M z M s M z J 9 J n F 1 b 3 Q 7 L C Z x d W 9 0 O 1 N l Y 3 R p b 2 4 x L z U g M i 9 D a G F u Z 2 V k I F R 5 c G U u e 0 N v b H V t b j M 0 L D M z f S Z x d W 9 0 O y w m c X V v d D t T Z W N 0 a W 9 u M S 8 1 I D I v Q 2 h h b m d l Z C B U e X B l L n t D b 2 x 1 b W 4 z N S w z N H 0 m c X V v d D s s J n F 1 b 3 Q 7 U 2 V j d G l v b j E v N S A y L 0 N o Y W 5 n Z W Q g V H l w Z S 5 7 Q 2 9 s d W 1 u M z Y s M z V 9 J n F 1 b 3 Q 7 L C Z x d W 9 0 O 1 N l Y 3 R p b 2 4 x L z U g M i 9 D a G F u Z 2 V k I F R 5 c G U u e 0 N v b H V t b j M 3 L D M 2 f S Z x d W 9 0 O y w m c X V v d D t T Z W N 0 a W 9 u M S 8 1 I D I v Q 2 h h b m d l Z C B U e X B l L n t D b 2 x 1 b W 4 z O C w z N 3 0 m c X V v d D s s J n F 1 b 3 Q 7 U 2 V j d G l v b j E v N S A y L 0 N o Y W 5 n Z W Q g V H l w Z S 5 7 4 K S 1 4 K S / 4 K S 1 4 K S w 4 K S j I D U u M j o g 4 K S q 4 K S w 4 K S / 4 K S 1 4 K S + 4 K S w I O C k l O C k s C D g p L j g p L 7 g p K 7 g p L 7 g p K j g p Y 3 g p K 8 g 4 K S 4 4 K S w 4 K S V 4 K S + 4 K S w I O C k p u C l j e C k t e C k v u C k s O C k v i D g p L X g p Y 3 g p K / g p J X g p Y 3 g p K T g p L / g p J f g p K Q g 4 K S J 4 K S q 4 K S t 4 K W L 4 K S X I O C k t e C l j e C k r + C k r y A o 4 o K 5 I O C k l e C k s O C l i + C l n C l f M S w z O H 0 m c X V v d D s s J n F 1 b 3 Q 7 U 2 V j d G l v b j E v N S A y L 0 N o Y W 5 n Z W Q g V H l w Z S 5 7 Q 2 9 s d W 1 u N D A s M z l 9 J n F 1 b 3 Q 7 L C Z x d W 9 0 O 1 N l Y 3 R p b 2 4 x L z U g M i 9 D a G F u Z 2 V k I F R 5 c G U u e 0 N v b H V t b j Q x L D Q w f S Z x d W 9 0 O y w m c X V v d D t T Z W N 0 a W 9 u M S 8 1 I D I v Q 2 h h b m d l Z C B U e X B l L n t D b 2 x 1 b W 4 0 M i w 0 M X 0 m c X V v d D s s J n F 1 b 3 Q 7 U 2 V j d G l v b j E v N S A y L 0 N o Y W 5 n Z W Q g V H l w Z S 5 7 Q 2 9 s d W 1 u N D M s N D J 9 J n F 1 b 3 Q 7 L C Z x d W 9 0 O 1 N l Y 3 R p b 2 4 x L z U g M i 9 D a G F u Z 2 V k I F R 5 c G U u e 0 N v b H V t b j Q 0 L D Q z f S Z x d W 9 0 O y w m c X V v d D t T Z W N 0 a W 9 u M S 8 1 I D I v Q 2 h h b m d l Z C B U e X B l L n t D b 2 x 1 b W 4 0 N S w 0 N H 0 m c X V v d D s s J n F 1 b 3 Q 7 U 2 V j d G l v b j E v N S A y L 0 N o Y W 5 n Z W Q g V H l w Z S 5 7 Q 2 9 s d W 1 u N D Y s N D V 9 J n F 1 b 3 Q 7 L C Z x d W 9 0 O 1 N l Y 3 R p b 2 4 x L z U g M i 9 D a G F u Z 2 V k I F R 5 c G U u e 0 N v b H V t b j Q 3 L D Q 2 f S Z x d W 9 0 O y w m c X V v d D t T Z W N 0 a W 9 u M S 8 1 I D I v Q 2 h h b m d l Z C B U e X B l L n t D b 2 x 1 b W 4 0 O C w 0 N 3 0 m c X V v d D s s J n F 1 b 3 Q 7 U 2 V j d G l v b j E v N S A y L 0 N o Y W 5 n Z W Q g V H l w Z S 5 7 Q 2 9 s d W 1 u N D k s N D h 9 J n F 1 b 3 Q 7 L C Z x d W 9 0 O 1 N l Y 3 R p b 2 4 x L z U g M i 9 D a G F u Z 2 V k I F R 5 c G U u e 0 N v b H V t b j U w L D Q 5 f S Z x d W 9 0 O y w m c X V v d D t T Z W N 0 a W 9 u M S 8 1 I D I v Q 2 h h b m d l Z C B U e X B l L n t D b 2 x 1 b W 4 1 M S w 1 M H 0 m c X V v d D s s J n F 1 b 3 Q 7 U 2 V j d G l v b j E v N S A y L 0 N o Y W 5 n Z W Q g V H l w Z S 5 7 Q 2 9 s d W 1 u N T I s N T F 9 J n F 1 b 3 Q 7 L C Z x d W 9 0 O 1 N l Y 3 R p b 2 4 x L z U g M i 9 D a G F u Z 2 V k I F R 5 c G U u e 0 N v b H V t b j U z L D U y f S Z x d W 9 0 O y w m c X V v d D t T Z W N 0 a W 9 u M S 8 1 I D I v Q 2 h h b m d l Z C B U e X B l L n t D b 2 x 1 b W 4 1 N C w 1 M 3 0 m c X V v d D s s J n F 1 b 3 Q 7 U 2 V j d G l v b j E v N S A y L 0 N o Y W 5 n Z W Q g V H l w Z S 5 7 Q 2 9 s d W 1 u N T U s N T R 9 J n F 1 b 3 Q 7 L C Z x d W 9 0 O 1 N l Y 3 R p b 2 4 x L z U g M i 9 D a G F u Z 2 V k I F R 5 c G U u e 0 N v b H V t b j U 2 L D U 1 f S Z x d W 9 0 O y w m c X V v d D t T Z W N 0 a W 9 u M S 8 1 I D I v Q 2 h h b m d l Z C B U e X B l L n t D b 2 x 1 b W 4 1 N y w 1 N n 0 m c X V v d D s s J n F 1 b 3 Q 7 U 2 V j d G l v b j E v N S A y L 0 N o Y W 5 n Z W Q g V H l w Z S 5 7 Q 2 9 s d W 1 u N T g s N T d 9 J n F 1 b 3 Q 7 L C Z x d W 9 0 O 1 N l Y 3 R p b 2 4 x L z U g M i 9 D a G F u Z 2 V k I F R 5 c G U u e 0 N v b H V t b j U 5 L D U 4 f S Z x d W 9 0 O y w m c X V v d D t T Z W N 0 a W 9 u M S 8 1 I D I v Q 2 h h b m d l Z C B U e X B l L n t D b 2 x 1 b W 4 2 M C w 1 O X 0 m c X V v d D s s J n F 1 b 3 Q 7 U 2 V j d G l v b j E v N S A y L 0 N o Y W 5 n Z W Q g V H l w Z S 5 7 Q 2 9 s d W 1 u N j E s N j B 9 J n F 1 b 3 Q 7 L C Z x d W 9 0 O 1 N l Y 3 R p b 2 4 x L z U g M i 9 D a G F u Z 2 V k I F R 5 c G U u e 0 N v b H V t b j Y y L D Y x f S Z x d W 9 0 O y w m c X V v d D t T Z W N 0 a W 9 u M S 8 1 I D I v Q 2 h h b m d l Z C B U e X B l L n t D b 2 x 1 b W 4 2 M y w 2 M n 0 m c X V v d D s s J n F 1 b 3 Q 7 U 2 V j d G l v b j E v N S A y L 0 N o Y W 5 n Z W Q g V H l w Z S 5 7 Q 2 9 s d W 1 u N j Q s N j N 9 J n F 1 b 3 Q 7 L C Z x d W 9 0 O 1 N l Y 3 R p b 2 4 x L z U g M i 9 D a G F u Z 2 V k I F R 5 c G U u e 0 N v b H V t b j Y 1 L D Y 0 f S Z x d W 9 0 O y w m c X V v d D t T Z W N 0 a W 9 u M S 8 1 I D I v Q 2 h h b m d l Z C B U e X B l L n t D b 2 x 1 b W 4 2 N i w 2 N X 0 m c X V v d D s s J n F 1 b 3 Q 7 U 2 V j d G l v b j E v N S A y L 0 N o Y W 5 n Z W Q g V H l w Z S 5 7 Q 2 9 s d W 1 u N j c s N j Z 9 J n F 1 b 3 Q 7 L C Z x d W 9 0 O 1 N l Y 3 R p b 2 4 x L z U g M i 9 D a G F u Z 2 V k I F R 5 c G U u e 0 N v b H V t b j Y 4 L D Y 3 f S Z x d W 9 0 O y w m c X V v d D t T Z W N 0 a W 9 u M S 8 1 I D I v Q 2 h h b m d l Z C B U e X B l L n t D b 2 x 1 b W 4 2 O S w 2 O H 0 m c X V v d D s s J n F 1 b 3 Q 7 U 2 V j d G l v b j E v N S A y L 0 N o Y W 5 n Z W Q g V H l w Z S 5 7 Q 2 9 s d W 1 u N z A s N j l 9 J n F 1 b 3 Q 7 L C Z x d W 9 0 O 1 N l Y 3 R p b 2 4 x L z U g M i 9 D a G F u Z 2 V k I F R 5 c G U u e 0 N v b H V t b j c x L D c w f S Z x d W 9 0 O y w m c X V v d D t T Z W N 0 a W 9 u M S 8 1 I D I v Q 2 h h b m d l Z C B U e X B l L n t D b 2 x 1 b W 4 3 M i w 3 M X 0 m c X V v d D s s J n F 1 b 3 Q 7 U 2 V j d G l v b j E v N S A y L 0 N o Y W 5 n Z W Q g V H l w Z S 5 7 Q 2 9 s d W 1 u N z M s N z J 9 J n F 1 b 3 Q 7 L C Z x d W 9 0 O 1 N l Y 3 R p b 2 4 x L z U g M i 9 D a G F u Z 2 V k I F R 5 c G U u e 0 N v b H V t b j c 0 L D c z f S Z x d W 9 0 O y w m c X V v d D t T Z W N 0 a W 9 u M S 8 1 I D I v Q 2 h h b m d l Z C B U e X B l L n t D b 2 x 1 b W 4 3 N S w 3 N H 0 m c X V v d D s s J n F 1 b 3 Q 7 U 2 V j d G l v b j E v N S A y L 0 N o Y W 5 n Z W Q g V H l w Z S 5 7 Q 2 9 s d W 1 u N z Y s N z V 9 J n F 1 b 3 Q 7 X S w m c X V v d D t D b 2 x 1 b W 5 D b 3 V u d C Z x d W 9 0 O z o 3 N i w m c X V v d D t L Z X l D b 2 x 1 b W 5 O Y W 1 l c y Z x d W 9 0 O z p b X S w m c X V v d D t D b 2 x 1 b W 5 J Z G V u d G l 0 a W V z J n F 1 b 3 Q 7 O l s m c X V v d D t T Z W N 0 a W 9 u M S 8 1 I D I v Q 2 h h b m d l Z C B U e X B l L n v g p L X g p L / g p L X g p L D g p K M g N S 4 y O i D g p K r g p L D g p L / g p L X g p L 7 g p L A g 4 K S U 4 K S w I O C k u O C k v u C k r u C k v u C k q O C l j e C k r y D g p L j g p L D g p J X g p L 7 g p L A g 4 K S m 4 K W N 4 K S 1 4 K S + 4 K S w 4 K S + I O C k t e C l j e C k r + C k l e C l j e C k p O C k v + C k l + C k p C D g p I n g p K r g p K 3 g p Y v g p J c g 4 K S 1 4 K W N 4 K S v 4 K S v I C j i g r k g 4 K S V 4 K S w 4 K W L 4 K W c K S w w f S Z x d W 9 0 O y w m c X V v d D t T Z W N 0 a W 9 u M S 8 1 I D I v Q 2 h h b m d l Z C B U e X B l L n t D b 2 x 1 b W 4 y L D F 9 J n F 1 b 3 Q 7 L C Z x d W 9 0 O 1 N l Y 3 R p b 2 4 x L z U g M i 9 D a G F u Z 2 V k I F R 5 c G U u e 0 N v b H V t b j M s M n 0 m c X V v d D s s J n F 1 b 3 Q 7 U 2 V j d G l v b j E v N S A y L 0 N o Y W 5 n Z W Q g V H l w Z S 5 7 Q 2 9 s d W 1 u N C w z f S Z x d W 9 0 O y w m c X V v d D t T Z W N 0 a W 9 u M S 8 1 I D I v Q 2 h h b m d l Z C B U e X B l L n t D b 2 x 1 b W 4 1 L D R 9 J n F 1 b 3 Q 7 L C Z x d W 9 0 O 1 N l Y 3 R p b 2 4 x L z U g M i 9 D a G F u Z 2 V k I F R 5 c G U u e 0 N v b H V t b j Y s N X 0 m c X V v d D s s J n F 1 b 3 Q 7 U 2 V j d G l v b j E v N S A y L 0 N o Y W 5 n Z W Q g V H l w Z S 5 7 Q 2 9 s d W 1 u N y w 2 f S Z x d W 9 0 O y w m c X V v d D t T Z W N 0 a W 9 u M S 8 1 I D I v Q 2 h h b m d l Z C B U e X B l L n t D b 2 x 1 b W 4 4 L D d 9 J n F 1 b 3 Q 7 L C Z x d W 9 0 O 1 N l Y 3 R p b 2 4 x L z U g M i 9 D a G F u Z 2 V k I F R 5 c G U u e 0 N v b H V t b j k s O H 0 m c X V v d D s s J n F 1 b 3 Q 7 U 2 V j d G l v b j E v N S A y L 0 N o Y W 5 n Z W Q g V H l w Z S 5 7 Q 2 9 s d W 1 u M T A s O X 0 m c X V v d D s s J n F 1 b 3 Q 7 U 2 V j d G l v b j E v N S A y L 0 N o Y W 5 n Z W Q g V H l w Z S 5 7 Q 2 9 s d W 1 u M T E s M T B 9 J n F 1 b 3 Q 7 L C Z x d W 9 0 O 1 N l Y 3 R p b 2 4 x L z U g M i 9 D a G F u Z 2 V k I F R 5 c G U u e 0 N v b H V t b j E y L D E x f S Z x d W 9 0 O y w m c X V v d D t T Z W N 0 a W 9 u M S 8 1 I D I v Q 2 h h b m d l Z C B U e X B l L n t D b 2 x 1 b W 4 x M y w x M n 0 m c X V v d D s s J n F 1 b 3 Q 7 U 2 V j d G l v b j E v N S A y L 0 N o Y W 5 n Z W Q g V H l w Z S 5 7 Q 2 9 s d W 1 u M T Q s M T N 9 J n F 1 b 3 Q 7 L C Z x d W 9 0 O 1 N l Y 3 R p b 2 4 x L z U g M i 9 D a G F u Z 2 V k I F R 5 c G U u e 0 N v b H V t b j E 1 L D E 0 f S Z x d W 9 0 O y w m c X V v d D t T Z W N 0 a W 9 u M S 8 1 I D I v Q 2 h h b m d l Z C B U e X B l L n t D b 2 x 1 b W 4 x N i w x N X 0 m c X V v d D s s J n F 1 b 3 Q 7 U 2 V j d G l v b j E v N S A y L 0 N o Y W 5 n Z W Q g V H l w Z S 5 7 Q 2 9 s d W 1 u M T c s M T Z 9 J n F 1 b 3 Q 7 L C Z x d W 9 0 O 1 N l Y 3 R p b 2 4 x L z U g M i 9 D a G F u Z 2 V k I F R 5 c G U u e 0 N v b H V t b j E 4 L D E 3 f S Z x d W 9 0 O y w m c X V v d D t T Z W N 0 a W 9 u M S 8 1 I D I v Q 2 h h b m d l Z C B U e X B l L n t D b 2 x 1 b W 4 x O S w x O H 0 m c X V v d D s s J n F 1 b 3 Q 7 U 2 V j d G l v b j E v N S A y L 0 N o Y W 5 n Z W Q g V H l w Z S 5 7 Q 2 9 s d W 1 u M j A s M T l 9 J n F 1 b 3 Q 7 L C Z x d W 9 0 O 1 N l Y 3 R p b 2 4 x L z U g M i 9 D a G F u Z 2 V k I F R 5 c G U u e 0 N v b H V t b j I x L D I w f S Z x d W 9 0 O y w m c X V v d D t T Z W N 0 a W 9 u M S 8 1 I D I v Q 2 h h b m d l Z C B U e X B l L n t D b 2 x 1 b W 4 y M i w y M X 0 m c X V v d D s s J n F 1 b 3 Q 7 U 2 V j d G l v b j E v N S A y L 0 N o Y W 5 n Z W Q g V H l w Z S 5 7 Q 2 9 s d W 1 u M j M s M j J 9 J n F 1 b 3 Q 7 L C Z x d W 9 0 O 1 N l Y 3 R p b 2 4 x L z U g M i 9 D a G F u Z 2 V k I F R 5 c G U u e 0 N v b H V t b j I 0 L D I z f S Z x d W 9 0 O y w m c X V v d D t T Z W N 0 a W 9 u M S 8 1 I D I v Q 2 h h b m d l Z C B U e X B l L n t D b 2 x 1 b W 4 y N S w y N H 0 m c X V v d D s s J n F 1 b 3 Q 7 U 2 V j d G l v b j E v N S A y L 0 N o Y W 5 n Z W Q g V H l w Z S 5 7 Q 2 9 s d W 1 u M j Y s M j V 9 J n F 1 b 3 Q 7 L C Z x d W 9 0 O 1 N l Y 3 R p b 2 4 x L z U g M i 9 D a G F u Z 2 V k I F R 5 c G U u e 0 N v b H V t b j I 3 L D I 2 f S Z x d W 9 0 O y w m c X V v d D t T Z W N 0 a W 9 u M S 8 1 I D I v Q 2 h h b m d l Z C B U e X B l L n t D b 2 x 1 b W 4 y O C w y N 3 0 m c X V v d D s s J n F 1 b 3 Q 7 U 2 V j d G l v b j E v N S A y L 0 N o Y W 5 n Z W Q g V H l w Z S 5 7 Q 2 9 s d W 1 u M j k s M j h 9 J n F 1 b 3 Q 7 L C Z x d W 9 0 O 1 N l Y 3 R p b 2 4 x L z U g M i 9 D a G F u Z 2 V k I F R 5 c G U u e 0 N v b H V t b j M w L D I 5 f S Z x d W 9 0 O y w m c X V v d D t T Z W N 0 a W 9 u M S 8 1 I D I v Q 2 h h b m d l Z C B U e X B l L n t D b 2 x 1 b W 4 z M S w z M H 0 m c X V v d D s s J n F 1 b 3 Q 7 U 2 V j d G l v b j E v N S A y L 0 N o Y W 5 n Z W Q g V H l w Z S 5 7 Q 2 9 s d W 1 u M z I s M z F 9 J n F 1 b 3 Q 7 L C Z x d W 9 0 O 1 N l Y 3 R p b 2 4 x L z U g M i 9 D a G F u Z 2 V k I F R 5 c G U u e 0 N v b H V t b j M z L D M y f S Z x d W 9 0 O y w m c X V v d D t T Z W N 0 a W 9 u M S 8 1 I D I v Q 2 h h b m d l Z C B U e X B l L n t D b 2 x 1 b W 4 z N C w z M 3 0 m c X V v d D s s J n F 1 b 3 Q 7 U 2 V j d G l v b j E v N S A y L 0 N o Y W 5 n Z W Q g V H l w Z S 5 7 Q 2 9 s d W 1 u M z U s M z R 9 J n F 1 b 3 Q 7 L C Z x d W 9 0 O 1 N l Y 3 R p b 2 4 x L z U g M i 9 D a G F u Z 2 V k I F R 5 c G U u e 0 N v b H V t b j M 2 L D M 1 f S Z x d W 9 0 O y w m c X V v d D t T Z W N 0 a W 9 u M S 8 1 I D I v Q 2 h h b m d l Z C B U e X B l L n t D b 2 x 1 b W 4 z N y w z N n 0 m c X V v d D s s J n F 1 b 3 Q 7 U 2 V j d G l v b j E v N S A y L 0 N o Y W 5 n Z W Q g V H l w Z S 5 7 Q 2 9 s d W 1 u M z g s M z d 9 J n F 1 b 3 Q 7 L C Z x d W 9 0 O 1 N l Y 3 R p b 2 4 x L z U g M i 9 D a G F u Z 2 V k I F R 5 c G U u e + C k t e C k v + C k t e C k s O C k o y A 1 L j I 6 I O C k q u C k s O C k v + C k t e C k v u C k s C D g p J T g p L A g 4 K S 4 4 K S + 4 K S u 4 K S + 4 K S o 4 K W N 4 K S v I O C k u O C k s O C k l e C k v u C k s C D g p K b g p Y 3 g p L X g p L 7 g p L D g p L 4 g 4 K S 1 4 K W N 4 K S v 4 K S V 4 K W N 4 K S k 4 K S / 4 K S X 4 K S k I O C k i e C k q u C k r e C l i + C k l y D g p L X g p Y 3 g p K / g p K 8 g K O K C u S D g p J X g p L D g p Y v g p Z w p X z E s M z h 9 J n F 1 b 3 Q 7 L C Z x d W 9 0 O 1 N l Y 3 R p b 2 4 x L z U g M i 9 D a G F u Z 2 V k I F R 5 c G U u e 0 N v b H V t b j Q w L D M 5 f S Z x d W 9 0 O y w m c X V v d D t T Z W N 0 a W 9 u M S 8 1 I D I v Q 2 h h b m d l Z C B U e X B l L n t D b 2 x 1 b W 4 0 M S w 0 M H 0 m c X V v d D s s J n F 1 b 3 Q 7 U 2 V j d G l v b j E v N S A y L 0 N o Y W 5 n Z W Q g V H l w Z S 5 7 Q 2 9 s d W 1 u N D I s N D F 9 J n F 1 b 3 Q 7 L C Z x d W 9 0 O 1 N l Y 3 R p b 2 4 x L z U g M i 9 D a G F u Z 2 V k I F R 5 c G U u e 0 N v b H V t b j Q z L D Q y f S Z x d W 9 0 O y w m c X V v d D t T Z W N 0 a W 9 u M S 8 1 I D I v Q 2 h h b m d l Z C B U e X B l L n t D b 2 x 1 b W 4 0 N C w 0 M 3 0 m c X V v d D s s J n F 1 b 3 Q 7 U 2 V j d G l v b j E v N S A y L 0 N o Y W 5 n Z W Q g V H l w Z S 5 7 Q 2 9 s d W 1 u N D U s N D R 9 J n F 1 b 3 Q 7 L C Z x d W 9 0 O 1 N l Y 3 R p b 2 4 x L z U g M i 9 D a G F u Z 2 V k I F R 5 c G U u e 0 N v b H V t b j Q 2 L D Q 1 f S Z x d W 9 0 O y w m c X V v d D t T Z W N 0 a W 9 u M S 8 1 I D I v Q 2 h h b m d l Z C B U e X B l L n t D b 2 x 1 b W 4 0 N y w 0 N n 0 m c X V v d D s s J n F 1 b 3 Q 7 U 2 V j d G l v b j E v N S A y L 0 N o Y W 5 n Z W Q g V H l w Z S 5 7 Q 2 9 s d W 1 u N D g s N D d 9 J n F 1 b 3 Q 7 L C Z x d W 9 0 O 1 N l Y 3 R p b 2 4 x L z U g M i 9 D a G F u Z 2 V k I F R 5 c G U u e 0 N v b H V t b j Q 5 L D Q 4 f S Z x d W 9 0 O y w m c X V v d D t T Z W N 0 a W 9 u M S 8 1 I D I v Q 2 h h b m d l Z C B U e X B l L n t D b 2 x 1 b W 4 1 M C w 0 O X 0 m c X V v d D s s J n F 1 b 3 Q 7 U 2 V j d G l v b j E v N S A y L 0 N o Y W 5 n Z W Q g V H l w Z S 5 7 Q 2 9 s d W 1 u N T E s N T B 9 J n F 1 b 3 Q 7 L C Z x d W 9 0 O 1 N l Y 3 R p b 2 4 x L z U g M i 9 D a G F u Z 2 V k I F R 5 c G U u e 0 N v b H V t b j U y L D U x f S Z x d W 9 0 O y w m c X V v d D t T Z W N 0 a W 9 u M S 8 1 I D I v Q 2 h h b m d l Z C B U e X B l L n t D b 2 x 1 b W 4 1 M y w 1 M n 0 m c X V v d D s s J n F 1 b 3 Q 7 U 2 V j d G l v b j E v N S A y L 0 N o Y W 5 n Z W Q g V H l w Z S 5 7 Q 2 9 s d W 1 u N T Q s N T N 9 J n F 1 b 3 Q 7 L C Z x d W 9 0 O 1 N l Y 3 R p b 2 4 x L z U g M i 9 D a G F u Z 2 V k I F R 5 c G U u e 0 N v b H V t b j U 1 L D U 0 f S Z x d W 9 0 O y w m c X V v d D t T Z W N 0 a W 9 u M S 8 1 I D I v Q 2 h h b m d l Z C B U e X B l L n t D b 2 x 1 b W 4 1 N i w 1 N X 0 m c X V v d D s s J n F 1 b 3 Q 7 U 2 V j d G l v b j E v N S A y L 0 N o Y W 5 n Z W Q g V H l w Z S 5 7 Q 2 9 s d W 1 u N T c s N T Z 9 J n F 1 b 3 Q 7 L C Z x d W 9 0 O 1 N l Y 3 R p b 2 4 x L z U g M i 9 D a G F u Z 2 V k I F R 5 c G U u e 0 N v b H V t b j U 4 L D U 3 f S Z x d W 9 0 O y w m c X V v d D t T Z W N 0 a W 9 u M S 8 1 I D I v Q 2 h h b m d l Z C B U e X B l L n t D b 2 x 1 b W 4 1 O S w 1 O H 0 m c X V v d D s s J n F 1 b 3 Q 7 U 2 V j d G l v b j E v N S A y L 0 N o Y W 5 n Z W Q g V H l w Z S 5 7 Q 2 9 s d W 1 u N j A s N T l 9 J n F 1 b 3 Q 7 L C Z x d W 9 0 O 1 N l Y 3 R p b 2 4 x L z U g M i 9 D a G F u Z 2 V k I F R 5 c G U u e 0 N v b H V t b j Y x L D Y w f S Z x d W 9 0 O y w m c X V v d D t T Z W N 0 a W 9 u M S 8 1 I D I v Q 2 h h b m d l Z C B U e X B l L n t D b 2 x 1 b W 4 2 M i w 2 M X 0 m c X V v d D s s J n F 1 b 3 Q 7 U 2 V j d G l v b j E v N S A y L 0 N o Y W 5 n Z W Q g V H l w Z S 5 7 Q 2 9 s d W 1 u N j M s N j J 9 J n F 1 b 3 Q 7 L C Z x d W 9 0 O 1 N l Y 3 R p b 2 4 x L z U g M i 9 D a G F u Z 2 V k I F R 5 c G U u e 0 N v b H V t b j Y 0 L D Y z f S Z x d W 9 0 O y w m c X V v d D t T Z W N 0 a W 9 u M S 8 1 I D I v Q 2 h h b m d l Z C B U e X B l L n t D b 2 x 1 b W 4 2 N S w 2 N H 0 m c X V v d D s s J n F 1 b 3 Q 7 U 2 V j d G l v b j E v N S A y L 0 N o Y W 5 n Z W Q g V H l w Z S 5 7 Q 2 9 s d W 1 u N j Y s N j V 9 J n F 1 b 3 Q 7 L C Z x d W 9 0 O 1 N l Y 3 R p b 2 4 x L z U g M i 9 D a G F u Z 2 V k I F R 5 c G U u e 0 N v b H V t b j Y 3 L D Y 2 f S Z x d W 9 0 O y w m c X V v d D t T Z W N 0 a W 9 u M S 8 1 I D I v Q 2 h h b m d l Z C B U e X B l L n t D b 2 x 1 b W 4 2 O C w 2 N 3 0 m c X V v d D s s J n F 1 b 3 Q 7 U 2 V j d G l v b j E v N S A y L 0 N o Y W 5 n Z W Q g V H l w Z S 5 7 Q 2 9 s d W 1 u N j k s N j h 9 J n F 1 b 3 Q 7 L C Z x d W 9 0 O 1 N l Y 3 R p b 2 4 x L z U g M i 9 D a G F u Z 2 V k I F R 5 c G U u e 0 N v b H V t b j c w L D Y 5 f S Z x d W 9 0 O y w m c X V v d D t T Z W N 0 a W 9 u M S 8 1 I D I v Q 2 h h b m d l Z C B U e X B l L n t D b 2 x 1 b W 4 3 M S w 3 M H 0 m c X V v d D s s J n F 1 b 3 Q 7 U 2 V j d G l v b j E v N S A y L 0 N o Y W 5 n Z W Q g V H l w Z S 5 7 Q 2 9 s d W 1 u N z I s N z F 9 J n F 1 b 3 Q 7 L C Z x d W 9 0 O 1 N l Y 3 R p b 2 4 x L z U g M i 9 D a G F u Z 2 V k I F R 5 c G U u e 0 N v b H V t b j c z L D c y f S Z x d W 9 0 O y w m c X V v d D t T Z W N 0 a W 9 u M S 8 1 I D I v Q 2 h h b m d l Z C B U e X B l L n t D b 2 x 1 b W 4 3 N C w 3 M 3 0 m c X V v d D s s J n F 1 b 3 Q 7 U 2 V j d G l v b j E v N S A y L 0 N o Y W 5 n Z W Q g V H l w Z S 5 7 Q 2 9 s d W 1 u N z U s N z R 9 J n F 1 b 3 Q 7 L C Z x d W 9 0 O 1 N l Y 3 R p b 2 4 x L z U g M i 9 D a G F u Z 2 V k I F R 5 c G U u e 0 N v b H V t b j c 2 L D c 1 f S Z x d W 9 0 O 1 0 s J n F 1 b 3 Q 7 U m V s Y X R p b 2 5 z a G l w S W 5 m b y Z x d W 9 0 O z p b X X 0 i I C 8 + P E V u d H J 5 I F R 5 c G U 9 I k 5 h d m l n Y X R p b 2 5 T d G V w T m F t Z S I g V m F s d W U 9 I n N O Y X Z p Z 2 F 0 a W 9 u I i A v P j w v U 3 R h Y m x l R W 5 0 c m l l c z 4 8 L 0 l 0 Z W 0 + P E l 0 Z W 0 + P E l 0 Z W 1 M b 2 N h d G l v b j 4 8 S X R l b V R 5 c G U + R m 9 y b X V s Y T w v S X R l b V R 5 c G U + P E l 0 Z W 1 Q Y X R o P l N l Y 3 R p b 2 4 x L z U l M j A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U l M j A y L z U u M l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U l M j A y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U l M j A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j I l M j A o U G F n Z S U y M D M x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y M i A o U G F n Z S A z M S k v Q 2 h h b m d l Z C B U e X B l L n t J b m R p Y S 9 c b l N 0 Y X R l L 1 V U L D B 9 J n F 1 b 3 Q 7 L C Z x d W 9 0 O 1 N l Y 3 R p b 2 4 x L 1 R h Y m x l M D I y I C h Q Y W d l I D M x K S 9 D a G F u Z 2 V k I F R 5 c G U u e 1 R v d G F s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M D I y I C h Q Y W d l I D M x K S 9 D a G F u Z 2 V k I F R 5 c G U u e 0 l u Z G l h L 1 x u U 3 R h d G U v V V Q s M H 0 m c X V v d D s s J n F 1 b 3 Q 7 U 2 V j d G l v b j E v V G F i b G U w M j I g K F B h Z 2 U g M z E p L 0 N o Y W 5 n Z W Q g V H l w Z S 5 7 V G 9 0 Y W w s M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l u Z G l h L 1 x u U 3 R h d G U v V V Q m c X V v d D s s J n F 1 b 3 Q 7 V G 9 0 Y W w m c X V v d D t d I i A v P j x F b n R y e S B U e X B l P S J G a W x s Q 2 9 s d W 1 u V H l w Z X M i I F Z h b H V l P S J z Q m d N P S I g L z 4 8 R W 5 0 c n k g V H l w Z T 0 i R m l s b E x h c 3 R V c G R h d G V k I i B W Y W x 1 Z T 0 i Z D I w M j Q t M D c t M T Z U M T c 6 M D Y 6 M T E u M T g 2 M T I 0 N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M 3 I i A v P j x F b n R y e S B U e X B l P S J B Z G R l Z F R v R G F 0 Y U 1 v Z G V s I i B W Y W x 1 Z T 0 i b D E i I C 8 + P E V u d H J 5 I F R 5 c G U 9 I k Z p b G x U Y X J n Z X Q i I F Z h b H V l P S J z V G F i b G U w M j J f X 1 B h Z 2 V f M z E i I C 8 + P C 9 T d G F i b G V F b n R y a W V z P j w v S X R l b T 4 8 S X R l b T 4 8 S X R l b U x v Y 2 F 0 a W 9 u P j x J d G V t V H l w Z T 5 G b 3 J t d W x h P C 9 J d G V t V H l w Z T 4 8 S X R l b V B h d G g + U 2 V j d G l v b j E v V G F i b G U w M j I l M j A o U G F n Z S U y M D M x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y M i U y M C h Q Y W d l J T I w M z E p L 1 R h Y m x l M D I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j I l M j A o U G F n Z S U y M D M x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y M i U y M C h Q Y W d l J T I w M z E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j I l M j A o U G F n Z S U y M D M x K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I y J T I w K F B h Z 2 U l M j A z M S k v U m V t b 3 Z l Z C U y M F R v c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X N 0 J T I w b 2 Y l M j B z d G F 0 Z X M l M j B h b m Q l M j B 1 b m l v b i U y M H R l c n J p d G 9 y a W V z J T I w Y n k l M j B h c m V h J T V C Z W R p d C U 1 R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E i I C 8 + P E V u d H J 5 I F R 5 c G U 9 I k Z p b G x D b 3 V u d C I g V m F s d W U 9 I m w z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y 0 x N l Q x N z o w O D o 1 M i 4 w N j I w N D k 2 W i I g L z 4 8 R W 5 0 c n k g V H l w Z T 0 i R m l s b E N v b H V t b l R 5 c G V z I i B W Y W x 1 Z T 0 i c 0 J n W T 0 i I C 8 + P E V u d H J 5 I F R 5 c G U 9 I k Z p b G x D b 2 x 1 b W 5 O Y W 1 l c y I g V m F s d W U 9 I n N b J n F 1 b 3 Q 7 U 3 R h d G U g L y B V b m l v b i B U Z X J y a X R v c n k m c X V v d D s s J n F 1 b 3 Q 7 Q X J l Y S A o a 2 0 y K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x p c 3 Q g b 2 Y g c 3 R h d G V z I G F u Z C B 1 b m l v b i B 0 Z X J y a X R v c m l l c y B i e S B h c m V h W 2 V k a X R d L 0 N o Y W 5 n Z W Q g V H l w Z S 5 7 U 3 R h d G U g L y B V b m l v b i B U Z X J y a X R v c n k s M X 0 m c X V v d D s s J n F 1 b 3 Q 7 U 2 V j d G l v b j E v T G l z d C B v Z i B z d G F 0 Z X M g Y W 5 k I H V u a W 9 u I H R l c n J p d G 9 y a W V z I G J 5 I G F y Z W F b Z W R p d F 0 v Q 2 h h b m d l Z C B U e X B l L n t B c m V h I C h r b T I p L D J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x p c 3 Q g b 2 Y g c 3 R h d G V z I G F u Z C B 1 b m l v b i B 0 Z X J y a X R v c m l l c y B i e S B h c m V h W 2 V k a X R d L 0 N o Y W 5 n Z W Q g V H l w Z S 5 7 U 3 R h d G U g L y B V b m l v b i B U Z X J y a X R v c n k s M X 0 m c X V v d D s s J n F 1 b 3 Q 7 U 2 V j d G l v b j E v T G l z d C B v Z i B z d G F 0 Z X M g Y W 5 k I H V u a W 9 u I H R l c n J p d G 9 y a W V z I G J 5 I G F y Z W F b Z W R p d F 0 v Q 2 h h b m d l Z C B U e X B l L n t B c m V h I C h r b T I p L D J 9 J n F 1 b 3 Q 7 X S w m c X V v d D t S Z W x h d G l v b n N o a X B J b m Z v J n F 1 b 3 Q 7 O l t d f S I g L z 4 8 R W 5 0 c n k g V H l w Z T 0 i U X V l c n l J R C I g V m F s d W U 9 I n M 2 Y m Q x Y 2 J m O C 0 2 Z T A 4 L T Q 0 Y m I t Y T U w M C 1 l N m Y 4 N T A 3 M T Z j Y z k i I C 8 + P E V u d H J 5 I F R 5 c G U 9 I k Z p b G x U Y X J n Z X Q i I F Z h b H V l P S J z T G l z d F 9 v Z l 9 z d G F 0 Z X N f Y W 5 k X 3 V u a W 9 u X 3 R l c n J p d G 9 y a W V z X 2 J 5 X 2 F y Z W F f Z W R p d C I g L z 4 8 L 1 N 0 Y W J s Z U V u d H J p Z X M + P C 9 J d G V t P j x J d G V t P j x J d G V t T G 9 j Y X R p b 2 4 + P E l 0 Z W 1 U e X B l P k Z v c m 1 1 b G E 8 L 0 l 0 Z W 1 U e X B l P j x J d G V t U G F 0 a D 5 T Z W N 0 a W 9 u M S 9 M a X N 0 J T I w b 2 Y l M j B z d G F 0 Z X M l M j B h b m Q l M j B 1 b m l v b i U y M H R l c n J p d G 9 y a W V z J T I w Y n k l M j B h c m V h J T V C Z W R p d C U 1 R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X N 0 J T I w b 2 Y l M j B z d G F 0 Z X M l M j B h b m Q l M j B 1 b m l v b i U y M H R l c n J p d G 9 y a W V z J T I w Y n k l M j B h c m V h J T V C Z W R p d C U 1 R C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p c 3 Q l M j B v Z i U y M H N 0 Y X R l c y U y M G F u Z C U y M H V u a W 9 u J T I w d G V y c m l 0 b 3 J p Z X M l M j B i e S U y M G F y Z W E l N U J l Z G l 0 J T V E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l z d C U y M G 9 m J T I w c 3 R h d G V z J T I w Y W 5 k J T I w d W 5 p b 2 4 l M j B 0 Z X J y a X R v c m l l c y U y M G J 5 J T I w Y X J l Y S U 1 Q m V k a X Q l N U Q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X N 0 J T I w b 2 Y l M j B z d G F 0 Z X M l M j B h b m Q l M j B 1 b m l v b i U y M H R l c n J p d G 9 y a W V z J T I w Y n k l M j B h c m V h J T V C Z W R p d C U 1 R C 9 S Z W 1 v d m V k J T I w V G 9 w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p c 3 Q l M j B v Z i U y M H N 0 Y X R l c y U y M G F u Z C U y M H V u a W 9 u J T I w d G V y c m l 0 b 3 J p Z X M l M j B i e S U y M G F y Z W E l N U J l Z G l 0 J T V E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G F i b G V f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y 0 x N l Q x N z o y O T o x N S 4 2 N z k 2 M j I 3 W i I g L z 4 8 R W 5 0 c n k g V H l w Z T 0 i R m l s b E N v b H V t b l R 5 c G V z I i B W Y W x 1 Z T 0 i c 0 J n T U R B Q T 0 9 I i A v P j x F b n R y e S B U e X B l P S J G a W x s Q 2 9 s d W 1 u T m F t Z X M i I F Z h b H V l P S J z W y Z x d W 9 0 O 1 N 0 Y X R l c y 9 V V H M m c X V v d D s s J n F 1 b 3 Q 7 U n V y Y W w g a G 9 z c G l 0 Y W x z J n F 1 b 3 Q 7 L C Z x d W 9 0 O 1 V y Y m F u I G h v c 3 B p d G F s c y Z x d W 9 0 O y w m c X V v d D t U b 3 R h b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E v Q 2 h h b m d l Z C B U e X B l M S 5 7 U 3 R h d G V z L 1 V U c y w w f S Z x d W 9 0 O y w m c X V v d D t T Z W N 0 a W 9 u M S 9 U Y W J s Z S A x L 0 N o Y W 5 n Z W Q g V H l w Z T I u e 1 J 1 c m F s I G h v c 3 B p d G F s c y w x f S Z x d W 9 0 O y w m c X V v d D t T Z W N 0 a W 9 u M S 9 U Y W J s Z S A x L 0 N o Y W 5 n Z W Q g V H l w Z T I u e 1 V y Y m F u I G h v c 3 B p d G F s c y w y f S Z x d W 9 0 O y w m c X V v d D t T Z W N 0 a W 9 u M S 9 U Y W J s Z S A x L 0 F k Z G V k I E N 1 c 3 R v b S 5 7 V G 9 0 Y W w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V G F i b G U g M S 9 D a G F u Z 2 V k I F R 5 c G U x L n t T d G F 0 Z X M v V V R z L D B 9 J n F 1 b 3 Q 7 L C Z x d W 9 0 O 1 N l Y 3 R p b 2 4 x L 1 R h Y m x l I D E v Q 2 h h b m d l Z C B U e X B l M i 5 7 U n V y Y W w g a G 9 z c G l 0 Y W x z L D F 9 J n F 1 b 3 Q 7 L C Z x d W 9 0 O 1 N l Y 3 R p b 2 4 x L 1 R h Y m x l I D E v Q 2 h h b m d l Z C B U e X B l M i 5 7 V X J i Y W 4 g a G 9 z c G l 0 Y W x z L D J 9 J n F 1 b 3 Q 7 L C Z x d W 9 0 O 1 N l Y 3 R p b 2 4 x L 1 R h Y m x l I D E v Q W R k Z W Q g Q 3 V z d G 9 t L n t U b 3 R h b C w z f S Z x d W 9 0 O 1 0 s J n F 1 b 3 Q 7 U m V s Y X R p b 2 5 z a G l w S W 5 m b y Z x d W 9 0 O z p b X X 0 i I C 8 + P E V u d H J 5 I F R 5 c G U 9 I l F 1 Z X J 5 S U Q i I F Z h b H V l P S J z O G Q 0 Y T M w N m E t Z T c 2 O C 0 0 O G E y L T k z N j c t O G M 3 Z D A 4 Y z N m Y z Y 1 I i A v P j w v U 3 R h Y m x l R W 5 0 c m l l c z 4 8 L 0 l 0 Z W 0 + P E l 0 Z W 0 + P E l 0 Z W 1 M b 2 N h d G l v b j 4 8 S X R l b V R 5 c G U + R m 9 y b X V s Y T w v S X R l b V R 5 c G U + P E l 0 Z W 1 Q Y X R o P l N l Y 3 R p b 2 4 x L 1 R h Y m x l J T I w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v R G F 0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9 S Z W 1 v d m V k J T I w V G 9 w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L 0 N o Y W 5 n Z W Q l M j B U e X B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x J T I w K F B h Z 2 U l M j A x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y 0 y M 1 Q x M j o 0 N T o w M y 4 y N z k y N j I 5 W i I g L z 4 8 R W 5 0 c n k g V H l w Z T 0 i R m l s b E N v b H V t b l R 5 c G V z I i B W Y W x 1 Z T 0 i c 0 J n W U d B d 1 k 9 I i A v P j x F b n R y e S B U e X B l P S J G a W x s Q 2 9 s d W 1 u T m F t Z X M i I F Z h b H V l P S J z W y Z x d W 9 0 O 0 h v c 3 B p d G F s I E 5 h b W U m c X V v d D s s J n F 1 b 3 Q 7 R G l z d H J p Y 3 Q m c X V v d D s s J n F 1 b 3 Q 7 Q 2 l 0 e S 9 U b 3 d u J n F 1 b 3 Q 7 L C Z x d W 9 0 O 1 B p b m N v Z G U m c X V v d D s s J n F 1 b 3 Q 7 Q W R k c m V z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A x I C h Q Y W d l I D E p L 0 N o Y W 5 n Z W Q g V H l w Z S 5 7 S G 9 z c G l 0 Y W w g T m F t Z S w w f S Z x d W 9 0 O y w m c X V v d D t T Z W N 0 a W 9 u M S 9 U Y W J s Z T A w M S A o U G F n Z S A x K S 9 D a G F u Z 2 V k I F R 5 c G U u e 0 R p c 3 R y a W N 0 L D F 9 J n F 1 b 3 Q 7 L C Z x d W 9 0 O 1 N l Y 3 R p b 2 4 x L 1 R h Y m x l M D A x I C h Q Y W d l I D E p L 0 N o Y W 5 n Z W Q g V H l w Z S 5 7 Q 2 l 0 e S 9 U b 3 d u L D J 9 J n F 1 b 3 Q 7 L C Z x d W 9 0 O 1 N l Y 3 R p b 2 4 x L 1 R h Y m x l M D A x I C h Q Y W d l I D E p L 0 N o Y W 5 n Z W Q g V H l w Z S 5 7 U G l u Y 2 9 k Z S w z f S Z x d W 9 0 O y w m c X V v d D t T Z W N 0 a W 9 u M S 9 U Y W J s Z T A w M S A o U G F n Z S A x K S 9 D a G F u Z 2 V k I F R 5 c G U u e 0 F k Z H J l c 3 M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V G F i b G U w M D E g K F B h Z 2 U g M S k v Q 2 h h b m d l Z C B U e X B l L n t I b 3 N w a X R h b C B O Y W 1 l L D B 9 J n F 1 b 3 Q 7 L C Z x d W 9 0 O 1 N l Y 3 R p b 2 4 x L 1 R h Y m x l M D A x I C h Q Y W d l I D E p L 0 N o Y W 5 n Z W Q g V H l w Z S 5 7 R G l z d H J p Y 3 Q s M X 0 m c X V v d D s s J n F 1 b 3 Q 7 U 2 V j d G l v b j E v V G F i b G U w M D E g K F B h Z 2 U g M S k v Q 2 h h b m d l Z C B U e X B l L n t D a X R 5 L 1 R v d 2 4 s M n 0 m c X V v d D s s J n F 1 b 3 Q 7 U 2 V j d G l v b j E v V G F i b G U w M D E g K F B h Z 2 U g M S k v Q 2 h h b m d l Z C B U e X B l L n t Q a W 5 j b 2 R l L D N 9 J n F 1 b 3 Q 7 L C Z x d W 9 0 O 1 N l Y 3 R p b 2 4 x L 1 R h Y m x l M D A x I C h Q Y W d l I D E p L 0 N o Y W 5 n Z W Q g V H l w Z S 5 7 Q W R k c m V z c y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w M D E l M j A o U G F n Z S U y M D E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x J T I w K F B h Z 2 U l M j A x K S 9 U Y W J s Z T A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x J T I w K F B h Z 2 U l M j A x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i U y M C h Q Y W d l J T I w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c t M j N U M T I 6 N D U 6 M D Q u M z U z N j U 5 O F o i I C 8 + P E V u d H J 5 I F R 5 c G U 9 I k Z p b G x D b 2 x 1 b W 5 U e X B l c y I g V m F s d W U 9 I n N C Z 1 l H Q X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A y I C h Q Y W d l I D I p L 0 N o Y W 5 n Z W Q g V H l w Z S 5 7 Q 2 9 s d W 1 u M S w w f S Z x d W 9 0 O y w m c X V v d D t T Z W N 0 a W 9 u M S 9 U Y W J s Z T A w M i A o U G F n Z S A y K S 9 D a G F u Z 2 V k I F R 5 c G U u e 0 N v b H V t b j I s M X 0 m c X V v d D s s J n F 1 b 3 Q 7 U 2 V j d G l v b j E v V G F i b G U w M D I g K F B h Z 2 U g M i k v Q 2 h h b m d l Z C B U e X B l L n t D b 2 x 1 b W 4 z L D J 9 J n F 1 b 3 Q 7 L C Z x d W 9 0 O 1 N l Y 3 R p b 2 4 x L 1 R h Y m x l M D A y I C h Q Y W d l I D I p L 0 N o Y W 5 n Z W Q g V H l w Z S 5 7 Q 2 9 s d W 1 u N C w z f S Z x d W 9 0 O y w m c X V v d D t T Z W N 0 a W 9 u M S 9 U Y W J s Z T A w M i A o U G F n Z S A y K S 9 D a G F u Z 2 V k I F R 5 c G U u e 0 N v b H V t b j U s N H 0 m c X V v d D s s J n F 1 b 3 Q 7 U 2 V j d G l v b j E v V G F i b G U w M D I g K F B h Z 2 U g M i k v Q 2 h h b m d l Z C B U e X B l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1 R h Y m x l M D A y I C h Q Y W d l I D I p L 0 N o Y W 5 n Z W Q g V H l w Z S 5 7 Q 2 9 s d W 1 u M S w w f S Z x d W 9 0 O y w m c X V v d D t T Z W N 0 a W 9 u M S 9 U Y W J s Z T A w M i A o U G F n Z S A y K S 9 D a G F u Z 2 V k I F R 5 c G U u e 0 N v b H V t b j I s M X 0 m c X V v d D s s J n F 1 b 3 Q 7 U 2 V j d G l v b j E v V G F i b G U w M D I g K F B h Z 2 U g M i k v Q 2 h h b m d l Z C B U e X B l L n t D b 2 x 1 b W 4 z L D J 9 J n F 1 b 3 Q 7 L C Z x d W 9 0 O 1 N l Y 3 R p b 2 4 x L 1 R h Y m x l M D A y I C h Q Y W d l I D I p L 0 N o Y W 5 n Z W Q g V H l w Z S 5 7 Q 2 9 s d W 1 u N C w z f S Z x d W 9 0 O y w m c X V v d D t T Z W N 0 a W 9 u M S 9 U Y W J s Z T A w M i A o U G F n Z S A y K S 9 D a G F u Z 2 V k I F R 5 c G U u e 0 N v b H V t b j U s N H 0 m c X V v d D s s J n F 1 b 3 Q 7 U 2 V j d G l v b j E v V G F i b G U w M D I g K F B h Z 2 U g M i k v Q 2 h h b m d l Z C B U e X B l L n t D b 2 x 1 b W 4 2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A w M i U y M C h Q Y W d l J T I w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I l M j A o U G F n Z S U y M D I p L 1 R h Y m x l M D A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I l M j A o U G F n Z S U y M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M l M j A o U G F n Z S U y M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3 L T I z V D E y O j Q 1 O j A 0 L j M 2 O T U 2 N z h a I i A v P j x F b n R y e S B U e X B l P S J G a W x s Q 2 9 s d W 1 u V H l w Z X M i I F Z h b H V l P S J z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D M g K F B h Z 2 U g M y k v Q 2 h h b m d l Z C B U e X B l L n t D b 2 x 1 b W 4 x L D B 9 J n F 1 b 3 Q 7 L C Z x d W 9 0 O 1 N l Y 3 R p b 2 4 x L 1 R h Y m x l M D A z I C h Q Y W d l I D M p L 0 N o Y W 5 n Z W Q g V H l w Z S 5 7 Q 2 9 s d W 1 u M i w x f S Z x d W 9 0 O y w m c X V v d D t T Z W N 0 a W 9 u M S 9 U Y W J s Z T A w M y A o U G F n Z S A z K S 9 D a G F u Z 2 V k I F R 5 c G U u e 0 N v b H V t b j M s M n 0 m c X V v d D s s J n F 1 b 3 Q 7 U 2 V j d G l v b j E v V G F i b G U w M D M g K F B h Z 2 U g M y k v Q 2 h h b m d l Z C B U e X B l L n t D b 2 x 1 b W 4 0 L D N 9 J n F 1 b 3 Q 7 L C Z x d W 9 0 O 1 N l Y 3 R p b 2 4 x L 1 R h Y m x l M D A z I C h Q Y W d l I D M p L 0 N o Y W 5 n Z W Q g V H l w Z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U Y W J s Z T A w M y A o U G F n Z S A z K S 9 D a G F u Z 2 V k I F R 5 c G U u e 0 N v b H V t b j E s M H 0 m c X V v d D s s J n F 1 b 3 Q 7 U 2 V j d G l v b j E v V G F i b G U w M D M g K F B h Z 2 U g M y k v Q 2 h h b m d l Z C B U e X B l L n t D b 2 x 1 b W 4 y L D F 9 J n F 1 b 3 Q 7 L C Z x d W 9 0 O 1 N l Y 3 R p b 2 4 x L 1 R h Y m x l M D A z I C h Q Y W d l I D M p L 0 N o Y W 5 n Z W Q g V H l w Z S 5 7 Q 2 9 s d W 1 u M y w y f S Z x d W 9 0 O y w m c X V v d D t T Z W N 0 a W 9 u M S 9 U Y W J s Z T A w M y A o U G F n Z S A z K S 9 D a G F u Z 2 V k I F R 5 c G U u e 0 N v b H V t b j Q s M 3 0 m c X V v d D s s J n F 1 b 3 Q 7 U 2 V j d G l v b j E v V G F i b G U w M D M g K F B h Z 2 U g M y k v Q 2 h h b m d l Z C B U e X B l L n t D b 2 x 1 b W 4 1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A w M y U y M C h Q Y W d l J T I w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M l M j A o U G F n Z S U y M D M p L 1 R h Y m x l M D A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M l M j A o U G F n Z S U y M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Q l M j A o U G F n Z S U y M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3 L T I z V D E y O j Q 1 O j A 0 L j M 2 O T U 2 N z h a I i A v P j x F b n R y e S B U e X B l P S J G a W x s Q 2 9 s d W 1 u V H l w Z X M i I F Z h b H V l P S J z Q m d Z R 0 F 3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D Q g K F B h Z 2 U g N C k v Q 2 h h b m d l Z C B U e X B l L n t D b 2 x 1 b W 4 x L D B 9 J n F 1 b 3 Q 7 L C Z x d W 9 0 O 1 N l Y 3 R p b 2 4 x L 1 R h Y m x l M D A 0 I C h Q Y W d l I D Q p L 0 N o Y W 5 n Z W Q g V H l w Z S 5 7 Q 2 9 s d W 1 u M i w x f S Z x d W 9 0 O y w m c X V v d D t T Z W N 0 a W 9 u M S 9 U Y W J s Z T A w N C A o U G F n Z S A 0 K S 9 D a G F u Z 2 V k I F R 5 c G U u e 0 N v b H V t b j M s M n 0 m c X V v d D s s J n F 1 b 3 Q 7 U 2 V j d G l v b j E v V G F i b G U w M D Q g K F B h Z 2 U g N C k v Q 2 h h b m d l Z C B U e X B l L n t D b 2 x 1 b W 4 0 L D N 9 J n F 1 b 3 Q 7 L C Z x d W 9 0 O 1 N l Y 3 R p b 2 4 x L 1 R h Y m x l M D A 0 I C h Q Y W d l I D Q p L 0 N o Y W 5 n Z W Q g V H l w Z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U Y W J s Z T A w N C A o U G F n Z S A 0 K S 9 D a G F u Z 2 V k I F R 5 c G U u e 0 N v b H V t b j E s M H 0 m c X V v d D s s J n F 1 b 3 Q 7 U 2 V j d G l v b j E v V G F i b G U w M D Q g K F B h Z 2 U g N C k v Q 2 h h b m d l Z C B U e X B l L n t D b 2 x 1 b W 4 y L D F 9 J n F 1 b 3 Q 7 L C Z x d W 9 0 O 1 N l Y 3 R p b 2 4 x L 1 R h Y m x l M D A 0 I C h Q Y W d l I D Q p L 0 N o Y W 5 n Z W Q g V H l w Z S 5 7 Q 2 9 s d W 1 u M y w y f S Z x d W 9 0 O y w m c X V v d D t T Z W N 0 a W 9 u M S 9 U Y W J s Z T A w N C A o U G F n Z S A 0 K S 9 D a G F u Z 2 V k I F R 5 c G U u e 0 N v b H V t b j Q s M 3 0 m c X V v d D s s J n F 1 b 3 Q 7 U 2 V j d G l v b j E v V G F i b G U w M D Q g K F B h Z 2 U g N C k v Q 2 h h b m d l Z C B U e X B l L n t D b 2 x 1 b W 4 1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A w N C U y M C h Q Y W d l J T I w N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Q l M j A o U G F n Z S U y M D Q p L 1 R h Y m x l M D A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U l M j A o U G F n Z S U y M D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3 L T I z V D E y O j Q 1 O j A 0 L j Q w M T Q 4 M D h a I i A v P j x F b n R y e S B U e X B l P S J G a W x s Q 2 9 s d W 1 u V H l w Z X M i I F Z h b H V l P S J z Q m d Z R 0 F 3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D U g K F B h Z 2 U g N S k v Q 2 h h b m d l Z C B U e X B l L n t D b 2 x 1 b W 4 x L D B 9 J n F 1 b 3 Q 7 L C Z x d W 9 0 O 1 N l Y 3 R p b 2 4 x L 1 R h Y m x l M D A 1 I C h Q Y W d l I D U p L 0 N o Y W 5 n Z W Q g V H l w Z S 5 7 Q 2 9 s d W 1 u M i w x f S Z x d W 9 0 O y w m c X V v d D t T Z W N 0 a W 9 u M S 9 U Y W J s Z T A w N S A o U G F n Z S A 1 K S 9 D a G F u Z 2 V k I F R 5 c G U u e 0 N v b H V t b j M s M n 0 m c X V v d D s s J n F 1 b 3 Q 7 U 2 V j d G l v b j E v V G F i b G U w M D U g K F B h Z 2 U g N S k v Q 2 h h b m d l Z C B U e X B l L n t D b 2 x 1 b W 4 0 L D N 9 J n F 1 b 3 Q 7 L C Z x d W 9 0 O 1 N l Y 3 R p b 2 4 x L 1 R h Y m x l M D A 1 I C h Q Y W d l I D U p L 0 N o Y W 5 n Z W Q g V H l w Z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U Y W J s Z T A w N S A o U G F n Z S A 1 K S 9 D a G F u Z 2 V k I F R 5 c G U u e 0 N v b H V t b j E s M H 0 m c X V v d D s s J n F 1 b 3 Q 7 U 2 V j d G l v b j E v V G F i b G U w M D U g K F B h Z 2 U g N S k v Q 2 h h b m d l Z C B U e X B l L n t D b 2 x 1 b W 4 y L D F 9 J n F 1 b 3 Q 7 L C Z x d W 9 0 O 1 N l Y 3 R p b 2 4 x L 1 R h Y m x l M D A 1 I C h Q Y W d l I D U p L 0 N o Y W 5 n Z W Q g V H l w Z S 5 7 Q 2 9 s d W 1 u M y w y f S Z x d W 9 0 O y w m c X V v d D t T Z W N 0 a W 9 u M S 9 U Y W J s Z T A w N S A o U G F n Z S A 1 K S 9 D a G F u Z 2 V k I F R 5 c G U u e 0 N v b H V t b j Q s M 3 0 m c X V v d D s s J n F 1 b 3 Q 7 U 2 V j d G l v b j E v V G F i b G U w M D U g K F B h Z 2 U g N S k v Q 2 h h b m d l Z C B U e X B l L n t D b 2 x 1 b W 4 1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A w N S U y M C h Q Y W d l J T I w N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U l M j A o U G F n Z S U y M D U p L 1 R h Y m x l M D A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U l M j A o U G F n Z S U y M D U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Y l M j A o U G F n Z S U y M D Y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3 L T I z V D E y O j Q 1 O j A 0 L j Q x N z E x N D N a I i A v P j x F b n R y e S B U e X B l P S J G a W x s Q 2 9 s d W 1 u V H l w Z X M i I F Z h b H V l P S J z Q m d Z R 0 F 3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D Y g K F B h Z 2 U g N i k v Q 2 h h b m d l Z C B U e X B l L n t D b 2 x 1 b W 4 x L D B 9 J n F 1 b 3 Q 7 L C Z x d W 9 0 O 1 N l Y 3 R p b 2 4 x L 1 R h Y m x l M D A 2 I C h Q Y W d l I D Y p L 0 N o Y W 5 n Z W Q g V H l w Z S 5 7 Q 2 9 s d W 1 u M i w x f S Z x d W 9 0 O y w m c X V v d D t T Z W N 0 a W 9 u M S 9 U Y W J s Z T A w N i A o U G F n Z S A 2 K S 9 D a G F u Z 2 V k I F R 5 c G U u e 0 N v b H V t b j M s M n 0 m c X V v d D s s J n F 1 b 3 Q 7 U 2 V j d G l v b j E v V G F i b G U w M D Y g K F B h Z 2 U g N i k v Q 2 h h b m d l Z C B U e X B l L n t D b 2 x 1 b W 4 0 L D N 9 J n F 1 b 3 Q 7 L C Z x d W 9 0 O 1 N l Y 3 R p b 2 4 x L 1 R h Y m x l M D A 2 I C h Q Y W d l I D Y p L 0 N o Y W 5 n Z W Q g V H l w Z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U Y W J s Z T A w N i A o U G F n Z S A 2 K S 9 D a G F u Z 2 V k I F R 5 c G U u e 0 N v b H V t b j E s M H 0 m c X V v d D s s J n F 1 b 3 Q 7 U 2 V j d G l v b j E v V G F i b G U w M D Y g K F B h Z 2 U g N i k v Q 2 h h b m d l Z C B U e X B l L n t D b 2 x 1 b W 4 y L D F 9 J n F 1 b 3 Q 7 L C Z x d W 9 0 O 1 N l Y 3 R p b 2 4 x L 1 R h Y m x l M D A 2 I C h Q Y W d l I D Y p L 0 N o Y W 5 n Z W Q g V H l w Z S 5 7 Q 2 9 s d W 1 u M y w y f S Z x d W 9 0 O y w m c X V v d D t T Z W N 0 a W 9 u M S 9 U Y W J s Z T A w N i A o U G F n Z S A 2 K S 9 D a G F u Z 2 V k I F R 5 c G U u e 0 N v b H V t b j Q s M 3 0 m c X V v d D s s J n F 1 b 3 Q 7 U 2 V j d G l v b j E v V G F i b G U w M D Y g K F B h Z 2 U g N i k v Q 2 h h b m d l Z C B U e X B l L n t D b 2 x 1 b W 4 1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A w N i U y M C h Q Y W d l J T I w N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Y l M j A o U G F n Z S U y M D Y p L 1 R h Y m x l M D A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Y l M j A o U G F n Z S U y M D Y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c l M j A o U G F n Z S U y M D c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3 L T I z V D E y O j Q 1 O j A 0 L j Q 4 O D A 4 N T F a I i A v P j x F b n R y e S B U e X B l P S J G a W x s Q 2 9 s d W 1 u V H l w Z X M i I F Z h b H V l P S J z Q m d Z R 0 F 3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D c g K F B h Z 2 U g N y k v Q 2 h h b m d l Z C B U e X B l L n t D b 2 x 1 b W 4 x L D B 9 J n F 1 b 3 Q 7 L C Z x d W 9 0 O 1 N l Y 3 R p b 2 4 x L 1 R h Y m x l M D A 3 I C h Q Y W d l I D c p L 0 N o Y W 5 n Z W Q g V H l w Z S 5 7 Q 2 9 s d W 1 u M i w x f S Z x d W 9 0 O y w m c X V v d D t T Z W N 0 a W 9 u M S 9 U Y W J s Z T A w N y A o U G F n Z S A 3 K S 9 D a G F u Z 2 V k I F R 5 c G U u e 0 N v b H V t b j M s M n 0 m c X V v d D s s J n F 1 b 3 Q 7 U 2 V j d G l v b j E v V G F i b G U w M D c g K F B h Z 2 U g N y k v Q 2 h h b m d l Z C B U e X B l L n t D b 2 x 1 b W 4 0 L D N 9 J n F 1 b 3 Q 7 L C Z x d W 9 0 O 1 N l Y 3 R p b 2 4 x L 1 R h Y m x l M D A 3 I C h Q Y W d l I D c p L 0 N o Y W 5 n Z W Q g V H l w Z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U Y W J s Z T A w N y A o U G F n Z S A 3 K S 9 D a G F u Z 2 V k I F R 5 c G U u e 0 N v b H V t b j E s M H 0 m c X V v d D s s J n F 1 b 3 Q 7 U 2 V j d G l v b j E v V G F i b G U w M D c g K F B h Z 2 U g N y k v Q 2 h h b m d l Z C B U e X B l L n t D b 2 x 1 b W 4 y L D F 9 J n F 1 b 3 Q 7 L C Z x d W 9 0 O 1 N l Y 3 R p b 2 4 x L 1 R h Y m x l M D A 3 I C h Q Y W d l I D c p L 0 N o Y W 5 n Z W Q g V H l w Z S 5 7 Q 2 9 s d W 1 u M y w y f S Z x d W 9 0 O y w m c X V v d D t T Z W N 0 a W 9 u M S 9 U Y W J s Z T A w N y A o U G F n Z S A 3 K S 9 D a G F u Z 2 V k I F R 5 c G U u e 0 N v b H V t b j Q s M 3 0 m c X V v d D s s J n F 1 b 3 Q 7 U 2 V j d G l v b j E v V G F i b G U w M D c g K F B h Z 2 U g N y k v Q 2 h h b m d l Z C B U e X B l L n t D b 2 x 1 b W 4 1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A w N y U y M C h Q Y W d l J T I w N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c l M j A o U G F n Z S U y M D c p L 1 R h Y m x l M D A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c l M j A o U G F n Z S U y M D c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g l M j A o U G F n Z S U y M D g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3 L T I z V D E y O j Q 1 O j A 0 L j Q 5 N j A 5 M z J a I i A v P j x F b n R y e S B U e X B l P S J G a W x s Q 2 9 s d W 1 u V H l w Z X M i I F Z h b H V l P S J z Q m d Z R 0 F 3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D g g K F B h Z 2 U g O C k v Q 2 h h b m d l Z C B U e X B l L n t D b 2 x 1 b W 4 x L D B 9 J n F 1 b 3 Q 7 L C Z x d W 9 0 O 1 N l Y 3 R p b 2 4 x L 1 R h Y m x l M D A 4 I C h Q Y W d l I D g p L 0 N o Y W 5 n Z W Q g V H l w Z S 5 7 Q 2 9 s d W 1 u M i w x f S Z x d W 9 0 O y w m c X V v d D t T Z W N 0 a W 9 u M S 9 U Y W J s Z T A w O C A o U G F n Z S A 4 K S 9 D a G F u Z 2 V k I F R 5 c G U u e 0 N v b H V t b j M s M n 0 m c X V v d D s s J n F 1 b 3 Q 7 U 2 V j d G l v b j E v V G F i b G U w M D g g K F B h Z 2 U g O C k v Q 2 h h b m d l Z C B U e X B l L n t D b 2 x 1 b W 4 0 L D N 9 J n F 1 b 3 Q 7 L C Z x d W 9 0 O 1 N l Y 3 R p b 2 4 x L 1 R h Y m x l M D A 4 I C h Q Y W d l I D g p L 0 N o Y W 5 n Z W Q g V H l w Z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U Y W J s Z T A w O C A o U G F n Z S A 4 K S 9 D a G F u Z 2 V k I F R 5 c G U u e 0 N v b H V t b j E s M H 0 m c X V v d D s s J n F 1 b 3 Q 7 U 2 V j d G l v b j E v V G F i b G U w M D g g K F B h Z 2 U g O C k v Q 2 h h b m d l Z C B U e X B l L n t D b 2 x 1 b W 4 y L D F 9 J n F 1 b 3 Q 7 L C Z x d W 9 0 O 1 N l Y 3 R p b 2 4 x L 1 R h Y m x l M D A 4 I C h Q Y W d l I D g p L 0 N o Y W 5 n Z W Q g V H l w Z S 5 7 Q 2 9 s d W 1 u M y w y f S Z x d W 9 0 O y w m c X V v d D t T Z W N 0 a W 9 u M S 9 U Y W J s Z T A w O C A o U G F n Z S A 4 K S 9 D a G F u Z 2 V k I F R 5 c G U u e 0 N v b H V t b j Q s M 3 0 m c X V v d D s s J n F 1 b 3 Q 7 U 2 V j d G l v b j E v V G F i b G U w M D g g K F B h Z 2 U g O C k v Q 2 h h b m d l Z C B U e X B l L n t D b 2 x 1 b W 4 1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A w O C U y M C h Q Y W d l J T I w O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g l M j A o U G F n Z S U y M D g p L 1 R h Y m x l M D A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g l M j A o U G F n Z S U y M D g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k l M j A o U G F n Z S U y M D k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3 L T I z V D E y O j Q 1 O j A 0 L j Q 5 N j A 5 M z J a I i A v P j x F b n R y e S B U e X B l P S J G a W x s Q 2 9 s d W 1 u V H l w Z X M i I F Z h b H V l P S J z Q m d Z R 0 F 3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D k g K F B h Z 2 U g O S k v Q 2 h h b m d l Z C B U e X B l L n t D b 2 x 1 b W 4 x L D B 9 J n F 1 b 3 Q 7 L C Z x d W 9 0 O 1 N l Y 3 R p b 2 4 x L 1 R h Y m x l M D A 5 I C h Q Y W d l I D k p L 0 N o Y W 5 n Z W Q g V H l w Z S 5 7 Q 2 9 s d W 1 u M i w x f S Z x d W 9 0 O y w m c X V v d D t T Z W N 0 a W 9 u M S 9 U Y W J s Z T A w O S A o U G F n Z S A 5 K S 9 D a G F u Z 2 V k I F R 5 c G U u e 0 N v b H V t b j M s M n 0 m c X V v d D s s J n F 1 b 3 Q 7 U 2 V j d G l v b j E v V G F i b G U w M D k g K F B h Z 2 U g O S k v Q 2 h h b m d l Z C B U e X B l L n t D b 2 x 1 b W 4 0 L D N 9 J n F 1 b 3 Q 7 L C Z x d W 9 0 O 1 N l Y 3 R p b 2 4 x L 1 R h Y m x l M D A 5 I C h Q Y W d l I D k p L 0 N o Y W 5 n Z W Q g V H l w Z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U Y W J s Z T A w O S A o U G F n Z S A 5 K S 9 D a G F u Z 2 V k I F R 5 c G U u e 0 N v b H V t b j E s M H 0 m c X V v d D s s J n F 1 b 3 Q 7 U 2 V j d G l v b j E v V G F i b G U w M D k g K F B h Z 2 U g O S k v Q 2 h h b m d l Z C B U e X B l L n t D b 2 x 1 b W 4 y L D F 9 J n F 1 b 3 Q 7 L C Z x d W 9 0 O 1 N l Y 3 R p b 2 4 x L 1 R h Y m x l M D A 5 I C h Q Y W d l I D k p L 0 N o Y W 5 n Z W Q g V H l w Z S 5 7 Q 2 9 s d W 1 u M y w y f S Z x d W 9 0 O y w m c X V v d D t T Z W N 0 a W 9 u M S 9 U Y W J s Z T A w O S A o U G F n Z S A 5 K S 9 D a G F u Z 2 V k I F R 5 c G U u e 0 N v b H V t b j Q s M 3 0 m c X V v d D s s J n F 1 b 3 Q 7 U 2 V j d G l v b j E v V G F i b G U w M D k g K F B h Z 2 U g O S k v Q 2 h h b m d l Z C B U e X B l L n t D b 2 x 1 b W 4 1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A w O S U y M C h Q Y W d l J T I w O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k l M j A o U G F n Z S U y M D k p L 1 R h Y m x l M D A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T A l M j A o U G F n Z S U y M D E w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3 L T I z V D E y O j Q 1 O j A 0 L j U y N z c 2 O T V a I i A v P j x F b n R y e S B U e X B l P S J G a W x s Q 2 9 s d W 1 u V H l w Z X M i I F Z h b H V l P S J z Q m d Z R 0 F 3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T A g K F B h Z 2 U g M T A p L 0 N o Y W 5 n Z W Q g V H l w Z S 5 7 Q 2 9 s d W 1 u M S w w f S Z x d W 9 0 O y w m c X V v d D t T Z W N 0 a W 9 u M S 9 U Y W J s Z T A x M C A o U G F n Z S A x M C k v Q 2 h h b m d l Z C B U e X B l L n t D b 2 x 1 b W 4 y L D F 9 J n F 1 b 3 Q 7 L C Z x d W 9 0 O 1 N l Y 3 R p b 2 4 x L 1 R h Y m x l M D E w I C h Q Y W d l I D E w K S 9 D a G F u Z 2 V k I F R 5 c G U u e 0 N v b H V t b j M s M n 0 m c X V v d D s s J n F 1 b 3 Q 7 U 2 V j d G l v b j E v V G F i b G U w M T A g K F B h Z 2 U g M T A p L 0 N o Y W 5 n Z W Q g V H l w Z S 5 7 Q 2 9 s d W 1 u N C w z f S Z x d W 9 0 O y w m c X V v d D t T Z W N 0 a W 9 u M S 9 U Y W J s Z T A x M C A o U G F n Z S A x M C k v Q 2 h h b m d l Z C B U e X B l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R h Y m x l M D E w I C h Q Y W d l I D E w K S 9 D a G F u Z 2 V k I F R 5 c G U u e 0 N v b H V t b j E s M H 0 m c X V v d D s s J n F 1 b 3 Q 7 U 2 V j d G l v b j E v V G F i b G U w M T A g K F B h Z 2 U g M T A p L 0 N o Y W 5 n Z W Q g V H l w Z S 5 7 Q 2 9 s d W 1 u M i w x f S Z x d W 9 0 O y w m c X V v d D t T Z W N 0 a W 9 u M S 9 U Y W J s Z T A x M C A o U G F n Z S A x M C k v Q 2 h h b m d l Z C B U e X B l L n t D b 2 x 1 b W 4 z L D J 9 J n F 1 b 3 Q 7 L C Z x d W 9 0 O 1 N l Y 3 R p b 2 4 x L 1 R h Y m x l M D E w I C h Q Y W d l I D E w K S 9 D a G F u Z 2 V k I F R 5 c G U u e 0 N v b H V t b j Q s M 3 0 m c X V v d D s s J n F 1 b 3 Q 7 U 2 V j d G l v b j E v V G F i b G U w M T A g K F B h Z 2 U g M T A p L 0 N o Y W 5 n Z W Q g V H l w Z S 5 7 Q 2 9 s d W 1 u N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w M T A l M j A o U G F n Z S U y M D E w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M C U y M C h Q Y W d l J T I w M T A p L 1 R h Y m x l M D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T A l M j A o U G F n Z S U y M D E w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5 J T I w K F B h Z 2 U l M j A 5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0 J T I w K F B h Z 2 U l M j A 0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G M q 3 y p l X B Q J c a r K Q T c 4 H 6 A A A A A A I A A A A A A B B m A A A A A Q A A I A A A A D / u a w D + q K d a V V Q 9 L K 1 i Z 6 6 z h 3 I r Z 9 x B 9 b Y d a O + M h X 5 y A A A A A A 6 A A A A A A g A A I A A A A H B x Y T Q L r Y I 5 m 6 P v x + o W d I d Q w 5 p W u i J b u 5 A g + 4 g 2 3 U S i U A A A A E i g D b Y F a H X B P k 9 E p J 9 1 K 6 u H X O J U 0 Z Z m d c 5 Z N M t m 1 j x K h R w k j A m O m 4 u A 9 t Z D m h F z Z s D x X 9 N l 1 5 F 7 A / 6 f j x o E n j S A F 9 I 4 4 P Y M m 3 o 0 R 3 v D S I u b Q A A A A E P G M t I n E j + 5 U m X J f h H W t + 9 Q 3 o 0 k A E u z j o u 2 T r M / U 7 x 4 7 D N J i p 8 v X v b n 7 8 f 1 W 0 Y 5 w E E Q Y R 7 Y e a 2 F Z 3 X M l k N / I R s = < / D a t a M a s h u p > 
</file>

<file path=customXml/item19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 T a b l e 0 2 2     P a g e   3 1 _ 2 7 d 8 b b e f - 0 4 5 b - 4 b 3 b - b 8 9 4 - b 9 4 e 0 0 0 4 c 0 6 6 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 1 2 6 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 L i s t   o f   s t a t e s   a n d   u n i o n   t e r r i t o r i e s   b y   a r e a   e d i t _ 3 b f b 4 2 1 3 - e 2 f 8 - 4 2 6 6 - 9 a 6 1 - a 0 5 6 0 d e d 7 b 8 a 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 1 2 4 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20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 2 0 2 4 - 0 7 - 2 3 T 1 9 : 4 5 : 0 0 . 5 0 1 2 0 0 8 + 0 5 : 3 0 < / L a s t P r o c e s s e d T i m e > < / D a t a M o d e l i n g S a n d b o x . S e r i a l i z e d S a n d b o x E r r o r C a c h e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2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L i s t   o f   s t a t e s   a n d   u n i o n   t e r r i t o r i e s   b y   a r e a   e d i t _ 3 b f b 4 2 1 3 - e 2 f 8 - 4 2 6 6 - 9 a 6 1 - a 0 5 6 0 d e d 7 b 8 a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 S t a t e   /   U n i o n   T e r r i t o r y < / s t r i n g > < / k e y > < v a l u e > < i n t > 2 1 3 < / i n t > < / v a l u e > < / i t e m > < i t e m > < k e y > < s t r i n g > A r e a   ( k m 2 ) < / s t r i n g > < / k e y > < v a l u e > < i n t > 1 2 9 < / i n t > < / v a l u e > < / i t e m > < / C o l u m n W i d t h s > < C o l u m n D i s p l a y I n d e x > < i t e m > < k e y > < s t r i n g > S t a t e   /   U n i o n   T e r r i t o r y < / s t r i n g > < / k e y > < v a l u e > < i n t > 0 < / i n t > < / v a l u e > < / i t e m > < i t e m > < k e y > < s t r i n g > A r e a   ( k m 2 ) 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T a b l e 0 2 2     P a g e   3 1 _ 2 7 d 8 b b e f - 0 4 5 b - 4 b 3 b - b 8 9 4 - b 9 4 e 0 0 0 4 c 0 6 6 " > < C u s t o m C o n t e n t   x m l n s = " h t t p : / / g e m i n i / p i v o t c u s t o m i z a t i o n / T a b l e X M L _ T a b l e 0 2 2   P a g e   3 1 _ 2 7 d 8 b b e f - 0 4 5 b - 4 b 3 b - b 8 9 4 - b 9 4 e 0 0 0 4 c 0 6 6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 I n d i a /   S t a t e / U T < / s t r i n g > < / k e y > < v a l u e > < i n t > 1 6 0 < / i n t > < / v a l u e > < / i t e m > < i t e m > < k e y > < s t r i n g > T o t a l < / s t r i n g > < / k e y > < v a l u e > < i n t > 7 9 < / i n t > < / v a l u e > < / i t e m > < / C o l u m n W i d t h s > < C o l u m n D i s p l a y I n d e x > < i t e m > < k e y > < s t r i n g > I n d i a /   S t a t e / U T < / s t r i n g > < / k e y > < v a l u e > < i n t > 0 < / i n t > < / v a l u e > < / i t e m > < i t e m > < k e y > < s t r i n g > T o t a l 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C l i e n t W i n d o w X M L " > < C u s t o m C o n t e n t > < ! [ C D A T A [ T a b l e 0 2 2     P a g e   3 1 _ 2 7 d 8 b b e f - 0 4 5 b - 4 b 3 b - b 8 9 4 - b 9 4 e 0 0 0 4 c 0 6 6 ] ] > < / C u s t o m C o n t e n t > < / G e m i n i > 
</file>

<file path=customXml/item8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 L i s t   o f   s t a t e s   a n d   u n i o n   t e r r i t o r i e s   b y   a r e a   e d i t 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 L i s t   o f   s t a t e s   a n d   u n i o n   t e r r i t o r i e s   b y   a r e a   e d i t 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 C o l u m n s \ S t a t e   /   U n i o n   T e r r i t o r y < / K e y > < / D i a g r a m O b j e c t K e y > < D i a g r a m O b j e c t K e y > < K e y > C o l u m n s \ A r e a   ( k m 2 ) 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 C o l u m n s \ S t a t e   /   U n i o n   T e r r i t o r y 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 C o l u m n s \ A r e a   ( k m 2 ) 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 T a b l e 0 2 2     P a g e   3 1 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 T a b l e 0 2 2     P a g e   3 1 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 C o l u m n s \ I n d i a /   S t a t e / U T < / K e y > < / D i a g r a m O b j e c t K e y > < D i a g r a m O b j e c t K e y > < K e y > C o l u m n s \ T o t a l 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 C o l u m n s \ I n d i a /   S t a t e / U T 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63011F08-632A-4579-8ACC-5DFF1D4C426C}">
  <ds:schemaRefs/>
</ds:datastoreItem>
</file>

<file path=customXml/itemProps10.xml><?xml version="1.0" encoding="utf-8"?>
<ds:datastoreItem xmlns:ds="http://schemas.openxmlformats.org/officeDocument/2006/customXml" ds:itemID="{C6418331-2A45-4A94-8CCE-27EEBE820FC2}">
  <ds:schemaRefs/>
</ds:datastoreItem>
</file>

<file path=customXml/itemProps11.xml><?xml version="1.0" encoding="utf-8"?>
<ds:datastoreItem xmlns:ds="http://schemas.openxmlformats.org/officeDocument/2006/customXml" ds:itemID="{A7C0B7AA-1768-4177-801F-20135759DA23}">
  <ds:schemaRefs/>
</ds:datastoreItem>
</file>

<file path=customXml/itemProps12.xml><?xml version="1.0" encoding="utf-8"?>
<ds:datastoreItem xmlns:ds="http://schemas.openxmlformats.org/officeDocument/2006/customXml" ds:itemID="{D34BD832-0680-4353-87E2-97B6AC6E2F6A}">
  <ds:schemaRefs/>
</ds:datastoreItem>
</file>

<file path=customXml/itemProps13.xml><?xml version="1.0" encoding="utf-8"?>
<ds:datastoreItem xmlns:ds="http://schemas.openxmlformats.org/officeDocument/2006/customXml" ds:itemID="{F08000CD-FC5E-4A9B-8A34-64DBAD6D95C3}">
  <ds:schemaRefs/>
</ds:datastoreItem>
</file>

<file path=customXml/itemProps14.xml><?xml version="1.0" encoding="utf-8"?>
<ds:datastoreItem xmlns:ds="http://schemas.openxmlformats.org/officeDocument/2006/customXml" ds:itemID="{A14DD438-214E-4FDA-BE95-6D5955148CE3}">
  <ds:schemaRefs/>
</ds:datastoreItem>
</file>

<file path=customXml/itemProps15.xml><?xml version="1.0" encoding="utf-8"?>
<ds:datastoreItem xmlns:ds="http://schemas.openxmlformats.org/officeDocument/2006/customXml" ds:itemID="{461FCB4B-377A-409E-91CC-668ABB3E3301}">
  <ds:schemaRefs/>
</ds:datastoreItem>
</file>

<file path=customXml/itemProps16.xml><?xml version="1.0" encoding="utf-8"?>
<ds:datastoreItem xmlns:ds="http://schemas.openxmlformats.org/officeDocument/2006/customXml" ds:itemID="{D2ED0BCC-E8E3-4564-91E9-2CB3D991199A}">
  <ds:schemaRefs/>
</ds:datastoreItem>
</file>

<file path=customXml/itemProps17.xml><?xml version="1.0" encoding="utf-8"?>
<ds:datastoreItem xmlns:ds="http://schemas.openxmlformats.org/officeDocument/2006/customXml" ds:itemID="{A741554C-20C8-48E7-90B6-EFA5B7EC0642}">
  <ds:schemaRefs/>
</ds:datastoreItem>
</file>

<file path=customXml/itemProps18.xml><?xml version="1.0" encoding="utf-8"?>
<ds:datastoreItem xmlns:ds="http://schemas.openxmlformats.org/officeDocument/2006/customXml" ds:itemID="{4890997F-A1C8-42AF-88D6-3D4033655068}">
  <ds:schemaRefs>
    <ds:schemaRef ds:uri="http://schemas.microsoft.com/DataMashup"/>
  </ds:schemaRefs>
</ds:datastoreItem>
</file>

<file path=customXml/itemProps19.xml><?xml version="1.0" encoding="utf-8"?>
<ds:datastoreItem xmlns:ds="http://schemas.openxmlformats.org/officeDocument/2006/customXml" ds:itemID="{DE4D05EC-6C7D-41CB-8525-1D57897DA246}">
  <ds:schemaRefs/>
</ds:datastoreItem>
</file>

<file path=customXml/itemProps2.xml><?xml version="1.0" encoding="utf-8"?>
<ds:datastoreItem xmlns:ds="http://schemas.openxmlformats.org/officeDocument/2006/customXml" ds:itemID="{A87C2456-F8FC-4B05-BF94-E02DB0CB5C01}">
  <ds:schemaRefs/>
</ds:datastoreItem>
</file>

<file path=customXml/itemProps20.xml><?xml version="1.0" encoding="utf-8"?>
<ds:datastoreItem xmlns:ds="http://schemas.openxmlformats.org/officeDocument/2006/customXml" ds:itemID="{A95CD34D-A412-4A9A-8FB1-BD798CA7952D}">
  <ds:schemaRefs/>
</ds:datastoreItem>
</file>

<file path=customXml/itemProps21.xml><?xml version="1.0" encoding="utf-8"?>
<ds:datastoreItem xmlns:ds="http://schemas.openxmlformats.org/officeDocument/2006/customXml" ds:itemID="{4E289E95-E5AD-4A8F-B7AB-3D4A95209C31}">
  <ds:schemaRefs/>
</ds:datastoreItem>
</file>

<file path=customXml/itemProps22.xml><?xml version="1.0" encoding="utf-8"?>
<ds:datastoreItem xmlns:ds="http://schemas.openxmlformats.org/officeDocument/2006/customXml" ds:itemID="{AAB4052E-FB99-4D9C-AA30-9498D9725F4E}">
  <ds:schemaRefs/>
</ds:datastoreItem>
</file>

<file path=customXml/itemProps3.xml><?xml version="1.0" encoding="utf-8"?>
<ds:datastoreItem xmlns:ds="http://schemas.openxmlformats.org/officeDocument/2006/customXml" ds:itemID="{D0E3EC44-E6A7-4C6F-8BFA-4F2B3CB251AF}">
  <ds:schemaRefs/>
</ds:datastoreItem>
</file>

<file path=customXml/itemProps4.xml><?xml version="1.0" encoding="utf-8"?>
<ds:datastoreItem xmlns:ds="http://schemas.openxmlformats.org/officeDocument/2006/customXml" ds:itemID="{0532B788-95A7-4C25-A82E-8ECF84604839}">
  <ds:schemaRefs/>
</ds:datastoreItem>
</file>

<file path=customXml/itemProps5.xml><?xml version="1.0" encoding="utf-8"?>
<ds:datastoreItem xmlns:ds="http://schemas.openxmlformats.org/officeDocument/2006/customXml" ds:itemID="{2A6A91F7-C5FD-473E-94FB-69A35A190AFF}">
  <ds:schemaRefs/>
</ds:datastoreItem>
</file>

<file path=customXml/itemProps6.xml><?xml version="1.0" encoding="utf-8"?>
<ds:datastoreItem xmlns:ds="http://schemas.openxmlformats.org/officeDocument/2006/customXml" ds:itemID="{46B36B68-5F6D-4892-8297-1BAB777CD8E7}">
  <ds:schemaRefs/>
</ds:datastoreItem>
</file>

<file path=customXml/itemProps7.xml><?xml version="1.0" encoding="utf-8"?>
<ds:datastoreItem xmlns:ds="http://schemas.openxmlformats.org/officeDocument/2006/customXml" ds:itemID="{964295F7-1AD3-4F6D-ABBA-ED817CFC6E0B}">
  <ds:schemaRefs/>
</ds:datastoreItem>
</file>

<file path=customXml/itemProps8.xml><?xml version="1.0" encoding="utf-8"?>
<ds:datastoreItem xmlns:ds="http://schemas.openxmlformats.org/officeDocument/2006/customXml" ds:itemID="{592D692B-90B0-40F9-BBB2-7F0E93AACDF3}">
  <ds:schemaRefs/>
</ds:datastoreItem>
</file>

<file path=customXml/itemProps9.xml><?xml version="1.0" encoding="utf-8"?>
<ds:datastoreItem xmlns:ds="http://schemas.openxmlformats.org/officeDocument/2006/customXml" ds:itemID="{9299E930-897D-4F92-9278-C5C0C83F61B0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DashBoard</vt:lpstr>
      <vt:lpstr>DashBoard (2)</vt:lpstr>
      <vt:lpstr>Sheet1</vt:lpstr>
      <vt:lpstr>No. of Schools</vt:lpstr>
      <vt:lpstr>State Area</vt:lpstr>
      <vt:lpstr>No. of Hospitals</vt:lpstr>
      <vt:lpstr>Sheet5</vt:lpstr>
      <vt:lpstr>No of Institutions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Vishaal S</dc:creator>
  <cp:lastModifiedBy>Vishaal S</cp:lastModifiedBy>
  <dcterms:created xsi:type="dcterms:W3CDTF">2015-06-05T18:17:20Z</dcterms:created>
  <dcterms:modified xsi:type="dcterms:W3CDTF">2024-08-31T13:33:34Z</dcterms:modified>
</cp:coreProperties>
</file>